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5.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6.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https://d.docs.live.net/56361659422d92fd/Desktop/Alok_project/"/>
    </mc:Choice>
  </mc:AlternateContent>
  <xr:revisionPtr revIDLastSave="0" documentId="8_{0C690C58-0C84-4B6B-A623-8D0FDB49A8C3}" xr6:coauthVersionLast="47" xr6:coauthVersionMax="47" xr10:uidLastSave="{00000000-0000-0000-0000-000000000000}"/>
  <bookViews>
    <workbookView xWindow="-9667" yWindow="-16297" windowWidth="28995" windowHeight="15675" firstSheet="1" activeTab="3" xr2:uid="{EFF44429-C74C-4ADE-8FD3-68FCEBA12BC5}"/>
  </bookViews>
  <sheets>
    <sheet name="Formated Data" sheetId="1" r:id="rId1"/>
    <sheet name="Executive Summery" sheetId="7" r:id="rId2"/>
    <sheet name="Dashboard- Product_Analysis" sheetId="9" r:id="rId3"/>
    <sheet name="Dashboard - Order Analysis" sheetId="10" r:id="rId4"/>
    <sheet name="Order analysis" sheetId="6" state="hidden" r:id="rId5"/>
    <sheet name="Sales_analysis" sheetId="2" state="hidden" r:id="rId6"/>
    <sheet name="Product Analysis" sheetId="4" state="hidden" r:id="rId7"/>
  </sheets>
  <definedNames>
    <definedName name="ExternalData_1" localSheetId="0">'Formated Data'!$A$1:$AB$1937</definedName>
    <definedName name="Slicer_Customer_Segment">#N/A</definedName>
    <definedName name="Slicer_Months__Order_Date">#N/A</definedName>
    <definedName name="Slicer_Product_Category">#N/A</definedName>
    <definedName name="Slicer_Region">#N/A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4" i="6" l="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B2" i="1"/>
  <c r="X2" i="1"/>
  <c r="AC2" i="1"/>
  <c r="AD2" i="1"/>
  <c r="AE2" i="1" a="1"/>
  <c r="AE2" i="1" s="1"/>
  <c r="B3" i="1"/>
  <c r="X3" i="1"/>
  <c r="AC3" i="1"/>
  <c r="AD3" i="1"/>
  <c r="AE3" i="1" a="1"/>
  <c r="AE3" i="1" s="1"/>
  <c r="B4" i="1"/>
  <c r="X4" i="1"/>
  <c r="AC4" i="1"/>
  <c r="AD4" i="1"/>
  <c r="AE4" i="1" a="1"/>
  <c r="AE4" i="1" s="1"/>
  <c r="B5" i="1"/>
  <c r="X5" i="1"/>
  <c r="AC5" i="1"/>
  <c r="AD5" i="1"/>
  <c r="AE5" i="1" a="1"/>
  <c r="AE5" i="1" s="1"/>
  <c r="B6" i="1"/>
  <c r="X6" i="1"/>
  <c r="AC6" i="1"/>
  <c r="AD6" i="1"/>
  <c r="AE6" i="1" a="1"/>
  <c r="AE6" i="1" s="1"/>
  <c r="B7" i="1"/>
  <c r="X7" i="1"/>
  <c r="AC7" i="1"/>
  <c r="AD7" i="1"/>
  <c r="AE7" i="1" a="1"/>
  <c r="AE7" i="1" s="1"/>
  <c r="B8" i="1"/>
  <c r="X8" i="1"/>
  <c r="AC8" i="1"/>
  <c r="AD8" i="1"/>
  <c r="AE8" i="1" a="1"/>
  <c r="AE8" i="1" s="1"/>
  <c r="B9" i="1"/>
  <c r="X9" i="1"/>
  <c r="AC9" i="1"/>
  <c r="AD9" i="1"/>
  <c r="AE9" i="1" a="1"/>
  <c r="AE9" i="1" s="1"/>
  <c r="B10" i="1"/>
  <c r="X10" i="1"/>
  <c r="AC10" i="1"/>
  <c r="AD10" i="1"/>
  <c r="AE10" i="1" a="1"/>
  <c r="AE10" i="1" s="1"/>
  <c r="B11" i="1"/>
  <c r="X11" i="1"/>
  <c r="AC11" i="1"/>
  <c r="AD11" i="1"/>
  <c r="AE11" i="1" a="1"/>
  <c r="AE11" i="1" s="1"/>
  <c r="B12" i="1"/>
  <c r="X12" i="1"/>
  <c r="AC12" i="1"/>
  <c r="AD12" i="1"/>
  <c r="AE12" i="1" a="1"/>
  <c r="AE12" i="1" s="1"/>
  <c r="B13" i="1"/>
  <c r="X13" i="1"/>
  <c r="AC13" i="1"/>
  <c r="AD13" i="1"/>
  <c r="AE13" i="1" a="1"/>
  <c r="AE13" i="1" s="1"/>
  <c r="B14" i="1"/>
  <c r="X14" i="1"/>
  <c r="AC14" i="1"/>
  <c r="AD14" i="1"/>
  <c r="AE14" i="1" a="1"/>
  <c r="AE14" i="1" s="1"/>
  <c r="B15" i="1"/>
  <c r="X15" i="1"/>
  <c r="AC15" i="1"/>
  <c r="AD15" i="1"/>
  <c r="AE15" i="1" a="1"/>
  <c r="AE15" i="1" s="1"/>
  <c r="B16" i="1"/>
  <c r="X16" i="1"/>
  <c r="AC16" i="1"/>
  <c r="AD16" i="1"/>
  <c r="AE16" i="1" a="1"/>
  <c r="AE16" i="1" s="1"/>
  <c r="B17" i="1"/>
  <c r="X17" i="1"/>
  <c r="AC17" i="1"/>
  <c r="AD17" i="1"/>
  <c r="AE17" i="1" a="1"/>
  <c r="AE17" i="1" s="1"/>
  <c r="B18" i="1"/>
  <c r="X18" i="1"/>
  <c r="AC18" i="1"/>
  <c r="AD18" i="1"/>
  <c r="AE18" i="1" a="1"/>
  <c r="AE18" i="1" s="1"/>
  <c r="B19" i="1"/>
  <c r="X19" i="1"/>
  <c r="AC19" i="1"/>
  <c r="AD19" i="1"/>
  <c r="AE19" i="1" a="1"/>
  <c r="AE19" i="1" s="1"/>
  <c r="B20" i="1"/>
  <c r="X20" i="1"/>
  <c r="AC20" i="1"/>
  <c r="AD20" i="1"/>
  <c r="AE20" i="1" a="1"/>
  <c r="AE20" i="1" s="1"/>
  <c r="B21" i="1"/>
  <c r="X21" i="1"/>
  <c r="AC21" i="1"/>
  <c r="AD21" i="1"/>
  <c r="AE21" i="1" a="1"/>
  <c r="AE21" i="1" s="1"/>
  <c r="B22" i="1"/>
  <c r="X22" i="1"/>
  <c r="AC22" i="1"/>
  <c r="AD22" i="1"/>
  <c r="AE22" i="1" a="1"/>
  <c r="AE22" i="1" s="1"/>
  <c r="B23" i="1"/>
  <c r="X23" i="1"/>
  <c r="AC23" i="1"/>
  <c r="AD23" i="1"/>
  <c r="AE23" i="1" a="1"/>
  <c r="AE23" i="1" s="1"/>
  <c r="B24" i="1"/>
  <c r="X24" i="1"/>
  <c r="AC24" i="1"/>
  <c r="AD24" i="1"/>
  <c r="AE24" i="1" a="1"/>
  <c r="AE24" i="1" s="1"/>
  <c r="B25" i="1"/>
  <c r="X25" i="1"/>
  <c r="AC25" i="1"/>
  <c r="AD25" i="1"/>
  <c r="AE25" i="1" a="1"/>
  <c r="AE25" i="1" s="1"/>
  <c r="B26" i="1"/>
  <c r="X26" i="1"/>
  <c r="AC26" i="1"/>
  <c r="AD26" i="1"/>
  <c r="AE26" i="1" a="1"/>
  <c r="AE26" i="1"/>
  <c r="B27" i="1"/>
  <c r="X27" i="1"/>
  <c r="AC27" i="1"/>
  <c r="AD27" i="1"/>
  <c r="AE27" i="1" a="1"/>
  <c r="AE27" i="1" s="1"/>
  <c r="B28" i="1"/>
  <c r="X28" i="1"/>
  <c r="AC28" i="1"/>
  <c r="AD28" i="1"/>
  <c r="AE28" i="1" a="1"/>
  <c r="AE28" i="1" s="1"/>
  <c r="B29" i="1"/>
  <c r="X29" i="1"/>
  <c r="AC29" i="1"/>
  <c r="AD29" i="1"/>
  <c r="AE29" i="1" a="1"/>
  <c r="AE29" i="1" s="1"/>
  <c r="B30" i="1"/>
  <c r="X30" i="1"/>
  <c r="AC30" i="1"/>
  <c r="AD30" i="1"/>
  <c r="AE30" i="1" a="1"/>
  <c r="AE30" i="1" s="1"/>
  <c r="B31" i="1"/>
  <c r="X31" i="1"/>
  <c r="AC31" i="1"/>
  <c r="AD31" i="1"/>
  <c r="AE31" i="1" a="1"/>
  <c r="AE31" i="1" s="1"/>
  <c r="B32" i="1"/>
  <c r="X32" i="1"/>
  <c r="AC32" i="1"/>
  <c r="AD32" i="1"/>
  <c r="AE32" i="1" a="1"/>
  <c r="AE32" i="1" s="1"/>
  <c r="B33" i="1"/>
  <c r="X33" i="1"/>
  <c r="AC33" i="1"/>
  <c r="AD33" i="1"/>
  <c r="AE33" i="1" a="1"/>
  <c r="AE33" i="1" s="1"/>
  <c r="B34" i="1"/>
  <c r="X34" i="1"/>
  <c r="AC34" i="1"/>
  <c r="AD34" i="1"/>
  <c r="AE34" i="1" a="1"/>
  <c r="AE34" i="1" s="1"/>
  <c r="B35" i="1"/>
  <c r="X35" i="1"/>
  <c r="AC35" i="1"/>
  <c r="AD35" i="1"/>
  <c r="AE35" i="1" a="1"/>
  <c r="AE35" i="1" s="1"/>
  <c r="B36" i="1"/>
  <c r="X36" i="1"/>
  <c r="AC36" i="1"/>
  <c r="AD36" i="1"/>
  <c r="AE36" i="1" a="1"/>
  <c r="AE36" i="1" s="1"/>
  <c r="B37" i="1"/>
  <c r="X37" i="1"/>
  <c r="AC37" i="1"/>
  <c r="AD37" i="1"/>
  <c r="AE37" i="1" a="1"/>
  <c r="AE37" i="1" s="1"/>
  <c r="B38" i="1"/>
  <c r="X38" i="1"/>
  <c r="AC38" i="1"/>
  <c r="AD38" i="1"/>
  <c r="AE38" i="1" a="1"/>
  <c r="AE38" i="1" s="1"/>
  <c r="B39" i="1"/>
  <c r="X39" i="1"/>
  <c r="AC39" i="1"/>
  <c r="AD39" i="1"/>
  <c r="AE39" i="1" a="1"/>
  <c r="AE39" i="1" s="1"/>
  <c r="B40" i="1"/>
  <c r="X40" i="1"/>
  <c r="AC40" i="1"/>
  <c r="AD40" i="1"/>
  <c r="AE40" i="1" a="1"/>
  <c r="AE40" i="1" s="1"/>
  <c r="B41" i="1"/>
  <c r="X41" i="1"/>
  <c r="AC41" i="1"/>
  <c r="AD41" i="1"/>
  <c r="AE41" i="1" a="1"/>
  <c r="AE41" i="1" s="1"/>
  <c r="B42" i="1"/>
  <c r="X42" i="1"/>
  <c r="AC42" i="1"/>
  <c r="AD42" i="1"/>
  <c r="AE42" i="1" a="1"/>
  <c r="AE42" i="1" s="1"/>
  <c r="B43" i="1"/>
  <c r="X43" i="1"/>
  <c r="AC43" i="1"/>
  <c r="AD43" i="1"/>
  <c r="AE43" i="1" a="1"/>
  <c r="AE43" i="1" s="1"/>
  <c r="B44" i="1"/>
  <c r="X44" i="1"/>
  <c r="AC44" i="1"/>
  <c r="AD44" i="1"/>
  <c r="AE44" i="1" a="1"/>
  <c r="AE44" i="1" s="1"/>
  <c r="B45" i="1"/>
  <c r="X45" i="1"/>
  <c r="AC45" i="1"/>
  <c r="AD45" i="1"/>
  <c r="AE45" i="1" a="1"/>
  <c r="AE45" i="1" s="1"/>
  <c r="B46" i="1"/>
  <c r="X46" i="1"/>
  <c r="AC46" i="1"/>
  <c r="AD46" i="1"/>
  <c r="AE46" i="1" a="1"/>
  <c r="AE46" i="1" s="1"/>
  <c r="B47" i="1"/>
  <c r="X47" i="1"/>
  <c r="AC47" i="1"/>
  <c r="AD47" i="1"/>
  <c r="AE47" i="1" a="1"/>
  <c r="AE47" i="1" s="1"/>
  <c r="B48" i="1"/>
  <c r="X48" i="1"/>
  <c r="AC48" i="1"/>
  <c r="AD48" i="1"/>
  <c r="AE48" i="1" a="1"/>
  <c r="AE48" i="1" s="1"/>
  <c r="B49" i="1"/>
  <c r="X49" i="1"/>
  <c r="AC49" i="1"/>
  <c r="AD49" i="1"/>
  <c r="AE49" i="1" a="1"/>
  <c r="AE49" i="1" s="1"/>
  <c r="B50" i="1"/>
  <c r="X50" i="1"/>
  <c r="AC50" i="1"/>
  <c r="AD50" i="1"/>
  <c r="AE50" i="1" a="1"/>
  <c r="AE50" i="1" s="1"/>
  <c r="B51" i="1"/>
  <c r="X51" i="1"/>
  <c r="AC51" i="1"/>
  <c r="AD51" i="1"/>
  <c r="AE51" i="1" a="1"/>
  <c r="AE51" i="1" s="1"/>
  <c r="B52" i="1"/>
  <c r="X52" i="1"/>
  <c r="AC52" i="1"/>
  <c r="AD52" i="1"/>
  <c r="AE52" i="1" a="1"/>
  <c r="AE52" i="1" s="1"/>
  <c r="B53" i="1"/>
  <c r="X53" i="1"/>
  <c r="AC53" i="1"/>
  <c r="AD53" i="1"/>
  <c r="AE53" i="1" a="1"/>
  <c r="AE53" i="1" s="1"/>
  <c r="B54" i="1"/>
  <c r="X54" i="1"/>
  <c r="AC54" i="1"/>
  <c r="AD54" i="1"/>
  <c r="AE54" i="1" a="1"/>
  <c r="AE54" i="1" s="1"/>
  <c r="B55" i="1"/>
  <c r="X55" i="1"/>
  <c r="AC55" i="1"/>
  <c r="AD55" i="1"/>
  <c r="AE55" i="1" a="1"/>
  <c r="AE55" i="1" s="1"/>
  <c r="B56" i="1"/>
  <c r="X56" i="1"/>
  <c r="AC56" i="1"/>
  <c r="AD56" i="1"/>
  <c r="AE56" i="1" a="1"/>
  <c r="AE56" i="1" s="1"/>
  <c r="B57" i="1"/>
  <c r="X57" i="1"/>
  <c r="AC57" i="1"/>
  <c r="AD57" i="1"/>
  <c r="AE57" i="1" a="1"/>
  <c r="AE57" i="1" s="1"/>
  <c r="B58" i="1"/>
  <c r="X58" i="1"/>
  <c r="AC58" i="1"/>
  <c r="AD58" i="1"/>
  <c r="AE58" i="1" a="1"/>
  <c r="AE58" i="1" s="1"/>
  <c r="B59" i="1"/>
  <c r="X59" i="1"/>
  <c r="AC59" i="1"/>
  <c r="AD59" i="1"/>
  <c r="AE59" i="1" a="1"/>
  <c r="AE59" i="1" s="1"/>
  <c r="B60" i="1"/>
  <c r="X60" i="1"/>
  <c r="AC60" i="1"/>
  <c r="AD60" i="1"/>
  <c r="AE60" i="1" a="1"/>
  <c r="AE60" i="1" s="1"/>
  <c r="B61" i="1"/>
  <c r="X61" i="1"/>
  <c r="AC61" i="1"/>
  <c r="AD61" i="1"/>
  <c r="AE61" i="1" a="1"/>
  <c r="AE61" i="1" s="1"/>
  <c r="B62" i="1"/>
  <c r="X62" i="1"/>
  <c r="AC62" i="1"/>
  <c r="AD62" i="1"/>
  <c r="AE62" i="1" a="1"/>
  <c r="AE62" i="1" s="1"/>
  <c r="B63" i="1"/>
  <c r="X63" i="1"/>
  <c r="AC63" i="1"/>
  <c r="AD63" i="1"/>
  <c r="AE63" i="1" a="1"/>
  <c r="AE63" i="1" s="1"/>
  <c r="B64" i="1"/>
  <c r="X64" i="1"/>
  <c r="AC64" i="1"/>
  <c r="AD64" i="1"/>
  <c r="AE64" i="1" a="1"/>
  <c r="AE64" i="1" s="1"/>
  <c r="B65" i="1"/>
  <c r="X65" i="1"/>
  <c r="AC65" i="1"/>
  <c r="AD65" i="1"/>
  <c r="AE65" i="1" a="1"/>
  <c r="AE65" i="1" s="1"/>
  <c r="B66" i="1"/>
  <c r="X66" i="1"/>
  <c r="AC66" i="1"/>
  <c r="AD66" i="1"/>
  <c r="AE66" i="1" a="1"/>
  <c r="AE66" i="1" s="1"/>
  <c r="B67" i="1"/>
  <c r="X67" i="1"/>
  <c r="AC67" i="1"/>
  <c r="AD67" i="1"/>
  <c r="AE67" i="1" a="1"/>
  <c r="AE67" i="1" s="1"/>
  <c r="B68" i="1"/>
  <c r="X68" i="1"/>
  <c r="AC68" i="1"/>
  <c r="AD68" i="1"/>
  <c r="AE68" i="1" a="1"/>
  <c r="AE68" i="1" s="1"/>
  <c r="B69" i="1"/>
  <c r="X69" i="1"/>
  <c r="AC69" i="1"/>
  <c r="AD69" i="1"/>
  <c r="AE69" i="1" a="1"/>
  <c r="AE69" i="1" s="1"/>
  <c r="B70" i="1"/>
  <c r="X70" i="1"/>
  <c r="AC70" i="1"/>
  <c r="AD70" i="1"/>
  <c r="AE70" i="1" a="1"/>
  <c r="AE70" i="1" s="1"/>
  <c r="B71" i="1"/>
  <c r="X71" i="1"/>
  <c r="AC71" i="1"/>
  <c r="AD71" i="1"/>
  <c r="AE71" i="1" a="1"/>
  <c r="AE71" i="1" s="1"/>
  <c r="B72" i="1"/>
  <c r="X72" i="1"/>
  <c r="AC72" i="1"/>
  <c r="AD72" i="1"/>
  <c r="AE72" i="1" a="1"/>
  <c r="AE72" i="1" s="1"/>
  <c r="B73" i="1"/>
  <c r="X73" i="1"/>
  <c r="AC73" i="1"/>
  <c r="AD73" i="1"/>
  <c r="AE73" i="1" a="1"/>
  <c r="AE73" i="1" s="1"/>
  <c r="B74" i="1"/>
  <c r="X74" i="1"/>
  <c r="AC74" i="1"/>
  <c r="AD74" i="1"/>
  <c r="AE74" i="1" a="1"/>
  <c r="AE74" i="1" s="1"/>
  <c r="B75" i="1"/>
  <c r="X75" i="1"/>
  <c r="AC75" i="1"/>
  <c r="AD75" i="1"/>
  <c r="AE75" i="1" a="1"/>
  <c r="AE75" i="1" s="1"/>
  <c r="B76" i="1"/>
  <c r="X76" i="1"/>
  <c r="AC76" i="1"/>
  <c r="AD76" i="1"/>
  <c r="AE76" i="1" a="1"/>
  <c r="AE76" i="1" s="1"/>
  <c r="B77" i="1"/>
  <c r="X77" i="1"/>
  <c r="AC77" i="1"/>
  <c r="AD77" i="1"/>
  <c r="AE77" i="1" a="1"/>
  <c r="AE77" i="1" s="1"/>
  <c r="B78" i="1"/>
  <c r="X78" i="1"/>
  <c r="AC78" i="1"/>
  <c r="AD78" i="1"/>
  <c r="AE78" i="1" a="1"/>
  <c r="AE78" i="1" s="1"/>
  <c r="B79" i="1"/>
  <c r="X79" i="1"/>
  <c r="AC79" i="1"/>
  <c r="AD79" i="1"/>
  <c r="AE79" i="1" a="1"/>
  <c r="AE79" i="1" s="1"/>
  <c r="B80" i="1"/>
  <c r="X80" i="1"/>
  <c r="AC80" i="1"/>
  <c r="AD80" i="1"/>
  <c r="AE80" i="1" a="1"/>
  <c r="AE80" i="1" s="1"/>
  <c r="B81" i="1"/>
  <c r="X81" i="1"/>
  <c r="AC81" i="1"/>
  <c r="AD81" i="1"/>
  <c r="AE81" i="1" a="1"/>
  <c r="AE81" i="1" s="1"/>
  <c r="B82" i="1"/>
  <c r="X82" i="1"/>
  <c r="AC82" i="1"/>
  <c r="AD82" i="1"/>
  <c r="AE82" i="1" a="1"/>
  <c r="AE82" i="1"/>
  <c r="B83" i="1"/>
  <c r="X83" i="1"/>
  <c r="AC83" i="1"/>
  <c r="AD83" i="1"/>
  <c r="AE83" i="1" a="1"/>
  <c r="AE83" i="1" s="1"/>
  <c r="B84" i="1"/>
  <c r="X84" i="1"/>
  <c r="AC84" i="1"/>
  <c r="AD84" i="1"/>
  <c r="AE84" i="1" a="1"/>
  <c r="AE84" i="1" s="1"/>
  <c r="B85" i="1"/>
  <c r="X85" i="1"/>
  <c r="AC85" i="1"/>
  <c r="AD85" i="1"/>
  <c r="AE85" i="1" a="1"/>
  <c r="AE85" i="1" s="1"/>
  <c r="B86" i="1"/>
  <c r="X86" i="1"/>
  <c r="AC86" i="1"/>
  <c r="AD86" i="1"/>
  <c r="AE86" i="1" a="1"/>
  <c r="AE86" i="1" s="1"/>
  <c r="B87" i="1"/>
  <c r="X87" i="1"/>
  <c r="AC87" i="1"/>
  <c r="AD87" i="1"/>
  <c r="AE87" i="1" a="1"/>
  <c r="AE87" i="1" s="1"/>
  <c r="B88" i="1"/>
  <c r="X88" i="1"/>
  <c r="AC88" i="1"/>
  <c r="AD88" i="1"/>
  <c r="AE88" i="1" a="1"/>
  <c r="AE88" i="1" s="1"/>
  <c r="B89" i="1"/>
  <c r="X89" i="1"/>
  <c r="AC89" i="1"/>
  <c r="AD89" i="1"/>
  <c r="AE89" i="1" a="1"/>
  <c r="AE89" i="1" s="1"/>
  <c r="B90" i="1"/>
  <c r="X90" i="1"/>
  <c r="AC90" i="1"/>
  <c r="AD90" i="1"/>
  <c r="AE90" i="1" a="1"/>
  <c r="AE90" i="1" s="1"/>
  <c r="B91" i="1"/>
  <c r="X91" i="1"/>
  <c r="AC91" i="1"/>
  <c r="AD91" i="1"/>
  <c r="AE91" i="1" a="1"/>
  <c r="AE91" i="1" s="1"/>
  <c r="B92" i="1"/>
  <c r="X92" i="1"/>
  <c r="AC92" i="1"/>
  <c r="AD92" i="1"/>
  <c r="AE92" i="1" a="1"/>
  <c r="AE92" i="1" s="1"/>
  <c r="B93" i="1"/>
  <c r="X93" i="1"/>
  <c r="AC93" i="1"/>
  <c r="AD93" i="1"/>
  <c r="AE93" i="1" a="1"/>
  <c r="AE93" i="1" s="1"/>
  <c r="B94" i="1"/>
  <c r="X94" i="1"/>
  <c r="AC94" i="1"/>
  <c r="AD94" i="1"/>
  <c r="AE94" i="1" a="1"/>
  <c r="AE94" i="1" s="1"/>
  <c r="B95" i="1"/>
  <c r="X95" i="1"/>
  <c r="AC95" i="1"/>
  <c r="AD95" i="1"/>
  <c r="AE95" i="1" a="1"/>
  <c r="AE95" i="1" s="1"/>
  <c r="B96" i="1"/>
  <c r="X96" i="1"/>
  <c r="AC96" i="1"/>
  <c r="AD96" i="1"/>
  <c r="AE96" i="1" a="1"/>
  <c r="AE96" i="1" s="1"/>
  <c r="B97" i="1"/>
  <c r="X97" i="1"/>
  <c r="AC97" i="1"/>
  <c r="AD97" i="1"/>
  <c r="AE97" i="1" a="1"/>
  <c r="AE97" i="1" s="1"/>
  <c r="B98" i="1"/>
  <c r="X98" i="1"/>
  <c r="AC98" i="1"/>
  <c r="AD98" i="1"/>
  <c r="AE98" i="1" a="1"/>
  <c r="AE98" i="1" s="1"/>
  <c r="B99" i="1"/>
  <c r="X99" i="1"/>
  <c r="AC99" i="1"/>
  <c r="AD99" i="1"/>
  <c r="AE99" i="1" a="1"/>
  <c r="AE99" i="1" s="1"/>
  <c r="B100" i="1"/>
  <c r="X100" i="1"/>
  <c r="AC100" i="1"/>
  <c r="AD100" i="1"/>
  <c r="AE100" i="1" a="1"/>
  <c r="AE100" i="1" s="1"/>
  <c r="B101" i="1"/>
  <c r="X101" i="1"/>
  <c r="AC101" i="1"/>
  <c r="AD101" i="1"/>
  <c r="AE101" i="1" a="1"/>
  <c r="AE101" i="1" s="1"/>
  <c r="B102" i="1"/>
  <c r="X102" i="1"/>
  <c r="AC102" i="1"/>
  <c r="AD102" i="1"/>
  <c r="AE102" i="1" a="1"/>
  <c r="AE102" i="1" s="1"/>
  <c r="B103" i="1"/>
  <c r="X103" i="1"/>
  <c r="AC103" i="1"/>
  <c r="AD103" i="1"/>
  <c r="AE103" i="1" a="1"/>
  <c r="AE103" i="1" s="1"/>
  <c r="B104" i="1"/>
  <c r="X104" i="1"/>
  <c r="AC104" i="1"/>
  <c r="AD104" i="1"/>
  <c r="AE104" i="1" a="1"/>
  <c r="AE104" i="1" s="1"/>
  <c r="B105" i="1"/>
  <c r="X105" i="1"/>
  <c r="AC105" i="1"/>
  <c r="AD105" i="1"/>
  <c r="AE105" i="1" a="1"/>
  <c r="AE105" i="1" s="1"/>
  <c r="B106" i="1"/>
  <c r="X106" i="1"/>
  <c r="AC106" i="1"/>
  <c r="AD106" i="1"/>
  <c r="AE106" i="1" a="1"/>
  <c r="AE106" i="1" s="1"/>
  <c r="B107" i="1"/>
  <c r="X107" i="1"/>
  <c r="AC107" i="1"/>
  <c r="AD107" i="1"/>
  <c r="AE107" i="1" a="1"/>
  <c r="AE107" i="1" s="1"/>
  <c r="B108" i="1"/>
  <c r="X108" i="1"/>
  <c r="AC108" i="1"/>
  <c r="AD108" i="1"/>
  <c r="AE108" i="1" a="1"/>
  <c r="AE108" i="1" s="1"/>
  <c r="B109" i="1"/>
  <c r="X109" i="1"/>
  <c r="AC109" i="1"/>
  <c r="AD109" i="1"/>
  <c r="AE109" i="1" a="1"/>
  <c r="AE109" i="1" s="1"/>
  <c r="B110" i="1"/>
  <c r="X110" i="1"/>
  <c r="AC110" i="1"/>
  <c r="AD110" i="1"/>
  <c r="AE110" i="1" a="1"/>
  <c r="AE110" i="1" s="1"/>
  <c r="B111" i="1"/>
  <c r="X111" i="1"/>
  <c r="AC111" i="1"/>
  <c r="AD111" i="1"/>
  <c r="AE111" i="1" a="1"/>
  <c r="AE111" i="1" s="1"/>
  <c r="B112" i="1"/>
  <c r="X112" i="1"/>
  <c r="AC112" i="1"/>
  <c r="AD112" i="1"/>
  <c r="AE112" i="1" a="1"/>
  <c r="AE112" i="1" s="1"/>
  <c r="B113" i="1"/>
  <c r="X113" i="1"/>
  <c r="AC113" i="1"/>
  <c r="AD113" i="1"/>
  <c r="AE113" i="1" a="1"/>
  <c r="AE113" i="1" s="1"/>
  <c r="B114" i="1"/>
  <c r="X114" i="1"/>
  <c r="AC114" i="1"/>
  <c r="AD114" i="1"/>
  <c r="AE114" i="1" a="1"/>
  <c r="AE114" i="1" s="1"/>
  <c r="B115" i="1"/>
  <c r="X115" i="1"/>
  <c r="AC115" i="1"/>
  <c r="AD115" i="1"/>
  <c r="AE115" i="1" a="1"/>
  <c r="AE115" i="1" s="1"/>
  <c r="B116" i="1"/>
  <c r="X116" i="1"/>
  <c r="AC116" i="1"/>
  <c r="AD116" i="1"/>
  <c r="AE116" i="1" a="1"/>
  <c r="AE116" i="1" s="1"/>
  <c r="B117" i="1"/>
  <c r="X117" i="1"/>
  <c r="AC117" i="1"/>
  <c r="AD117" i="1"/>
  <c r="AE117" i="1" a="1"/>
  <c r="AE117" i="1" s="1"/>
  <c r="B118" i="1"/>
  <c r="X118" i="1"/>
  <c r="AC118" i="1"/>
  <c r="AD118" i="1"/>
  <c r="AE118" i="1" a="1"/>
  <c r="AE118" i="1" s="1"/>
  <c r="B119" i="1"/>
  <c r="X119" i="1"/>
  <c r="AC119" i="1"/>
  <c r="AD119" i="1"/>
  <c r="AE119" i="1" a="1"/>
  <c r="AE119" i="1" s="1"/>
  <c r="B120" i="1"/>
  <c r="X120" i="1"/>
  <c r="AC120" i="1"/>
  <c r="AD120" i="1"/>
  <c r="AE120" i="1" a="1"/>
  <c r="AE120" i="1"/>
  <c r="B121" i="1"/>
  <c r="X121" i="1"/>
  <c r="AC121" i="1"/>
  <c r="AD121" i="1"/>
  <c r="AE121" i="1" a="1"/>
  <c r="AE121" i="1" s="1"/>
  <c r="B122" i="1"/>
  <c r="X122" i="1"/>
  <c r="AC122" i="1"/>
  <c r="AD122" i="1"/>
  <c r="AE122" i="1" a="1"/>
  <c r="AE122" i="1" s="1"/>
  <c r="B123" i="1"/>
  <c r="X123" i="1"/>
  <c r="AC123" i="1"/>
  <c r="AD123" i="1"/>
  <c r="AE123" i="1" a="1"/>
  <c r="AE123" i="1" s="1"/>
  <c r="B124" i="1"/>
  <c r="X124" i="1"/>
  <c r="AC124" i="1"/>
  <c r="AD124" i="1"/>
  <c r="AE124" i="1" a="1"/>
  <c r="AE124" i="1" s="1"/>
  <c r="B125" i="1"/>
  <c r="X125" i="1"/>
  <c r="AC125" i="1"/>
  <c r="AD125" i="1"/>
  <c r="AE125" i="1" a="1"/>
  <c r="AE125" i="1" s="1"/>
  <c r="B126" i="1"/>
  <c r="X126" i="1"/>
  <c r="AC126" i="1"/>
  <c r="AD126" i="1"/>
  <c r="AE126" i="1" a="1"/>
  <c r="AE126" i="1" s="1"/>
  <c r="B127" i="1"/>
  <c r="X127" i="1"/>
  <c r="AC127" i="1"/>
  <c r="AD127" i="1"/>
  <c r="AE127" i="1" a="1"/>
  <c r="AE127" i="1" s="1"/>
  <c r="B128" i="1"/>
  <c r="X128" i="1"/>
  <c r="AC128" i="1"/>
  <c r="AD128" i="1"/>
  <c r="AE128" i="1" a="1"/>
  <c r="AE128" i="1" s="1"/>
  <c r="B129" i="1"/>
  <c r="X129" i="1"/>
  <c r="AC129" i="1"/>
  <c r="AD129" i="1"/>
  <c r="AE129" i="1" a="1"/>
  <c r="AE129" i="1" s="1"/>
  <c r="B130" i="1"/>
  <c r="X130" i="1"/>
  <c r="AC130" i="1"/>
  <c r="AD130" i="1"/>
  <c r="AE130" i="1" a="1"/>
  <c r="AE130" i="1" s="1"/>
  <c r="B131" i="1"/>
  <c r="X131" i="1"/>
  <c r="AC131" i="1"/>
  <c r="AD131" i="1"/>
  <c r="AE131" i="1" a="1"/>
  <c r="AE131" i="1" s="1"/>
  <c r="B132" i="1"/>
  <c r="X132" i="1"/>
  <c r="AC132" i="1"/>
  <c r="AD132" i="1"/>
  <c r="AE132" i="1" a="1"/>
  <c r="AE132" i="1"/>
  <c r="B133" i="1"/>
  <c r="X133" i="1"/>
  <c r="AC133" i="1"/>
  <c r="AD133" i="1"/>
  <c r="AE133" i="1" a="1"/>
  <c r="AE133" i="1" s="1"/>
  <c r="B134" i="1"/>
  <c r="X134" i="1"/>
  <c r="AC134" i="1"/>
  <c r="AD134" i="1"/>
  <c r="AE134" i="1" a="1"/>
  <c r="AE134" i="1" s="1"/>
  <c r="B135" i="1"/>
  <c r="X135" i="1"/>
  <c r="AC135" i="1"/>
  <c r="AD135" i="1"/>
  <c r="AE135" i="1" a="1"/>
  <c r="AE135" i="1" s="1"/>
  <c r="B136" i="1"/>
  <c r="X136" i="1"/>
  <c r="AC136" i="1"/>
  <c r="AD136" i="1"/>
  <c r="AE136" i="1" a="1"/>
  <c r="AE136" i="1" s="1"/>
  <c r="B137" i="1"/>
  <c r="X137" i="1"/>
  <c r="AC137" i="1"/>
  <c r="AD137" i="1"/>
  <c r="AE137" i="1" a="1"/>
  <c r="AE137" i="1" s="1"/>
  <c r="B138" i="1"/>
  <c r="X138" i="1"/>
  <c r="AC138" i="1"/>
  <c r="AD138" i="1"/>
  <c r="AE138" i="1" a="1"/>
  <c r="AE138" i="1" s="1"/>
  <c r="B139" i="1"/>
  <c r="X139" i="1"/>
  <c r="AC139" i="1"/>
  <c r="AD139" i="1"/>
  <c r="AE139" i="1" a="1"/>
  <c r="AE139" i="1" s="1"/>
  <c r="B140" i="1"/>
  <c r="X140" i="1"/>
  <c r="AC140" i="1"/>
  <c r="AD140" i="1"/>
  <c r="AE140" i="1" a="1"/>
  <c r="AE140" i="1" s="1"/>
  <c r="B141" i="1"/>
  <c r="X141" i="1"/>
  <c r="AC141" i="1"/>
  <c r="AD141" i="1"/>
  <c r="AE141" i="1" a="1"/>
  <c r="AE141" i="1" s="1"/>
  <c r="B142" i="1"/>
  <c r="X142" i="1"/>
  <c r="AC142" i="1"/>
  <c r="AD142" i="1"/>
  <c r="AE142" i="1" a="1"/>
  <c r="AE142" i="1" s="1"/>
  <c r="B143" i="1"/>
  <c r="X143" i="1"/>
  <c r="AC143" i="1"/>
  <c r="AD143" i="1"/>
  <c r="AE143" i="1" a="1"/>
  <c r="AE143" i="1" s="1"/>
  <c r="B144" i="1"/>
  <c r="X144" i="1"/>
  <c r="AC144" i="1"/>
  <c r="AD144" i="1"/>
  <c r="AE144" i="1" a="1"/>
  <c r="AE144" i="1" s="1"/>
  <c r="B145" i="1"/>
  <c r="X145" i="1"/>
  <c r="AC145" i="1"/>
  <c r="AD145" i="1"/>
  <c r="AE145" i="1" a="1"/>
  <c r="AE145" i="1" s="1"/>
  <c r="B146" i="1"/>
  <c r="X146" i="1"/>
  <c r="AC146" i="1"/>
  <c r="AD146" i="1"/>
  <c r="AE146" i="1" a="1"/>
  <c r="AE146" i="1" s="1"/>
  <c r="B147" i="1"/>
  <c r="X147" i="1"/>
  <c r="AC147" i="1"/>
  <c r="AD147" i="1"/>
  <c r="AE147" i="1" a="1"/>
  <c r="AE147" i="1" s="1"/>
  <c r="B148" i="1"/>
  <c r="X148" i="1"/>
  <c r="AC148" i="1"/>
  <c r="AD148" i="1"/>
  <c r="AE148" i="1" a="1"/>
  <c r="AE148" i="1"/>
  <c r="B149" i="1"/>
  <c r="X149" i="1"/>
  <c r="AC149" i="1"/>
  <c r="AD149" i="1"/>
  <c r="AE149" i="1" a="1"/>
  <c r="AE149" i="1" s="1"/>
  <c r="B150" i="1"/>
  <c r="X150" i="1"/>
  <c r="AC150" i="1"/>
  <c r="AD150" i="1"/>
  <c r="AE150" i="1" a="1"/>
  <c r="AE150" i="1" s="1"/>
  <c r="B151" i="1"/>
  <c r="X151" i="1"/>
  <c r="AC151" i="1"/>
  <c r="AD151" i="1"/>
  <c r="AE151" i="1" a="1"/>
  <c r="AE151" i="1" s="1"/>
  <c r="B152" i="1"/>
  <c r="X152" i="1"/>
  <c r="AC152" i="1"/>
  <c r="AD152" i="1"/>
  <c r="AE152" i="1" a="1"/>
  <c r="AE152" i="1" s="1"/>
  <c r="B153" i="1"/>
  <c r="X153" i="1"/>
  <c r="AC153" i="1"/>
  <c r="AD153" i="1"/>
  <c r="AE153" i="1" a="1"/>
  <c r="AE153" i="1" s="1"/>
  <c r="B154" i="1"/>
  <c r="X154" i="1"/>
  <c r="AC154" i="1"/>
  <c r="AD154" i="1"/>
  <c r="AE154" i="1" a="1"/>
  <c r="AE154" i="1" s="1"/>
  <c r="B155" i="1"/>
  <c r="X155" i="1"/>
  <c r="AC155" i="1"/>
  <c r="AD155" i="1"/>
  <c r="AE155" i="1" a="1"/>
  <c r="AE155" i="1" s="1"/>
  <c r="B156" i="1"/>
  <c r="X156" i="1"/>
  <c r="AC156" i="1"/>
  <c r="AD156" i="1"/>
  <c r="AE156" i="1" a="1"/>
  <c r="AE156" i="1" s="1"/>
  <c r="B157" i="1"/>
  <c r="X157" i="1"/>
  <c r="AC157" i="1"/>
  <c r="AD157" i="1"/>
  <c r="AE157" i="1" a="1"/>
  <c r="AE157" i="1" s="1"/>
  <c r="B158" i="1"/>
  <c r="X158" i="1"/>
  <c r="AC158" i="1"/>
  <c r="AD158" i="1"/>
  <c r="AE158" i="1" a="1"/>
  <c r="AE158" i="1" s="1"/>
  <c r="B159" i="1"/>
  <c r="X159" i="1"/>
  <c r="AC159" i="1"/>
  <c r="AD159" i="1"/>
  <c r="AE159" i="1" a="1"/>
  <c r="AE159" i="1" s="1"/>
  <c r="B160" i="1"/>
  <c r="X160" i="1"/>
  <c r="AC160" i="1"/>
  <c r="AD160" i="1"/>
  <c r="AE160" i="1" a="1"/>
  <c r="AE160" i="1" s="1"/>
  <c r="B161" i="1"/>
  <c r="X161" i="1"/>
  <c r="AC161" i="1"/>
  <c r="AD161" i="1"/>
  <c r="AE161" i="1" a="1"/>
  <c r="AE161" i="1" s="1"/>
  <c r="B162" i="1"/>
  <c r="X162" i="1"/>
  <c r="AC162" i="1"/>
  <c r="AD162" i="1"/>
  <c r="AE162" i="1" a="1"/>
  <c r="AE162" i="1" s="1"/>
  <c r="B163" i="1"/>
  <c r="X163" i="1"/>
  <c r="AC163" i="1"/>
  <c r="AD163" i="1"/>
  <c r="AE163" i="1" a="1"/>
  <c r="AE163" i="1" s="1"/>
  <c r="B164" i="1"/>
  <c r="X164" i="1"/>
  <c r="AC164" i="1"/>
  <c r="AD164" i="1"/>
  <c r="AE164" i="1" a="1"/>
  <c r="AE164" i="1" s="1"/>
  <c r="B165" i="1"/>
  <c r="X165" i="1"/>
  <c r="AC165" i="1"/>
  <c r="AD165" i="1"/>
  <c r="AE165" i="1" a="1"/>
  <c r="AE165" i="1" s="1"/>
  <c r="B166" i="1"/>
  <c r="X166" i="1"/>
  <c r="AC166" i="1"/>
  <c r="AD166" i="1"/>
  <c r="AE166" i="1" a="1"/>
  <c r="AE166" i="1" s="1"/>
  <c r="B167" i="1"/>
  <c r="X167" i="1"/>
  <c r="AC167" i="1"/>
  <c r="AD167" i="1"/>
  <c r="AE167" i="1" a="1"/>
  <c r="AE167" i="1" s="1"/>
  <c r="B168" i="1"/>
  <c r="X168" i="1"/>
  <c r="AC168" i="1"/>
  <c r="AD168" i="1"/>
  <c r="AE168" i="1" a="1"/>
  <c r="AE168" i="1" s="1"/>
  <c r="B169" i="1"/>
  <c r="X169" i="1"/>
  <c r="AC169" i="1"/>
  <c r="AD169" i="1"/>
  <c r="AE169" i="1" a="1"/>
  <c r="AE169" i="1" s="1"/>
  <c r="B170" i="1"/>
  <c r="X170" i="1"/>
  <c r="AC170" i="1"/>
  <c r="AD170" i="1"/>
  <c r="AE170" i="1" a="1"/>
  <c r="AE170" i="1" s="1"/>
  <c r="B171" i="1"/>
  <c r="X171" i="1"/>
  <c r="AC171" i="1"/>
  <c r="AD171" i="1"/>
  <c r="AE171" i="1" a="1"/>
  <c r="AE171" i="1" s="1"/>
  <c r="B172" i="1"/>
  <c r="X172" i="1"/>
  <c r="AC172" i="1"/>
  <c r="AD172" i="1"/>
  <c r="AE172" i="1" a="1"/>
  <c r="AE172" i="1" s="1"/>
  <c r="B173" i="1"/>
  <c r="X173" i="1"/>
  <c r="AC173" i="1"/>
  <c r="AD173" i="1"/>
  <c r="AE173" i="1" a="1"/>
  <c r="AE173" i="1" s="1"/>
  <c r="B174" i="1"/>
  <c r="X174" i="1"/>
  <c r="AC174" i="1"/>
  <c r="AD174" i="1"/>
  <c r="AE174" i="1" a="1"/>
  <c r="AE174" i="1" s="1"/>
  <c r="B175" i="1"/>
  <c r="X175" i="1"/>
  <c r="AC175" i="1"/>
  <c r="AD175" i="1"/>
  <c r="AE175" i="1" a="1"/>
  <c r="AE175" i="1" s="1"/>
  <c r="B176" i="1"/>
  <c r="X176" i="1"/>
  <c r="AC176" i="1"/>
  <c r="AD176" i="1"/>
  <c r="AE176" i="1" a="1"/>
  <c r="AE176" i="1" s="1"/>
  <c r="B177" i="1"/>
  <c r="X177" i="1"/>
  <c r="AC177" i="1"/>
  <c r="AD177" i="1"/>
  <c r="AE177" i="1" a="1"/>
  <c r="AE177" i="1" s="1"/>
  <c r="B178" i="1"/>
  <c r="X178" i="1"/>
  <c r="AC178" i="1"/>
  <c r="AD178" i="1"/>
  <c r="AE178" i="1" a="1"/>
  <c r="AE178" i="1" s="1"/>
  <c r="B179" i="1"/>
  <c r="X179" i="1"/>
  <c r="AC179" i="1"/>
  <c r="AD179" i="1"/>
  <c r="AE179" i="1" a="1"/>
  <c r="AE179" i="1" s="1"/>
  <c r="B180" i="1"/>
  <c r="X180" i="1"/>
  <c r="AC180" i="1"/>
  <c r="AD180" i="1"/>
  <c r="AE180" i="1" a="1"/>
  <c r="AE180" i="1" s="1"/>
  <c r="B181" i="1"/>
  <c r="X181" i="1"/>
  <c r="AC181" i="1"/>
  <c r="AD181" i="1"/>
  <c r="AE181" i="1" a="1"/>
  <c r="AE181" i="1" s="1"/>
  <c r="B182" i="1"/>
  <c r="X182" i="1"/>
  <c r="AC182" i="1"/>
  <c r="AD182" i="1"/>
  <c r="AE182" i="1" a="1"/>
  <c r="AE182" i="1" s="1"/>
  <c r="B183" i="1"/>
  <c r="X183" i="1"/>
  <c r="AC183" i="1"/>
  <c r="AD183" i="1"/>
  <c r="AE183" i="1" a="1"/>
  <c r="AE183" i="1" s="1"/>
  <c r="B184" i="1"/>
  <c r="X184" i="1"/>
  <c r="AC184" i="1"/>
  <c r="AD184" i="1"/>
  <c r="AE184" i="1" a="1"/>
  <c r="AE184" i="1" s="1"/>
  <c r="B185" i="1"/>
  <c r="X185" i="1"/>
  <c r="AC185" i="1"/>
  <c r="AD185" i="1"/>
  <c r="AE185" i="1" a="1"/>
  <c r="AE185" i="1" s="1"/>
  <c r="B186" i="1"/>
  <c r="X186" i="1"/>
  <c r="AC186" i="1"/>
  <c r="AD186" i="1"/>
  <c r="AE186" i="1" a="1"/>
  <c r="AE186" i="1" s="1"/>
  <c r="B187" i="1"/>
  <c r="X187" i="1"/>
  <c r="AC187" i="1"/>
  <c r="AD187" i="1"/>
  <c r="AE187" i="1" a="1"/>
  <c r="AE187" i="1" s="1"/>
  <c r="B188" i="1"/>
  <c r="X188" i="1"/>
  <c r="AC188" i="1"/>
  <c r="AD188" i="1"/>
  <c r="AE188" i="1" a="1"/>
  <c r="AE188" i="1" s="1"/>
  <c r="B189" i="1"/>
  <c r="X189" i="1"/>
  <c r="AC189" i="1"/>
  <c r="AD189" i="1"/>
  <c r="AE189" i="1" a="1"/>
  <c r="AE189" i="1" s="1"/>
  <c r="B190" i="1"/>
  <c r="X190" i="1"/>
  <c r="AC190" i="1"/>
  <c r="AD190" i="1"/>
  <c r="AE190" i="1" a="1"/>
  <c r="AE190" i="1" s="1"/>
  <c r="B191" i="1"/>
  <c r="X191" i="1"/>
  <c r="AC191" i="1"/>
  <c r="AD191" i="1"/>
  <c r="AE191" i="1" a="1"/>
  <c r="AE191" i="1" s="1"/>
  <c r="B192" i="1"/>
  <c r="X192" i="1"/>
  <c r="AC192" i="1"/>
  <c r="AD192" i="1"/>
  <c r="AE192" i="1" a="1"/>
  <c r="AE192" i="1" s="1"/>
  <c r="B193" i="1"/>
  <c r="X193" i="1"/>
  <c r="AC193" i="1"/>
  <c r="AD193" i="1"/>
  <c r="AE193" i="1" a="1"/>
  <c r="AE193" i="1" s="1"/>
  <c r="B194" i="1"/>
  <c r="X194" i="1"/>
  <c r="AC194" i="1"/>
  <c r="AD194" i="1"/>
  <c r="AE194" i="1" a="1"/>
  <c r="AE194" i="1" s="1"/>
  <c r="B195" i="1"/>
  <c r="X195" i="1"/>
  <c r="AC195" i="1"/>
  <c r="AD195" i="1"/>
  <c r="AE195" i="1" a="1"/>
  <c r="AE195" i="1" s="1"/>
  <c r="B196" i="1"/>
  <c r="X196" i="1"/>
  <c r="AC196" i="1"/>
  <c r="AD196" i="1"/>
  <c r="AE196" i="1" a="1"/>
  <c r="AE196" i="1" s="1"/>
  <c r="B197" i="1"/>
  <c r="X197" i="1"/>
  <c r="AC197" i="1"/>
  <c r="AD197" i="1"/>
  <c r="AE197" i="1" a="1"/>
  <c r="AE197" i="1" s="1"/>
  <c r="B198" i="1"/>
  <c r="X198" i="1"/>
  <c r="AC198" i="1"/>
  <c r="AD198" i="1"/>
  <c r="AE198" i="1" a="1"/>
  <c r="AE198" i="1" s="1"/>
  <c r="B199" i="1"/>
  <c r="X199" i="1"/>
  <c r="AC199" i="1"/>
  <c r="AD199" i="1"/>
  <c r="AE199" i="1" a="1"/>
  <c r="AE199" i="1" s="1"/>
  <c r="B200" i="1"/>
  <c r="X200" i="1"/>
  <c r="AC200" i="1"/>
  <c r="AD200" i="1"/>
  <c r="AE200" i="1" a="1"/>
  <c r="AE200" i="1"/>
  <c r="B201" i="1"/>
  <c r="X201" i="1"/>
  <c r="AC201" i="1"/>
  <c r="AD201" i="1"/>
  <c r="AE201" i="1" a="1"/>
  <c r="AE201" i="1" s="1"/>
  <c r="B202" i="1"/>
  <c r="X202" i="1"/>
  <c r="AC202" i="1"/>
  <c r="AD202" i="1"/>
  <c r="AE202" i="1" a="1"/>
  <c r="AE202" i="1" s="1"/>
  <c r="B203" i="1"/>
  <c r="X203" i="1"/>
  <c r="AC203" i="1"/>
  <c r="AD203" i="1"/>
  <c r="AE203" i="1" a="1"/>
  <c r="AE203" i="1" s="1"/>
  <c r="B204" i="1"/>
  <c r="X204" i="1"/>
  <c r="AC204" i="1"/>
  <c r="AD204" i="1"/>
  <c r="AE204" i="1" a="1"/>
  <c r="AE204" i="1" s="1"/>
  <c r="B205" i="1"/>
  <c r="X205" i="1"/>
  <c r="AC205" i="1"/>
  <c r="AD205" i="1"/>
  <c r="AE205" i="1" a="1"/>
  <c r="AE205" i="1" s="1"/>
  <c r="B206" i="1"/>
  <c r="X206" i="1"/>
  <c r="AC206" i="1"/>
  <c r="AD206" i="1"/>
  <c r="AE206" i="1" a="1"/>
  <c r="AE206" i="1" s="1"/>
  <c r="B207" i="1"/>
  <c r="X207" i="1"/>
  <c r="AC207" i="1"/>
  <c r="AD207" i="1"/>
  <c r="AE207" i="1" a="1"/>
  <c r="AE207" i="1" s="1"/>
  <c r="B208" i="1"/>
  <c r="X208" i="1"/>
  <c r="AC208" i="1"/>
  <c r="AD208" i="1"/>
  <c r="AE208" i="1" a="1"/>
  <c r="AE208" i="1"/>
  <c r="B209" i="1"/>
  <c r="X209" i="1"/>
  <c r="AC209" i="1"/>
  <c r="AD209" i="1"/>
  <c r="AE209" i="1" a="1"/>
  <c r="AE209" i="1" s="1"/>
  <c r="B210" i="1"/>
  <c r="X210" i="1"/>
  <c r="AC210" i="1"/>
  <c r="AD210" i="1"/>
  <c r="AE210" i="1" a="1"/>
  <c r="AE210" i="1" s="1"/>
  <c r="B211" i="1"/>
  <c r="X211" i="1"/>
  <c r="AC211" i="1"/>
  <c r="AD211" i="1"/>
  <c r="AE211" i="1" a="1"/>
  <c r="AE211" i="1" s="1"/>
  <c r="B212" i="1"/>
  <c r="X212" i="1"/>
  <c r="AC212" i="1"/>
  <c r="AD212" i="1"/>
  <c r="AE212" i="1" a="1"/>
  <c r="AE212" i="1" s="1"/>
  <c r="B213" i="1"/>
  <c r="X213" i="1"/>
  <c r="AC213" i="1"/>
  <c r="AD213" i="1"/>
  <c r="AE213" i="1" a="1"/>
  <c r="AE213" i="1" s="1"/>
  <c r="B214" i="1"/>
  <c r="X214" i="1"/>
  <c r="AC214" i="1"/>
  <c r="AD214" i="1"/>
  <c r="AE214" i="1" a="1"/>
  <c r="AE214" i="1" s="1"/>
  <c r="B215" i="1"/>
  <c r="X215" i="1"/>
  <c r="AC215" i="1"/>
  <c r="AD215" i="1"/>
  <c r="AE215" i="1" a="1"/>
  <c r="AE215" i="1" s="1"/>
  <c r="B216" i="1"/>
  <c r="X216" i="1"/>
  <c r="AC216" i="1"/>
  <c r="AD216" i="1"/>
  <c r="AE216" i="1" a="1"/>
  <c r="AE216" i="1" s="1"/>
  <c r="B217" i="1"/>
  <c r="X217" i="1"/>
  <c r="AC217" i="1"/>
  <c r="AD217" i="1"/>
  <c r="AE217" i="1" a="1"/>
  <c r="AE217" i="1" s="1"/>
  <c r="B218" i="1"/>
  <c r="X218" i="1"/>
  <c r="AC218" i="1"/>
  <c r="AD218" i="1"/>
  <c r="AE218" i="1" a="1"/>
  <c r="AE218" i="1" s="1"/>
  <c r="B219" i="1"/>
  <c r="X219" i="1"/>
  <c r="AC219" i="1"/>
  <c r="AD219" i="1"/>
  <c r="AE219" i="1" a="1"/>
  <c r="AE219" i="1" s="1"/>
  <c r="B220" i="1"/>
  <c r="X220" i="1"/>
  <c r="AC220" i="1"/>
  <c r="AD220" i="1"/>
  <c r="AE220" i="1" a="1"/>
  <c r="AE220" i="1" s="1"/>
  <c r="B221" i="1"/>
  <c r="X221" i="1"/>
  <c r="AC221" i="1"/>
  <c r="AD221" i="1"/>
  <c r="AE221" i="1" a="1"/>
  <c r="AE221" i="1" s="1"/>
  <c r="B222" i="1"/>
  <c r="X222" i="1"/>
  <c r="AC222" i="1"/>
  <c r="AD222" i="1"/>
  <c r="AE222" i="1" a="1"/>
  <c r="AE222" i="1" s="1"/>
  <c r="B223" i="1"/>
  <c r="X223" i="1"/>
  <c r="AC223" i="1"/>
  <c r="AD223" i="1"/>
  <c r="AE223" i="1" a="1"/>
  <c r="AE223" i="1" s="1"/>
  <c r="B224" i="1"/>
  <c r="X224" i="1"/>
  <c r="AC224" i="1"/>
  <c r="AD224" i="1"/>
  <c r="AE224" i="1" a="1"/>
  <c r="AE224" i="1" s="1"/>
  <c r="B225" i="1"/>
  <c r="X225" i="1"/>
  <c r="AC225" i="1"/>
  <c r="AD225" i="1"/>
  <c r="AE225" i="1" a="1"/>
  <c r="AE225" i="1" s="1"/>
  <c r="B226" i="1"/>
  <c r="X226" i="1"/>
  <c r="AC226" i="1"/>
  <c r="AD226" i="1"/>
  <c r="AE226" i="1" a="1"/>
  <c r="AE226" i="1"/>
  <c r="B227" i="1"/>
  <c r="X227" i="1"/>
  <c r="AC227" i="1"/>
  <c r="AD227" i="1"/>
  <c r="AE227" i="1" a="1"/>
  <c r="AE227" i="1" s="1"/>
  <c r="B228" i="1"/>
  <c r="X228" i="1"/>
  <c r="AC228" i="1"/>
  <c r="AD228" i="1"/>
  <c r="AE228" i="1" a="1"/>
  <c r="AE228" i="1" s="1"/>
  <c r="B229" i="1"/>
  <c r="X229" i="1"/>
  <c r="AC229" i="1"/>
  <c r="AD229" i="1"/>
  <c r="AE229" i="1" a="1"/>
  <c r="AE229" i="1" s="1"/>
  <c r="B230" i="1"/>
  <c r="X230" i="1"/>
  <c r="AC230" i="1"/>
  <c r="AD230" i="1"/>
  <c r="AE230" i="1" a="1"/>
  <c r="AE230" i="1" s="1"/>
  <c r="B231" i="1"/>
  <c r="X231" i="1"/>
  <c r="AC231" i="1"/>
  <c r="AD231" i="1"/>
  <c r="AE231" i="1" a="1"/>
  <c r="AE231" i="1" s="1"/>
  <c r="B232" i="1"/>
  <c r="X232" i="1"/>
  <c r="AC232" i="1"/>
  <c r="AD232" i="1"/>
  <c r="AE232" i="1" a="1"/>
  <c r="AE232" i="1"/>
  <c r="B233" i="1"/>
  <c r="X233" i="1"/>
  <c r="AC233" i="1"/>
  <c r="AD233" i="1"/>
  <c r="AE233" i="1" a="1"/>
  <c r="AE233" i="1" s="1"/>
  <c r="B234" i="1"/>
  <c r="X234" i="1"/>
  <c r="AC234" i="1"/>
  <c r="AD234" i="1"/>
  <c r="AE234" i="1" a="1"/>
  <c r="AE234" i="1" s="1"/>
  <c r="B235" i="1"/>
  <c r="X235" i="1"/>
  <c r="AC235" i="1"/>
  <c r="AD235" i="1"/>
  <c r="AE235" i="1" a="1"/>
  <c r="AE235" i="1" s="1"/>
  <c r="B236" i="1"/>
  <c r="X236" i="1"/>
  <c r="AC236" i="1"/>
  <c r="AD236" i="1"/>
  <c r="AE236" i="1" a="1"/>
  <c r="AE236" i="1" s="1"/>
  <c r="B237" i="1"/>
  <c r="X237" i="1"/>
  <c r="AC237" i="1"/>
  <c r="AD237" i="1"/>
  <c r="AE237" i="1" a="1"/>
  <c r="AE237" i="1" s="1"/>
  <c r="B238" i="1"/>
  <c r="X238" i="1"/>
  <c r="AC238" i="1"/>
  <c r="AD238" i="1"/>
  <c r="AE238" i="1" a="1"/>
  <c r="AE238" i="1" s="1"/>
  <c r="B239" i="1"/>
  <c r="X239" i="1"/>
  <c r="AC239" i="1"/>
  <c r="AD239" i="1"/>
  <c r="AE239" i="1" a="1"/>
  <c r="AE239" i="1" s="1"/>
  <c r="B240" i="1"/>
  <c r="X240" i="1"/>
  <c r="AC240" i="1"/>
  <c r="AD240" i="1"/>
  <c r="AE240" i="1" a="1"/>
  <c r="AE240" i="1" s="1"/>
  <c r="B241" i="1"/>
  <c r="X241" i="1"/>
  <c r="AC241" i="1"/>
  <c r="AD241" i="1"/>
  <c r="AE241" i="1" a="1"/>
  <c r="AE241" i="1" s="1"/>
  <c r="B242" i="1"/>
  <c r="X242" i="1"/>
  <c r="AC242" i="1"/>
  <c r="AD242" i="1"/>
  <c r="AE242" i="1" a="1"/>
  <c r="AE242" i="1"/>
  <c r="B243" i="1"/>
  <c r="X243" i="1"/>
  <c r="AC243" i="1"/>
  <c r="AD243" i="1"/>
  <c r="AE243" i="1" a="1"/>
  <c r="AE243" i="1" s="1"/>
  <c r="B244" i="1"/>
  <c r="X244" i="1"/>
  <c r="AC244" i="1"/>
  <c r="AD244" i="1"/>
  <c r="AE244" i="1" a="1"/>
  <c r="AE244" i="1" s="1"/>
  <c r="B245" i="1"/>
  <c r="X245" i="1"/>
  <c r="AC245" i="1"/>
  <c r="AD245" i="1"/>
  <c r="AE245" i="1" a="1"/>
  <c r="AE245" i="1" s="1"/>
  <c r="B246" i="1"/>
  <c r="X246" i="1"/>
  <c r="AC246" i="1"/>
  <c r="AD246" i="1"/>
  <c r="AE246" i="1" a="1"/>
  <c r="AE246" i="1" s="1"/>
  <c r="B247" i="1"/>
  <c r="X247" i="1"/>
  <c r="AC247" i="1"/>
  <c r="AD247" i="1"/>
  <c r="AE247" i="1" a="1"/>
  <c r="AE247" i="1" s="1"/>
  <c r="B248" i="1"/>
  <c r="X248" i="1"/>
  <c r="AC248" i="1"/>
  <c r="AD248" i="1"/>
  <c r="AE248" i="1" a="1"/>
  <c r="AE248" i="1"/>
  <c r="B249" i="1"/>
  <c r="X249" i="1"/>
  <c r="AC249" i="1"/>
  <c r="AD249" i="1"/>
  <c r="AE249" i="1" a="1"/>
  <c r="AE249" i="1" s="1"/>
  <c r="B250" i="1"/>
  <c r="X250" i="1"/>
  <c r="AC250" i="1"/>
  <c r="AD250" i="1"/>
  <c r="AE250" i="1" a="1"/>
  <c r="AE250" i="1"/>
  <c r="B251" i="1"/>
  <c r="X251" i="1"/>
  <c r="AC251" i="1"/>
  <c r="AD251" i="1"/>
  <c r="AE251" i="1" a="1"/>
  <c r="AE251" i="1" s="1"/>
  <c r="B252" i="1"/>
  <c r="X252" i="1"/>
  <c r="AC252" i="1"/>
  <c r="AD252" i="1"/>
  <c r="AE252" i="1" a="1"/>
  <c r="AE252" i="1"/>
  <c r="B253" i="1"/>
  <c r="X253" i="1"/>
  <c r="AC253" i="1"/>
  <c r="AD253" i="1"/>
  <c r="AE253" i="1" a="1"/>
  <c r="AE253" i="1" s="1"/>
  <c r="B254" i="1"/>
  <c r="X254" i="1"/>
  <c r="AC254" i="1"/>
  <c r="AD254" i="1"/>
  <c r="AE254" i="1" a="1"/>
  <c r="AE254" i="1" s="1"/>
  <c r="B255" i="1"/>
  <c r="X255" i="1"/>
  <c r="AC255" i="1"/>
  <c r="AD255" i="1"/>
  <c r="AE255" i="1" a="1"/>
  <c r="AE255" i="1" s="1"/>
  <c r="B256" i="1"/>
  <c r="X256" i="1"/>
  <c r="AC256" i="1"/>
  <c r="AD256" i="1"/>
  <c r="AE256" i="1" a="1"/>
  <c r="AE256" i="1" s="1"/>
  <c r="B257" i="1"/>
  <c r="X257" i="1"/>
  <c r="AC257" i="1"/>
  <c r="AD257" i="1"/>
  <c r="AE257" i="1" a="1"/>
  <c r="AE257" i="1" s="1"/>
  <c r="B258" i="1"/>
  <c r="X258" i="1"/>
  <c r="AC258" i="1"/>
  <c r="AD258" i="1"/>
  <c r="AE258" i="1" a="1"/>
  <c r="AE258" i="1" s="1"/>
  <c r="B259" i="1"/>
  <c r="X259" i="1"/>
  <c r="AC259" i="1"/>
  <c r="AD259" i="1"/>
  <c r="AE259" i="1" a="1"/>
  <c r="AE259" i="1" s="1"/>
  <c r="B260" i="1"/>
  <c r="X260" i="1"/>
  <c r="AC260" i="1"/>
  <c r="AD260" i="1"/>
  <c r="AE260" i="1" a="1"/>
  <c r="AE260" i="1" s="1"/>
  <c r="B261" i="1"/>
  <c r="X261" i="1"/>
  <c r="AC261" i="1"/>
  <c r="AD261" i="1"/>
  <c r="AE261" i="1" a="1"/>
  <c r="AE261" i="1" s="1"/>
  <c r="B262" i="1"/>
  <c r="X262" i="1"/>
  <c r="AC262" i="1"/>
  <c r="AD262" i="1"/>
  <c r="AE262" i="1" a="1"/>
  <c r="AE262" i="1" s="1"/>
  <c r="B263" i="1"/>
  <c r="X263" i="1"/>
  <c r="AC263" i="1"/>
  <c r="AD263" i="1"/>
  <c r="AE263" i="1" a="1"/>
  <c r="AE263" i="1" s="1"/>
  <c r="B264" i="1"/>
  <c r="X264" i="1"/>
  <c r="AC264" i="1"/>
  <c r="AD264" i="1"/>
  <c r="AE264" i="1" a="1"/>
  <c r="AE264" i="1" s="1"/>
  <c r="B265" i="1"/>
  <c r="X265" i="1"/>
  <c r="AC265" i="1"/>
  <c r="AD265" i="1"/>
  <c r="AE265" i="1" a="1"/>
  <c r="AE265" i="1" s="1"/>
  <c r="B266" i="1"/>
  <c r="X266" i="1"/>
  <c r="AC266" i="1"/>
  <c r="AD266" i="1"/>
  <c r="AE266" i="1" a="1"/>
  <c r="AE266" i="1" s="1"/>
  <c r="B267" i="1"/>
  <c r="X267" i="1"/>
  <c r="AC267" i="1"/>
  <c r="AD267" i="1"/>
  <c r="AE267" i="1" a="1"/>
  <c r="AE267" i="1" s="1"/>
  <c r="B268" i="1"/>
  <c r="X268" i="1"/>
  <c r="AC268" i="1"/>
  <c r="AD268" i="1"/>
  <c r="AE268" i="1" a="1"/>
  <c r="AE268" i="1" s="1"/>
  <c r="B269" i="1"/>
  <c r="X269" i="1"/>
  <c r="AC269" i="1"/>
  <c r="AD269" i="1"/>
  <c r="AE269" i="1" a="1"/>
  <c r="AE269" i="1" s="1"/>
  <c r="B270" i="1"/>
  <c r="X270" i="1"/>
  <c r="AC270" i="1"/>
  <c r="AD270" i="1"/>
  <c r="AE270" i="1" a="1"/>
  <c r="AE270" i="1" s="1"/>
  <c r="B271" i="1"/>
  <c r="X271" i="1"/>
  <c r="AC271" i="1"/>
  <c r="AD271" i="1"/>
  <c r="AE271" i="1" a="1"/>
  <c r="AE271" i="1" s="1"/>
  <c r="B272" i="1"/>
  <c r="X272" i="1"/>
  <c r="AC272" i="1"/>
  <c r="AD272" i="1"/>
  <c r="AE272" i="1" a="1"/>
  <c r="AE272" i="1" s="1"/>
  <c r="B273" i="1"/>
  <c r="X273" i="1"/>
  <c r="AC273" i="1"/>
  <c r="AD273" i="1"/>
  <c r="AE273" i="1" a="1"/>
  <c r="AE273" i="1" s="1"/>
  <c r="B274" i="1"/>
  <c r="X274" i="1"/>
  <c r="AC274" i="1"/>
  <c r="AD274" i="1"/>
  <c r="AE274" i="1" a="1"/>
  <c r="AE274" i="1" s="1"/>
  <c r="B275" i="1"/>
  <c r="X275" i="1"/>
  <c r="AC275" i="1"/>
  <c r="AD275" i="1"/>
  <c r="AE275" i="1" a="1"/>
  <c r="AE275" i="1" s="1"/>
  <c r="B276" i="1"/>
  <c r="X276" i="1"/>
  <c r="AC276" i="1"/>
  <c r="AD276" i="1"/>
  <c r="AE276" i="1" a="1"/>
  <c r="AE276" i="1" s="1"/>
  <c r="B277" i="1"/>
  <c r="X277" i="1"/>
  <c r="AC277" i="1"/>
  <c r="AD277" i="1"/>
  <c r="AE277" i="1" a="1"/>
  <c r="AE277" i="1" s="1"/>
  <c r="B278" i="1"/>
  <c r="X278" i="1"/>
  <c r="AC278" i="1"/>
  <c r="AD278" i="1"/>
  <c r="AE278" i="1" a="1"/>
  <c r="AE278" i="1" s="1"/>
  <c r="B279" i="1"/>
  <c r="X279" i="1"/>
  <c r="AC279" i="1"/>
  <c r="AD279" i="1"/>
  <c r="AE279" i="1" a="1"/>
  <c r="AE279" i="1" s="1"/>
  <c r="B280" i="1"/>
  <c r="X280" i="1"/>
  <c r="AC280" i="1"/>
  <c r="AD280" i="1"/>
  <c r="AE280" i="1" a="1"/>
  <c r="AE280" i="1" s="1"/>
  <c r="B281" i="1"/>
  <c r="X281" i="1"/>
  <c r="AC281" i="1"/>
  <c r="AD281" i="1"/>
  <c r="AE281" i="1" a="1"/>
  <c r="AE281" i="1" s="1"/>
  <c r="B282" i="1"/>
  <c r="X282" i="1"/>
  <c r="AC282" i="1"/>
  <c r="AD282" i="1"/>
  <c r="AE282" i="1" a="1"/>
  <c r="AE282" i="1" s="1"/>
  <c r="B283" i="1"/>
  <c r="X283" i="1"/>
  <c r="AC283" i="1"/>
  <c r="AD283" i="1"/>
  <c r="AE283" i="1" a="1"/>
  <c r="AE283" i="1" s="1"/>
  <c r="B284" i="1"/>
  <c r="X284" i="1"/>
  <c r="AC284" i="1"/>
  <c r="AD284" i="1"/>
  <c r="AE284" i="1" a="1"/>
  <c r="AE284" i="1" s="1"/>
  <c r="B285" i="1"/>
  <c r="X285" i="1"/>
  <c r="AC285" i="1"/>
  <c r="AD285" i="1"/>
  <c r="AE285" i="1" a="1"/>
  <c r="AE285" i="1" s="1"/>
  <c r="B286" i="1"/>
  <c r="X286" i="1"/>
  <c r="AC286" i="1"/>
  <c r="AD286" i="1"/>
  <c r="AE286" i="1" a="1"/>
  <c r="AE286" i="1" s="1"/>
  <c r="B287" i="1"/>
  <c r="X287" i="1"/>
  <c r="AC287" i="1"/>
  <c r="AD287" i="1"/>
  <c r="AE287" i="1" a="1"/>
  <c r="AE287" i="1" s="1"/>
  <c r="B288" i="1"/>
  <c r="X288" i="1"/>
  <c r="AC288" i="1"/>
  <c r="AD288" i="1"/>
  <c r="AE288" i="1" a="1"/>
  <c r="AE288" i="1" s="1"/>
  <c r="B289" i="1"/>
  <c r="X289" i="1"/>
  <c r="AC289" i="1"/>
  <c r="AD289" i="1"/>
  <c r="AE289" i="1" a="1"/>
  <c r="AE289" i="1" s="1"/>
  <c r="B290" i="1"/>
  <c r="X290" i="1"/>
  <c r="AC290" i="1"/>
  <c r="AD290" i="1"/>
  <c r="AE290" i="1" a="1"/>
  <c r="AE290" i="1" s="1"/>
  <c r="B291" i="1"/>
  <c r="X291" i="1"/>
  <c r="AC291" i="1"/>
  <c r="AD291" i="1"/>
  <c r="AE291" i="1" a="1"/>
  <c r="AE291" i="1" s="1"/>
  <c r="B292" i="1"/>
  <c r="X292" i="1"/>
  <c r="AC292" i="1"/>
  <c r="AD292" i="1"/>
  <c r="AE292" i="1" a="1"/>
  <c r="AE292" i="1" s="1"/>
  <c r="B293" i="1"/>
  <c r="X293" i="1"/>
  <c r="AC293" i="1"/>
  <c r="AD293" i="1"/>
  <c r="AE293" i="1" a="1"/>
  <c r="AE293" i="1" s="1"/>
  <c r="B294" i="1"/>
  <c r="X294" i="1"/>
  <c r="AC294" i="1"/>
  <c r="AD294" i="1"/>
  <c r="AE294" i="1" a="1"/>
  <c r="AE294" i="1" s="1"/>
  <c r="B295" i="1"/>
  <c r="X295" i="1"/>
  <c r="AC295" i="1"/>
  <c r="AD295" i="1"/>
  <c r="AE295" i="1" a="1"/>
  <c r="AE295" i="1" s="1"/>
  <c r="B296" i="1"/>
  <c r="X296" i="1"/>
  <c r="AC296" i="1"/>
  <c r="AD296" i="1"/>
  <c r="AE296" i="1" a="1"/>
  <c r="AE296" i="1" s="1"/>
  <c r="B297" i="1"/>
  <c r="X297" i="1"/>
  <c r="AC297" i="1"/>
  <c r="AD297" i="1"/>
  <c r="AE297" i="1" a="1"/>
  <c r="AE297" i="1" s="1"/>
  <c r="B298" i="1"/>
  <c r="X298" i="1"/>
  <c r="AC298" i="1"/>
  <c r="AD298" i="1"/>
  <c r="AE298" i="1" a="1"/>
  <c r="AE298" i="1"/>
  <c r="B299" i="1"/>
  <c r="X299" i="1"/>
  <c r="AC299" i="1"/>
  <c r="AD299" i="1"/>
  <c r="AE299" i="1" a="1"/>
  <c r="AE299" i="1" s="1"/>
  <c r="B300" i="1"/>
  <c r="X300" i="1"/>
  <c r="AC300" i="1"/>
  <c r="AD300" i="1"/>
  <c r="AE300" i="1" a="1"/>
  <c r="AE300" i="1" s="1"/>
  <c r="B301" i="1"/>
  <c r="X301" i="1"/>
  <c r="AC301" i="1"/>
  <c r="AD301" i="1"/>
  <c r="AE301" i="1" a="1"/>
  <c r="AE301" i="1" s="1"/>
  <c r="B302" i="1"/>
  <c r="X302" i="1"/>
  <c r="AC302" i="1"/>
  <c r="AD302" i="1"/>
  <c r="AE302" i="1" a="1"/>
  <c r="AE302" i="1"/>
  <c r="B303" i="1"/>
  <c r="X303" i="1"/>
  <c r="AC303" i="1"/>
  <c r="AD303" i="1"/>
  <c r="AE303" i="1" a="1"/>
  <c r="AE303" i="1" s="1"/>
  <c r="B304" i="1"/>
  <c r="X304" i="1"/>
  <c r="AC304" i="1"/>
  <c r="AD304" i="1"/>
  <c r="AE304" i="1" a="1"/>
  <c r="AE304" i="1" s="1"/>
  <c r="B305" i="1"/>
  <c r="X305" i="1"/>
  <c r="AC305" i="1"/>
  <c r="AD305" i="1"/>
  <c r="AE305" i="1" a="1"/>
  <c r="AE305" i="1" s="1"/>
  <c r="B306" i="1"/>
  <c r="X306" i="1"/>
  <c r="AC306" i="1"/>
  <c r="AD306" i="1"/>
  <c r="AE306" i="1" a="1"/>
  <c r="AE306" i="1" s="1"/>
  <c r="B307" i="1"/>
  <c r="X307" i="1"/>
  <c r="AC307" i="1"/>
  <c r="AD307" i="1"/>
  <c r="AE307" i="1" a="1"/>
  <c r="AE307" i="1" s="1"/>
  <c r="B308" i="1"/>
  <c r="X308" i="1"/>
  <c r="AC308" i="1"/>
  <c r="AD308" i="1"/>
  <c r="AE308" i="1" a="1"/>
  <c r="AE308" i="1" s="1"/>
  <c r="B309" i="1"/>
  <c r="X309" i="1"/>
  <c r="AC309" i="1"/>
  <c r="AD309" i="1"/>
  <c r="AE309" i="1" a="1"/>
  <c r="AE309" i="1" s="1"/>
  <c r="B310" i="1"/>
  <c r="X310" i="1"/>
  <c r="AC310" i="1"/>
  <c r="AD310" i="1"/>
  <c r="AE310" i="1" a="1"/>
  <c r="AE310" i="1" s="1"/>
  <c r="B311" i="1"/>
  <c r="X311" i="1"/>
  <c r="AC311" i="1"/>
  <c r="AD311" i="1"/>
  <c r="AE311" i="1" a="1"/>
  <c r="AE311" i="1" s="1"/>
  <c r="B312" i="1"/>
  <c r="X312" i="1"/>
  <c r="AC312" i="1"/>
  <c r="AD312" i="1"/>
  <c r="AE312" i="1" a="1"/>
  <c r="AE312" i="1" s="1"/>
  <c r="B313" i="1"/>
  <c r="X313" i="1"/>
  <c r="AC313" i="1"/>
  <c r="AD313" i="1"/>
  <c r="AE313" i="1" a="1"/>
  <c r="AE313" i="1" s="1"/>
  <c r="B314" i="1"/>
  <c r="X314" i="1"/>
  <c r="AC314" i="1"/>
  <c r="AD314" i="1"/>
  <c r="AE314" i="1" a="1"/>
  <c r="AE314" i="1" s="1"/>
  <c r="B315" i="1"/>
  <c r="X315" i="1"/>
  <c r="AC315" i="1"/>
  <c r="AD315" i="1"/>
  <c r="AE315" i="1" a="1"/>
  <c r="AE315" i="1" s="1"/>
  <c r="B316" i="1"/>
  <c r="X316" i="1"/>
  <c r="AC316" i="1"/>
  <c r="AD316" i="1"/>
  <c r="AE316" i="1" a="1"/>
  <c r="AE316" i="1"/>
  <c r="B317" i="1"/>
  <c r="X317" i="1"/>
  <c r="AC317" i="1"/>
  <c r="AD317" i="1"/>
  <c r="AE317" i="1" a="1"/>
  <c r="AE317" i="1" s="1"/>
  <c r="B318" i="1"/>
  <c r="X318" i="1"/>
  <c r="AC318" i="1"/>
  <c r="AD318" i="1"/>
  <c r="AE318" i="1" a="1"/>
  <c r="AE318" i="1" s="1"/>
  <c r="B319" i="1"/>
  <c r="X319" i="1"/>
  <c r="AC319" i="1"/>
  <c r="AD319" i="1"/>
  <c r="AE319" i="1" a="1"/>
  <c r="AE319" i="1" s="1"/>
  <c r="B320" i="1"/>
  <c r="X320" i="1"/>
  <c r="AC320" i="1"/>
  <c r="AD320" i="1"/>
  <c r="AE320" i="1" a="1"/>
  <c r="AE320" i="1" s="1"/>
  <c r="B321" i="1"/>
  <c r="X321" i="1"/>
  <c r="AC321" i="1"/>
  <c r="AD321" i="1"/>
  <c r="AE321" i="1" a="1"/>
  <c r="AE321" i="1" s="1"/>
  <c r="B322" i="1"/>
  <c r="X322" i="1"/>
  <c r="AC322" i="1"/>
  <c r="AD322" i="1"/>
  <c r="AE322" i="1" a="1"/>
  <c r="AE322" i="1" s="1"/>
  <c r="B323" i="1"/>
  <c r="X323" i="1"/>
  <c r="AC323" i="1"/>
  <c r="AD323" i="1"/>
  <c r="AE323" i="1" a="1"/>
  <c r="AE323" i="1" s="1"/>
  <c r="B324" i="1"/>
  <c r="X324" i="1"/>
  <c r="AC324" i="1"/>
  <c r="AD324" i="1"/>
  <c r="AE324" i="1" a="1"/>
  <c r="AE324" i="1" s="1"/>
  <c r="B325" i="1"/>
  <c r="X325" i="1"/>
  <c r="AC325" i="1"/>
  <c r="AD325" i="1"/>
  <c r="AE325" i="1" a="1"/>
  <c r="AE325" i="1" s="1"/>
  <c r="B326" i="1"/>
  <c r="X326" i="1"/>
  <c r="AC326" i="1"/>
  <c r="AD326" i="1"/>
  <c r="AE326" i="1" a="1"/>
  <c r="AE326" i="1"/>
  <c r="B327" i="1"/>
  <c r="X327" i="1"/>
  <c r="AC327" i="1"/>
  <c r="AD327" i="1"/>
  <c r="AE327" i="1" a="1"/>
  <c r="AE327" i="1" s="1"/>
  <c r="B328" i="1"/>
  <c r="X328" i="1"/>
  <c r="AC328" i="1"/>
  <c r="AD328" i="1"/>
  <c r="AE328" i="1" a="1"/>
  <c r="AE328" i="1" s="1"/>
  <c r="B329" i="1"/>
  <c r="X329" i="1"/>
  <c r="AC329" i="1"/>
  <c r="AD329" i="1"/>
  <c r="AE329" i="1" a="1"/>
  <c r="AE329" i="1" s="1"/>
  <c r="B330" i="1"/>
  <c r="X330" i="1"/>
  <c r="AC330" i="1"/>
  <c r="AD330" i="1"/>
  <c r="AE330" i="1" a="1"/>
  <c r="AE330" i="1" s="1"/>
  <c r="B331" i="1"/>
  <c r="X331" i="1"/>
  <c r="AC331" i="1"/>
  <c r="AD331" i="1"/>
  <c r="AE331" i="1" a="1"/>
  <c r="AE331" i="1" s="1"/>
  <c r="B332" i="1"/>
  <c r="X332" i="1"/>
  <c r="AC332" i="1"/>
  <c r="AD332" i="1"/>
  <c r="AE332" i="1" a="1"/>
  <c r="AE332" i="1"/>
  <c r="B333" i="1"/>
  <c r="X333" i="1"/>
  <c r="AC333" i="1"/>
  <c r="AD333" i="1"/>
  <c r="AE333" i="1" a="1"/>
  <c r="AE333" i="1" s="1"/>
  <c r="B334" i="1"/>
  <c r="X334" i="1"/>
  <c r="AC334" i="1"/>
  <c r="AD334" i="1"/>
  <c r="AE334" i="1" a="1"/>
  <c r="AE334" i="1" s="1"/>
  <c r="B335" i="1"/>
  <c r="X335" i="1"/>
  <c r="AC335" i="1"/>
  <c r="AD335" i="1"/>
  <c r="AE335" i="1" a="1"/>
  <c r="AE335" i="1" s="1"/>
  <c r="B336" i="1"/>
  <c r="X336" i="1"/>
  <c r="AC336" i="1"/>
  <c r="AD336" i="1"/>
  <c r="AE336" i="1" a="1"/>
  <c r="AE336" i="1" s="1"/>
  <c r="B337" i="1"/>
  <c r="X337" i="1"/>
  <c r="AC337" i="1"/>
  <c r="AD337" i="1"/>
  <c r="AE337" i="1" a="1"/>
  <c r="AE337" i="1" s="1"/>
  <c r="B338" i="1"/>
  <c r="X338" i="1"/>
  <c r="AC338" i="1"/>
  <c r="AD338" i="1"/>
  <c r="AE338" i="1" a="1"/>
  <c r="AE338" i="1" s="1"/>
  <c r="B339" i="1"/>
  <c r="X339" i="1"/>
  <c r="AC339" i="1"/>
  <c r="AD339" i="1"/>
  <c r="AE339" i="1" a="1"/>
  <c r="AE339" i="1" s="1"/>
  <c r="B340" i="1"/>
  <c r="X340" i="1"/>
  <c r="AC340" i="1"/>
  <c r="AD340" i="1"/>
  <c r="AE340" i="1" a="1"/>
  <c r="AE340" i="1" s="1"/>
  <c r="B341" i="1"/>
  <c r="X341" i="1"/>
  <c r="AC341" i="1"/>
  <c r="AD341" i="1"/>
  <c r="AE341" i="1" a="1"/>
  <c r="AE341" i="1" s="1"/>
  <c r="B342" i="1"/>
  <c r="X342" i="1"/>
  <c r="AC342" i="1"/>
  <c r="AD342" i="1"/>
  <c r="AE342" i="1" a="1"/>
  <c r="AE342" i="1" s="1"/>
  <c r="B343" i="1"/>
  <c r="X343" i="1"/>
  <c r="AC343" i="1"/>
  <c r="AD343" i="1"/>
  <c r="AE343" i="1" a="1"/>
  <c r="AE343" i="1" s="1"/>
  <c r="B344" i="1"/>
  <c r="X344" i="1"/>
  <c r="AC344" i="1"/>
  <c r="AD344" i="1"/>
  <c r="AE344" i="1" a="1"/>
  <c r="AE344" i="1" s="1"/>
  <c r="B345" i="1"/>
  <c r="X345" i="1"/>
  <c r="AC345" i="1"/>
  <c r="AD345" i="1"/>
  <c r="AE345" i="1" a="1"/>
  <c r="AE345" i="1" s="1"/>
  <c r="B346" i="1"/>
  <c r="X346" i="1"/>
  <c r="AC346" i="1"/>
  <c r="AD346" i="1"/>
  <c r="AE346" i="1" a="1"/>
  <c r="AE346" i="1" s="1"/>
  <c r="B347" i="1"/>
  <c r="X347" i="1"/>
  <c r="AC347" i="1"/>
  <c r="AD347" i="1"/>
  <c r="AE347" i="1" a="1"/>
  <c r="AE347" i="1" s="1"/>
  <c r="B348" i="1"/>
  <c r="X348" i="1"/>
  <c r="AC348" i="1"/>
  <c r="AD348" i="1"/>
  <c r="AE348" i="1" a="1"/>
  <c r="AE348" i="1" s="1"/>
  <c r="B349" i="1"/>
  <c r="X349" i="1"/>
  <c r="AC349" i="1"/>
  <c r="AD349" i="1"/>
  <c r="AE349" i="1" a="1"/>
  <c r="AE349" i="1" s="1"/>
  <c r="B350" i="1"/>
  <c r="X350" i="1"/>
  <c r="AC350" i="1"/>
  <c r="AD350" i="1"/>
  <c r="AE350" i="1" a="1"/>
  <c r="AE350" i="1" s="1"/>
  <c r="B351" i="1"/>
  <c r="X351" i="1"/>
  <c r="AC351" i="1"/>
  <c r="AD351" i="1"/>
  <c r="AE351" i="1" a="1"/>
  <c r="AE351" i="1" s="1"/>
  <c r="B352" i="1"/>
  <c r="X352" i="1"/>
  <c r="AC352" i="1"/>
  <c r="AD352" i="1"/>
  <c r="AE352" i="1" a="1"/>
  <c r="AE352" i="1" s="1"/>
  <c r="B353" i="1"/>
  <c r="X353" i="1"/>
  <c r="AC353" i="1"/>
  <c r="AD353" i="1"/>
  <c r="AE353" i="1" a="1"/>
  <c r="AE353" i="1" s="1"/>
  <c r="B354" i="1"/>
  <c r="X354" i="1"/>
  <c r="AC354" i="1"/>
  <c r="AD354" i="1"/>
  <c r="AE354" i="1" a="1"/>
  <c r="AE354" i="1" s="1"/>
  <c r="B355" i="1"/>
  <c r="X355" i="1"/>
  <c r="AC355" i="1"/>
  <c r="AD355" i="1"/>
  <c r="AE355" i="1" a="1"/>
  <c r="AE355" i="1" s="1"/>
  <c r="B356" i="1"/>
  <c r="X356" i="1"/>
  <c r="AC356" i="1"/>
  <c r="AD356" i="1"/>
  <c r="AE356" i="1" a="1"/>
  <c r="AE356" i="1" s="1"/>
  <c r="B357" i="1"/>
  <c r="X357" i="1"/>
  <c r="AC357" i="1"/>
  <c r="AD357" i="1"/>
  <c r="AE357" i="1" a="1"/>
  <c r="AE357" i="1" s="1"/>
  <c r="B358" i="1"/>
  <c r="X358" i="1"/>
  <c r="AC358" i="1"/>
  <c r="AD358" i="1"/>
  <c r="AE358" i="1" a="1"/>
  <c r="AE358" i="1"/>
  <c r="B359" i="1"/>
  <c r="X359" i="1"/>
  <c r="AC359" i="1"/>
  <c r="AD359" i="1"/>
  <c r="AE359" i="1" a="1"/>
  <c r="AE359" i="1" s="1"/>
  <c r="B360" i="1"/>
  <c r="X360" i="1"/>
  <c r="AC360" i="1"/>
  <c r="AD360" i="1"/>
  <c r="AE360" i="1" a="1"/>
  <c r="AE360" i="1" s="1"/>
  <c r="B361" i="1"/>
  <c r="X361" i="1"/>
  <c r="AC361" i="1"/>
  <c r="AD361" i="1"/>
  <c r="AE361" i="1" a="1"/>
  <c r="AE361" i="1" s="1"/>
  <c r="B362" i="1"/>
  <c r="X362" i="1"/>
  <c r="AC362" i="1"/>
  <c r="AD362" i="1"/>
  <c r="AE362" i="1" a="1"/>
  <c r="AE362" i="1" s="1"/>
  <c r="B363" i="1"/>
  <c r="X363" i="1"/>
  <c r="AC363" i="1"/>
  <c r="AD363" i="1"/>
  <c r="AE363" i="1" a="1"/>
  <c r="AE363" i="1" s="1"/>
  <c r="B364" i="1"/>
  <c r="X364" i="1"/>
  <c r="AC364" i="1"/>
  <c r="AD364" i="1"/>
  <c r="AE364" i="1" a="1"/>
  <c r="AE364" i="1" s="1"/>
  <c r="B365" i="1"/>
  <c r="X365" i="1"/>
  <c r="AC365" i="1"/>
  <c r="AD365" i="1"/>
  <c r="AE365" i="1" a="1"/>
  <c r="AE365" i="1" s="1"/>
  <c r="B366" i="1"/>
  <c r="X366" i="1"/>
  <c r="AC366" i="1"/>
  <c r="AD366" i="1"/>
  <c r="AE366" i="1" a="1"/>
  <c r="AE366" i="1" s="1"/>
  <c r="B367" i="1"/>
  <c r="X367" i="1"/>
  <c r="AC367" i="1"/>
  <c r="AD367" i="1"/>
  <c r="AE367" i="1" a="1"/>
  <c r="AE367" i="1" s="1"/>
  <c r="B368" i="1"/>
  <c r="X368" i="1"/>
  <c r="AC368" i="1"/>
  <c r="AD368" i="1"/>
  <c r="AE368" i="1" a="1"/>
  <c r="AE368" i="1" s="1"/>
  <c r="B369" i="1"/>
  <c r="X369" i="1"/>
  <c r="AC369" i="1"/>
  <c r="AD369" i="1"/>
  <c r="AE369" i="1" a="1"/>
  <c r="AE369" i="1" s="1"/>
  <c r="B370" i="1"/>
  <c r="X370" i="1"/>
  <c r="AC370" i="1"/>
  <c r="AD370" i="1"/>
  <c r="AE370" i="1" a="1"/>
  <c r="AE370" i="1" s="1"/>
  <c r="B371" i="1"/>
  <c r="X371" i="1"/>
  <c r="AC371" i="1"/>
  <c r="AD371" i="1"/>
  <c r="AE371" i="1" a="1"/>
  <c r="AE371" i="1" s="1"/>
  <c r="B372" i="1"/>
  <c r="X372" i="1"/>
  <c r="AC372" i="1"/>
  <c r="AD372" i="1"/>
  <c r="AE372" i="1" a="1"/>
  <c r="AE372" i="1" s="1"/>
  <c r="B373" i="1"/>
  <c r="X373" i="1"/>
  <c r="AC373" i="1"/>
  <c r="AD373" i="1"/>
  <c r="AE373" i="1" a="1"/>
  <c r="AE373" i="1" s="1"/>
  <c r="B374" i="1"/>
  <c r="X374" i="1"/>
  <c r="AC374" i="1"/>
  <c r="AD374" i="1"/>
  <c r="AE374" i="1" a="1"/>
  <c r="AE374" i="1" s="1"/>
  <c r="B375" i="1"/>
  <c r="X375" i="1"/>
  <c r="AC375" i="1"/>
  <c r="AD375" i="1"/>
  <c r="AE375" i="1" a="1"/>
  <c r="AE375" i="1" s="1"/>
  <c r="B376" i="1"/>
  <c r="X376" i="1"/>
  <c r="AC376" i="1"/>
  <c r="AD376" i="1"/>
  <c r="AE376" i="1" a="1"/>
  <c r="AE376" i="1" s="1"/>
  <c r="B377" i="1"/>
  <c r="X377" i="1"/>
  <c r="AC377" i="1"/>
  <c r="AD377" i="1"/>
  <c r="AE377" i="1" a="1"/>
  <c r="AE377" i="1" s="1"/>
  <c r="B378" i="1"/>
  <c r="X378" i="1"/>
  <c r="AC378" i="1"/>
  <c r="AD378" i="1"/>
  <c r="AE378" i="1" a="1"/>
  <c r="AE378" i="1"/>
  <c r="B379" i="1"/>
  <c r="X379" i="1"/>
  <c r="AC379" i="1"/>
  <c r="AD379" i="1"/>
  <c r="AE379" i="1" a="1"/>
  <c r="AE379" i="1" s="1"/>
  <c r="B380" i="1"/>
  <c r="X380" i="1"/>
  <c r="AC380" i="1"/>
  <c r="AD380" i="1"/>
  <c r="AE380" i="1" a="1"/>
  <c r="AE380" i="1" s="1"/>
  <c r="B381" i="1"/>
  <c r="X381" i="1"/>
  <c r="AC381" i="1"/>
  <c r="AD381" i="1"/>
  <c r="AE381" i="1" a="1"/>
  <c r="AE381" i="1" s="1"/>
  <c r="B382" i="1"/>
  <c r="X382" i="1"/>
  <c r="AC382" i="1"/>
  <c r="AD382" i="1"/>
  <c r="AE382" i="1" a="1"/>
  <c r="AE382" i="1" s="1"/>
  <c r="B383" i="1"/>
  <c r="X383" i="1"/>
  <c r="AC383" i="1"/>
  <c r="AD383" i="1"/>
  <c r="AE383" i="1" a="1"/>
  <c r="AE383" i="1" s="1"/>
  <c r="B384" i="1"/>
  <c r="X384" i="1"/>
  <c r="AC384" i="1"/>
  <c r="AD384" i="1"/>
  <c r="AE384" i="1" a="1"/>
  <c r="AE384" i="1" s="1"/>
  <c r="B385" i="1"/>
  <c r="X385" i="1"/>
  <c r="AC385" i="1"/>
  <c r="AD385" i="1"/>
  <c r="AE385" i="1" a="1"/>
  <c r="AE385" i="1" s="1"/>
  <c r="B386" i="1"/>
  <c r="X386" i="1"/>
  <c r="AC386" i="1"/>
  <c r="AD386" i="1"/>
  <c r="AE386" i="1" a="1"/>
  <c r="AE386" i="1" s="1"/>
  <c r="B387" i="1"/>
  <c r="X387" i="1"/>
  <c r="AC387" i="1"/>
  <c r="AD387" i="1"/>
  <c r="AE387" i="1" a="1"/>
  <c r="AE387" i="1" s="1"/>
  <c r="B388" i="1"/>
  <c r="X388" i="1"/>
  <c r="AC388" i="1"/>
  <c r="AD388" i="1"/>
  <c r="AE388" i="1" a="1"/>
  <c r="AE388" i="1" s="1"/>
  <c r="B389" i="1"/>
  <c r="X389" i="1"/>
  <c r="AC389" i="1"/>
  <c r="AD389" i="1"/>
  <c r="AE389" i="1" a="1"/>
  <c r="AE389" i="1" s="1"/>
  <c r="B390" i="1"/>
  <c r="X390" i="1"/>
  <c r="AC390" i="1"/>
  <c r="AD390" i="1"/>
  <c r="AE390" i="1" a="1"/>
  <c r="AE390" i="1" s="1"/>
  <c r="B391" i="1"/>
  <c r="X391" i="1"/>
  <c r="AC391" i="1"/>
  <c r="AD391" i="1"/>
  <c r="AE391" i="1" a="1"/>
  <c r="AE391" i="1" s="1"/>
  <c r="B392" i="1"/>
  <c r="X392" i="1"/>
  <c r="AC392" i="1"/>
  <c r="AD392" i="1"/>
  <c r="AE392" i="1" a="1"/>
  <c r="AE392" i="1"/>
  <c r="B393" i="1"/>
  <c r="X393" i="1"/>
  <c r="AC393" i="1"/>
  <c r="AD393" i="1"/>
  <c r="AE393" i="1" a="1"/>
  <c r="AE393" i="1" s="1"/>
  <c r="B394" i="1"/>
  <c r="X394" i="1"/>
  <c r="AC394" i="1"/>
  <c r="AD394" i="1"/>
  <c r="AE394" i="1" a="1"/>
  <c r="AE394" i="1"/>
  <c r="B395" i="1"/>
  <c r="X395" i="1"/>
  <c r="AC395" i="1"/>
  <c r="AD395" i="1"/>
  <c r="AE395" i="1" a="1"/>
  <c r="AE395" i="1" s="1"/>
  <c r="B396" i="1"/>
  <c r="X396" i="1"/>
  <c r="AC396" i="1"/>
  <c r="AD396" i="1"/>
  <c r="AE396" i="1" a="1"/>
  <c r="AE396" i="1"/>
  <c r="B397" i="1"/>
  <c r="X397" i="1"/>
  <c r="AC397" i="1"/>
  <c r="AD397" i="1"/>
  <c r="AE397" i="1" a="1"/>
  <c r="AE397" i="1" s="1"/>
  <c r="B398" i="1"/>
  <c r="X398" i="1"/>
  <c r="AC398" i="1"/>
  <c r="AD398" i="1"/>
  <c r="AE398" i="1" a="1"/>
  <c r="AE398" i="1" s="1"/>
  <c r="B399" i="1"/>
  <c r="X399" i="1"/>
  <c r="AC399" i="1"/>
  <c r="AD399" i="1"/>
  <c r="AE399" i="1" a="1"/>
  <c r="AE399" i="1" s="1"/>
  <c r="B400" i="1"/>
  <c r="X400" i="1"/>
  <c r="AC400" i="1"/>
  <c r="AD400" i="1"/>
  <c r="AE400" i="1" a="1"/>
  <c r="AE400" i="1" s="1"/>
  <c r="B401" i="1"/>
  <c r="X401" i="1"/>
  <c r="AC401" i="1"/>
  <c r="AD401" i="1"/>
  <c r="AE401" i="1" a="1"/>
  <c r="AE401" i="1" s="1"/>
  <c r="B402" i="1"/>
  <c r="X402" i="1"/>
  <c r="AC402" i="1"/>
  <c r="AD402" i="1"/>
  <c r="AE402" i="1" a="1"/>
  <c r="AE402" i="1" s="1"/>
  <c r="B403" i="1"/>
  <c r="X403" i="1"/>
  <c r="AC403" i="1"/>
  <c r="AD403" i="1"/>
  <c r="AE403" i="1" a="1"/>
  <c r="AE403" i="1" s="1"/>
  <c r="B404" i="1"/>
  <c r="X404" i="1"/>
  <c r="AC404" i="1"/>
  <c r="AD404" i="1"/>
  <c r="AE404" i="1" a="1"/>
  <c r="AE404" i="1" s="1"/>
  <c r="B405" i="1"/>
  <c r="X405" i="1"/>
  <c r="AC405" i="1"/>
  <c r="AD405" i="1"/>
  <c r="AE405" i="1" a="1"/>
  <c r="AE405" i="1" s="1"/>
  <c r="B406" i="1"/>
  <c r="X406" i="1"/>
  <c r="AC406" i="1"/>
  <c r="AD406" i="1"/>
  <c r="AE406" i="1" a="1"/>
  <c r="AE406" i="1" s="1"/>
  <c r="B407" i="1"/>
  <c r="X407" i="1"/>
  <c r="AC407" i="1"/>
  <c r="AD407" i="1"/>
  <c r="AE407" i="1" a="1"/>
  <c r="AE407" i="1" s="1"/>
  <c r="B408" i="1"/>
  <c r="X408" i="1"/>
  <c r="AC408" i="1"/>
  <c r="AD408" i="1"/>
  <c r="AE408" i="1" a="1"/>
  <c r="AE408" i="1" s="1"/>
  <c r="B409" i="1"/>
  <c r="X409" i="1"/>
  <c r="AC409" i="1"/>
  <c r="AD409" i="1"/>
  <c r="AE409" i="1" a="1"/>
  <c r="AE409" i="1" s="1"/>
  <c r="B410" i="1"/>
  <c r="X410" i="1"/>
  <c r="AC410" i="1"/>
  <c r="AD410" i="1"/>
  <c r="AE410" i="1" a="1"/>
  <c r="AE410" i="1" s="1"/>
  <c r="B411" i="1"/>
  <c r="X411" i="1"/>
  <c r="AC411" i="1"/>
  <c r="AD411" i="1"/>
  <c r="AE411" i="1" a="1"/>
  <c r="AE411" i="1" s="1"/>
  <c r="B412" i="1"/>
  <c r="X412" i="1"/>
  <c r="AC412" i="1"/>
  <c r="AD412" i="1"/>
  <c r="AE412" i="1" a="1"/>
  <c r="AE412" i="1" s="1"/>
  <c r="B413" i="1"/>
  <c r="X413" i="1"/>
  <c r="AC413" i="1"/>
  <c r="AD413" i="1"/>
  <c r="AE413" i="1" a="1"/>
  <c r="AE413" i="1" s="1"/>
  <c r="B414" i="1"/>
  <c r="X414" i="1"/>
  <c r="AC414" i="1"/>
  <c r="AD414" i="1"/>
  <c r="AE414" i="1" a="1"/>
  <c r="AE414" i="1"/>
  <c r="B415" i="1"/>
  <c r="X415" i="1"/>
  <c r="AC415" i="1"/>
  <c r="AD415" i="1"/>
  <c r="AE415" i="1" a="1"/>
  <c r="AE415" i="1" s="1"/>
  <c r="B416" i="1"/>
  <c r="X416" i="1"/>
  <c r="AC416" i="1"/>
  <c r="AD416" i="1"/>
  <c r="AE416" i="1" a="1"/>
  <c r="AE416" i="1" s="1"/>
  <c r="B417" i="1"/>
  <c r="X417" i="1"/>
  <c r="AC417" i="1"/>
  <c r="AD417" i="1"/>
  <c r="AE417" i="1" a="1"/>
  <c r="AE417" i="1" s="1"/>
  <c r="B418" i="1"/>
  <c r="X418" i="1"/>
  <c r="AC418" i="1"/>
  <c r="AD418" i="1"/>
  <c r="AE418" i="1" a="1"/>
  <c r="AE418" i="1" s="1"/>
  <c r="B419" i="1"/>
  <c r="X419" i="1"/>
  <c r="AC419" i="1"/>
  <c r="AD419" i="1"/>
  <c r="AE419" i="1" a="1"/>
  <c r="AE419" i="1" s="1"/>
  <c r="B420" i="1"/>
  <c r="X420" i="1"/>
  <c r="AC420" i="1"/>
  <c r="AD420" i="1"/>
  <c r="AE420" i="1" a="1"/>
  <c r="AE420" i="1" s="1"/>
  <c r="B421" i="1"/>
  <c r="X421" i="1"/>
  <c r="AC421" i="1"/>
  <c r="AD421" i="1"/>
  <c r="AE421" i="1" a="1"/>
  <c r="AE421" i="1" s="1"/>
  <c r="B422" i="1"/>
  <c r="X422" i="1"/>
  <c r="AC422" i="1"/>
  <c r="AD422" i="1"/>
  <c r="AE422" i="1" a="1"/>
  <c r="AE422" i="1" s="1"/>
  <c r="B423" i="1"/>
  <c r="X423" i="1"/>
  <c r="AC423" i="1"/>
  <c r="AD423" i="1"/>
  <c r="AE423" i="1" a="1"/>
  <c r="AE423" i="1" s="1"/>
  <c r="B424" i="1"/>
  <c r="X424" i="1"/>
  <c r="AC424" i="1"/>
  <c r="AD424" i="1"/>
  <c r="AE424" i="1" a="1"/>
  <c r="AE424" i="1" s="1"/>
  <c r="B425" i="1"/>
  <c r="X425" i="1"/>
  <c r="AC425" i="1"/>
  <c r="AD425" i="1"/>
  <c r="AE425" i="1" a="1"/>
  <c r="AE425" i="1" s="1"/>
  <c r="B426" i="1"/>
  <c r="X426" i="1"/>
  <c r="AC426" i="1"/>
  <c r="AD426" i="1"/>
  <c r="AE426" i="1" a="1"/>
  <c r="AE426" i="1"/>
  <c r="B427" i="1"/>
  <c r="X427" i="1"/>
  <c r="AC427" i="1"/>
  <c r="AD427" i="1"/>
  <c r="AE427" i="1" a="1"/>
  <c r="AE427" i="1" s="1"/>
  <c r="B428" i="1"/>
  <c r="X428" i="1"/>
  <c r="AC428" i="1"/>
  <c r="AD428" i="1"/>
  <c r="AE428" i="1" a="1"/>
  <c r="AE428" i="1" s="1"/>
  <c r="B429" i="1"/>
  <c r="X429" i="1"/>
  <c r="AC429" i="1"/>
  <c r="AD429" i="1"/>
  <c r="AE429" i="1" a="1"/>
  <c r="AE429" i="1" s="1"/>
  <c r="B430" i="1"/>
  <c r="X430" i="1"/>
  <c r="AC430" i="1"/>
  <c r="AD430" i="1"/>
  <c r="AE430" i="1" a="1"/>
  <c r="AE430" i="1" s="1"/>
  <c r="B431" i="1"/>
  <c r="X431" i="1"/>
  <c r="AC431" i="1"/>
  <c r="AD431" i="1"/>
  <c r="AE431" i="1" a="1"/>
  <c r="AE431" i="1" s="1"/>
  <c r="B432" i="1"/>
  <c r="X432" i="1"/>
  <c r="AC432" i="1"/>
  <c r="AD432" i="1"/>
  <c r="AE432" i="1" a="1"/>
  <c r="AE432" i="1" s="1"/>
  <c r="B433" i="1"/>
  <c r="X433" i="1"/>
  <c r="AC433" i="1"/>
  <c r="AD433" i="1"/>
  <c r="AE433" i="1" a="1"/>
  <c r="AE433" i="1" s="1"/>
  <c r="B434" i="1"/>
  <c r="X434" i="1"/>
  <c r="AC434" i="1"/>
  <c r="AD434" i="1"/>
  <c r="AE434" i="1" a="1"/>
  <c r="AE434" i="1" s="1"/>
  <c r="B435" i="1"/>
  <c r="X435" i="1"/>
  <c r="AC435" i="1"/>
  <c r="AD435" i="1"/>
  <c r="AE435" i="1" a="1"/>
  <c r="AE435" i="1" s="1"/>
  <c r="B436" i="1"/>
  <c r="X436" i="1"/>
  <c r="AC436" i="1"/>
  <c r="AD436" i="1"/>
  <c r="AE436" i="1" a="1"/>
  <c r="AE436" i="1" s="1"/>
  <c r="B437" i="1"/>
  <c r="X437" i="1"/>
  <c r="AC437" i="1"/>
  <c r="AD437" i="1"/>
  <c r="AE437" i="1" a="1"/>
  <c r="AE437" i="1" s="1"/>
  <c r="B438" i="1"/>
  <c r="X438" i="1"/>
  <c r="AC438" i="1"/>
  <c r="AD438" i="1"/>
  <c r="AE438" i="1" a="1"/>
  <c r="AE438" i="1" s="1"/>
  <c r="B439" i="1"/>
  <c r="X439" i="1"/>
  <c r="AC439" i="1"/>
  <c r="AD439" i="1"/>
  <c r="AE439" i="1" a="1"/>
  <c r="AE439" i="1" s="1"/>
  <c r="B440" i="1"/>
  <c r="X440" i="1"/>
  <c r="AC440" i="1"/>
  <c r="AD440" i="1"/>
  <c r="AE440" i="1" a="1"/>
  <c r="AE440" i="1" s="1"/>
  <c r="B441" i="1"/>
  <c r="X441" i="1"/>
  <c r="AC441" i="1"/>
  <c r="AD441" i="1"/>
  <c r="AE441" i="1" a="1"/>
  <c r="AE441" i="1" s="1"/>
  <c r="B442" i="1"/>
  <c r="X442" i="1"/>
  <c r="AC442" i="1"/>
  <c r="AD442" i="1"/>
  <c r="AE442" i="1" a="1"/>
  <c r="AE442" i="1" s="1"/>
  <c r="B443" i="1"/>
  <c r="X443" i="1"/>
  <c r="AC443" i="1"/>
  <c r="AD443" i="1"/>
  <c r="AE443" i="1" a="1"/>
  <c r="AE443" i="1" s="1"/>
  <c r="B444" i="1"/>
  <c r="X444" i="1"/>
  <c r="AC444" i="1"/>
  <c r="AD444" i="1"/>
  <c r="AE444" i="1" a="1"/>
  <c r="AE444" i="1" s="1"/>
  <c r="B445" i="1"/>
  <c r="X445" i="1"/>
  <c r="AC445" i="1"/>
  <c r="AD445" i="1"/>
  <c r="AE445" i="1" a="1"/>
  <c r="AE445" i="1" s="1"/>
  <c r="B446" i="1"/>
  <c r="X446" i="1"/>
  <c r="AC446" i="1"/>
  <c r="AD446" i="1"/>
  <c r="AE446" i="1" a="1"/>
  <c r="AE446" i="1"/>
  <c r="B447" i="1"/>
  <c r="X447" i="1"/>
  <c r="AC447" i="1"/>
  <c r="AD447" i="1"/>
  <c r="AE447" i="1" a="1"/>
  <c r="AE447" i="1" s="1"/>
  <c r="B448" i="1"/>
  <c r="X448" i="1"/>
  <c r="AC448" i="1"/>
  <c r="AD448" i="1"/>
  <c r="AE448" i="1" a="1"/>
  <c r="AE448" i="1" s="1"/>
  <c r="B449" i="1"/>
  <c r="X449" i="1"/>
  <c r="AC449" i="1"/>
  <c r="AD449" i="1"/>
  <c r="AE449" i="1" a="1"/>
  <c r="AE449" i="1" s="1"/>
  <c r="B450" i="1"/>
  <c r="X450" i="1"/>
  <c r="AC450" i="1"/>
  <c r="AD450" i="1"/>
  <c r="AE450" i="1" a="1"/>
  <c r="AE450" i="1" s="1"/>
  <c r="B451" i="1"/>
  <c r="X451" i="1"/>
  <c r="AC451" i="1"/>
  <c r="AD451" i="1"/>
  <c r="AE451" i="1" a="1"/>
  <c r="AE451" i="1" s="1"/>
  <c r="B452" i="1"/>
  <c r="X452" i="1"/>
  <c r="AC452" i="1"/>
  <c r="AD452" i="1"/>
  <c r="AE452" i="1" a="1"/>
  <c r="AE452" i="1" s="1"/>
  <c r="B453" i="1"/>
  <c r="X453" i="1"/>
  <c r="AC453" i="1"/>
  <c r="AD453" i="1"/>
  <c r="AE453" i="1" a="1"/>
  <c r="AE453" i="1" s="1"/>
  <c r="B454" i="1"/>
  <c r="X454" i="1"/>
  <c r="AC454" i="1"/>
  <c r="AD454" i="1"/>
  <c r="AE454" i="1" a="1"/>
  <c r="AE454" i="1" s="1"/>
  <c r="B455" i="1"/>
  <c r="X455" i="1"/>
  <c r="AC455" i="1"/>
  <c r="AD455" i="1"/>
  <c r="AE455" i="1" a="1"/>
  <c r="AE455" i="1" s="1"/>
  <c r="B456" i="1"/>
  <c r="X456" i="1"/>
  <c r="AC456" i="1"/>
  <c r="AD456" i="1"/>
  <c r="AE456" i="1" a="1"/>
  <c r="AE456" i="1" s="1"/>
  <c r="B457" i="1"/>
  <c r="X457" i="1"/>
  <c r="AC457" i="1"/>
  <c r="AD457" i="1"/>
  <c r="AE457" i="1" a="1"/>
  <c r="AE457" i="1" s="1"/>
  <c r="B458" i="1"/>
  <c r="X458" i="1"/>
  <c r="AC458" i="1"/>
  <c r="AD458" i="1"/>
  <c r="AE458" i="1" a="1"/>
  <c r="AE458" i="1" s="1"/>
  <c r="B459" i="1"/>
  <c r="X459" i="1"/>
  <c r="AC459" i="1"/>
  <c r="AD459" i="1"/>
  <c r="AE459" i="1" a="1"/>
  <c r="AE459" i="1" s="1"/>
  <c r="B460" i="1"/>
  <c r="X460" i="1"/>
  <c r="AC460" i="1"/>
  <c r="AD460" i="1"/>
  <c r="AE460" i="1" a="1"/>
  <c r="AE460" i="1" s="1"/>
  <c r="B461" i="1"/>
  <c r="X461" i="1"/>
  <c r="AC461" i="1"/>
  <c r="AD461" i="1"/>
  <c r="AE461" i="1" a="1"/>
  <c r="AE461" i="1" s="1"/>
  <c r="B462" i="1"/>
  <c r="X462" i="1"/>
  <c r="AC462" i="1"/>
  <c r="AD462" i="1"/>
  <c r="AE462" i="1" a="1"/>
  <c r="AE462" i="1" s="1"/>
  <c r="B463" i="1"/>
  <c r="X463" i="1"/>
  <c r="AC463" i="1"/>
  <c r="AD463" i="1"/>
  <c r="AE463" i="1" a="1"/>
  <c r="AE463" i="1" s="1"/>
  <c r="B464" i="1"/>
  <c r="X464" i="1"/>
  <c r="AC464" i="1"/>
  <c r="AD464" i="1"/>
  <c r="AE464" i="1" a="1"/>
  <c r="AE464" i="1" s="1"/>
  <c r="B465" i="1"/>
  <c r="X465" i="1"/>
  <c r="AC465" i="1"/>
  <c r="AD465" i="1"/>
  <c r="AE465" i="1" a="1"/>
  <c r="AE465" i="1" s="1"/>
  <c r="B466" i="1"/>
  <c r="X466" i="1"/>
  <c r="AC466" i="1"/>
  <c r="AD466" i="1"/>
  <c r="AE466" i="1" a="1"/>
  <c r="AE466" i="1" s="1"/>
  <c r="B467" i="1"/>
  <c r="X467" i="1"/>
  <c r="AC467" i="1"/>
  <c r="AD467" i="1"/>
  <c r="AE467" i="1" a="1"/>
  <c r="AE467" i="1" s="1"/>
  <c r="B468" i="1"/>
  <c r="X468" i="1"/>
  <c r="AC468" i="1"/>
  <c r="AD468" i="1"/>
  <c r="AE468" i="1" a="1"/>
  <c r="AE468" i="1" s="1"/>
  <c r="B469" i="1"/>
  <c r="X469" i="1"/>
  <c r="AC469" i="1"/>
  <c r="AD469" i="1"/>
  <c r="AE469" i="1" a="1"/>
  <c r="AE469" i="1" s="1"/>
  <c r="B470" i="1"/>
  <c r="X470" i="1"/>
  <c r="AC470" i="1"/>
  <c r="AD470" i="1"/>
  <c r="AE470" i="1" a="1"/>
  <c r="AE470" i="1" s="1"/>
  <c r="B471" i="1"/>
  <c r="X471" i="1"/>
  <c r="AC471" i="1"/>
  <c r="AD471" i="1"/>
  <c r="AE471" i="1" a="1"/>
  <c r="AE471" i="1" s="1"/>
  <c r="B472" i="1"/>
  <c r="X472" i="1"/>
  <c r="AC472" i="1"/>
  <c r="AD472" i="1"/>
  <c r="AE472" i="1" a="1"/>
  <c r="AE472" i="1" s="1"/>
  <c r="B473" i="1"/>
  <c r="X473" i="1"/>
  <c r="AC473" i="1"/>
  <c r="AD473" i="1"/>
  <c r="AE473" i="1" a="1"/>
  <c r="AE473" i="1" s="1"/>
  <c r="B474" i="1"/>
  <c r="X474" i="1"/>
  <c r="AC474" i="1"/>
  <c r="AD474" i="1"/>
  <c r="AE474" i="1" a="1"/>
  <c r="AE474" i="1" s="1"/>
  <c r="B475" i="1"/>
  <c r="X475" i="1"/>
  <c r="AC475" i="1"/>
  <c r="AD475" i="1"/>
  <c r="AE475" i="1" a="1"/>
  <c r="AE475" i="1" s="1"/>
  <c r="B476" i="1"/>
  <c r="X476" i="1"/>
  <c r="AC476" i="1"/>
  <c r="AD476" i="1"/>
  <c r="AE476" i="1" a="1"/>
  <c r="AE476" i="1"/>
  <c r="B477" i="1"/>
  <c r="X477" i="1"/>
  <c r="AC477" i="1"/>
  <c r="AD477" i="1"/>
  <c r="AE477" i="1" a="1"/>
  <c r="AE477" i="1" s="1"/>
  <c r="B478" i="1"/>
  <c r="X478" i="1"/>
  <c r="AC478" i="1"/>
  <c r="AD478" i="1"/>
  <c r="AE478" i="1" a="1"/>
  <c r="AE478" i="1" s="1"/>
  <c r="B479" i="1"/>
  <c r="X479" i="1"/>
  <c r="AC479" i="1"/>
  <c r="AD479" i="1"/>
  <c r="AE479" i="1" a="1"/>
  <c r="AE479" i="1" s="1"/>
  <c r="B480" i="1"/>
  <c r="X480" i="1"/>
  <c r="AC480" i="1"/>
  <c r="AD480" i="1"/>
  <c r="AE480" i="1" a="1"/>
  <c r="AE480" i="1" s="1"/>
  <c r="B481" i="1"/>
  <c r="X481" i="1"/>
  <c r="AC481" i="1"/>
  <c r="AD481" i="1"/>
  <c r="AE481" i="1" a="1"/>
  <c r="AE481" i="1" s="1"/>
  <c r="B482" i="1"/>
  <c r="X482" i="1"/>
  <c r="AC482" i="1"/>
  <c r="AD482" i="1"/>
  <c r="AE482" i="1" a="1"/>
  <c r="AE482" i="1" s="1"/>
  <c r="B483" i="1"/>
  <c r="X483" i="1"/>
  <c r="AC483" i="1"/>
  <c r="AD483" i="1"/>
  <c r="AE483" i="1" a="1"/>
  <c r="AE483" i="1" s="1"/>
  <c r="B484" i="1"/>
  <c r="X484" i="1"/>
  <c r="AC484" i="1"/>
  <c r="AD484" i="1"/>
  <c r="AE484" i="1" a="1"/>
  <c r="AE484" i="1" s="1"/>
  <c r="B485" i="1"/>
  <c r="X485" i="1"/>
  <c r="AC485" i="1"/>
  <c r="AD485" i="1"/>
  <c r="AE485" i="1" a="1"/>
  <c r="AE485" i="1" s="1"/>
  <c r="B486" i="1"/>
  <c r="X486" i="1"/>
  <c r="AC486" i="1"/>
  <c r="AD486" i="1"/>
  <c r="AE486" i="1" a="1"/>
  <c r="AE486" i="1" s="1"/>
  <c r="B487" i="1"/>
  <c r="X487" i="1"/>
  <c r="AC487" i="1"/>
  <c r="AD487" i="1"/>
  <c r="AE487" i="1" a="1"/>
  <c r="AE487" i="1" s="1"/>
  <c r="B488" i="1"/>
  <c r="X488" i="1"/>
  <c r="AC488" i="1"/>
  <c r="AD488" i="1"/>
  <c r="AE488" i="1" a="1"/>
  <c r="AE488" i="1"/>
  <c r="B489" i="1"/>
  <c r="X489" i="1"/>
  <c r="AC489" i="1"/>
  <c r="AD489" i="1"/>
  <c r="AE489" i="1" a="1"/>
  <c r="AE489" i="1" s="1"/>
  <c r="B490" i="1"/>
  <c r="X490" i="1"/>
  <c r="AC490" i="1"/>
  <c r="AD490" i="1"/>
  <c r="AE490" i="1" a="1"/>
  <c r="AE490" i="1" s="1"/>
  <c r="B491" i="1"/>
  <c r="X491" i="1"/>
  <c r="AC491" i="1"/>
  <c r="AD491" i="1"/>
  <c r="AE491" i="1" a="1"/>
  <c r="AE491" i="1" s="1"/>
  <c r="B492" i="1"/>
  <c r="X492" i="1"/>
  <c r="AC492" i="1"/>
  <c r="AD492" i="1"/>
  <c r="AE492" i="1" a="1"/>
  <c r="AE492" i="1" s="1"/>
  <c r="B493" i="1"/>
  <c r="X493" i="1"/>
  <c r="AC493" i="1"/>
  <c r="AD493" i="1"/>
  <c r="AE493" i="1" a="1"/>
  <c r="AE493" i="1" s="1"/>
  <c r="B494" i="1"/>
  <c r="X494" i="1"/>
  <c r="AC494" i="1"/>
  <c r="AD494" i="1"/>
  <c r="AE494" i="1" a="1"/>
  <c r="AE494" i="1"/>
  <c r="B495" i="1"/>
  <c r="X495" i="1"/>
  <c r="AC495" i="1"/>
  <c r="AD495" i="1"/>
  <c r="AE495" i="1" a="1"/>
  <c r="AE495" i="1" s="1"/>
  <c r="B496" i="1"/>
  <c r="X496" i="1"/>
  <c r="AC496" i="1"/>
  <c r="AD496" i="1"/>
  <c r="AE496" i="1" a="1"/>
  <c r="AE496" i="1" s="1"/>
  <c r="B497" i="1"/>
  <c r="X497" i="1"/>
  <c r="AC497" i="1"/>
  <c r="AD497" i="1"/>
  <c r="AE497" i="1" a="1"/>
  <c r="AE497" i="1" s="1"/>
  <c r="B498" i="1"/>
  <c r="X498" i="1"/>
  <c r="AC498" i="1"/>
  <c r="AD498" i="1"/>
  <c r="AE498" i="1" a="1"/>
  <c r="AE498" i="1" s="1"/>
  <c r="B499" i="1"/>
  <c r="X499" i="1"/>
  <c r="AC499" i="1"/>
  <c r="AD499" i="1"/>
  <c r="AE499" i="1" a="1"/>
  <c r="AE499" i="1" s="1"/>
  <c r="B500" i="1"/>
  <c r="X500" i="1"/>
  <c r="AC500" i="1"/>
  <c r="AD500" i="1"/>
  <c r="AE500" i="1" a="1"/>
  <c r="AE500" i="1" s="1"/>
  <c r="B501" i="1"/>
  <c r="X501" i="1"/>
  <c r="AC501" i="1"/>
  <c r="AD501" i="1"/>
  <c r="AE501" i="1" a="1"/>
  <c r="AE501" i="1" s="1"/>
  <c r="B502" i="1"/>
  <c r="X502" i="1"/>
  <c r="AC502" i="1"/>
  <c r="AD502" i="1"/>
  <c r="AE502" i="1" a="1"/>
  <c r="AE502" i="1" s="1"/>
  <c r="B503" i="1"/>
  <c r="X503" i="1"/>
  <c r="AC503" i="1"/>
  <c r="AD503" i="1"/>
  <c r="AE503" i="1" a="1"/>
  <c r="AE503" i="1" s="1"/>
  <c r="B504" i="1"/>
  <c r="X504" i="1"/>
  <c r="AC504" i="1"/>
  <c r="AD504" i="1"/>
  <c r="AE504" i="1" a="1"/>
  <c r="AE504" i="1" s="1"/>
  <c r="B505" i="1"/>
  <c r="X505" i="1"/>
  <c r="AC505" i="1"/>
  <c r="AD505" i="1"/>
  <c r="AE505" i="1" a="1"/>
  <c r="AE505" i="1" s="1"/>
  <c r="B506" i="1"/>
  <c r="X506" i="1"/>
  <c r="AC506" i="1"/>
  <c r="AD506" i="1"/>
  <c r="AE506" i="1" a="1"/>
  <c r="AE506" i="1" s="1"/>
  <c r="B507" i="1"/>
  <c r="X507" i="1"/>
  <c r="AC507" i="1"/>
  <c r="AD507" i="1"/>
  <c r="AE507" i="1" a="1"/>
  <c r="AE507" i="1" s="1"/>
  <c r="B508" i="1"/>
  <c r="X508" i="1"/>
  <c r="AC508" i="1"/>
  <c r="AD508" i="1"/>
  <c r="AE508" i="1" a="1"/>
  <c r="AE508" i="1" s="1"/>
  <c r="B509" i="1"/>
  <c r="X509" i="1"/>
  <c r="AC509" i="1"/>
  <c r="AD509" i="1"/>
  <c r="AE509" i="1" a="1"/>
  <c r="AE509" i="1" s="1"/>
  <c r="B510" i="1"/>
  <c r="X510" i="1"/>
  <c r="AC510" i="1"/>
  <c r="AD510" i="1"/>
  <c r="AE510" i="1" a="1"/>
  <c r="AE510" i="1" s="1"/>
  <c r="B511" i="1"/>
  <c r="X511" i="1"/>
  <c r="AC511" i="1"/>
  <c r="AD511" i="1"/>
  <c r="AE511" i="1" a="1"/>
  <c r="AE511" i="1" s="1"/>
  <c r="B512" i="1"/>
  <c r="X512" i="1"/>
  <c r="AC512" i="1"/>
  <c r="AD512" i="1"/>
  <c r="AE512" i="1" a="1"/>
  <c r="AE512" i="1"/>
  <c r="B513" i="1"/>
  <c r="X513" i="1"/>
  <c r="AC513" i="1"/>
  <c r="AD513" i="1"/>
  <c r="AE513" i="1" a="1"/>
  <c r="AE513" i="1" s="1"/>
  <c r="B514" i="1"/>
  <c r="X514" i="1"/>
  <c r="AC514" i="1"/>
  <c r="AD514" i="1"/>
  <c r="AE514" i="1" a="1"/>
  <c r="AE514" i="1" s="1"/>
  <c r="B515" i="1"/>
  <c r="X515" i="1"/>
  <c r="AC515" i="1"/>
  <c r="AD515" i="1"/>
  <c r="AE515" i="1" a="1"/>
  <c r="AE515" i="1" s="1"/>
  <c r="B516" i="1"/>
  <c r="X516" i="1"/>
  <c r="AC516" i="1"/>
  <c r="AD516" i="1"/>
  <c r="AE516" i="1" a="1"/>
  <c r="AE516" i="1" s="1"/>
  <c r="B517" i="1"/>
  <c r="X517" i="1"/>
  <c r="AC517" i="1"/>
  <c r="AD517" i="1"/>
  <c r="AE517" i="1" a="1"/>
  <c r="AE517" i="1" s="1"/>
  <c r="B518" i="1"/>
  <c r="X518" i="1"/>
  <c r="AC518" i="1"/>
  <c r="AD518" i="1"/>
  <c r="AE518" i="1" a="1"/>
  <c r="AE518" i="1" s="1"/>
  <c r="B519" i="1"/>
  <c r="X519" i="1"/>
  <c r="AC519" i="1"/>
  <c r="AD519" i="1"/>
  <c r="AE519" i="1" a="1"/>
  <c r="AE519" i="1" s="1"/>
  <c r="B520" i="1"/>
  <c r="X520" i="1"/>
  <c r="AC520" i="1"/>
  <c r="AD520" i="1"/>
  <c r="AE520" i="1" a="1"/>
  <c r="AE520" i="1" s="1"/>
  <c r="B521" i="1"/>
  <c r="X521" i="1"/>
  <c r="AC521" i="1"/>
  <c r="AD521" i="1"/>
  <c r="AE521" i="1" a="1"/>
  <c r="AE521" i="1" s="1"/>
  <c r="B522" i="1"/>
  <c r="X522" i="1"/>
  <c r="AC522" i="1"/>
  <c r="AD522" i="1"/>
  <c r="AE522" i="1" a="1"/>
  <c r="AE522" i="1" s="1"/>
  <c r="B523" i="1"/>
  <c r="X523" i="1"/>
  <c r="AC523" i="1"/>
  <c r="AD523" i="1"/>
  <c r="AE523" i="1" a="1"/>
  <c r="AE523" i="1" s="1"/>
  <c r="B524" i="1"/>
  <c r="X524" i="1"/>
  <c r="AC524" i="1"/>
  <c r="AD524" i="1"/>
  <c r="AE524" i="1" a="1"/>
  <c r="AE524" i="1"/>
  <c r="B525" i="1"/>
  <c r="X525" i="1"/>
  <c r="AC525" i="1"/>
  <c r="AD525" i="1"/>
  <c r="AE525" i="1" a="1"/>
  <c r="AE525" i="1" s="1"/>
  <c r="B526" i="1"/>
  <c r="X526" i="1"/>
  <c r="AC526" i="1"/>
  <c r="AD526" i="1"/>
  <c r="AE526" i="1" a="1"/>
  <c r="AE526" i="1" s="1"/>
  <c r="B527" i="1"/>
  <c r="X527" i="1"/>
  <c r="AC527" i="1"/>
  <c r="AD527" i="1"/>
  <c r="AE527" i="1" a="1"/>
  <c r="AE527" i="1" s="1"/>
  <c r="B528" i="1"/>
  <c r="X528" i="1"/>
  <c r="AC528" i="1"/>
  <c r="AD528" i="1"/>
  <c r="AE528" i="1" a="1"/>
  <c r="AE528" i="1" s="1"/>
  <c r="B529" i="1"/>
  <c r="X529" i="1"/>
  <c r="AC529" i="1"/>
  <c r="AD529" i="1"/>
  <c r="AE529" i="1" a="1"/>
  <c r="AE529" i="1" s="1"/>
  <c r="B530" i="1"/>
  <c r="X530" i="1"/>
  <c r="AC530" i="1"/>
  <c r="AD530" i="1"/>
  <c r="AE530" i="1" a="1"/>
  <c r="AE530" i="1" s="1"/>
  <c r="B531" i="1"/>
  <c r="X531" i="1"/>
  <c r="AC531" i="1"/>
  <c r="AD531" i="1"/>
  <c r="AE531" i="1" a="1"/>
  <c r="AE531" i="1" s="1"/>
  <c r="B532" i="1"/>
  <c r="X532" i="1"/>
  <c r="AC532" i="1"/>
  <c r="AD532" i="1"/>
  <c r="AE532" i="1" a="1"/>
  <c r="AE532" i="1" s="1"/>
  <c r="B533" i="1"/>
  <c r="X533" i="1"/>
  <c r="AC533" i="1"/>
  <c r="AD533" i="1"/>
  <c r="AE533" i="1" a="1"/>
  <c r="AE533" i="1" s="1"/>
  <c r="B534" i="1"/>
  <c r="X534" i="1"/>
  <c r="AC534" i="1"/>
  <c r="AD534" i="1"/>
  <c r="AE534" i="1" a="1"/>
  <c r="AE534" i="1" s="1"/>
  <c r="B535" i="1"/>
  <c r="X535" i="1"/>
  <c r="AC535" i="1"/>
  <c r="AD535" i="1"/>
  <c r="AE535" i="1" a="1"/>
  <c r="AE535" i="1" s="1"/>
  <c r="B536" i="1"/>
  <c r="X536" i="1"/>
  <c r="AC536" i="1"/>
  <c r="AD536" i="1"/>
  <c r="AE536" i="1" a="1"/>
  <c r="AE536" i="1" s="1"/>
  <c r="B537" i="1"/>
  <c r="X537" i="1"/>
  <c r="AC537" i="1"/>
  <c r="AD537" i="1"/>
  <c r="AE537" i="1" a="1"/>
  <c r="AE537" i="1" s="1"/>
  <c r="B538" i="1"/>
  <c r="X538" i="1"/>
  <c r="AC538" i="1"/>
  <c r="AD538" i="1"/>
  <c r="AE538" i="1" a="1"/>
  <c r="AE538" i="1" s="1"/>
  <c r="B539" i="1"/>
  <c r="X539" i="1"/>
  <c r="AC539" i="1"/>
  <c r="AD539" i="1"/>
  <c r="AE539" i="1" a="1"/>
  <c r="AE539" i="1" s="1"/>
  <c r="B540" i="1"/>
  <c r="X540" i="1"/>
  <c r="AC540" i="1"/>
  <c r="AD540" i="1"/>
  <c r="AE540" i="1" a="1"/>
  <c r="AE540" i="1" s="1"/>
  <c r="B541" i="1"/>
  <c r="X541" i="1"/>
  <c r="AC541" i="1"/>
  <c r="AD541" i="1"/>
  <c r="AE541" i="1" a="1"/>
  <c r="AE541" i="1" s="1"/>
  <c r="B542" i="1"/>
  <c r="X542" i="1"/>
  <c r="AC542" i="1"/>
  <c r="AD542" i="1"/>
  <c r="AE542" i="1" a="1"/>
  <c r="AE542" i="1" s="1"/>
  <c r="B543" i="1"/>
  <c r="X543" i="1"/>
  <c r="AC543" i="1"/>
  <c r="AD543" i="1"/>
  <c r="AE543" i="1" a="1"/>
  <c r="AE543" i="1" s="1"/>
  <c r="B544" i="1"/>
  <c r="X544" i="1"/>
  <c r="AC544" i="1"/>
  <c r="AD544" i="1"/>
  <c r="AE544" i="1" a="1"/>
  <c r="AE544" i="1" s="1"/>
  <c r="B545" i="1"/>
  <c r="X545" i="1"/>
  <c r="AC545" i="1"/>
  <c r="AD545" i="1"/>
  <c r="AE545" i="1" a="1"/>
  <c r="AE545" i="1" s="1"/>
  <c r="B546" i="1"/>
  <c r="X546" i="1"/>
  <c r="AC546" i="1"/>
  <c r="AD546" i="1"/>
  <c r="AE546" i="1" a="1"/>
  <c r="AE546" i="1" s="1"/>
  <c r="B547" i="1"/>
  <c r="X547" i="1"/>
  <c r="AC547" i="1"/>
  <c r="AD547" i="1"/>
  <c r="AE547" i="1" a="1"/>
  <c r="AE547" i="1" s="1"/>
  <c r="B548" i="1"/>
  <c r="X548" i="1"/>
  <c r="AC548" i="1"/>
  <c r="AD548" i="1"/>
  <c r="AE548" i="1" a="1"/>
  <c r="AE548" i="1"/>
  <c r="B549" i="1"/>
  <c r="X549" i="1"/>
  <c r="AC549" i="1"/>
  <c r="AD549" i="1"/>
  <c r="AE549" i="1" a="1"/>
  <c r="AE549" i="1" s="1"/>
  <c r="B550" i="1"/>
  <c r="X550" i="1"/>
  <c r="AC550" i="1"/>
  <c r="AD550" i="1"/>
  <c r="AE550" i="1" a="1"/>
  <c r="AE550" i="1" s="1"/>
  <c r="B551" i="1"/>
  <c r="X551" i="1"/>
  <c r="AC551" i="1"/>
  <c r="AD551" i="1"/>
  <c r="AE551" i="1" a="1"/>
  <c r="AE551" i="1" s="1"/>
  <c r="B552" i="1"/>
  <c r="X552" i="1"/>
  <c r="AC552" i="1"/>
  <c r="AD552" i="1"/>
  <c r="AE552" i="1" a="1"/>
  <c r="AE552" i="1" s="1"/>
  <c r="B553" i="1"/>
  <c r="X553" i="1"/>
  <c r="AC553" i="1"/>
  <c r="AD553" i="1"/>
  <c r="AE553" i="1" a="1"/>
  <c r="AE553" i="1" s="1"/>
  <c r="B554" i="1"/>
  <c r="X554" i="1"/>
  <c r="AC554" i="1"/>
  <c r="AD554" i="1"/>
  <c r="AE554" i="1" a="1"/>
  <c r="AE554" i="1" s="1"/>
  <c r="B555" i="1"/>
  <c r="X555" i="1"/>
  <c r="AC555" i="1"/>
  <c r="AD555" i="1"/>
  <c r="AE555" i="1" a="1"/>
  <c r="AE555" i="1" s="1"/>
  <c r="B556" i="1"/>
  <c r="X556" i="1"/>
  <c r="AC556" i="1"/>
  <c r="AD556" i="1"/>
  <c r="AE556" i="1" a="1"/>
  <c r="AE556" i="1" s="1"/>
  <c r="B557" i="1"/>
  <c r="X557" i="1"/>
  <c r="AC557" i="1"/>
  <c r="AD557" i="1"/>
  <c r="AE557" i="1" a="1"/>
  <c r="AE557" i="1" s="1"/>
  <c r="B558" i="1"/>
  <c r="X558" i="1"/>
  <c r="AC558" i="1"/>
  <c r="AD558" i="1"/>
  <c r="AE558" i="1" a="1"/>
  <c r="AE558" i="1" s="1"/>
  <c r="B559" i="1"/>
  <c r="X559" i="1"/>
  <c r="AC559" i="1"/>
  <c r="AD559" i="1"/>
  <c r="AE559" i="1" a="1"/>
  <c r="AE559" i="1" s="1"/>
  <c r="B560" i="1"/>
  <c r="X560" i="1"/>
  <c r="AC560" i="1"/>
  <c r="AD560" i="1"/>
  <c r="AE560" i="1" a="1"/>
  <c r="AE560" i="1"/>
  <c r="B561" i="1"/>
  <c r="X561" i="1"/>
  <c r="AC561" i="1"/>
  <c r="AD561" i="1"/>
  <c r="AE561" i="1" a="1"/>
  <c r="AE561" i="1" s="1"/>
  <c r="B562" i="1"/>
  <c r="X562" i="1"/>
  <c r="AC562" i="1"/>
  <c r="AD562" i="1"/>
  <c r="AE562" i="1" a="1"/>
  <c r="AE562" i="1" s="1"/>
  <c r="B563" i="1"/>
  <c r="X563" i="1"/>
  <c r="AC563" i="1"/>
  <c r="AD563" i="1"/>
  <c r="AE563" i="1" a="1"/>
  <c r="AE563" i="1" s="1"/>
  <c r="B564" i="1"/>
  <c r="X564" i="1"/>
  <c r="AC564" i="1"/>
  <c r="AD564" i="1"/>
  <c r="AE564" i="1" a="1"/>
  <c r="AE564" i="1" s="1"/>
  <c r="B565" i="1"/>
  <c r="X565" i="1"/>
  <c r="AC565" i="1"/>
  <c r="AD565" i="1"/>
  <c r="AE565" i="1" a="1"/>
  <c r="AE565" i="1" s="1"/>
  <c r="B566" i="1"/>
  <c r="X566" i="1"/>
  <c r="AC566" i="1"/>
  <c r="AD566" i="1"/>
  <c r="AE566" i="1" a="1"/>
  <c r="AE566" i="1" s="1"/>
  <c r="B567" i="1"/>
  <c r="X567" i="1"/>
  <c r="AC567" i="1"/>
  <c r="AD567" i="1"/>
  <c r="AE567" i="1" a="1"/>
  <c r="AE567" i="1" s="1"/>
  <c r="B568" i="1"/>
  <c r="X568" i="1"/>
  <c r="AC568" i="1"/>
  <c r="AD568" i="1"/>
  <c r="AE568" i="1" a="1"/>
  <c r="AE568" i="1" s="1"/>
  <c r="B569" i="1"/>
  <c r="X569" i="1"/>
  <c r="AC569" i="1"/>
  <c r="AD569" i="1"/>
  <c r="AE569" i="1" a="1"/>
  <c r="AE569" i="1" s="1"/>
  <c r="B570" i="1"/>
  <c r="X570" i="1"/>
  <c r="AC570" i="1"/>
  <c r="AD570" i="1"/>
  <c r="AE570" i="1" a="1"/>
  <c r="AE570" i="1" s="1"/>
  <c r="B571" i="1"/>
  <c r="X571" i="1"/>
  <c r="AC571" i="1"/>
  <c r="AD571" i="1"/>
  <c r="AE571" i="1" a="1"/>
  <c r="AE571" i="1" s="1"/>
  <c r="B572" i="1"/>
  <c r="X572" i="1"/>
  <c r="AC572" i="1"/>
  <c r="AD572" i="1"/>
  <c r="AE572" i="1" a="1"/>
  <c r="AE572" i="1" s="1"/>
  <c r="B573" i="1"/>
  <c r="X573" i="1"/>
  <c r="AC573" i="1"/>
  <c r="AD573" i="1"/>
  <c r="AE573" i="1" a="1"/>
  <c r="AE573" i="1" s="1"/>
  <c r="B574" i="1"/>
  <c r="X574" i="1"/>
  <c r="AC574" i="1"/>
  <c r="AD574" i="1"/>
  <c r="AE574" i="1" a="1"/>
  <c r="AE574" i="1"/>
  <c r="B575" i="1"/>
  <c r="X575" i="1"/>
  <c r="AC575" i="1"/>
  <c r="AD575" i="1"/>
  <c r="AE575" i="1" a="1"/>
  <c r="AE575" i="1" s="1"/>
  <c r="B576" i="1"/>
  <c r="X576" i="1"/>
  <c r="AC576" i="1"/>
  <c r="AD576" i="1"/>
  <c r="AE576" i="1" a="1"/>
  <c r="AE576" i="1" s="1"/>
  <c r="B577" i="1"/>
  <c r="X577" i="1"/>
  <c r="AC577" i="1"/>
  <c r="AD577" i="1"/>
  <c r="AE577" i="1" a="1"/>
  <c r="AE577" i="1" s="1"/>
  <c r="B578" i="1"/>
  <c r="X578" i="1"/>
  <c r="AC578" i="1"/>
  <c r="AD578" i="1"/>
  <c r="AE578" i="1" a="1"/>
  <c r="AE578" i="1" s="1"/>
  <c r="B579" i="1"/>
  <c r="X579" i="1"/>
  <c r="AC579" i="1"/>
  <c r="AD579" i="1"/>
  <c r="AE579" i="1" a="1"/>
  <c r="AE579" i="1" s="1"/>
  <c r="B580" i="1"/>
  <c r="X580" i="1"/>
  <c r="AC580" i="1"/>
  <c r="AD580" i="1"/>
  <c r="AE580" i="1" a="1"/>
  <c r="AE580" i="1" s="1"/>
  <c r="B581" i="1"/>
  <c r="X581" i="1"/>
  <c r="AC581" i="1"/>
  <c r="AD581" i="1"/>
  <c r="AE581" i="1" a="1"/>
  <c r="AE581" i="1" s="1"/>
  <c r="B582" i="1"/>
  <c r="X582" i="1"/>
  <c r="AC582" i="1"/>
  <c r="AD582" i="1"/>
  <c r="AE582" i="1" a="1"/>
  <c r="AE582" i="1" s="1"/>
  <c r="B583" i="1"/>
  <c r="X583" i="1"/>
  <c r="AC583" i="1"/>
  <c r="AD583" i="1"/>
  <c r="AE583" i="1" a="1"/>
  <c r="AE583" i="1" s="1"/>
  <c r="B584" i="1"/>
  <c r="X584" i="1"/>
  <c r="AC584" i="1"/>
  <c r="AD584" i="1"/>
  <c r="AE584" i="1" a="1"/>
  <c r="AE584" i="1" s="1"/>
  <c r="B585" i="1"/>
  <c r="X585" i="1"/>
  <c r="AC585" i="1"/>
  <c r="AD585" i="1"/>
  <c r="AE585" i="1" a="1"/>
  <c r="AE585" i="1" s="1"/>
  <c r="B586" i="1"/>
  <c r="X586" i="1"/>
  <c r="AC586" i="1"/>
  <c r="AD586" i="1"/>
  <c r="AE586" i="1" a="1"/>
  <c r="AE586" i="1" s="1"/>
  <c r="B587" i="1"/>
  <c r="X587" i="1"/>
  <c r="AC587" i="1"/>
  <c r="AD587" i="1"/>
  <c r="AE587" i="1" a="1"/>
  <c r="AE587" i="1" s="1"/>
  <c r="B588" i="1"/>
  <c r="X588" i="1"/>
  <c r="AC588" i="1"/>
  <c r="AD588" i="1"/>
  <c r="AE588" i="1" a="1"/>
  <c r="AE588" i="1"/>
  <c r="B589" i="1"/>
  <c r="X589" i="1"/>
  <c r="AC589" i="1"/>
  <c r="AD589" i="1"/>
  <c r="AE589" i="1" a="1"/>
  <c r="AE589" i="1" s="1"/>
  <c r="B590" i="1"/>
  <c r="X590" i="1"/>
  <c r="AC590" i="1"/>
  <c r="AD590" i="1"/>
  <c r="AE590" i="1" a="1"/>
  <c r="AE590" i="1"/>
  <c r="B591" i="1"/>
  <c r="X591" i="1"/>
  <c r="AC591" i="1"/>
  <c r="AD591" i="1"/>
  <c r="AE591" i="1" a="1"/>
  <c r="AE591" i="1" s="1"/>
  <c r="B592" i="1"/>
  <c r="X592" i="1"/>
  <c r="AC592" i="1"/>
  <c r="AD592" i="1"/>
  <c r="AE592" i="1" a="1"/>
  <c r="AE592" i="1" s="1"/>
  <c r="B593" i="1"/>
  <c r="X593" i="1"/>
  <c r="AC593" i="1"/>
  <c r="AD593" i="1"/>
  <c r="AE593" i="1" a="1"/>
  <c r="AE593" i="1" s="1"/>
  <c r="B594" i="1"/>
  <c r="X594" i="1"/>
  <c r="AC594" i="1"/>
  <c r="AD594" i="1"/>
  <c r="AE594" i="1" a="1"/>
  <c r="AE594" i="1" s="1"/>
  <c r="B595" i="1"/>
  <c r="X595" i="1"/>
  <c r="AC595" i="1"/>
  <c r="AD595" i="1"/>
  <c r="AE595" i="1" a="1"/>
  <c r="AE595" i="1" s="1"/>
  <c r="B596" i="1"/>
  <c r="X596" i="1"/>
  <c r="AC596" i="1"/>
  <c r="AD596" i="1"/>
  <c r="AE596" i="1" a="1"/>
  <c r="AE596" i="1" s="1"/>
  <c r="B597" i="1"/>
  <c r="X597" i="1"/>
  <c r="AC597" i="1"/>
  <c r="AD597" i="1"/>
  <c r="AE597" i="1" a="1"/>
  <c r="AE597" i="1" s="1"/>
  <c r="B598" i="1"/>
  <c r="X598" i="1"/>
  <c r="AC598" i="1"/>
  <c r="AD598" i="1"/>
  <c r="AE598" i="1" a="1"/>
  <c r="AE598" i="1" s="1"/>
  <c r="B599" i="1"/>
  <c r="X599" i="1"/>
  <c r="AC599" i="1"/>
  <c r="AD599" i="1"/>
  <c r="AE599" i="1" a="1"/>
  <c r="AE599" i="1" s="1"/>
  <c r="B600" i="1"/>
  <c r="X600" i="1"/>
  <c r="AC600" i="1"/>
  <c r="AD600" i="1"/>
  <c r="AE600" i="1" a="1"/>
  <c r="AE600" i="1" s="1"/>
  <c r="B601" i="1"/>
  <c r="X601" i="1"/>
  <c r="AC601" i="1"/>
  <c r="AD601" i="1"/>
  <c r="AE601" i="1" a="1"/>
  <c r="AE601" i="1" s="1"/>
  <c r="B602" i="1"/>
  <c r="X602" i="1"/>
  <c r="AC602" i="1"/>
  <c r="AD602" i="1"/>
  <c r="AE602" i="1" a="1"/>
  <c r="AE602" i="1" s="1"/>
  <c r="B603" i="1"/>
  <c r="X603" i="1"/>
  <c r="AC603" i="1"/>
  <c r="AD603" i="1"/>
  <c r="AE603" i="1" a="1"/>
  <c r="AE603" i="1" s="1"/>
  <c r="B604" i="1"/>
  <c r="X604" i="1"/>
  <c r="AC604" i="1"/>
  <c r="AD604" i="1"/>
  <c r="AE604" i="1" a="1"/>
  <c r="AE604" i="1" s="1"/>
  <c r="B605" i="1"/>
  <c r="X605" i="1"/>
  <c r="AC605" i="1"/>
  <c r="AD605" i="1"/>
  <c r="AE605" i="1" a="1"/>
  <c r="AE605" i="1" s="1"/>
  <c r="B606" i="1"/>
  <c r="X606" i="1"/>
  <c r="AC606" i="1"/>
  <c r="AD606" i="1"/>
  <c r="AE606" i="1" a="1"/>
  <c r="AE606" i="1" s="1"/>
  <c r="B607" i="1"/>
  <c r="X607" i="1"/>
  <c r="AC607" i="1"/>
  <c r="AD607" i="1"/>
  <c r="AE607" i="1" a="1"/>
  <c r="AE607" i="1" s="1"/>
  <c r="B608" i="1"/>
  <c r="X608" i="1"/>
  <c r="AC608" i="1"/>
  <c r="AD608" i="1"/>
  <c r="AE608" i="1" a="1"/>
  <c r="AE608" i="1" s="1"/>
  <c r="B609" i="1"/>
  <c r="X609" i="1"/>
  <c r="AC609" i="1"/>
  <c r="AD609" i="1"/>
  <c r="AE609" i="1" a="1"/>
  <c r="AE609" i="1" s="1"/>
  <c r="B610" i="1"/>
  <c r="X610" i="1"/>
  <c r="AC610" i="1"/>
  <c r="AD610" i="1"/>
  <c r="AE610" i="1" a="1"/>
  <c r="AE610" i="1"/>
  <c r="B611" i="1"/>
  <c r="X611" i="1"/>
  <c r="AC611" i="1"/>
  <c r="AD611" i="1"/>
  <c r="AE611" i="1" a="1"/>
  <c r="AE611" i="1" s="1"/>
  <c r="B612" i="1"/>
  <c r="X612" i="1"/>
  <c r="AC612" i="1"/>
  <c r="AD612" i="1"/>
  <c r="AE612" i="1" a="1"/>
  <c r="AE612" i="1" s="1"/>
  <c r="B613" i="1"/>
  <c r="X613" i="1"/>
  <c r="AC613" i="1"/>
  <c r="AD613" i="1"/>
  <c r="AE613" i="1" a="1"/>
  <c r="AE613" i="1" s="1"/>
  <c r="B614" i="1"/>
  <c r="X614" i="1"/>
  <c r="AC614" i="1"/>
  <c r="AD614" i="1"/>
  <c r="AE614" i="1" a="1"/>
  <c r="AE614" i="1" s="1"/>
  <c r="B615" i="1"/>
  <c r="X615" i="1"/>
  <c r="AC615" i="1"/>
  <c r="AD615" i="1"/>
  <c r="AE615" i="1" a="1"/>
  <c r="AE615" i="1" s="1"/>
  <c r="B616" i="1"/>
  <c r="X616" i="1"/>
  <c r="AC616" i="1"/>
  <c r="AD616" i="1"/>
  <c r="AE616" i="1" a="1"/>
  <c r="AE616" i="1" s="1"/>
  <c r="B617" i="1"/>
  <c r="X617" i="1"/>
  <c r="AC617" i="1"/>
  <c r="AD617" i="1"/>
  <c r="AE617" i="1" a="1"/>
  <c r="AE617" i="1" s="1"/>
  <c r="B618" i="1"/>
  <c r="X618" i="1"/>
  <c r="AC618" i="1"/>
  <c r="AD618" i="1"/>
  <c r="AE618" i="1" a="1"/>
  <c r="AE618" i="1" s="1"/>
  <c r="B619" i="1"/>
  <c r="X619" i="1"/>
  <c r="AC619" i="1"/>
  <c r="AD619" i="1"/>
  <c r="AE619" i="1" a="1"/>
  <c r="AE619" i="1" s="1"/>
  <c r="B620" i="1"/>
  <c r="X620" i="1"/>
  <c r="AC620" i="1"/>
  <c r="AD620" i="1"/>
  <c r="AE620" i="1" a="1"/>
  <c r="AE620" i="1" s="1"/>
  <c r="B621" i="1"/>
  <c r="X621" i="1"/>
  <c r="AC621" i="1"/>
  <c r="AD621" i="1"/>
  <c r="AE621" i="1" a="1"/>
  <c r="AE621" i="1" s="1"/>
  <c r="B622" i="1"/>
  <c r="X622" i="1"/>
  <c r="AC622" i="1"/>
  <c r="AD622" i="1"/>
  <c r="AE622" i="1" a="1"/>
  <c r="AE622" i="1"/>
  <c r="B623" i="1"/>
  <c r="X623" i="1"/>
  <c r="AC623" i="1"/>
  <c r="AD623" i="1"/>
  <c r="AE623" i="1" a="1"/>
  <c r="AE623" i="1" s="1"/>
  <c r="B624" i="1"/>
  <c r="X624" i="1"/>
  <c r="AC624" i="1"/>
  <c r="AD624" i="1"/>
  <c r="AE624" i="1" a="1"/>
  <c r="AE624" i="1" s="1"/>
  <c r="B625" i="1"/>
  <c r="X625" i="1"/>
  <c r="AC625" i="1"/>
  <c r="AD625" i="1"/>
  <c r="AE625" i="1" a="1"/>
  <c r="AE625" i="1" s="1"/>
  <c r="B626" i="1"/>
  <c r="X626" i="1"/>
  <c r="AC626" i="1"/>
  <c r="AD626" i="1"/>
  <c r="AE626" i="1" a="1"/>
  <c r="AE626" i="1" s="1"/>
  <c r="B627" i="1"/>
  <c r="X627" i="1"/>
  <c r="AC627" i="1"/>
  <c r="AD627" i="1"/>
  <c r="AE627" i="1" a="1"/>
  <c r="AE627" i="1" s="1"/>
  <c r="B628" i="1"/>
  <c r="X628" i="1"/>
  <c r="AC628" i="1"/>
  <c r="AD628" i="1"/>
  <c r="AE628" i="1" a="1"/>
  <c r="AE628" i="1"/>
  <c r="B629" i="1"/>
  <c r="X629" i="1"/>
  <c r="AC629" i="1"/>
  <c r="AD629" i="1"/>
  <c r="AE629" i="1" a="1"/>
  <c r="AE629" i="1" s="1"/>
  <c r="B630" i="1"/>
  <c r="X630" i="1"/>
  <c r="AC630" i="1"/>
  <c r="AD630" i="1"/>
  <c r="AE630" i="1" a="1"/>
  <c r="AE630" i="1" s="1"/>
  <c r="B631" i="1"/>
  <c r="X631" i="1"/>
  <c r="AC631" i="1"/>
  <c r="AD631" i="1"/>
  <c r="AE631" i="1" a="1"/>
  <c r="AE631" i="1" s="1"/>
  <c r="B632" i="1"/>
  <c r="X632" i="1"/>
  <c r="AC632" i="1"/>
  <c r="AD632" i="1"/>
  <c r="AE632" i="1" a="1"/>
  <c r="AE632" i="1" s="1"/>
  <c r="B633" i="1"/>
  <c r="X633" i="1"/>
  <c r="AC633" i="1"/>
  <c r="AD633" i="1"/>
  <c r="AE633" i="1" a="1"/>
  <c r="AE633" i="1" s="1"/>
  <c r="B634" i="1"/>
  <c r="X634" i="1"/>
  <c r="AC634" i="1"/>
  <c r="AD634" i="1"/>
  <c r="AE634" i="1" a="1"/>
  <c r="AE634" i="1" s="1"/>
  <c r="B635" i="1"/>
  <c r="X635" i="1"/>
  <c r="AC635" i="1"/>
  <c r="AD635" i="1"/>
  <c r="AE635" i="1" a="1"/>
  <c r="AE635" i="1" s="1"/>
  <c r="B636" i="1"/>
  <c r="X636" i="1"/>
  <c r="AC636" i="1"/>
  <c r="AD636" i="1"/>
  <c r="AE636" i="1" a="1"/>
  <c r="AE636" i="1" s="1"/>
  <c r="B637" i="1"/>
  <c r="X637" i="1"/>
  <c r="AC637" i="1"/>
  <c r="AD637" i="1"/>
  <c r="AE637" i="1" a="1"/>
  <c r="AE637" i="1" s="1"/>
  <c r="B638" i="1"/>
  <c r="X638" i="1"/>
  <c r="AC638" i="1"/>
  <c r="AD638" i="1"/>
  <c r="AE638" i="1" a="1"/>
  <c r="AE638" i="1" s="1"/>
  <c r="B639" i="1"/>
  <c r="X639" i="1"/>
  <c r="AC639" i="1"/>
  <c r="AD639" i="1"/>
  <c r="AE639" i="1" a="1"/>
  <c r="AE639" i="1" s="1"/>
  <c r="B640" i="1"/>
  <c r="X640" i="1"/>
  <c r="AC640" i="1"/>
  <c r="AD640" i="1"/>
  <c r="AE640" i="1" a="1"/>
  <c r="AE640" i="1" s="1"/>
  <c r="B641" i="1"/>
  <c r="X641" i="1"/>
  <c r="AC641" i="1"/>
  <c r="AD641" i="1"/>
  <c r="AE641" i="1" a="1"/>
  <c r="AE641" i="1" s="1"/>
  <c r="B642" i="1"/>
  <c r="X642" i="1"/>
  <c r="AC642" i="1"/>
  <c r="AD642" i="1"/>
  <c r="AE642" i="1" a="1"/>
  <c r="AE642" i="1"/>
  <c r="B643" i="1"/>
  <c r="X643" i="1"/>
  <c r="AC643" i="1"/>
  <c r="AD643" i="1"/>
  <c r="AE643" i="1" a="1"/>
  <c r="AE643" i="1" s="1"/>
  <c r="B644" i="1"/>
  <c r="X644" i="1"/>
  <c r="AC644" i="1"/>
  <c r="AD644" i="1"/>
  <c r="AE644" i="1" a="1"/>
  <c r="AE644" i="1" s="1"/>
  <c r="B645" i="1"/>
  <c r="X645" i="1"/>
  <c r="AC645" i="1"/>
  <c r="AD645" i="1"/>
  <c r="AE645" i="1" a="1"/>
  <c r="AE645" i="1" s="1"/>
  <c r="B646" i="1"/>
  <c r="X646" i="1"/>
  <c r="AC646" i="1"/>
  <c r="AD646" i="1"/>
  <c r="AE646" i="1" a="1"/>
  <c r="AE646" i="1" s="1"/>
  <c r="B647" i="1"/>
  <c r="X647" i="1"/>
  <c r="AC647" i="1"/>
  <c r="AD647" i="1"/>
  <c r="AE647" i="1" a="1"/>
  <c r="AE647" i="1" s="1"/>
  <c r="B648" i="1"/>
  <c r="X648" i="1"/>
  <c r="AC648" i="1"/>
  <c r="AD648" i="1"/>
  <c r="AE648" i="1" a="1"/>
  <c r="AE648" i="1" s="1"/>
  <c r="B649" i="1"/>
  <c r="X649" i="1"/>
  <c r="AC649" i="1"/>
  <c r="AD649" i="1"/>
  <c r="AE649" i="1" a="1"/>
  <c r="AE649" i="1" s="1"/>
  <c r="B650" i="1"/>
  <c r="X650" i="1"/>
  <c r="AC650" i="1"/>
  <c r="AD650" i="1"/>
  <c r="AE650" i="1" a="1"/>
  <c r="AE650" i="1" s="1"/>
  <c r="B651" i="1"/>
  <c r="X651" i="1"/>
  <c r="AC651" i="1"/>
  <c r="AD651" i="1"/>
  <c r="AE651" i="1" a="1"/>
  <c r="AE651" i="1" s="1"/>
  <c r="B652" i="1"/>
  <c r="X652" i="1"/>
  <c r="AC652" i="1"/>
  <c r="AD652" i="1"/>
  <c r="AE652" i="1" a="1"/>
  <c r="AE652" i="1" s="1"/>
  <c r="B653" i="1"/>
  <c r="X653" i="1"/>
  <c r="AC653" i="1"/>
  <c r="AD653" i="1"/>
  <c r="AE653" i="1" a="1"/>
  <c r="AE653" i="1" s="1"/>
  <c r="B654" i="1"/>
  <c r="X654" i="1"/>
  <c r="AC654" i="1"/>
  <c r="AD654" i="1"/>
  <c r="AE654" i="1" a="1"/>
  <c r="AE654" i="1" s="1"/>
  <c r="B655" i="1"/>
  <c r="X655" i="1"/>
  <c r="AC655" i="1"/>
  <c r="AD655" i="1"/>
  <c r="AE655" i="1" a="1"/>
  <c r="AE655" i="1" s="1"/>
  <c r="B656" i="1"/>
  <c r="X656" i="1"/>
  <c r="AC656" i="1"/>
  <c r="AD656" i="1"/>
  <c r="AE656" i="1" a="1"/>
  <c r="AE656" i="1"/>
  <c r="B657" i="1"/>
  <c r="X657" i="1"/>
  <c r="AC657" i="1"/>
  <c r="AD657" i="1"/>
  <c r="AE657" i="1" a="1"/>
  <c r="AE657" i="1" s="1"/>
  <c r="B658" i="1"/>
  <c r="X658" i="1"/>
  <c r="AC658" i="1"/>
  <c r="AD658" i="1"/>
  <c r="AE658" i="1" a="1"/>
  <c r="AE658" i="1" s="1"/>
  <c r="B659" i="1"/>
  <c r="X659" i="1"/>
  <c r="AC659" i="1"/>
  <c r="AD659" i="1"/>
  <c r="AE659" i="1" a="1"/>
  <c r="AE659" i="1" s="1"/>
  <c r="B660" i="1"/>
  <c r="X660" i="1"/>
  <c r="AC660" i="1"/>
  <c r="AD660" i="1"/>
  <c r="AE660" i="1" a="1"/>
  <c r="AE660" i="1" s="1"/>
  <c r="B661" i="1"/>
  <c r="X661" i="1"/>
  <c r="AC661" i="1"/>
  <c r="AD661" i="1"/>
  <c r="AE661" i="1" a="1"/>
  <c r="AE661" i="1" s="1"/>
  <c r="B662" i="1"/>
  <c r="X662" i="1"/>
  <c r="AC662" i="1"/>
  <c r="AD662" i="1"/>
  <c r="AE662" i="1" a="1"/>
  <c r="AE662" i="1" s="1"/>
  <c r="B663" i="1"/>
  <c r="X663" i="1"/>
  <c r="AC663" i="1"/>
  <c r="AD663" i="1"/>
  <c r="AE663" i="1" a="1"/>
  <c r="AE663" i="1" s="1"/>
  <c r="B664" i="1"/>
  <c r="X664" i="1"/>
  <c r="AC664" i="1"/>
  <c r="AD664" i="1"/>
  <c r="AE664" i="1" a="1"/>
  <c r="AE664" i="1" s="1"/>
  <c r="B665" i="1"/>
  <c r="X665" i="1"/>
  <c r="AC665" i="1"/>
  <c r="AD665" i="1"/>
  <c r="AE665" i="1" a="1"/>
  <c r="AE665" i="1" s="1"/>
  <c r="B666" i="1"/>
  <c r="X666" i="1"/>
  <c r="AC666" i="1"/>
  <c r="AD666" i="1"/>
  <c r="AE666" i="1" a="1"/>
  <c r="AE666" i="1" s="1"/>
  <c r="B667" i="1"/>
  <c r="X667" i="1"/>
  <c r="AC667" i="1"/>
  <c r="AD667" i="1"/>
  <c r="AE667" i="1" a="1"/>
  <c r="AE667" i="1" s="1"/>
  <c r="B668" i="1"/>
  <c r="X668" i="1"/>
  <c r="AC668" i="1"/>
  <c r="AD668" i="1"/>
  <c r="AE668" i="1" a="1"/>
  <c r="AE668" i="1" s="1"/>
  <c r="B669" i="1"/>
  <c r="X669" i="1"/>
  <c r="AC669" i="1"/>
  <c r="AD669" i="1"/>
  <c r="AE669" i="1" a="1"/>
  <c r="AE669" i="1" s="1"/>
  <c r="B670" i="1"/>
  <c r="X670" i="1"/>
  <c r="AC670" i="1"/>
  <c r="AD670" i="1"/>
  <c r="AE670" i="1" a="1"/>
  <c r="AE670" i="1"/>
  <c r="B671" i="1"/>
  <c r="X671" i="1"/>
  <c r="AC671" i="1"/>
  <c r="AD671" i="1"/>
  <c r="AE671" i="1" a="1"/>
  <c r="AE671" i="1" s="1"/>
  <c r="B672" i="1"/>
  <c r="X672" i="1"/>
  <c r="AC672" i="1"/>
  <c r="AD672" i="1"/>
  <c r="AE672" i="1" a="1"/>
  <c r="AE672" i="1" s="1"/>
  <c r="B673" i="1"/>
  <c r="X673" i="1"/>
  <c r="AC673" i="1"/>
  <c r="AD673" i="1"/>
  <c r="AE673" i="1" a="1"/>
  <c r="AE673" i="1" s="1"/>
  <c r="B674" i="1"/>
  <c r="X674" i="1"/>
  <c r="AC674" i="1"/>
  <c r="AD674" i="1"/>
  <c r="AE674" i="1" a="1"/>
  <c r="AE674" i="1" s="1"/>
  <c r="B675" i="1"/>
  <c r="X675" i="1"/>
  <c r="AC675" i="1"/>
  <c r="AD675" i="1"/>
  <c r="AE675" i="1" a="1"/>
  <c r="AE675" i="1" s="1"/>
  <c r="B676" i="1"/>
  <c r="X676" i="1"/>
  <c r="AC676" i="1"/>
  <c r="AD676" i="1"/>
  <c r="AE676" i="1" a="1"/>
  <c r="AE676" i="1" s="1"/>
  <c r="B677" i="1"/>
  <c r="X677" i="1"/>
  <c r="AC677" i="1"/>
  <c r="AD677" i="1"/>
  <c r="AE677" i="1" a="1"/>
  <c r="AE677" i="1" s="1"/>
  <c r="B678" i="1"/>
  <c r="X678" i="1"/>
  <c r="AC678" i="1"/>
  <c r="AD678" i="1"/>
  <c r="AE678" i="1" a="1"/>
  <c r="AE678" i="1" s="1"/>
  <c r="B679" i="1"/>
  <c r="X679" i="1"/>
  <c r="AC679" i="1"/>
  <c r="AD679" i="1"/>
  <c r="AE679" i="1" a="1"/>
  <c r="AE679" i="1" s="1"/>
  <c r="B680" i="1"/>
  <c r="X680" i="1"/>
  <c r="AC680" i="1"/>
  <c r="AD680" i="1"/>
  <c r="AE680" i="1" a="1"/>
  <c r="AE680" i="1" s="1"/>
  <c r="B681" i="1"/>
  <c r="X681" i="1"/>
  <c r="AC681" i="1"/>
  <c r="AD681" i="1"/>
  <c r="AE681" i="1" a="1"/>
  <c r="AE681" i="1" s="1"/>
  <c r="B682" i="1"/>
  <c r="X682" i="1"/>
  <c r="AC682" i="1"/>
  <c r="AD682" i="1"/>
  <c r="AE682" i="1" a="1"/>
  <c r="AE682" i="1" s="1"/>
  <c r="B683" i="1"/>
  <c r="X683" i="1"/>
  <c r="AC683" i="1"/>
  <c r="AD683" i="1"/>
  <c r="AE683" i="1" a="1"/>
  <c r="AE683" i="1" s="1"/>
  <c r="B684" i="1"/>
  <c r="X684" i="1"/>
  <c r="AC684" i="1"/>
  <c r="AD684" i="1"/>
  <c r="AE684" i="1" a="1"/>
  <c r="AE684" i="1" s="1"/>
  <c r="B685" i="1"/>
  <c r="X685" i="1"/>
  <c r="AC685" i="1"/>
  <c r="AD685" i="1"/>
  <c r="AE685" i="1" a="1"/>
  <c r="AE685" i="1" s="1"/>
  <c r="B686" i="1"/>
  <c r="X686" i="1"/>
  <c r="AC686" i="1"/>
  <c r="AD686" i="1"/>
  <c r="AE686" i="1" a="1"/>
  <c r="AE686" i="1"/>
  <c r="B687" i="1"/>
  <c r="X687" i="1"/>
  <c r="AC687" i="1"/>
  <c r="AD687" i="1"/>
  <c r="AE687" i="1" a="1"/>
  <c r="AE687" i="1" s="1"/>
  <c r="B688" i="1"/>
  <c r="X688" i="1"/>
  <c r="AC688" i="1"/>
  <c r="AD688" i="1"/>
  <c r="AE688" i="1" a="1"/>
  <c r="AE688" i="1" s="1"/>
  <c r="B689" i="1"/>
  <c r="X689" i="1"/>
  <c r="AC689" i="1"/>
  <c r="AD689" i="1"/>
  <c r="AE689" i="1" a="1"/>
  <c r="AE689" i="1" s="1"/>
  <c r="B690" i="1"/>
  <c r="X690" i="1"/>
  <c r="AC690" i="1"/>
  <c r="AD690" i="1"/>
  <c r="AE690" i="1" a="1"/>
  <c r="AE690" i="1" s="1"/>
  <c r="B691" i="1"/>
  <c r="X691" i="1"/>
  <c r="AC691" i="1"/>
  <c r="AD691" i="1"/>
  <c r="AE691" i="1" a="1"/>
  <c r="AE691" i="1" s="1"/>
  <c r="B692" i="1"/>
  <c r="X692" i="1"/>
  <c r="AC692" i="1"/>
  <c r="AD692" i="1"/>
  <c r="AE692" i="1" a="1"/>
  <c r="AE692" i="1" s="1"/>
  <c r="B693" i="1"/>
  <c r="X693" i="1"/>
  <c r="AC693" i="1"/>
  <c r="AD693" i="1"/>
  <c r="AE693" i="1" a="1"/>
  <c r="AE693" i="1" s="1"/>
  <c r="B694" i="1"/>
  <c r="X694" i="1"/>
  <c r="AC694" i="1"/>
  <c r="AD694" i="1"/>
  <c r="AE694" i="1" a="1"/>
  <c r="AE694" i="1" s="1"/>
  <c r="B695" i="1"/>
  <c r="X695" i="1"/>
  <c r="AC695" i="1"/>
  <c r="AD695" i="1"/>
  <c r="AE695" i="1" a="1"/>
  <c r="AE695" i="1" s="1"/>
  <c r="B696" i="1"/>
  <c r="X696" i="1"/>
  <c r="AC696" i="1"/>
  <c r="AD696" i="1"/>
  <c r="AE696" i="1" a="1"/>
  <c r="AE696" i="1" s="1"/>
  <c r="B697" i="1"/>
  <c r="X697" i="1"/>
  <c r="AC697" i="1"/>
  <c r="AD697" i="1"/>
  <c r="AE697" i="1" a="1"/>
  <c r="AE697" i="1" s="1"/>
  <c r="B698" i="1"/>
  <c r="X698" i="1"/>
  <c r="AC698" i="1"/>
  <c r="AD698" i="1"/>
  <c r="AE698" i="1" a="1"/>
  <c r="AE698" i="1" s="1"/>
  <c r="B699" i="1"/>
  <c r="X699" i="1"/>
  <c r="AC699" i="1"/>
  <c r="AD699" i="1"/>
  <c r="AE699" i="1" a="1"/>
  <c r="AE699" i="1" s="1"/>
  <c r="B700" i="1"/>
  <c r="X700" i="1"/>
  <c r="AC700" i="1"/>
  <c r="AD700" i="1"/>
  <c r="AE700" i="1" a="1"/>
  <c r="AE700" i="1" s="1"/>
  <c r="B701" i="1"/>
  <c r="X701" i="1"/>
  <c r="AC701" i="1"/>
  <c r="AD701" i="1"/>
  <c r="AE701" i="1" a="1"/>
  <c r="AE701" i="1" s="1"/>
  <c r="B702" i="1"/>
  <c r="X702" i="1"/>
  <c r="AC702" i="1"/>
  <c r="AD702" i="1"/>
  <c r="AE702" i="1" a="1"/>
  <c r="AE702" i="1" s="1"/>
  <c r="B703" i="1"/>
  <c r="X703" i="1"/>
  <c r="AC703" i="1"/>
  <c r="AD703" i="1"/>
  <c r="AE703" i="1" a="1"/>
  <c r="AE703" i="1" s="1"/>
  <c r="B704" i="1"/>
  <c r="X704" i="1"/>
  <c r="AC704" i="1"/>
  <c r="AD704" i="1"/>
  <c r="AE704" i="1" a="1"/>
  <c r="AE704" i="1" s="1"/>
  <c r="B705" i="1"/>
  <c r="X705" i="1"/>
  <c r="AC705" i="1"/>
  <c r="AD705" i="1"/>
  <c r="AE705" i="1" a="1"/>
  <c r="AE705" i="1" s="1"/>
  <c r="B706" i="1"/>
  <c r="X706" i="1"/>
  <c r="AC706" i="1"/>
  <c r="AD706" i="1"/>
  <c r="AE706" i="1" a="1"/>
  <c r="AE706" i="1" s="1"/>
  <c r="B707" i="1"/>
  <c r="X707" i="1"/>
  <c r="AC707" i="1"/>
  <c r="AD707" i="1"/>
  <c r="AE707" i="1" a="1"/>
  <c r="AE707" i="1" s="1"/>
  <c r="B708" i="1"/>
  <c r="X708" i="1"/>
  <c r="AC708" i="1"/>
  <c r="AD708" i="1"/>
  <c r="AE708" i="1" a="1"/>
  <c r="AE708" i="1" s="1"/>
  <c r="B709" i="1"/>
  <c r="X709" i="1"/>
  <c r="AC709" i="1"/>
  <c r="AD709" i="1"/>
  <c r="AE709" i="1" a="1"/>
  <c r="AE709" i="1" s="1"/>
  <c r="B710" i="1"/>
  <c r="X710" i="1"/>
  <c r="AC710" i="1"/>
  <c r="AD710" i="1"/>
  <c r="AE710" i="1" a="1"/>
  <c r="AE710" i="1" s="1"/>
  <c r="B711" i="1"/>
  <c r="X711" i="1"/>
  <c r="AC711" i="1"/>
  <c r="AD711" i="1"/>
  <c r="AE711" i="1" a="1"/>
  <c r="AE711" i="1" s="1"/>
  <c r="B712" i="1"/>
  <c r="X712" i="1"/>
  <c r="AC712" i="1"/>
  <c r="AD712" i="1"/>
  <c r="AE712" i="1" a="1"/>
  <c r="AE712" i="1" s="1"/>
  <c r="B713" i="1"/>
  <c r="X713" i="1"/>
  <c r="AC713" i="1"/>
  <c r="AD713" i="1"/>
  <c r="AE713" i="1" a="1"/>
  <c r="AE713" i="1" s="1"/>
  <c r="B714" i="1"/>
  <c r="X714" i="1"/>
  <c r="AC714" i="1"/>
  <c r="AD714" i="1"/>
  <c r="AE714" i="1" a="1"/>
  <c r="AE714" i="1"/>
  <c r="B715" i="1"/>
  <c r="X715" i="1"/>
  <c r="AC715" i="1"/>
  <c r="AD715" i="1"/>
  <c r="AE715" i="1" a="1"/>
  <c r="AE715" i="1" s="1"/>
  <c r="B716" i="1"/>
  <c r="X716" i="1"/>
  <c r="AC716" i="1"/>
  <c r="AD716" i="1"/>
  <c r="AE716" i="1" a="1"/>
  <c r="AE716" i="1" s="1"/>
  <c r="B717" i="1"/>
  <c r="X717" i="1"/>
  <c r="AC717" i="1"/>
  <c r="AD717" i="1"/>
  <c r="AE717" i="1" a="1"/>
  <c r="AE717" i="1" s="1"/>
  <c r="B718" i="1"/>
  <c r="X718" i="1"/>
  <c r="AC718" i="1"/>
  <c r="AD718" i="1"/>
  <c r="AE718" i="1" a="1"/>
  <c r="AE718" i="1" s="1"/>
  <c r="B719" i="1"/>
  <c r="X719" i="1"/>
  <c r="AC719" i="1"/>
  <c r="AD719" i="1"/>
  <c r="AE719" i="1" a="1"/>
  <c r="AE719" i="1" s="1"/>
  <c r="B720" i="1"/>
  <c r="X720" i="1"/>
  <c r="AC720" i="1"/>
  <c r="AD720" i="1"/>
  <c r="AE720" i="1" a="1"/>
  <c r="AE720" i="1" s="1"/>
  <c r="B721" i="1"/>
  <c r="X721" i="1"/>
  <c r="AC721" i="1"/>
  <c r="AD721" i="1"/>
  <c r="AE721" i="1" a="1"/>
  <c r="AE721" i="1" s="1"/>
  <c r="B722" i="1"/>
  <c r="X722" i="1"/>
  <c r="AC722" i="1"/>
  <c r="AD722" i="1"/>
  <c r="AE722" i="1" a="1"/>
  <c r="AE722" i="1" s="1"/>
  <c r="B723" i="1"/>
  <c r="X723" i="1"/>
  <c r="AC723" i="1"/>
  <c r="AD723" i="1"/>
  <c r="AE723" i="1" a="1"/>
  <c r="AE723" i="1" s="1"/>
  <c r="B724" i="1"/>
  <c r="X724" i="1"/>
  <c r="AC724" i="1"/>
  <c r="AD724" i="1"/>
  <c r="AE724" i="1" a="1"/>
  <c r="AE724" i="1"/>
  <c r="B725" i="1"/>
  <c r="X725" i="1"/>
  <c r="AC725" i="1"/>
  <c r="AD725" i="1"/>
  <c r="AE725" i="1" a="1"/>
  <c r="AE725" i="1" s="1"/>
  <c r="B726" i="1"/>
  <c r="X726" i="1"/>
  <c r="AC726" i="1"/>
  <c r="AD726" i="1"/>
  <c r="AE726" i="1" a="1"/>
  <c r="AE726" i="1" s="1"/>
  <c r="B727" i="1"/>
  <c r="X727" i="1"/>
  <c r="AC727" i="1"/>
  <c r="AD727" i="1"/>
  <c r="AE727" i="1" a="1"/>
  <c r="AE727" i="1" s="1"/>
  <c r="B728" i="1"/>
  <c r="X728" i="1"/>
  <c r="AC728" i="1"/>
  <c r="AD728" i="1"/>
  <c r="AE728" i="1" a="1"/>
  <c r="AE728" i="1" s="1"/>
  <c r="B729" i="1"/>
  <c r="X729" i="1"/>
  <c r="AC729" i="1"/>
  <c r="AD729" i="1"/>
  <c r="AE729" i="1" a="1"/>
  <c r="AE729" i="1" s="1"/>
  <c r="B730" i="1"/>
  <c r="X730" i="1"/>
  <c r="AC730" i="1"/>
  <c r="AD730" i="1"/>
  <c r="AE730" i="1" a="1"/>
  <c r="AE730" i="1" s="1"/>
  <c r="B731" i="1"/>
  <c r="X731" i="1"/>
  <c r="AC731" i="1"/>
  <c r="AD731" i="1"/>
  <c r="AE731" i="1" a="1"/>
  <c r="AE731" i="1" s="1"/>
  <c r="B732" i="1"/>
  <c r="X732" i="1"/>
  <c r="AC732" i="1"/>
  <c r="AD732" i="1"/>
  <c r="AE732" i="1" a="1"/>
  <c r="AE732" i="1" s="1"/>
  <c r="B733" i="1"/>
  <c r="X733" i="1"/>
  <c r="AC733" i="1"/>
  <c r="AD733" i="1"/>
  <c r="AE733" i="1" a="1"/>
  <c r="AE733" i="1" s="1"/>
  <c r="B734" i="1"/>
  <c r="X734" i="1"/>
  <c r="AC734" i="1"/>
  <c r="AD734" i="1"/>
  <c r="AE734" i="1" a="1"/>
  <c r="AE734" i="1"/>
  <c r="B735" i="1"/>
  <c r="X735" i="1"/>
  <c r="AC735" i="1"/>
  <c r="AD735" i="1"/>
  <c r="AE735" i="1" a="1"/>
  <c r="AE735" i="1" s="1"/>
  <c r="B736" i="1"/>
  <c r="X736" i="1"/>
  <c r="AC736" i="1"/>
  <c r="AD736" i="1"/>
  <c r="AE736" i="1" a="1"/>
  <c r="AE736" i="1" s="1"/>
  <c r="B737" i="1"/>
  <c r="X737" i="1"/>
  <c r="AC737" i="1"/>
  <c r="AD737" i="1"/>
  <c r="AE737" i="1" a="1"/>
  <c r="AE737" i="1" s="1"/>
  <c r="B738" i="1"/>
  <c r="X738" i="1"/>
  <c r="AC738" i="1"/>
  <c r="AD738" i="1"/>
  <c r="AE738" i="1" a="1"/>
  <c r="AE738" i="1"/>
  <c r="B739" i="1"/>
  <c r="X739" i="1"/>
  <c r="AC739" i="1"/>
  <c r="AD739" i="1"/>
  <c r="AE739" i="1" a="1"/>
  <c r="AE739" i="1" s="1"/>
  <c r="B740" i="1"/>
  <c r="X740" i="1"/>
  <c r="AC740" i="1"/>
  <c r="AD740" i="1"/>
  <c r="AE740" i="1" a="1"/>
  <c r="AE740" i="1" s="1"/>
  <c r="B741" i="1"/>
  <c r="X741" i="1"/>
  <c r="AC741" i="1"/>
  <c r="AD741" i="1"/>
  <c r="AE741" i="1" a="1"/>
  <c r="AE741" i="1" s="1"/>
  <c r="B742" i="1"/>
  <c r="X742" i="1"/>
  <c r="AC742" i="1"/>
  <c r="AD742" i="1"/>
  <c r="AE742" i="1" a="1"/>
  <c r="AE742" i="1" s="1"/>
  <c r="B743" i="1"/>
  <c r="X743" i="1"/>
  <c r="AC743" i="1"/>
  <c r="AD743" i="1"/>
  <c r="AE743" i="1" a="1"/>
  <c r="AE743" i="1" s="1"/>
  <c r="B744" i="1"/>
  <c r="X744" i="1"/>
  <c r="AC744" i="1"/>
  <c r="AD744" i="1"/>
  <c r="AE744" i="1" a="1"/>
  <c r="AE744" i="1" s="1"/>
  <c r="B745" i="1"/>
  <c r="X745" i="1"/>
  <c r="AC745" i="1"/>
  <c r="AD745" i="1"/>
  <c r="AE745" i="1" a="1"/>
  <c r="AE745" i="1" s="1"/>
  <c r="B746" i="1"/>
  <c r="X746" i="1"/>
  <c r="AC746" i="1"/>
  <c r="AD746" i="1"/>
  <c r="AE746" i="1" a="1"/>
  <c r="AE746" i="1" s="1"/>
  <c r="B747" i="1"/>
  <c r="X747" i="1"/>
  <c r="AC747" i="1"/>
  <c r="AD747" i="1"/>
  <c r="AE747" i="1" a="1"/>
  <c r="AE747" i="1" s="1"/>
  <c r="B748" i="1"/>
  <c r="X748" i="1"/>
  <c r="AC748" i="1"/>
  <c r="AD748" i="1"/>
  <c r="AE748" i="1" a="1"/>
  <c r="AE748" i="1" s="1"/>
  <c r="B749" i="1"/>
  <c r="X749" i="1"/>
  <c r="AC749" i="1"/>
  <c r="AD749" i="1"/>
  <c r="AE749" i="1" a="1"/>
  <c r="AE749" i="1" s="1"/>
  <c r="B750" i="1"/>
  <c r="X750" i="1"/>
  <c r="AC750" i="1"/>
  <c r="AD750" i="1"/>
  <c r="AE750" i="1" a="1"/>
  <c r="AE750" i="1" s="1"/>
  <c r="B751" i="1"/>
  <c r="X751" i="1"/>
  <c r="AC751" i="1"/>
  <c r="AD751" i="1"/>
  <c r="AE751" i="1" a="1"/>
  <c r="AE751" i="1" s="1"/>
  <c r="B752" i="1"/>
  <c r="X752" i="1"/>
  <c r="AC752" i="1"/>
  <c r="AD752" i="1"/>
  <c r="AE752" i="1" a="1"/>
  <c r="AE752" i="1" s="1"/>
  <c r="B753" i="1"/>
  <c r="X753" i="1"/>
  <c r="AC753" i="1"/>
  <c r="AD753" i="1"/>
  <c r="AE753" i="1" a="1"/>
  <c r="AE753" i="1" s="1"/>
  <c r="B754" i="1"/>
  <c r="X754" i="1"/>
  <c r="AC754" i="1"/>
  <c r="AD754" i="1"/>
  <c r="AE754" i="1" a="1"/>
  <c r="AE754" i="1"/>
  <c r="B755" i="1"/>
  <c r="X755" i="1"/>
  <c r="AC755" i="1"/>
  <c r="AD755" i="1"/>
  <c r="AE755" i="1" a="1"/>
  <c r="AE755" i="1" s="1"/>
  <c r="B756" i="1"/>
  <c r="X756" i="1"/>
  <c r="AC756" i="1"/>
  <c r="AD756" i="1"/>
  <c r="AE756" i="1" a="1"/>
  <c r="AE756" i="1" s="1"/>
  <c r="B757" i="1"/>
  <c r="X757" i="1"/>
  <c r="AC757" i="1"/>
  <c r="AD757" i="1"/>
  <c r="AE757" i="1" a="1"/>
  <c r="AE757" i="1" s="1"/>
  <c r="B758" i="1"/>
  <c r="X758" i="1"/>
  <c r="AC758" i="1"/>
  <c r="AD758" i="1"/>
  <c r="AE758" i="1" a="1"/>
  <c r="AE758" i="1" s="1"/>
  <c r="B759" i="1"/>
  <c r="X759" i="1"/>
  <c r="AC759" i="1"/>
  <c r="AD759" i="1"/>
  <c r="AE759" i="1" a="1"/>
  <c r="AE759" i="1" s="1"/>
  <c r="B760" i="1"/>
  <c r="X760" i="1"/>
  <c r="AC760" i="1"/>
  <c r="AD760" i="1"/>
  <c r="AE760" i="1" a="1"/>
  <c r="AE760" i="1" s="1"/>
  <c r="B761" i="1"/>
  <c r="X761" i="1"/>
  <c r="AC761" i="1"/>
  <c r="AD761" i="1"/>
  <c r="AE761" i="1" a="1"/>
  <c r="AE761" i="1" s="1"/>
  <c r="B762" i="1"/>
  <c r="X762" i="1"/>
  <c r="AC762" i="1"/>
  <c r="AD762" i="1"/>
  <c r="AE762" i="1" a="1"/>
  <c r="AE762" i="1"/>
  <c r="B763" i="1"/>
  <c r="X763" i="1"/>
  <c r="AC763" i="1"/>
  <c r="AD763" i="1"/>
  <c r="AE763" i="1" a="1"/>
  <c r="AE763" i="1" s="1"/>
  <c r="B764" i="1"/>
  <c r="X764" i="1"/>
  <c r="AC764" i="1"/>
  <c r="AD764" i="1"/>
  <c r="AE764" i="1" a="1"/>
  <c r="AE764" i="1" s="1"/>
  <c r="B765" i="1"/>
  <c r="X765" i="1"/>
  <c r="AC765" i="1"/>
  <c r="AD765" i="1"/>
  <c r="AE765" i="1" a="1"/>
  <c r="AE765" i="1" s="1"/>
  <c r="B766" i="1"/>
  <c r="X766" i="1"/>
  <c r="AC766" i="1"/>
  <c r="AD766" i="1"/>
  <c r="AE766" i="1" a="1"/>
  <c r="AE766" i="1" s="1"/>
  <c r="B767" i="1"/>
  <c r="X767" i="1"/>
  <c r="AC767" i="1"/>
  <c r="AD767" i="1"/>
  <c r="AE767" i="1" a="1"/>
  <c r="AE767" i="1" s="1"/>
  <c r="B768" i="1"/>
  <c r="X768" i="1"/>
  <c r="AC768" i="1"/>
  <c r="AD768" i="1"/>
  <c r="AE768" i="1" a="1"/>
  <c r="AE768" i="1" s="1"/>
  <c r="B769" i="1"/>
  <c r="X769" i="1"/>
  <c r="AC769" i="1"/>
  <c r="AD769" i="1"/>
  <c r="AE769" i="1" a="1"/>
  <c r="AE769" i="1" s="1"/>
  <c r="B770" i="1"/>
  <c r="X770" i="1"/>
  <c r="AC770" i="1"/>
  <c r="AD770" i="1"/>
  <c r="AE770" i="1" a="1"/>
  <c r="AE770" i="1" s="1"/>
  <c r="B771" i="1"/>
  <c r="X771" i="1"/>
  <c r="AC771" i="1"/>
  <c r="AD771" i="1"/>
  <c r="AE771" i="1" a="1"/>
  <c r="AE771" i="1" s="1"/>
  <c r="B772" i="1"/>
  <c r="X772" i="1"/>
  <c r="AC772" i="1"/>
  <c r="AD772" i="1"/>
  <c r="AE772" i="1" a="1"/>
  <c r="AE772" i="1" s="1"/>
  <c r="B773" i="1"/>
  <c r="X773" i="1"/>
  <c r="AC773" i="1"/>
  <c r="AD773" i="1"/>
  <c r="AE773" i="1" a="1"/>
  <c r="AE773" i="1" s="1"/>
  <c r="B774" i="1"/>
  <c r="X774" i="1"/>
  <c r="AC774" i="1"/>
  <c r="AD774" i="1"/>
  <c r="AE774" i="1" a="1"/>
  <c r="AE774" i="1" s="1"/>
  <c r="B775" i="1"/>
  <c r="X775" i="1"/>
  <c r="AC775" i="1"/>
  <c r="AD775" i="1"/>
  <c r="AE775" i="1" a="1"/>
  <c r="AE775" i="1" s="1"/>
  <c r="B776" i="1"/>
  <c r="X776" i="1"/>
  <c r="AC776" i="1"/>
  <c r="AD776" i="1"/>
  <c r="AE776" i="1" a="1"/>
  <c r="AE776" i="1"/>
  <c r="B777" i="1"/>
  <c r="X777" i="1"/>
  <c r="AC777" i="1"/>
  <c r="AD777" i="1"/>
  <c r="AE777" i="1" a="1"/>
  <c r="AE777" i="1" s="1"/>
  <c r="B778" i="1"/>
  <c r="X778" i="1"/>
  <c r="AC778" i="1"/>
  <c r="AD778" i="1"/>
  <c r="AE778" i="1" a="1"/>
  <c r="AE778" i="1" s="1"/>
  <c r="B779" i="1"/>
  <c r="X779" i="1"/>
  <c r="AC779" i="1"/>
  <c r="AD779" i="1"/>
  <c r="AE779" i="1" a="1"/>
  <c r="AE779" i="1" s="1"/>
  <c r="B780" i="1"/>
  <c r="X780" i="1"/>
  <c r="AC780" i="1"/>
  <c r="AD780" i="1"/>
  <c r="AE780" i="1" a="1"/>
  <c r="AE780" i="1" s="1"/>
  <c r="B781" i="1"/>
  <c r="X781" i="1"/>
  <c r="AC781" i="1"/>
  <c r="AD781" i="1"/>
  <c r="AE781" i="1" a="1"/>
  <c r="AE781" i="1" s="1"/>
  <c r="B782" i="1"/>
  <c r="X782" i="1"/>
  <c r="AC782" i="1"/>
  <c r="AD782" i="1"/>
  <c r="AE782" i="1" a="1"/>
  <c r="AE782" i="1" s="1"/>
  <c r="B783" i="1"/>
  <c r="X783" i="1"/>
  <c r="AC783" i="1"/>
  <c r="AD783" i="1"/>
  <c r="AE783" i="1" a="1"/>
  <c r="AE783" i="1" s="1"/>
  <c r="B784" i="1"/>
  <c r="X784" i="1"/>
  <c r="AC784" i="1"/>
  <c r="AD784" i="1"/>
  <c r="AE784" i="1" a="1"/>
  <c r="AE784" i="1" s="1"/>
  <c r="B785" i="1"/>
  <c r="X785" i="1"/>
  <c r="AC785" i="1"/>
  <c r="AD785" i="1"/>
  <c r="AE785" i="1" a="1"/>
  <c r="AE785" i="1" s="1"/>
  <c r="B786" i="1"/>
  <c r="X786" i="1"/>
  <c r="AC786" i="1"/>
  <c r="AD786" i="1"/>
  <c r="AE786" i="1" a="1"/>
  <c r="AE786" i="1" s="1"/>
  <c r="B787" i="1"/>
  <c r="X787" i="1"/>
  <c r="AC787" i="1"/>
  <c r="AD787" i="1"/>
  <c r="AE787" i="1" a="1"/>
  <c r="AE787" i="1" s="1"/>
  <c r="B788" i="1"/>
  <c r="X788" i="1"/>
  <c r="AC788" i="1"/>
  <c r="AD788" i="1"/>
  <c r="AE788" i="1" a="1"/>
  <c r="AE788" i="1" s="1"/>
  <c r="B789" i="1"/>
  <c r="X789" i="1"/>
  <c r="AC789" i="1"/>
  <c r="AD789" i="1"/>
  <c r="AE789" i="1" a="1"/>
  <c r="AE789" i="1" s="1"/>
  <c r="B790" i="1"/>
  <c r="X790" i="1"/>
  <c r="AC790" i="1"/>
  <c r="AD790" i="1"/>
  <c r="AE790" i="1" a="1"/>
  <c r="AE790" i="1"/>
  <c r="B791" i="1"/>
  <c r="X791" i="1"/>
  <c r="AC791" i="1"/>
  <c r="AD791" i="1"/>
  <c r="AE791" i="1" a="1"/>
  <c r="AE791" i="1" s="1"/>
  <c r="B792" i="1"/>
  <c r="X792" i="1"/>
  <c r="AC792" i="1"/>
  <c r="AD792" i="1"/>
  <c r="AE792" i="1" a="1"/>
  <c r="AE792" i="1" s="1"/>
  <c r="B793" i="1"/>
  <c r="X793" i="1"/>
  <c r="AC793" i="1"/>
  <c r="AD793" i="1"/>
  <c r="AE793" i="1" a="1"/>
  <c r="AE793" i="1" s="1"/>
  <c r="B794" i="1"/>
  <c r="X794" i="1"/>
  <c r="AC794" i="1"/>
  <c r="AD794" i="1"/>
  <c r="AE794" i="1" a="1"/>
  <c r="AE794" i="1" s="1"/>
  <c r="B795" i="1"/>
  <c r="X795" i="1"/>
  <c r="AC795" i="1"/>
  <c r="AD795" i="1"/>
  <c r="AE795" i="1" a="1"/>
  <c r="AE795" i="1" s="1"/>
  <c r="B796" i="1"/>
  <c r="X796" i="1"/>
  <c r="AC796" i="1"/>
  <c r="AD796" i="1"/>
  <c r="AE796" i="1" a="1"/>
  <c r="AE796" i="1" s="1"/>
  <c r="B797" i="1"/>
  <c r="X797" i="1"/>
  <c r="AC797" i="1"/>
  <c r="AD797" i="1"/>
  <c r="AE797" i="1" a="1"/>
  <c r="AE797" i="1" s="1"/>
  <c r="B798" i="1"/>
  <c r="X798" i="1"/>
  <c r="AC798" i="1"/>
  <c r="AD798" i="1"/>
  <c r="AE798" i="1" a="1"/>
  <c r="AE798" i="1" s="1"/>
  <c r="B799" i="1"/>
  <c r="X799" i="1"/>
  <c r="AC799" i="1"/>
  <c r="AD799" i="1"/>
  <c r="AE799" i="1" a="1"/>
  <c r="AE799" i="1" s="1"/>
  <c r="B800" i="1"/>
  <c r="X800" i="1"/>
  <c r="AC800" i="1"/>
  <c r="AD800" i="1"/>
  <c r="AE800" i="1" a="1"/>
  <c r="AE800" i="1" s="1"/>
  <c r="B801" i="1"/>
  <c r="X801" i="1"/>
  <c r="AC801" i="1"/>
  <c r="AD801" i="1"/>
  <c r="AE801" i="1" a="1"/>
  <c r="AE801" i="1" s="1"/>
  <c r="B802" i="1"/>
  <c r="X802" i="1"/>
  <c r="AC802" i="1"/>
  <c r="AD802" i="1"/>
  <c r="AE802" i="1" a="1"/>
  <c r="AE802" i="1"/>
  <c r="B803" i="1"/>
  <c r="X803" i="1"/>
  <c r="AC803" i="1"/>
  <c r="AD803" i="1"/>
  <c r="AE803" i="1" a="1"/>
  <c r="AE803" i="1" s="1"/>
  <c r="B804" i="1"/>
  <c r="X804" i="1"/>
  <c r="AC804" i="1"/>
  <c r="AD804" i="1"/>
  <c r="AE804" i="1" a="1"/>
  <c r="AE804" i="1" s="1"/>
  <c r="B805" i="1"/>
  <c r="X805" i="1"/>
  <c r="AC805" i="1"/>
  <c r="AD805" i="1"/>
  <c r="AE805" i="1" a="1"/>
  <c r="AE805" i="1" s="1"/>
  <c r="B806" i="1"/>
  <c r="X806" i="1"/>
  <c r="AC806" i="1"/>
  <c r="AD806" i="1"/>
  <c r="AE806" i="1" a="1"/>
  <c r="AE806" i="1" s="1"/>
  <c r="B807" i="1"/>
  <c r="X807" i="1"/>
  <c r="AC807" i="1"/>
  <c r="AD807" i="1"/>
  <c r="AE807" i="1" a="1"/>
  <c r="AE807" i="1" s="1"/>
  <c r="B808" i="1"/>
  <c r="X808" i="1"/>
  <c r="AC808" i="1"/>
  <c r="AD808" i="1"/>
  <c r="AE808" i="1" a="1"/>
  <c r="AE808" i="1" s="1"/>
  <c r="B809" i="1"/>
  <c r="X809" i="1"/>
  <c r="AC809" i="1"/>
  <c r="AD809" i="1"/>
  <c r="AE809" i="1" a="1"/>
  <c r="AE809" i="1" s="1"/>
  <c r="B810" i="1"/>
  <c r="X810" i="1"/>
  <c r="AC810" i="1"/>
  <c r="AD810" i="1"/>
  <c r="AE810" i="1" a="1"/>
  <c r="AE810" i="1" s="1"/>
  <c r="B811" i="1"/>
  <c r="X811" i="1"/>
  <c r="AC811" i="1"/>
  <c r="AD811" i="1"/>
  <c r="AE811" i="1" a="1"/>
  <c r="AE811" i="1" s="1"/>
  <c r="B812" i="1"/>
  <c r="X812" i="1"/>
  <c r="AC812" i="1"/>
  <c r="AD812" i="1"/>
  <c r="AE812" i="1" a="1"/>
  <c r="AE812" i="1" s="1"/>
  <c r="B813" i="1"/>
  <c r="X813" i="1"/>
  <c r="AC813" i="1"/>
  <c r="AD813" i="1"/>
  <c r="AE813" i="1" a="1"/>
  <c r="AE813" i="1" s="1"/>
  <c r="B814" i="1"/>
  <c r="X814" i="1"/>
  <c r="AC814" i="1"/>
  <c r="AD814" i="1"/>
  <c r="AE814" i="1" a="1"/>
  <c r="AE814" i="1" s="1"/>
  <c r="B815" i="1"/>
  <c r="X815" i="1"/>
  <c r="AC815" i="1"/>
  <c r="AD815" i="1"/>
  <c r="AE815" i="1" a="1"/>
  <c r="AE815" i="1" s="1"/>
  <c r="B816" i="1"/>
  <c r="X816" i="1"/>
  <c r="AC816" i="1"/>
  <c r="AD816" i="1"/>
  <c r="AE816" i="1" a="1"/>
  <c r="AE816" i="1" s="1"/>
  <c r="B817" i="1"/>
  <c r="X817" i="1"/>
  <c r="AC817" i="1"/>
  <c r="AD817" i="1"/>
  <c r="AE817" i="1" a="1"/>
  <c r="AE817" i="1" s="1"/>
  <c r="B818" i="1"/>
  <c r="X818" i="1"/>
  <c r="AC818" i="1"/>
  <c r="AD818" i="1"/>
  <c r="AE818" i="1" a="1"/>
  <c r="AE818" i="1" s="1"/>
  <c r="B819" i="1"/>
  <c r="X819" i="1"/>
  <c r="AC819" i="1"/>
  <c r="AD819" i="1"/>
  <c r="AE819" i="1" a="1"/>
  <c r="AE819" i="1" s="1"/>
  <c r="B820" i="1"/>
  <c r="X820" i="1"/>
  <c r="AC820" i="1"/>
  <c r="AD820" i="1"/>
  <c r="AE820" i="1" a="1"/>
  <c r="AE820" i="1" s="1"/>
  <c r="B821" i="1"/>
  <c r="X821" i="1"/>
  <c r="AC821" i="1"/>
  <c r="AD821" i="1"/>
  <c r="AE821" i="1" a="1"/>
  <c r="AE821" i="1" s="1"/>
  <c r="B822" i="1"/>
  <c r="X822" i="1"/>
  <c r="AC822" i="1"/>
  <c r="AD822" i="1"/>
  <c r="AE822" i="1" a="1"/>
  <c r="AE822" i="1" s="1"/>
  <c r="B823" i="1"/>
  <c r="X823" i="1"/>
  <c r="AC823" i="1"/>
  <c r="AD823" i="1"/>
  <c r="AE823" i="1" a="1"/>
  <c r="AE823" i="1" s="1"/>
  <c r="B824" i="1"/>
  <c r="X824" i="1"/>
  <c r="AC824" i="1"/>
  <c r="AD824" i="1"/>
  <c r="AE824" i="1" a="1"/>
  <c r="AE824" i="1" s="1"/>
  <c r="B825" i="1"/>
  <c r="X825" i="1"/>
  <c r="AC825" i="1"/>
  <c r="AD825" i="1"/>
  <c r="AE825" i="1" a="1"/>
  <c r="AE825" i="1" s="1"/>
  <c r="B826" i="1"/>
  <c r="X826" i="1"/>
  <c r="AC826" i="1"/>
  <c r="AD826" i="1"/>
  <c r="AE826" i="1" a="1"/>
  <c r="AE826" i="1" s="1"/>
  <c r="B827" i="1"/>
  <c r="X827" i="1"/>
  <c r="AC827" i="1"/>
  <c r="AD827" i="1"/>
  <c r="AE827" i="1" a="1"/>
  <c r="AE827" i="1" s="1"/>
  <c r="B828" i="1"/>
  <c r="X828" i="1"/>
  <c r="AC828" i="1"/>
  <c r="AD828" i="1"/>
  <c r="AE828" i="1" a="1"/>
  <c r="AE828" i="1" s="1"/>
  <c r="B829" i="1"/>
  <c r="X829" i="1"/>
  <c r="AC829" i="1"/>
  <c r="AD829" i="1"/>
  <c r="AE829" i="1" a="1"/>
  <c r="AE829" i="1" s="1"/>
  <c r="B830" i="1"/>
  <c r="X830" i="1"/>
  <c r="AC830" i="1"/>
  <c r="AD830" i="1"/>
  <c r="AE830" i="1" a="1"/>
  <c r="AE830" i="1"/>
  <c r="B831" i="1"/>
  <c r="X831" i="1"/>
  <c r="AC831" i="1"/>
  <c r="AD831" i="1"/>
  <c r="AE831" i="1" a="1"/>
  <c r="AE831" i="1" s="1"/>
  <c r="B832" i="1"/>
  <c r="X832" i="1"/>
  <c r="AC832" i="1"/>
  <c r="AD832" i="1"/>
  <c r="AE832" i="1" a="1"/>
  <c r="AE832" i="1" s="1"/>
  <c r="B833" i="1"/>
  <c r="X833" i="1"/>
  <c r="AC833" i="1"/>
  <c r="AD833" i="1"/>
  <c r="AE833" i="1" a="1"/>
  <c r="AE833" i="1" s="1"/>
  <c r="B834" i="1"/>
  <c r="X834" i="1"/>
  <c r="AC834" i="1"/>
  <c r="AD834" i="1"/>
  <c r="AE834" i="1" a="1"/>
  <c r="AE834" i="1" s="1"/>
  <c r="B835" i="1"/>
  <c r="X835" i="1"/>
  <c r="AC835" i="1"/>
  <c r="AD835" i="1"/>
  <c r="AE835" i="1" a="1"/>
  <c r="AE835" i="1" s="1"/>
  <c r="B836" i="1"/>
  <c r="X836" i="1"/>
  <c r="AC836" i="1"/>
  <c r="AD836" i="1"/>
  <c r="AE836" i="1" a="1"/>
  <c r="AE836" i="1" s="1"/>
  <c r="B837" i="1"/>
  <c r="X837" i="1"/>
  <c r="AC837" i="1"/>
  <c r="AD837" i="1"/>
  <c r="AE837" i="1" a="1"/>
  <c r="AE837" i="1" s="1"/>
  <c r="B838" i="1"/>
  <c r="X838" i="1"/>
  <c r="AC838" i="1"/>
  <c r="AD838" i="1"/>
  <c r="AE838" i="1" a="1"/>
  <c r="AE838" i="1"/>
  <c r="B839" i="1"/>
  <c r="X839" i="1"/>
  <c r="AC839" i="1"/>
  <c r="AD839" i="1"/>
  <c r="AE839" i="1" a="1"/>
  <c r="AE839" i="1" s="1"/>
  <c r="B840" i="1"/>
  <c r="X840" i="1"/>
  <c r="AC840" i="1"/>
  <c r="AD840" i="1"/>
  <c r="AE840" i="1" a="1"/>
  <c r="AE840" i="1" s="1"/>
  <c r="B841" i="1"/>
  <c r="X841" i="1"/>
  <c r="AC841" i="1"/>
  <c r="AD841" i="1"/>
  <c r="AE841" i="1" a="1"/>
  <c r="AE841" i="1" s="1"/>
  <c r="B842" i="1"/>
  <c r="X842" i="1"/>
  <c r="AC842" i="1"/>
  <c r="AD842" i="1"/>
  <c r="AE842" i="1" a="1"/>
  <c r="AE842" i="1" s="1"/>
  <c r="B843" i="1"/>
  <c r="X843" i="1"/>
  <c r="AC843" i="1"/>
  <c r="AD843" i="1"/>
  <c r="AE843" i="1" a="1"/>
  <c r="AE843" i="1" s="1"/>
  <c r="B844" i="1"/>
  <c r="X844" i="1"/>
  <c r="AC844" i="1"/>
  <c r="AD844" i="1"/>
  <c r="AE844" i="1" a="1"/>
  <c r="AE844" i="1" s="1"/>
  <c r="B845" i="1"/>
  <c r="X845" i="1"/>
  <c r="AC845" i="1"/>
  <c r="AD845" i="1"/>
  <c r="AE845" i="1" a="1"/>
  <c r="AE845" i="1" s="1"/>
  <c r="B846" i="1"/>
  <c r="X846" i="1"/>
  <c r="AC846" i="1"/>
  <c r="AD846" i="1"/>
  <c r="AE846" i="1" a="1"/>
  <c r="AE846" i="1" s="1"/>
  <c r="B847" i="1"/>
  <c r="X847" i="1"/>
  <c r="AC847" i="1"/>
  <c r="AD847" i="1"/>
  <c r="AE847" i="1" a="1"/>
  <c r="AE847" i="1" s="1"/>
  <c r="B848" i="1"/>
  <c r="X848" i="1"/>
  <c r="AC848" i="1"/>
  <c r="AD848" i="1"/>
  <c r="AE848" i="1" a="1"/>
  <c r="AE848" i="1" s="1"/>
  <c r="B849" i="1"/>
  <c r="X849" i="1"/>
  <c r="AC849" i="1"/>
  <c r="AD849" i="1"/>
  <c r="AE849" i="1" a="1"/>
  <c r="AE849" i="1" s="1"/>
  <c r="B850" i="1"/>
  <c r="X850" i="1"/>
  <c r="AC850" i="1"/>
  <c r="AD850" i="1"/>
  <c r="AE850" i="1" a="1"/>
  <c r="AE850" i="1"/>
  <c r="B851" i="1"/>
  <c r="X851" i="1"/>
  <c r="AC851" i="1"/>
  <c r="AD851" i="1"/>
  <c r="AE851" i="1" a="1"/>
  <c r="AE851" i="1" s="1"/>
  <c r="B852" i="1"/>
  <c r="X852" i="1"/>
  <c r="AC852" i="1"/>
  <c r="AD852" i="1"/>
  <c r="AE852" i="1" a="1"/>
  <c r="AE852" i="1" s="1"/>
  <c r="B853" i="1"/>
  <c r="X853" i="1"/>
  <c r="AC853" i="1"/>
  <c r="AD853" i="1"/>
  <c r="AE853" i="1" a="1"/>
  <c r="AE853" i="1" s="1"/>
  <c r="B854" i="1"/>
  <c r="X854" i="1"/>
  <c r="AC854" i="1"/>
  <c r="AD854" i="1"/>
  <c r="AE854" i="1" a="1"/>
  <c r="AE854" i="1" s="1"/>
  <c r="B855" i="1"/>
  <c r="X855" i="1"/>
  <c r="AC855" i="1"/>
  <c r="AD855" i="1"/>
  <c r="AE855" i="1" a="1"/>
  <c r="AE855" i="1" s="1"/>
  <c r="B856" i="1"/>
  <c r="X856" i="1"/>
  <c r="AC856" i="1"/>
  <c r="AD856" i="1"/>
  <c r="AE856" i="1" a="1"/>
  <c r="AE856" i="1" s="1"/>
  <c r="B857" i="1"/>
  <c r="X857" i="1"/>
  <c r="AC857" i="1"/>
  <c r="AD857" i="1"/>
  <c r="AE857" i="1" a="1"/>
  <c r="AE857" i="1" s="1"/>
  <c r="B858" i="1"/>
  <c r="X858" i="1"/>
  <c r="AC858" i="1"/>
  <c r="AD858" i="1"/>
  <c r="AE858" i="1" a="1"/>
  <c r="AE858" i="1"/>
  <c r="B859" i="1"/>
  <c r="X859" i="1"/>
  <c r="AC859" i="1"/>
  <c r="AD859" i="1"/>
  <c r="AE859" i="1" a="1"/>
  <c r="AE859" i="1" s="1"/>
  <c r="B860" i="1"/>
  <c r="X860" i="1"/>
  <c r="AC860" i="1"/>
  <c r="AD860" i="1"/>
  <c r="AE860" i="1" a="1"/>
  <c r="AE860" i="1" s="1"/>
  <c r="B861" i="1"/>
  <c r="X861" i="1"/>
  <c r="AC861" i="1"/>
  <c r="AD861" i="1"/>
  <c r="AE861" i="1" a="1"/>
  <c r="AE861" i="1" s="1"/>
  <c r="B862" i="1"/>
  <c r="X862" i="1"/>
  <c r="AC862" i="1"/>
  <c r="AD862" i="1"/>
  <c r="AE862" i="1" a="1"/>
  <c r="AE862" i="1" s="1"/>
  <c r="B863" i="1"/>
  <c r="X863" i="1"/>
  <c r="AC863" i="1"/>
  <c r="AD863" i="1"/>
  <c r="AE863" i="1" a="1"/>
  <c r="AE863" i="1" s="1"/>
  <c r="B864" i="1"/>
  <c r="X864" i="1"/>
  <c r="AC864" i="1"/>
  <c r="AD864" i="1"/>
  <c r="AE864" i="1" a="1"/>
  <c r="AE864" i="1" s="1"/>
  <c r="B865" i="1"/>
  <c r="X865" i="1"/>
  <c r="AC865" i="1"/>
  <c r="AD865" i="1"/>
  <c r="AE865" i="1" a="1"/>
  <c r="AE865" i="1" s="1"/>
  <c r="B866" i="1"/>
  <c r="X866" i="1"/>
  <c r="AC866" i="1"/>
  <c r="AD866" i="1"/>
  <c r="AE866" i="1" a="1"/>
  <c r="AE866" i="1" s="1"/>
  <c r="B867" i="1"/>
  <c r="X867" i="1"/>
  <c r="AC867" i="1"/>
  <c r="AD867" i="1"/>
  <c r="AE867" i="1" a="1"/>
  <c r="AE867" i="1" s="1"/>
  <c r="B868" i="1"/>
  <c r="X868" i="1"/>
  <c r="AC868" i="1"/>
  <c r="AD868" i="1"/>
  <c r="AE868" i="1" a="1"/>
  <c r="AE868" i="1" s="1"/>
  <c r="B869" i="1"/>
  <c r="X869" i="1"/>
  <c r="AC869" i="1"/>
  <c r="AD869" i="1"/>
  <c r="AE869" i="1" a="1"/>
  <c r="AE869" i="1" s="1"/>
  <c r="B870" i="1"/>
  <c r="X870" i="1"/>
  <c r="AC870" i="1"/>
  <c r="AD870" i="1"/>
  <c r="AE870" i="1" a="1"/>
  <c r="AE870" i="1" s="1"/>
  <c r="B871" i="1"/>
  <c r="X871" i="1"/>
  <c r="AC871" i="1"/>
  <c r="AD871" i="1"/>
  <c r="AE871" i="1" a="1"/>
  <c r="AE871" i="1" s="1"/>
  <c r="B872" i="1"/>
  <c r="X872" i="1"/>
  <c r="AC872" i="1"/>
  <c r="AD872" i="1"/>
  <c r="AE872" i="1" a="1"/>
  <c r="AE872" i="1"/>
  <c r="B873" i="1"/>
  <c r="X873" i="1"/>
  <c r="AC873" i="1"/>
  <c r="AD873" i="1"/>
  <c r="AE873" i="1" a="1"/>
  <c r="AE873" i="1" s="1"/>
  <c r="B874" i="1"/>
  <c r="X874" i="1"/>
  <c r="AC874" i="1"/>
  <c r="AD874" i="1"/>
  <c r="AE874" i="1" a="1"/>
  <c r="AE874" i="1" s="1"/>
  <c r="B875" i="1"/>
  <c r="X875" i="1"/>
  <c r="AC875" i="1"/>
  <c r="AD875" i="1"/>
  <c r="AE875" i="1" a="1"/>
  <c r="AE875" i="1" s="1"/>
  <c r="B876" i="1"/>
  <c r="X876" i="1"/>
  <c r="AC876" i="1"/>
  <c r="AD876" i="1"/>
  <c r="AE876" i="1" a="1"/>
  <c r="AE876" i="1"/>
  <c r="B877" i="1"/>
  <c r="X877" i="1"/>
  <c r="AC877" i="1"/>
  <c r="AD877" i="1"/>
  <c r="AE877" i="1" a="1"/>
  <c r="AE877" i="1" s="1"/>
  <c r="B878" i="1"/>
  <c r="X878" i="1"/>
  <c r="AC878" i="1"/>
  <c r="AD878" i="1"/>
  <c r="AE878" i="1" a="1"/>
  <c r="AE878" i="1" s="1"/>
  <c r="B879" i="1"/>
  <c r="X879" i="1"/>
  <c r="AC879" i="1"/>
  <c r="AD879" i="1"/>
  <c r="AE879" i="1" a="1"/>
  <c r="AE879" i="1" s="1"/>
  <c r="B880" i="1"/>
  <c r="X880" i="1"/>
  <c r="AC880" i="1"/>
  <c r="AD880" i="1"/>
  <c r="AE880" i="1" a="1"/>
  <c r="AE880" i="1" s="1"/>
  <c r="B881" i="1"/>
  <c r="X881" i="1"/>
  <c r="AC881" i="1"/>
  <c r="AD881" i="1"/>
  <c r="AE881" i="1" a="1"/>
  <c r="AE881" i="1" s="1"/>
  <c r="B882" i="1"/>
  <c r="X882" i="1"/>
  <c r="AC882" i="1"/>
  <c r="AD882" i="1"/>
  <c r="AE882" i="1" a="1"/>
  <c r="AE882" i="1" s="1"/>
  <c r="B883" i="1"/>
  <c r="X883" i="1"/>
  <c r="AC883" i="1"/>
  <c r="AD883" i="1"/>
  <c r="AE883" i="1" a="1"/>
  <c r="AE883" i="1" s="1"/>
  <c r="B884" i="1"/>
  <c r="X884" i="1"/>
  <c r="AC884" i="1"/>
  <c r="AD884" i="1"/>
  <c r="AE884" i="1" a="1"/>
  <c r="AE884" i="1" s="1"/>
  <c r="B885" i="1"/>
  <c r="X885" i="1"/>
  <c r="AC885" i="1"/>
  <c r="AD885" i="1"/>
  <c r="AE885" i="1" a="1"/>
  <c r="AE885" i="1" s="1"/>
  <c r="B886" i="1"/>
  <c r="X886" i="1"/>
  <c r="AC886" i="1"/>
  <c r="AD886" i="1"/>
  <c r="AE886" i="1" a="1"/>
  <c r="AE886" i="1" s="1"/>
  <c r="B887" i="1"/>
  <c r="X887" i="1"/>
  <c r="AC887" i="1"/>
  <c r="AD887" i="1"/>
  <c r="AE887" i="1" a="1"/>
  <c r="AE887" i="1" s="1"/>
  <c r="B888" i="1"/>
  <c r="X888" i="1"/>
  <c r="AC888" i="1"/>
  <c r="AD888" i="1"/>
  <c r="AE888" i="1" a="1"/>
  <c r="AE888" i="1" s="1"/>
  <c r="B889" i="1"/>
  <c r="X889" i="1"/>
  <c r="AC889" i="1"/>
  <c r="AD889" i="1"/>
  <c r="AE889" i="1" a="1"/>
  <c r="AE889" i="1" s="1"/>
  <c r="B890" i="1"/>
  <c r="X890" i="1"/>
  <c r="AC890" i="1"/>
  <c r="AD890" i="1"/>
  <c r="AE890" i="1" a="1"/>
  <c r="AE890" i="1" s="1"/>
  <c r="B891" i="1"/>
  <c r="X891" i="1"/>
  <c r="AC891" i="1"/>
  <c r="AD891" i="1"/>
  <c r="AE891" i="1" a="1"/>
  <c r="AE891" i="1" s="1"/>
  <c r="B892" i="1"/>
  <c r="X892" i="1"/>
  <c r="AC892" i="1"/>
  <c r="AD892" i="1"/>
  <c r="AE892" i="1" a="1"/>
  <c r="AE892" i="1" s="1"/>
  <c r="B893" i="1"/>
  <c r="X893" i="1"/>
  <c r="AC893" i="1"/>
  <c r="AD893" i="1"/>
  <c r="AE893" i="1" a="1"/>
  <c r="AE893" i="1" s="1"/>
  <c r="B894" i="1"/>
  <c r="X894" i="1"/>
  <c r="AC894" i="1"/>
  <c r="AD894" i="1"/>
  <c r="AE894" i="1" a="1"/>
  <c r="AE894" i="1"/>
  <c r="B895" i="1"/>
  <c r="X895" i="1"/>
  <c r="AC895" i="1"/>
  <c r="AD895" i="1"/>
  <c r="AE895" i="1" a="1"/>
  <c r="AE895" i="1" s="1"/>
  <c r="B896" i="1"/>
  <c r="X896" i="1"/>
  <c r="AC896" i="1"/>
  <c r="AD896" i="1"/>
  <c r="AE896" i="1" a="1"/>
  <c r="AE896" i="1" s="1"/>
  <c r="B897" i="1"/>
  <c r="X897" i="1"/>
  <c r="AC897" i="1"/>
  <c r="AD897" i="1"/>
  <c r="AE897" i="1" a="1"/>
  <c r="AE897" i="1" s="1"/>
  <c r="B898" i="1"/>
  <c r="X898" i="1"/>
  <c r="AC898" i="1"/>
  <c r="AD898" i="1"/>
  <c r="AE898" i="1" a="1"/>
  <c r="AE898" i="1"/>
  <c r="B899" i="1"/>
  <c r="X899" i="1"/>
  <c r="AC899" i="1"/>
  <c r="AD899" i="1"/>
  <c r="AE899" i="1" a="1"/>
  <c r="AE899" i="1" s="1"/>
  <c r="B900" i="1"/>
  <c r="X900" i="1"/>
  <c r="AC900" i="1"/>
  <c r="AD900" i="1"/>
  <c r="AE900" i="1" a="1"/>
  <c r="AE900" i="1" s="1"/>
  <c r="B901" i="1"/>
  <c r="X901" i="1"/>
  <c r="AC901" i="1"/>
  <c r="AD901" i="1"/>
  <c r="AE901" i="1" a="1"/>
  <c r="AE901" i="1" s="1"/>
  <c r="B902" i="1"/>
  <c r="X902" i="1"/>
  <c r="AC902" i="1"/>
  <c r="AD902" i="1"/>
  <c r="AE902" i="1" a="1"/>
  <c r="AE902" i="1" s="1"/>
  <c r="B903" i="1"/>
  <c r="X903" i="1"/>
  <c r="AC903" i="1"/>
  <c r="AD903" i="1"/>
  <c r="AE903" i="1" a="1"/>
  <c r="AE903" i="1" s="1"/>
  <c r="B904" i="1"/>
  <c r="X904" i="1"/>
  <c r="AC904" i="1"/>
  <c r="AD904" i="1"/>
  <c r="AE904" i="1" a="1"/>
  <c r="AE904" i="1" s="1"/>
  <c r="B905" i="1"/>
  <c r="X905" i="1"/>
  <c r="AC905" i="1"/>
  <c r="AD905" i="1"/>
  <c r="AE905" i="1" a="1"/>
  <c r="AE905" i="1" s="1"/>
  <c r="B906" i="1"/>
  <c r="X906" i="1"/>
  <c r="AC906" i="1"/>
  <c r="AD906" i="1"/>
  <c r="AE906" i="1" a="1"/>
  <c r="AE906" i="1" s="1"/>
  <c r="B907" i="1"/>
  <c r="X907" i="1"/>
  <c r="AC907" i="1"/>
  <c r="AD907" i="1"/>
  <c r="AE907" i="1" a="1"/>
  <c r="AE907" i="1" s="1"/>
  <c r="B908" i="1"/>
  <c r="X908" i="1"/>
  <c r="AC908" i="1"/>
  <c r="AD908" i="1"/>
  <c r="AE908" i="1" a="1"/>
  <c r="AE908" i="1"/>
  <c r="B909" i="1"/>
  <c r="X909" i="1"/>
  <c r="AC909" i="1"/>
  <c r="AD909" i="1"/>
  <c r="AE909" i="1" a="1"/>
  <c r="AE909" i="1" s="1"/>
  <c r="B910" i="1"/>
  <c r="X910" i="1"/>
  <c r="AC910" i="1"/>
  <c r="AD910" i="1"/>
  <c r="AE910" i="1" a="1"/>
  <c r="AE910" i="1" s="1"/>
  <c r="B911" i="1"/>
  <c r="X911" i="1"/>
  <c r="AC911" i="1"/>
  <c r="AD911" i="1"/>
  <c r="AE911" i="1" a="1"/>
  <c r="AE911" i="1" s="1"/>
  <c r="B912" i="1"/>
  <c r="X912" i="1"/>
  <c r="AC912" i="1"/>
  <c r="AD912" i="1"/>
  <c r="AE912" i="1" a="1"/>
  <c r="AE912" i="1" s="1"/>
  <c r="B913" i="1"/>
  <c r="X913" i="1"/>
  <c r="AC913" i="1"/>
  <c r="AD913" i="1"/>
  <c r="AE913" i="1" a="1"/>
  <c r="AE913" i="1" s="1"/>
  <c r="B914" i="1"/>
  <c r="X914" i="1"/>
  <c r="AC914" i="1"/>
  <c r="AD914" i="1"/>
  <c r="AE914" i="1" a="1"/>
  <c r="AE914" i="1" s="1"/>
  <c r="B915" i="1"/>
  <c r="X915" i="1"/>
  <c r="AC915" i="1"/>
  <c r="AD915" i="1"/>
  <c r="AE915" i="1" a="1"/>
  <c r="AE915" i="1" s="1"/>
  <c r="B916" i="1"/>
  <c r="X916" i="1"/>
  <c r="AC916" i="1"/>
  <c r="AD916" i="1"/>
  <c r="AE916" i="1" a="1"/>
  <c r="AE916" i="1"/>
  <c r="B917" i="1"/>
  <c r="X917" i="1"/>
  <c r="AC917" i="1"/>
  <c r="AD917" i="1"/>
  <c r="AE917" i="1" a="1"/>
  <c r="AE917" i="1" s="1"/>
  <c r="B918" i="1"/>
  <c r="X918" i="1"/>
  <c r="AC918" i="1"/>
  <c r="AD918" i="1"/>
  <c r="AE918" i="1" a="1"/>
  <c r="AE918" i="1" s="1"/>
  <c r="B919" i="1"/>
  <c r="X919" i="1"/>
  <c r="AC919" i="1"/>
  <c r="AD919" i="1"/>
  <c r="AE919" i="1" a="1"/>
  <c r="AE919" i="1" s="1"/>
  <c r="B920" i="1"/>
  <c r="X920" i="1"/>
  <c r="AC920" i="1"/>
  <c r="AD920" i="1"/>
  <c r="AE920" i="1" a="1"/>
  <c r="AE920" i="1" s="1"/>
  <c r="B921" i="1"/>
  <c r="X921" i="1"/>
  <c r="AC921" i="1"/>
  <c r="AD921" i="1"/>
  <c r="AE921" i="1" a="1"/>
  <c r="AE921" i="1" s="1"/>
  <c r="B922" i="1"/>
  <c r="X922" i="1"/>
  <c r="AC922" i="1"/>
  <c r="AD922" i="1"/>
  <c r="AE922" i="1" a="1"/>
  <c r="AE922" i="1" s="1"/>
  <c r="B923" i="1"/>
  <c r="X923" i="1"/>
  <c r="AC923" i="1"/>
  <c r="AD923" i="1"/>
  <c r="AE923" i="1" a="1"/>
  <c r="AE923" i="1" s="1"/>
  <c r="B924" i="1"/>
  <c r="X924" i="1"/>
  <c r="AC924" i="1"/>
  <c r="AD924" i="1"/>
  <c r="AE924" i="1" a="1"/>
  <c r="AE924" i="1" s="1"/>
  <c r="B925" i="1"/>
  <c r="X925" i="1"/>
  <c r="AC925" i="1"/>
  <c r="AD925" i="1"/>
  <c r="AE925" i="1" a="1"/>
  <c r="AE925" i="1" s="1"/>
  <c r="B926" i="1"/>
  <c r="X926" i="1"/>
  <c r="AC926" i="1"/>
  <c r="AD926" i="1"/>
  <c r="AE926" i="1" a="1"/>
  <c r="AE926" i="1"/>
  <c r="B927" i="1"/>
  <c r="X927" i="1"/>
  <c r="AC927" i="1"/>
  <c r="AD927" i="1"/>
  <c r="AE927" i="1" a="1"/>
  <c r="AE927" i="1" s="1"/>
  <c r="B928" i="1"/>
  <c r="X928" i="1"/>
  <c r="AC928" i="1"/>
  <c r="AD928" i="1"/>
  <c r="AE928" i="1" a="1"/>
  <c r="AE928" i="1" s="1"/>
  <c r="B929" i="1"/>
  <c r="X929" i="1"/>
  <c r="AC929" i="1"/>
  <c r="AD929" i="1"/>
  <c r="AE929" i="1" a="1"/>
  <c r="AE929" i="1" s="1"/>
  <c r="B930" i="1"/>
  <c r="X930" i="1"/>
  <c r="AC930" i="1"/>
  <c r="AD930" i="1"/>
  <c r="AE930" i="1" a="1"/>
  <c r="AE930" i="1"/>
  <c r="B931" i="1"/>
  <c r="X931" i="1"/>
  <c r="AC931" i="1"/>
  <c r="AD931" i="1"/>
  <c r="AE931" i="1" a="1"/>
  <c r="AE931" i="1" s="1"/>
  <c r="B932" i="1"/>
  <c r="X932" i="1"/>
  <c r="AC932" i="1"/>
  <c r="AD932" i="1"/>
  <c r="AE932" i="1" a="1"/>
  <c r="AE932" i="1" s="1"/>
  <c r="B933" i="1"/>
  <c r="X933" i="1"/>
  <c r="AC933" i="1"/>
  <c r="AD933" i="1"/>
  <c r="AE933" i="1" a="1"/>
  <c r="AE933" i="1" s="1"/>
  <c r="B934" i="1"/>
  <c r="X934" i="1"/>
  <c r="AC934" i="1"/>
  <c r="AD934" i="1"/>
  <c r="AE934" i="1" a="1"/>
  <c r="AE934" i="1" s="1"/>
  <c r="B935" i="1"/>
  <c r="X935" i="1"/>
  <c r="AC935" i="1"/>
  <c r="AD935" i="1"/>
  <c r="AE935" i="1" a="1"/>
  <c r="AE935" i="1" s="1"/>
  <c r="B936" i="1"/>
  <c r="X936" i="1"/>
  <c r="AC936" i="1"/>
  <c r="AD936" i="1"/>
  <c r="AE936" i="1" a="1"/>
  <c r="AE936" i="1" s="1"/>
  <c r="B937" i="1"/>
  <c r="X937" i="1"/>
  <c r="AC937" i="1"/>
  <c r="AD937" i="1"/>
  <c r="AE937" i="1" a="1"/>
  <c r="AE937" i="1" s="1"/>
  <c r="B938" i="1"/>
  <c r="X938" i="1"/>
  <c r="AC938" i="1"/>
  <c r="AD938" i="1"/>
  <c r="AE938" i="1" a="1"/>
  <c r="AE938" i="1" s="1"/>
  <c r="B939" i="1"/>
  <c r="X939" i="1"/>
  <c r="AC939" i="1"/>
  <c r="AD939" i="1"/>
  <c r="AE939" i="1" a="1"/>
  <c r="AE939" i="1" s="1"/>
  <c r="B940" i="1"/>
  <c r="X940" i="1"/>
  <c r="AC940" i="1"/>
  <c r="AD940" i="1"/>
  <c r="AE940" i="1" a="1"/>
  <c r="AE940" i="1" s="1"/>
  <c r="B941" i="1"/>
  <c r="X941" i="1"/>
  <c r="AC941" i="1"/>
  <c r="AD941" i="1"/>
  <c r="AE941" i="1" a="1"/>
  <c r="AE941" i="1" s="1"/>
  <c r="B942" i="1"/>
  <c r="X942" i="1"/>
  <c r="AC942" i="1"/>
  <c r="AD942" i="1"/>
  <c r="AE942" i="1" a="1"/>
  <c r="AE942" i="1" s="1"/>
  <c r="B943" i="1"/>
  <c r="X943" i="1"/>
  <c r="AC943" i="1"/>
  <c r="AD943" i="1"/>
  <c r="AE943" i="1" a="1"/>
  <c r="AE943" i="1" s="1"/>
  <c r="B944" i="1"/>
  <c r="X944" i="1"/>
  <c r="AC944" i="1"/>
  <c r="AD944" i="1"/>
  <c r="AE944" i="1" a="1"/>
  <c r="AE944" i="1"/>
  <c r="B945" i="1"/>
  <c r="X945" i="1"/>
  <c r="AC945" i="1"/>
  <c r="AD945" i="1"/>
  <c r="AE945" i="1" a="1"/>
  <c r="AE945" i="1" s="1"/>
  <c r="B946" i="1"/>
  <c r="X946" i="1"/>
  <c r="AC946" i="1"/>
  <c r="AD946" i="1"/>
  <c r="AE946" i="1" a="1"/>
  <c r="AE946" i="1" s="1"/>
  <c r="B947" i="1"/>
  <c r="X947" i="1"/>
  <c r="AC947" i="1"/>
  <c r="AD947" i="1"/>
  <c r="AE947" i="1" a="1"/>
  <c r="AE947" i="1" s="1"/>
  <c r="B948" i="1"/>
  <c r="X948" i="1"/>
  <c r="AC948" i="1"/>
  <c r="AD948" i="1"/>
  <c r="AE948" i="1" a="1"/>
  <c r="AE948" i="1" s="1"/>
  <c r="B949" i="1"/>
  <c r="X949" i="1"/>
  <c r="AC949" i="1"/>
  <c r="AD949" i="1"/>
  <c r="AE949" i="1" a="1"/>
  <c r="AE949" i="1" s="1"/>
  <c r="B950" i="1"/>
  <c r="X950" i="1"/>
  <c r="AC950" i="1"/>
  <c r="AD950" i="1"/>
  <c r="AE950" i="1" a="1"/>
  <c r="AE950" i="1" s="1"/>
  <c r="B951" i="1"/>
  <c r="X951" i="1"/>
  <c r="AC951" i="1"/>
  <c r="AD951" i="1"/>
  <c r="AE951" i="1" a="1"/>
  <c r="AE951" i="1" s="1"/>
  <c r="B952" i="1"/>
  <c r="X952" i="1"/>
  <c r="AC952" i="1"/>
  <c r="AD952" i="1"/>
  <c r="AE952" i="1" a="1"/>
  <c r="AE952" i="1" s="1"/>
  <c r="B953" i="1"/>
  <c r="X953" i="1"/>
  <c r="AC953" i="1"/>
  <c r="AD953" i="1"/>
  <c r="AE953" i="1" a="1"/>
  <c r="AE953" i="1" s="1"/>
  <c r="B954" i="1"/>
  <c r="X954" i="1"/>
  <c r="AC954" i="1"/>
  <c r="AD954" i="1"/>
  <c r="AE954" i="1" a="1"/>
  <c r="AE954" i="1" s="1"/>
  <c r="B955" i="1"/>
  <c r="X955" i="1"/>
  <c r="AC955" i="1"/>
  <c r="AD955" i="1"/>
  <c r="AE955" i="1" a="1"/>
  <c r="AE955" i="1" s="1"/>
  <c r="B956" i="1"/>
  <c r="X956" i="1"/>
  <c r="AC956" i="1"/>
  <c r="AD956" i="1"/>
  <c r="AE956" i="1" a="1"/>
  <c r="AE956" i="1" s="1"/>
  <c r="B957" i="1"/>
  <c r="X957" i="1"/>
  <c r="AC957" i="1"/>
  <c r="AD957" i="1"/>
  <c r="AE957" i="1" a="1"/>
  <c r="AE957" i="1" s="1"/>
  <c r="B958" i="1"/>
  <c r="X958" i="1"/>
  <c r="AC958" i="1"/>
  <c r="AD958" i="1"/>
  <c r="AE958" i="1" a="1"/>
  <c r="AE958" i="1"/>
  <c r="B959" i="1"/>
  <c r="X959" i="1"/>
  <c r="AC959" i="1"/>
  <c r="AD959" i="1"/>
  <c r="AE959" i="1" a="1"/>
  <c r="AE959" i="1" s="1"/>
  <c r="B960" i="1"/>
  <c r="X960" i="1"/>
  <c r="AC960" i="1"/>
  <c r="AD960" i="1"/>
  <c r="AE960" i="1" a="1"/>
  <c r="AE960" i="1"/>
  <c r="B961" i="1"/>
  <c r="X961" i="1"/>
  <c r="AC961" i="1"/>
  <c r="AD961" i="1"/>
  <c r="AE961" i="1" a="1"/>
  <c r="AE961" i="1" s="1"/>
  <c r="B962" i="1"/>
  <c r="X962" i="1"/>
  <c r="AC962" i="1"/>
  <c r="AD962" i="1"/>
  <c r="AE962" i="1" a="1"/>
  <c r="AE962" i="1" s="1"/>
  <c r="B963" i="1"/>
  <c r="X963" i="1"/>
  <c r="AC963" i="1"/>
  <c r="AD963" i="1"/>
  <c r="AE963" i="1" a="1"/>
  <c r="AE963" i="1" s="1"/>
  <c r="B964" i="1"/>
  <c r="X964" i="1"/>
  <c r="AC964" i="1"/>
  <c r="AD964" i="1"/>
  <c r="AE964" i="1" a="1"/>
  <c r="AE964" i="1"/>
  <c r="B965" i="1"/>
  <c r="X965" i="1"/>
  <c r="AC965" i="1"/>
  <c r="AD965" i="1"/>
  <c r="AE965" i="1" a="1"/>
  <c r="AE965" i="1" s="1"/>
  <c r="B966" i="1"/>
  <c r="X966" i="1"/>
  <c r="AC966" i="1"/>
  <c r="AD966" i="1"/>
  <c r="AE966" i="1" a="1"/>
  <c r="AE966" i="1" s="1"/>
  <c r="B967" i="1"/>
  <c r="X967" i="1"/>
  <c r="AC967" i="1"/>
  <c r="AD967" i="1"/>
  <c r="AE967" i="1" a="1"/>
  <c r="AE967" i="1" s="1"/>
  <c r="B968" i="1"/>
  <c r="X968" i="1"/>
  <c r="AC968" i="1"/>
  <c r="AD968" i="1"/>
  <c r="AE968" i="1" a="1"/>
  <c r="AE968" i="1" s="1"/>
  <c r="B969" i="1"/>
  <c r="X969" i="1"/>
  <c r="AC969" i="1"/>
  <c r="AD969" i="1"/>
  <c r="AE969" i="1" a="1"/>
  <c r="AE969" i="1" s="1"/>
  <c r="B970" i="1"/>
  <c r="X970" i="1"/>
  <c r="AC970" i="1"/>
  <c r="AD970" i="1"/>
  <c r="AE970" i="1" a="1"/>
  <c r="AE970" i="1" s="1"/>
  <c r="B971" i="1"/>
  <c r="X971" i="1"/>
  <c r="AC971" i="1"/>
  <c r="AD971" i="1"/>
  <c r="AE971" i="1" a="1"/>
  <c r="AE971" i="1" s="1"/>
  <c r="B972" i="1"/>
  <c r="X972" i="1"/>
  <c r="AC972" i="1"/>
  <c r="AD972" i="1"/>
  <c r="AE972" i="1" a="1"/>
  <c r="AE972" i="1" s="1"/>
  <c r="B973" i="1"/>
  <c r="X973" i="1"/>
  <c r="AC973" i="1"/>
  <c r="AD973" i="1"/>
  <c r="AE973" i="1" a="1"/>
  <c r="AE973" i="1" s="1"/>
  <c r="B974" i="1"/>
  <c r="X974" i="1"/>
  <c r="AC974" i="1"/>
  <c r="AD974" i="1"/>
  <c r="AE974" i="1" a="1"/>
  <c r="AE974" i="1"/>
  <c r="B975" i="1"/>
  <c r="X975" i="1"/>
  <c r="AC975" i="1"/>
  <c r="AD975" i="1"/>
  <c r="AE975" i="1" a="1"/>
  <c r="AE975" i="1" s="1"/>
  <c r="B976" i="1"/>
  <c r="X976" i="1"/>
  <c r="AC976" i="1"/>
  <c r="AD976" i="1"/>
  <c r="AE976" i="1" a="1"/>
  <c r="AE976" i="1" s="1"/>
  <c r="B977" i="1"/>
  <c r="X977" i="1"/>
  <c r="AC977" i="1"/>
  <c r="AD977" i="1"/>
  <c r="AE977" i="1" a="1"/>
  <c r="AE977" i="1" s="1"/>
  <c r="B978" i="1"/>
  <c r="X978" i="1"/>
  <c r="AC978" i="1"/>
  <c r="AD978" i="1"/>
  <c r="AE978" i="1" a="1"/>
  <c r="AE978" i="1" s="1"/>
  <c r="B979" i="1"/>
  <c r="X979" i="1"/>
  <c r="AC979" i="1"/>
  <c r="AD979" i="1"/>
  <c r="AE979" i="1" a="1"/>
  <c r="AE979" i="1" s="1"/>
  <c r="B980" i="1"/>
  <c r="X980" i="1"/>
  <c r="AC980" i="1"/>
  <c r="AD980" i="1"/>
  <c r="AE980" i="1" a="1"/>
  <c r="AE980" i="1" s="1"/>
  <c r="B981" i="1"/>
  <c r="X981" i="1"/>
  <c r="AC981" i="1"/>
  <c r="AD981" i="1"/>
  <c r="AE981" i="1" a="1"/>
  <c r="AE981" i="1" s="1"/>
  <c r="B982" i="1"/>
  <c r="X982" i="1"/>
  <c r="AC982" i="1"/>
  <c r="AD982" i="1"/>
  <c r="AE982" i="1" a="1"/>
  <c r="AE982" i="1" s="1"/>
  <c r="B983" i="1"/>
  <c r="X983" i="1"/>
  <c r="AC983" i="1"/>
  <c r="AD983" i="1"/>
  <c r="AE983" i="1" a="1"/>
  <c r="AE983" i="1" s="1"/>
  <c r="B984" i="1"/>
  <c r="X984" i="1"/>
  <c r="AC984" i="1"/>
  <c r="AD984" i="1"/>
  <c r="AE984" i="1" a="1"/>
  <c r="AE984" i="1"/>
  <c r="B985" i="1"/>
  <c r="X985" i="1"/>
  <c r="AC985" i="1"/>
  <c r="AD985" i="1"/>
  <c r="AE985" i="1" a="1"/>
  <c r="AE985" i="1" s="1"/>
  <c r="B986" i="1"/>
  <c r="X986" i="1"/>
  <c r="AC986" i="1"/>
  <c r="AD986" i="1"/>
  <c r="AE986" i="1" a="1"/>
  <c r="AE986" i="1" s="1"/>
  <c r="B987" i="1"/>
  <c r="X987" i="1"/>
  <c r="AC987" i="1"/>
  <c r="AD987" i="1"/>
  <c r="AE987" i="1" a="1"/>
  <c r="AE987" i="1" s="1"/>
  <c r="B988" i="1"/>
  <c r="X988" i="1"/>
  <c r="AC988" i="1"/>
  <c r="AD988" i="1"/>
  <c r="AE988" i="1" a="1"/>
  <c r="AE988" i="1" s="1"/>
  <c r="B989" i="1"/>
  <c r="X989" i="1"/>
  <c r="AC989" i="1"/>
  <c r="AD989" i="1"/>
  <c r="AE989" i="1" a="1"/>
  <c r="AE989" i="1" s="1"/>
  <c r="B990" i="1"/>
  <c r="X990" i="1"/>
  <c r="AC990" i="1"/>
  <c r="AD990" i="1"/>
  <c r="AE990" i="1" a="1"/>
  <c r="AE990" i="1" s="1"/>
  <c r="B991" i="1"/>
  <c r="X991" i="1"/>
  <c r="AC991" i="1"/>
  <c r="AD991" i="1"/>
  <c r="AE991" i="1" a="1"/>
  <c r="AE991" i="1" s="1"/>
  <c r="B992" i="1"/>
  <c r="X992" i="1"/>
  <c r="AC992" i="1"/>
  <c r="AD992" i="1"/>
  <c r="AE992" i="1" a="1"/>
  <c r="AE992" i="1"/>
  <c r="B993" i="1"/>
  <c r="X993" i="1"/>
  <c r="AC993" i="1"/>
  <c r="AD993" i="1"/>
  <c r="AE993" i="1" a="1"/>
  <c r="AE993" i="1" s="1"/>
  <c r="B994" i="1"/>
  <c r="X994" i="1"/>
  <c r="AC994" i="1"/>
  <c r="AD994" i="1"/>
  <c r="AE994" i="1" a="1"/>
  <c r="AE994" i="1"/>
  <c r="B995" i="1"/>
  <c r="X995" i="1"/>
  <c r="AC995" i="1"/>
  <c r="AD995" i="1"/>
  <c r="AE995" i="1" a="1"/>
  <c r="AE995" i="1" s="1"/>
  <c r="B996" i="1"/>
  <c r="X996" i="1"/>
  <c r="AC996" i="1"/>
  <c r="AD996" i="1"/>
  <c r="AE996" i="1" a="1"/>
  <c r="AE996" i="1" s="1"/>
  <c r="B997" i="1"/>
  <c r="X997" i="1"/>
  <c r="AC997" i="1"/>
  <c r="AD997" i="1"/>
  <c r="AE997" i="1" a="1"/>
  <c r="AE997" i="1" s="1"/>
  <c r="B998" i="1"/>
  <c r="X998" i="1"/>
  <c r="AC998" i="1"/>
  <c r="AD998" i="1"/>
  <c r="AE998" i="1" a="1"/>
  <c r="AE998" i="1" s="1"/>
  <c r="B999" i="1"/>
  <c r="X999" i="1"/>
  <c r="AC999" i="1"/>
  <c r="AD999" i="1"/>
  <c r="AE999" i="1" a="1"/>
  <c r="AE999" i="1" s="1"/>
  <c r="B1000" i="1"/>
  <c r="X1000" i="1"/>
  <c r="AC1000" i="1"/>
  <c r="AD1000" i="1"/>
  <c r="AE1000" i="1" a="1"/>
  <c r="AE1000" i="1" s="1"/>
  <c r="B1001" i="1"/>
  <c r="X1001" i="1"/>
  <c r="AC1001" i="1"/>
  <c r="AD1001" i="1"/>
  <c r="AE1001" i="1" a="1"/>
  <c r="AE1001" i="1" s="1"/>
  <c r="B1002" i="1"/>
  <c r="X1002" i="1"/>
  <c r="AC1002" i="1"/>
  <c r="AD1002" i="1"/>
  <c r="AE1002" i="1" a="1"/>
  <c r="AE1002" i="1" s="1"/>
  <c r="B1003" i="1"/>
  <c r="X1003" i="1"/>
  <c r="AC1003" i="1"/>
  <c r="AD1003" i="1"/>
  <c r="AE1003" i="1" a="1"/>
  <c r="AE1003" i="1" s="1"/>
  <c r="B1004" i="1"/>
  <c r="X1004" i="1"/>
  <c r="AC1004" i="1"/>
  <c r="AD1004" i="1"/>
  <c r="AE1004" i="1" a="1"/>
  <c r="AE1004" i="1"/>
  <c r="B1005" i="1"/>
  <c r="X1005" i="1"/>
  <c r="AC1005" i="1"/>
  <c r="AD1005" i="1"/>
  <c r="AE1005" i="1" a="1"/>
  <c r="AE1005" i="1" s="1"/>
  <c r="B1006" i="1"/>
  <c r="X1006" i="1"/>
  <c r="AC1006" i="1"/>
  <c r="AD1006" i="1"/>
  <c r="AE1006" i="1" a="1"/>
  <c r="AE1006" i="1"/>
  <c r="B1007" i="1"/>
  <c r="X1007" i="1"/>
  <c r="AC1007" i="1"/>
  <c r="AD1007" i="1"/>
  <c r="AE1007" i="1" a="1"/>
  <c r="AE1007" i="1" s="1"/>
  <c r="B1008" i="1"/>
  <c r="X1008" i="1"/>
  <c r="AC1008" i="1"/>
  <c r="AD1008" i="1"/>
  <c r="AE1008" i="1" a="1"/>
  <c r="AE1008" i="1" s="1"/>
  <c r="B1009" i="1"/>
  <c r="X1009" i="1"/>
  <c r="AC1009" i="1"/>
  <c r="AD1009" i="1"/>
  <c r="AE1009" i="1" a="1"/>
  <c r="AE1009" i="1" s="1"/>
  <c r="B1010" i="1"/>
  <c r="X1010" i="1"/>
  <c r="AC1010" i="1"/>
  <c r="AD1010" i="1"/>
  <c r="AE1010" i="1" a="1"/>
  <c r="AE1010" i="1" s="1"/>
  <c r="B1011" i="1"/>
  <c r="X1011" i="1"/>
  <c r="AC1011" i="1"/>
  <c r="AD1011" i="1"/>
  <c r="AE1011" i="1" a="1"/>
  <c r="AE1011" i="1" s="1"/>
  <c r="B1012" i="1"/>
  <c r="X1012" i="1"/>
  <c r="AC1012" i="1"/>
  <c r="AD1012" i="1"/>
  <c r="AE1012" i="1" a="1"/>
  <c r="AE1012" i="1"/>
  <c r="B1013" i="1"/>
  <c r="X1013" i="1"/>
  <c r="AC1013" i="1"/>
  <c r="AD1013" i="1"/>
  <c r="AE1013" i="1" a="1"/>
  <c r="AE1013" i="1" s="1"/>
  <c r="B1014" i="1"/>
  <c r="X1014" i="1"/>
  <c r="AC1014" i="1"/>
  <c r="AD1014" i="1"/>
  <c r="AE1014" i="1" a="1"/>
  <c r="AE1014" i="1" s="1"/>
  <c r="B1015" i="1"/>
  <c r="X1015" i="1"/>
  <c r="AC1015" i="1"/>
  <c r="AD1015" i="1"/>
  <c r="AE1015" i="1" a="1"/>
  <c r="AE1015" i="1" s="1"/>
  <c r="B1016" i="1"/>
  <c r="X1016" i="1"/>
  <c r="AC1016" i="1"/>
  <c r="AD1016" i="1"/>
  <c r="AE1016" i="1" a="1"/>
  <c r="AE1016" i="1" s="1"/>
  <c r="B1017" i="1"/>
  <c r="X1017" i="1"/>
  <c r="AC1017" i="1"/>
  <c r="AD1017" i="1"/>
  <c r="AE1017" i="1" a="1"/>
  <c r="AE1017" i="1" s="1"/>
  <c r="B1018" i="1"/>
  <c r="X1018" i="1"/>
  <c r="AC1018" i="1"/>
  <c r="AD1018" i="1"/>
  <c r="AE1018" i="1" a="1"/>
  <c r="AE1018" i="1" s="1"/>
  <c r="B1019" i="1"/>
  <c r="X1019" i="1"/>
  <c r="AC1019" i="1"/>
  <c r="AD1019" i="1"/>
  <c r="AE1019" i="1" a="1"/>
  <c r="AE1019" i="1" s="1"/>
  <c r="B1020" i="1"/>
  <c r="X1020" i="1"/>
  <c r="AC1020" i="1"/>
  <c r="AD1020" i="1"/>
  <c r="AE1020" i="1" a="1"/>
  <c r="AE1020" i="1" s="1"/>
  <c r="B1021" i="1"/>
  <c r="X1021" i="1"/>
  <c r="AC1021" i="1"/>
  <c r="AD1021" i="1"/>
  <c r="AE1021" i="1" a="1"/>
  <c r="AE1021" i="1" s="1"/>
  <c r="B1022" i="1"/>
  <c r="X1022" i="1"/>
  <c r="AC1022" i="1"/>
  <c r="AD1022" i="1"/>
  <c r="AE1022" i="1" a="1"/>
  <c r="AE1022" i="1"/>
  <c r="B1023" i="1"/>
  <c r="X1023" i="1"/>
  <c r="AC1023" i="1"/>
  <c r="AD1023" i="1"/>
  <c r="AE1023" i="1" a="1"/>
  <c r="AE1023" i="1" s="1"/>
  <c r="B1024" i="1"/>
  <c r="X1024" i="1"/>
  <c r="AC1024" i="1"/>
  <c r="AD1024" i="1"/>
  <c r="AE1024" i="1" a="1"/>
  <c r="AE1024" i="1" s="1"/>
  <c r="B1025" i="1"/>
  <c r="X1025" i="1"/>
  <c r="AC1025" i="1"/>
  <c r="AD1025" i="1"/>
  <c r="AE1025" i="1" a="1"/>
  <c r="AE1025" i="1" s="1"/>
  <c r="B1026" i="1"/>
  <c r="X1026" i="1"/>
  <c r="AC1026" i="1"/>
  <c r="AD1026" i="1"/>
  <c r="AE1026" i="1" a="1"/>
  <c r="AE1026" i="1" s="1"/>
  <c r="B1027" i="1"/>
  <c r="X1027" i="1"/>
  <c r="AC1027" i="1"/>
  <c r="AD1027" i="1"/>
  <c r="AE1027" i="1" a="1"/>
  <c r="AE1027" i="1" s="1"/>
  <c r="B1028" i="1"/>
  <c r="X1028" i="1"/>
  <c r="AC1028" i="1"/>
  <c r="AD1028" i="1"/>
  <c r="AE1028" i="1" a="1"/>
  <c r="AE1028" i="1" s="1"/>
  <c r="B1029" i="1"/>
  <c r="X1029" i="1"/>
  <c r="AC1029" i="1"/>
  <c r="AD1029" i="1"/>
  <c r="AE1029" i="1" a="1"/>
  <c r="AE1029" i="1" s="1"/>
  <c r="B1030" i="1"/>
  <c r="X1030" i="1"/>
  <c r="AC1030" i="1"/>
  <c r="AD1030" i="1"/>
  <c r="AE1030" i="1" a="1"/>
  <c r="AE1030" i="1" s="1"/>
  <c r="B1031" i="1"/>
  <c r="X1031" i="1"/>
  <c r="AC1031" i="1"/>
  <c r="AD1031" i="1"/>
  <c r="AE1031" i="1" a="1"/>
  <c r="AE1031" i="1" s="1"/>
  <c r="B1032" i="1"/>
  <c r="X1032" i="1"/>
  <c r="AC1032" i="1"/>
  <c r="AD1032" i="1"/>
  <c r="AE1032" i="1" a="1"/>
  <c r="AE1032" i="1" s="1"/>
  <c r="B1033" i="1"/>
  <c r="X1033" i="1"/>
  <c r="AC1033" i="1"/>
  <c r="AD1033" i="1"/>
  <c r="AE1033" i="1" a="1"/>
  <c r="AE1033" i="1" s="1"/>
  <c r="B1034" i="1"/>
  <c r="X1034" i="1"/>
  <c r="AC1034" i="1"/>
  <c r="AD1034" i="1"/>
  <c r="AE1034" i="1" a="1"/>
  <c r="AE1034" i="1" s="1"/>
  <c r="B1035" i="1"/>
  <c r="X1035" i="1"/>
  <c r="AC1035" i="1"/>
  <c r="AD1035" i="1"/>
  <c r="AE1035" i="1" a="1"/>
  <c r="AE1035" i="1" s="1"/>
  <c r="B1036" i="1"/>
  <c r="X1036" i="1"/>
  <c r="AC1036" i="1"/>
  <c r="AD1036" i="1"/>
  <c r="AE1036" i="1" a="1"/>
  <c r="AE1036" i="1" s="1"/>
  <c r="B1037" i="1"/>
  <c r="X1037" i="1"/>
  <c r="AC1037" i="1"/>
  <c r="AD1037" i="1"/>
  <c r="AE1037" i="1" a="1"/>
  <c r="AE1037" i="1" s="1"/>
  <c r="B1038" i="1"/>
  <c r="X1038" i="1"/>
  <c r="AC1038" i="1"/>
  <c r="AD1038" i="1"/>
  <c r="AE1038" i="1" a="1"/>
  <c r="AE1038" i="1" s="1"/>
  <c r="B1039" i="1"/>
  <c r="X1039" i="1"/>
  <c r="AC1039" i="1"/>
  <c r="AD1039" i="1"/>
  <c r="AE1039" i="1" a="1"/>
  <c r="AE1039" i="1" s="1"/>
  <c r="B1040" i="1"/>
  <c r="X1040" i="1"/>
  <c r="AC1040" i="1"/>
  <c r="AD1040" i="1"/>
  <c r="AE1040" i="1" a="1"/>
  <c r="AE1040" i="1" s="1"/>
  <c r="B1041" i="1"/>
  <c r="X1041" i="1"/>
  <c r="AC1041" i="1"/>
  <c r="AD1041" i="1"/>
  <c r="AE1041" i="1" a="1"/>
  <c r="AE1041" i="1" s="1"/>
  <c r="B1042" i="1"/>
  <c r="X1042" i="1"/>
  <c r="AC1042" i="1"/>
  <c r="AD1042" i="1"/>
  <c r="AE1042" i="1" a="1"/>
  <c r="AE1042" i="1"/>
  <c r="B1043" i="1"/>
  <c r="X1043" i="1"/>
  <c r="AC1043" i="1"/>
  <c r="AD1043" i="1"/>
  <c r="AE1043" i="1" a="1"/>
  <c r="AE1043" i="1" s="1"/>
  <c r="B1044" i="1"/>
  <c r="X1044" i="1"/>
  <c r="AC1044" i="1"/>
  <c r="AD1044" i="1"/>
  <c r="AE1044" i="1" a="1"/>
  <c r="AE1044" i="1" s="1"/>
  <c r="B1045" i="1"/>
  <c r="X1045" i="1"/>
  <c r="AC1045" i="1"/>
  <c r="AD1045" i="1"/>
  <c r="AE1045" i="1" a="1"/>
  <c r="AE1045" i="1" s="1"/>
  <c r="B1046" i="1"/>
  <c r="X1046" i="1"/>
  <c r="AC1046" i="1"/>
  <c r="AD1046" i="1"/>
  <c r="AE1046" i="1" a="1"/>
  <c r="AE1046" i="1" s="1"/>
  <c r="B1047" i="1"/>
  <c r="X1047" i="1"/>
  <c r="AC1047" i="1"/>
  <c r="AD1047" i="1"/>
  <c r="AE1047" i="1" a="1"/>
  <c r="AE1047" i="1" s="1"/>
  <c r="B1048" i="1"/>
  <c r="X1048" i="1"/>
  <c r="AC1048" i="1"/>
  <c r="AD1048" i="1"/>
  <c r="AE1048" i="1" a="1"/>
  <c r="AE1048" i="1" s="1"/>
  <c r="B1049" i="1"/>
  <c r="X1049" i="1"/>
  <c r="AC1049" i="1"/>
  <c r="AD1049" i="1"/>
  <c r="AE1049" i="1" a="1"/>
  <c r="AE1049" i="1" s="1"/>
  <c r="B1050" i="1"/>
  <c r="X1050" i="1"/>
  <c r="AC1050" i="1"/>
  <c r="AD1050" i="1"/>
  <c r="AE1050" i="1" a="1"/>
  <c r="AE1050" i="1" s="1"/>
  <c r="B1051" i="1"/>
  <c r="X1051" i="1"/>
  <c r="AC1051" i="1"/>
  <c r="AD1051" i="1"/>
  <c r="AE1051" i="1" a="1"/>
  <c r="AE1051" i="1" s="1"/>
  <c r="B1052" i="1"/>
  <c r="X1052" i="1"/>
  <c r="AC1052" i="1"/>
  <c r="AD1052" i="1"/>
  <c r="AE1052" i="1" a="1"/>
  <c r="AE1052" i="1" s="1"/>
  <c r="B1053" i="1"/>
  <c r="X1053" i="1"/>
  <c r="AC1053" i="1"/>
  <c r="AD1053" i="1"/>
  <c r="AE1053" i="1" a="1"/>
  <c r="AE1053" i="1" s="1"/>
  <c r="B1054" i="1"/>
  <c r="X1054" i="1"/>
  <c r="AC1054" i="1"/>
  <c r="AD1054" i="1"/>
  <c r="AE1054" i="1" a="1"/>
  <c r="AE1054" i="1"/>
  <c r="B1055" i="1"/>
  <c r="X1055" i="1"/>
  <c r="AC1055" i="1"/>
  <c r="AD1055" i="1"/>
  <c r="AE1055" i="1" a="1"/>
  <c r="AE1055" i="1" s="1"/>
  <c r="B1056" i="1"/>
  <c r="X1056" i="1"/>
  <c r="AC1056" i="1"/>
  <c r="AD1056" i="1"/>
  <c r="AE1056" i="1" a="1"/>
  <c r="AE1056" i="1" s="1"/>
  <c r="B1057" i="1"/>
  <c r="X1057" i="1"/>
  <c r="AC1057" i="1"/>
  <c r="AD1057" i="1"/>
  <c r="AE1057" i="1" a="1"/>
  <c r="AE1057" i="1" s="1"/>
  <c r="B1058" i="1"/>
  <c r="X1058" i="1"/>
  <c r="AC1058" i="1"/>
  <c r="AD1058" i="1"/>
  <c r="AE1058" i="1" a="1"/>
  <c r="AE1058" i="1" s="1"/>
  <c r="B1059" i="1"/>
  <c r="X1059" i="1"/>
  <c r="AC1059" i="1"/>
  <c r="AD1059" i="1"/>
  <c r="AE1059" i="1" a="1"/>
  <c r="AE1059" i="1" s="1"/>
  <c r="B1060" i="1"/>
  <c r="X1060" i="1"/>
  <c r="AC1060" i="1"/>
  <c r="AD1060" i="1"/>
  <c r="AE1060" i="1" a="1"/>
  <c r="AE1060" i="1" s="1"/>
  <c r="B1061" i="1"/>
  <c r="X1061" i="1"/>
  <c r="AC1061" i="1"/>
  <c r="AD1061" i="1"/>
  <c r="AE1061" i="1" a="1"/>
  <c r="AE1061" i="1" s="1"/>
  <c r="B1062" i="1"/>
  <c r="X1062" i="1"/>
  <c r="AC1062" i="1"/>
  <c r="AD1062" i="1"/>
  <c r="AE1062" i="1" a="1"/>
  <c r="AE1062" i="1" s="1"/>
  <c r="B1063" i="1"/>
  <c r="X1063" i="1"/>
  <c r="AC1063" i="1"/>
  <c r="AD1063" i="1"/>
  <c r="AE1063" i="1" a="1"/>
  <c r="AE1063" i="1" s="1"/>
  <c r="B1064" i="1"/>
  <c r="X1064" i="1"/>
  <c r="AC1064" i="1"/>
  <c r="AD1064" i="1"/>
  <c r="AE1064" i="1" a="1"/>
  <c r="AE1064" i="1" s="1"/>
  <c r="B1065" i="1"/>
  <c r="X1065" i="1"/>
  <c r="AC1065" i="1"/>
  <c r="AD1065" i="1"/>
  <c r="AE1065" i="1" a="1"/>
  <c r="AE1065" i="1" s="1"/>
  <c r="B1066" i="1"/>
  <c r="X1066" i="1"/>
  <c r="AC1066" i="1"/>
  <c r="AD1066" i="1"/>
  <c r="AE1066" i="1" a="1"/>
  <c r="AE1066" i="1" s="1"/>
  <c r="B1067" i="1"/>
  <c r="X1067" i="1"/>
  <c r="AC1067" i="1"/>
  <c r="AD1067" i="1"/>
  <c r="AE1067" i="1" a="1"/>
  <c r="AE1067" i="1" s="1"/>
  <c r="B1068" i="1"/>
  <c r="X1068" i="1"/>
  <c r="AC1068" i="1"/>
  <c r="AD1068" i="1"/>
  <c r="AE1068" i="1" a="1"/>
  <c r="AE1068" i="1" s="1"/>
  <c r="B1069" i="1"/>
  <c r="X1069" i="1"/>
  <c r="AC1069" i="1"/>
  <c r="AD1069" i="1"/>
  <c r="AE1069" i="1" a="1"/>
  <c r="AE1069" i="1" s="1"/>
  <c r="B1070" i="1"/>
  <c r="X1070" i="1"/>
  <c r="AC1070" i="1"/>
  <c r="AD1070" i="1"/>
  <c r="AE1070" i="1" a="1"/>
  <c r="AE1070" i="1"/>
  <c r="B1071" i="1"/>
  <c r="X1071" i="1"/>
  <c r="AC1071" i="1"/>
  <c r="AD1071" i="1"/>
  <c r="AE1071" i="1" a="1"/>
  <c r="AE1071" i="1" s="1"/>
  <c r="B1072" i="1"/>
  <c r="X1072" i="1"/>
  <c r="AC1072" i="1"/>
  <c r="AD1072" i="1"/>
  <c r="AE1072" i="1" a="1"/>
  <c r="AE1072" i="1" s="1"/>
  <c r="B1073" i="1"/>
  <c r="X1073" i="1"/>
  <c r="AC1073" i="1"/>
  <c r="AD1073" i="1"/>
  <c r="AE1073" i="1" a="1"/>
  <c r="AE1073" i="1" s="1"/>
  <c r="B1074" i="1"/>
  <c r="X1074" i="1"/>
  <c r="AC1074" i="1"/>
  <c r="AD1074" i="1"/>
  <c r="AE1074" i="1" a="1"/>
  <c r="AE1074" i="1" s="1"/>
  <c r="B1075" i="1"/>
  <c r="X1075" i="1"/>
  <c r="AC1075" i="1"/>
  <c r="AD1075" i="1"/>
  <c r="AE1075" i="1" a="1"/>
  <c r="AE1075" i="1" s="1"/>
  <c r="B1076" i="1"/>
  <c r="X1076" i="1"/>
  <c r="AC1076" i="1"/>
  <c r="AD1076" i="1"/>
  <c r="AE1076" i="1" a="1"/>
  <c r="AE1076" i="1" s="1"/>
  <c r="B1077" i="1"/>
  <c r="X1077" i="1"/>
  <c r="AC1077" i="1"/>
  <c r="AD1077" i="1"/>
  <c r="AE1077" i="1" a="1"/>
  <c r="AE1077" i="1" s="1"/>
  <c r="B1078" i="1"/>
  <c r="X1078" i="1"/>
  <c r="AC1078" i="1"/>
  <c r="AD1078" i="1"/>
  <c r="AE1078" i="1" a="1"/>
  <c r="AE1078" i="1" s="1"/>
  <c r="B1079" i="1"/>
  <c r="X1079" i="1"/>
  <c r="AC1079" i="1"/>
  <c r="AD1079" i="1"/>
  <c r="AE1079" i="1" a="1"/>
  <c r="AE1079" i="1" s="1"/>
  <c r="B1080" i="1"/>
  <c r="X1080" i="1"/>
  <c r="AC1080" i="1"/>
  <c r="AD1080" i="1"/>
  <c r="AE1080" i="1" a="1"/>
  <c r="AE1080" i="1" s="1"/>
  <c r="B1081" i="1"/>
  <c r="X1081" i="1"/>
  <c r="AC1081" i="1"/>
  <c r="AD1081" i="1"/>
  <c r="AE1081" i="1" a="1"/>
  <c r="AE1081" i="1" s="1"/>
  <c r="B1082" i="1"/>
  <c r="X1082" i="1"/>
  <c r="AC1082" i="1"/>
  <c r="AD1082" i="1"/>
  <c r="AE1082" i="1" a="1"/>
  <c r="AE1082" i="1" s="1"/>
  <c r="B1083" i="1"/>
  <c r="X1083" i="1"/>
  <c r="AC1083" i="1"/>
  <c r="AD1083" i="1"/>
  <c r="AE1083" i="1" a="1"/>
  <c r="AE1083" i="1" s="1"/>
  <c r="B1084" i="1"/>
  <c r="X1084" i="1"/>
  <c r="AC1084" i="1"/>
  <c r="AD1084" i="1"/>
  <c r="AE1084" i="1" a="1"/>
  <c r="AE1084" i="1" s="1"/>
  <c r="B1085" i="1"/>
  <c r="X1085" i="1"/>
  <c r="AC1085" i="1"/>
  <c r="AD1085" i="1"/>
  <c r="AE1085" i="1" a="1"/>
  <c r="AE1085" i="1" s="1"/>
  <c r="B1086" i="1"/>
  <c r="X1086" i="1"/>
  <c r="AC1086" i="1"/>
  <c r="AD1086" i="1"/>
  <c r="AE1086" i="1" a="1"/>
  <c r="AE1086" i="1"/>
  <c r="B1087" i="1"/>
  <c r="X1087" i="1"/>
  <c r="AC1087" i="1"/>
  <c r="AD1087" i="1"/>
  <c r="AE1087" i="1" a="1"/>
  <c r="AE1087" i="1" s="1"/>
  <c r="B1088" i="1"/>
  <c r="X1088" i="1"/>
  <c r="AC1088" i="1"/>
  <c r="AD1088" i="1"/>
  <c r="AE1088" i="1" a="1"/>
  <c r="AE1088" i="1" s="1"/>
  <c r="B1089" i="1"/>
  <c r="X1089" i="1"/>
  <c r="AC1089" i="1"/>
  <c r="AD1089" i="1"/>
  <c r="AE1089" i="1" a="1"/>
  <c r="AE1089" i="1" s="1"/>
  <c r="B1090" i="1"/>
  <c r="X1090" i="1"/>
  <c r="AC1090" i="1"/>
  <c r="AD1090" i="1"/>
  <c r="AE1090" i="1" a="1"/>
  <c r="AE1090" i="1" s="1"/>
  <c r="B1091" i="1"/>
  <c r="X1091" i="1"/>
  <c r="AC1091" i="1"/>
  <c r="AD1091" i="1"/>
  <c r="AE1091" i="1" a="1"/>
  <c r="AE1091" i="1" s="1"/>
  <c r="B1092" i="1"/>
  <c r="X1092" i="1"/>
  <c r="AC1092" i="1"/>
  <c r="AD1092" i="1"/>
  <c r="AE1092" i="1" a="1"/>
  <c r="AE1092" i="1" s="1"/>
  <c r="B1093" i="1"/>
  <c r="X1093" i="1"/>
  <c r="AC1093" i="1"/>
  <c r="AD1093" i="1"/>
  <c r="AE1093" i="1" a="1"/>
  <c r="AE1093" i="1" s="1"/>
  <c r="B1094" i="1"/>
  <c r="X1094" i="1"/>
  <c r="AC1094" i="1"/>
  <c r="AD1094" i="1"/>
  <c r="AE1094" i="1" a="1"/>
  <c r="AE1094" i="1" s="1"/>
  <c r="B1095" i="1"/>
  <c r="X1095" i="1"/>
  <c r="AC1095" i="1"/>
  <c r="AD1095" i="1"/>
  <c r="AE1095" i="1" a="1"/>
  <c r="AE1095" i="1" s="1"/>
  <c r="B1096" i="1"/>
  <c r="X1096" i="1"/>
  <c r="AC1096" i="1"/>
  <c r="AD1096" i="1"/>
  <c r="AE1096" i="1" a="1"/>
  <c r="AE1096" i="1" s="1"/>
  <c r="B1097" i="1"/>
  <c r="X1097" i="1"/>
  <c r="AC1097" i="1"/>
  <c r="AD1097" i="1"/>
  <c r="AE1097" i="1" a="1"/>
  <c r="AE1097" i="1" s="1"/>
  <c r="B1098" i="1"/>
  <c r="X1098" i="1"/>
  <c r="AC1098" i="1"/>
  <c r="AD1098" i="1"/>
  <c r="AE1098" i="1" a="1"/>
  <c r="AE1098" i="1" s="1"/>
  <c r="B1099" i="1"/>
  <c r="X1099" i="1"/>
  <c r="AC1099" i="1"/>
  <c r="AD1099" i="1"/>
  <c r="AE1099" i="1" a="1"/>
  <c r="AE1099" i="1" s="1"/>
  <c r="B1100" i="1"/>
  <c r="X1100" i="1"/>
  <c r="AC1100" i="1"/>
  <c r="AD1100" i="1"/>
  <c r="AE1100" i="1" a="1"/>
  <c r="AE1100" i="1"/>
  <c r="B1101" i="1"/>
  <c r="X1101" i="1"/>
  <c r="AC1101" i="1"/>
  <c r="AD1101" i="1"/>
  <c r="AE1101" i="1" a="1"/>
  <c r="AE1101" i="1" s="1"/>
  <c r="B1102" i="1"/>
  <c r="X1102" i="1"/>
  <c r="AC1102" i="1"/>
  <c r="AD1102" i="1"/>
  <c r="AE1102" i="1" a="1"/>
  <c r="AE1102" i="1" s="1"/>
  <c r="B1103" i="1"/>
  <c r="X1103" i="1"/>
  <c r="AC1103" i="1"/>
  <c r="AD1103" i="1"/>
  <c r="AE1103" i="1" a="1"/>
  <c r="AE1103" i="1" s="1"/>
  <c r="B1104" i="1"/>
  <c r="X1104" i="1"/>
  <c r="AC1104" i="1"/>
  <c r="AD1104" i="1"/>
  <c r="AE1104" i="1" a="1"/>
  <c r="AE1104" i="1" s="1"/>
  <c r="B1105" i="1"/>
  <c r="X1105" i="1"/>
  <c r="AC1105" i="1"/>
  <c r="AD1105" i="1"/>
  <c r="AE1105" i="1" a="1"/>
  <c r="AE1105" i="1" s="1"/>
  <c r="B1106" i="1"/>
  <c r="X1106" i="1"/>
  <c r="AC1106" i="1"/>
  <c r="AD1106" i="1"/>
  <c r="AE1106" i="1" a="1"/>
  <c r="AE1106" i="1" s="1"/>
  <c r="B1107" i="1"/>
  <c r="X1107" i="1"/>
  <c r="AC1107" i="1"/>
  <c r="AD1107" i="1"/>
  <c r="AE1107" i="1" a="1"/>
  <c r="AE1107" i="1" s="1"/>
  <c r="B1108" i="1"/>
  <c r="X1108" i="1"/>
  <c r="AC1108" i="1"/>
  <c r="AD1108" i="1"/>
  <c r="AE1108" i="1" a="1"/>
  <c r="AE1108" i="1" s="1"/>
  <c r="B1109" i="1"/>
  <c r="X1109" i="1"/>
  <c r="AC1109" i="1"/>
  <c r="AD1109" i="1"/>
  <c r="AE1109" i="1" a="1"/>
  <c r="AE1109" i="1" s="1"/>
  <c r="B1110" i="1"/>
  <c r="X1110" i="1"/>
  <c r="AC1110" i="1"/>
  <c r="AD1110" i="1"/>
  <c r="AE1110" i="1" a="1"/>
  <c r="AE1110" i="1"/>
  <c r="B1111" i="1"/>
  <c r="X1111" i="1"/>
  <c r="AC1111" i="1"/>
  <c r="AD1111" i="1"/>
  <c r="AE1111" i="1" a="1"/>
  <c r="AE1111" i="1" s="1"/>
  <c r="B1112" i="1"/>
  <c r="X1112" i="1"/>
  <c r="AC1112" i="1"/>
  <c r="AD1112" i="1"/>
  <c r="AE1112" i="1" a="1"/>
  <c r="AE1112" i="1"/>
  <c r="B1113" i="1"/>
  <c r="X1113" i="1"/>
  <c r="AC1113" i="1"/>
  <c r="AD1113" i="1"/>
  <c r="AE1113" i="1" a="1"/>
  <c r="AE1113" i="1" s="1"/>
  <c r="B1114" i="1"/>
  <c r="X1114" i="1"/>
  <c r="AC1114" i="1"/>
  <c r="AD1114" i="1"/>
  <c r="AE1114" i="1" a="1"/>
  <c r="AE1114" i="1"/>
  <c r="B1115" i="1"/>
  <c r="X1115" i="1"/>
  <c r="AC1115" i="1"/>
  <c r="AD1115" i="1"/>
  <c r="AE1115" i="1" a="1"/>
  <c r="AE1115" i="1" s="1"/>
  <c r="B1116" i="1"/>
  <c r="X1116" i="1"/>
  <c r="AC1116" i="1"/>
  <c r="AD1116" i="1"/>
  <c r="AE1116" i="1" a="1"/>
  <c r="AE1116" i="1" s="1"/>
  <c r="B1117" i="1"/>
  <c r="X1117" i="1"/>
  <c r="AC1117" i="1"/>
  <c r="AD1117" i="1"/>
  <c r="AE1117" i="1" a="1"/>
  <c r="AE1117" i="1" s="1"/>
  <c r="B1118" i="1"/>
  <c r="X1118" i="1"/>
  <c r="AC1118" i="1"/>
  <c r="AD1118" i="1"/>
  <c r="AE1118" i="1" a="1"/>
  <c r="AE1118" i="1" s="1"/>
  <c r="B1119" i="1"/>
  <c r="X1119" i="1"/>
  <c r="AC1119" i="1"/>
  <c r="AD1119" i="1"/>
  <c r="AE1119" i="1" a="1"/>
  <c r="AE1119" i="1" s="1"/>
  <c r="B1120" i="1"/>
  <c r="X1120" i="1"/>
  <c r="AC1120" i="1"/>
  <c r="AD1120" i="1"/>
  <c r="AE1120" i="1" a="1"/>
  <c r="AE1120" i="1" s="1"/>
  <c r="B1121" i="1"/>
  <c r="X1121" i="1"/>
  <c r="AC1121" i="1"/>
  <c r="AD1121" i="1"/>
  <c r="AE1121" i="1" a="1"/>
  <c r="AE1121" i="1" s="1"/>
  <c r="B1122" i="1"/>
  <c r="X1122" i="1"/>
  <c r="AC1122" i="1"/>
  <c r="AD1122" i="1"/>
  <c r="AE1122" i="1" a="1"/>
  <c r="AE1122" i="1" s="1"/>
  <c r="B1123" i="1"/>
  <c r="X1123" i="1"/>
  <c r="AC1123" i="1"/>
  <c r="AD1123" i="1"/>
  <c r="AE1123" i="1" a="1"/>
  <c r="AE1123" i="1" s="1"/>
  <c r="B1124" i="1"/>
  <c r="X1124" i="1"/>
  <c r="AC1124" i="1"/>
  <c r="AD1124" i="1"/>
  <c r="AE1124" i="1" a="1"/>
  <c r="AE1124" i="1" s="1"/>
  <c r="B1125" i="1"/>
  <c r="X1125" i="1"/>
  <c r="AC1125" i="1"/>
  <c r="AD1125" i="1"/>
  <c r="AE1125" i="1" a="1"/>
  <c r="AE1125" i="1" s="1"/>
  <c r="B1126" i="1"/>
  <c r="X1126" i="1"/>
  <c r="AC1126" i="1"/>
  <c r="AD1126" i="1"/>
  <c r="AE1126" i="1" a="1"/>
  <c r="AE1126" i="1" s="1"/>
  <c r="B1127" i="1"/>
  <c r="X1127" i="1"/>
  <c r="AC1127" i="1"/>
  <c r="AD1127" i="1"/>
  <c r="AE1127" i="1" a="1"/>
  <c r="AE1127" i="1" s="1"/>
  <c r="B1128" i="1"/>
  <c r="X1128" i="1"/>
  <c r="AC1128" i="1"/>
  <c r="AD1128" i="1"/>
  <c r="AE1128" i="1" a="1"/>
  <c r="AE1128" i="1" s="1"/>
  <c r="B1129" i="1"/>
  <c r="X1129" i="1"/>
  <c r="AC1129" i="1"/>
  <c r="AD1129" i="1"/>
  <c r="AE1129" i="1" a="1"/>
  <c r="AE1129" i="1" s="1"/>
  <c r="B1130" i="1"/>
  <c r="X1130" i="1"/>
  <c r="AC1130" i="1"/>
  <c r="AD1130" i="1"/>
  <c r="AE1130" i="1" a="1"/>
  <c r="AE1130" i="1" s="1"/>
  <c r="B1131" i="1"/>
  <c r="X1131" i="1"/>
  <c r="AC1131" i="1"/>
  <c r="AD1131" i="1"/>
  <c r="AE1131" i="1" a="1"/>
  <c r="AE1131" i="1" s="1"/>
  <c r="B1132" i="1"/>
  <c r="X1132" i="1"/>
  <c r="AC1132" i="1"/>
  <c r="AD1132" i="1"/>
  <c r="AE1132" i="1" a="1"/>
  <c r="AE1132" i="1" s="1"/>
  <c r="B1133" i="1"/>
  <c r="X1133" i="1"/>
  <c r="AC1133" i="1"/>
  <c r="AD1133" i="1"/>
  <c r="AE1133" i="1" a="1"/>
  <c r="AE1133" i="1" s="1"/>
  <c r="B1134" i="1"/>
  <c r="X1134" i="1"/>
  <c r="AC1134" i="1"/>
  <c r="AD1134" i="1"/>
  <c r="AE1134" i="1" a="1"/>
  <c r="AE1134" i="1"/>
  <c r="B1135" i="1"/>
  <c r="X1135" i="1"/>
  <c r="AC1135" i="1"/>
  <c r="AD1135" i="1"/>
  <c r="AE1135" i="1" a="1"/>
  <c r="AE1135" i="1" s="1"/>
  <c r="B1136" i="1"/>
  <c r="X1136" i="1"/>
  <c r="AC1136" i="1"/>
  <c r="AD1136" i="1"/>
  <c r="AE1136" i="1" a="1"/>
  <c r="AE1136" i="1" s="1"/>
  <c r="B1137" i="1"/>
  <c r="X1137" i="1"/>
  <c r="AC1137" i="1"/>
  <c r="AD1137" i="1"/>
  <c r="AE1137" i="1" a="1"/>
  <c r="AE1137" i="1" s="1"/>
  <c r="B1138" i="1"/>
  <c r="X1138" i="1"/>
  <c r="AC1138" i="1"/>
  <c r="AD1138" i="1"/>
  <c r="AE1138" i="1" a="1"/>
  <c r="AE1138" i="1" s="1"/>
  <c r="B1139" i="1"/>
  <c r="X1139" i="1"/>
  <c r="AC1139" i="1"/>
  <c r="AD1139" i="1"/>
  <c r="AE1139" i="1" a="1"/>
  <c r="AE1139" i="1" s="1"/>
  <c r="B1140" i="1"/>
  <c r="X1140" i="1"/>
  <c r="AC1140" i="1"/>
  <c r="AD1140" i="1"/>
  <c r="AE1140" i="1" a="1"/>
  <c r="AE1140" i="1" s="1"/>
  <c r="B1141" i="1"/>
  <c r="X1141" i="1"/>
  <c r="AC1141" i="1"/>
  <c r="AD1141" i="1"/>
  <c r="AE1141" i="1" a="1"/>
  <c r="AE1141" i="1" s="1"/>
  <c r="B1142" i="1"/>
  <c r="X1142" i="1"/>
  <c r="AC1142" i="1"/>
  <c r="AD1142" i="1"/>
  <c r="AE1142" i="1" a="1"/>
  <c r="AE1142" i="1" s="1"/>
  <c r="B1143" i="1"/>
  <c r="X1143" i="1"/>
  <c r="AC1143" i="1"/>
  <c r="AD1143" i="1"/>
  <c r="AE1143" i="1" a="1"/>
  <c r="AE1143" i="1" s="1"/>
  <c r="B1144" i="1"/>
  <c r="X1144" i="1"/>
  <c r="AC1144" i="1"/>
  <c r="AD1144" i="1"/>
  <c r="AE1144" i="1" a="1"/>
  <c r="AE1144" i="1" s="1"/>
  <c r="B1145" i="1"/>
  <c r="X1145" i="1"/>
  <c r="AC1145" i="1"/>
  <c r="AD1145" i="1"/>
  <c r="AE1145" i="1" a="1"/>
  <c r="AE1145" i="1" s="1"/>
  <c r="B1146" i="1"/>
  <c r="X1146" i="1"/>
  <c r="AC1146" i="1"/>
  <c r="AD1146" i="1"/>
  <c r="AE1146" i="1" a="1"/>
  <c r="AE1146" i="1" s="1"/>
  <c r="B1147" i="1"/>
  <c r="X1147" i="1"/>
  <c r="AC1147" i="1"/>
  <c r="AD1147" i="1"/>
  <c r="AE1147" i="1" a="1"/>
  <c r="AE1147" i="1" s="1"/>
  <c r="B1148" i="1"/>
  <c r="X1148" i="1"/>
  <c r="AC1148" i="1"/>
  <c r="AD1148" i="1"/>
  <c r="AE1148" i="1" a="1"/>
  <c r="AE1148" i="1" s="1"/>
  <c r="B1149" i="1"/>
  <c r="X1149" i="1"/>
  <c r="AC1149" i="1"/>
  <c r="AD1149" i="1"/>
  <c r="AE1149" i="1" a="1"/>
  <c r="AE1149" i="1" s="1"/>
  <c r="B1150" i="1"/>
  <c r="X1150" i="1"/>
  <c r="AC1150" i="1"/>
  <c r="AD1150" i="1"/>
  <c r="AE1150" i="1" a="1"/>
  <c r="AE1150" i="1" s="1"/>
  <c r="B1151" i="1"/>
  <c r="X1151" i="1"/>
  <c r="AC1151" i="1"/>
  <c r="AD1151" i="1"/>
  <c r="AE1151" i="1" a="1"/>
  <c r="AE1151" i="1" s="1"/>
  <c r="B1152" i="1"/>
  <c r="X1152" i="1"/>
  <c r="AC1152" i="1"/>
  <c r="AD1152" i="1"/>
  <c r="AE1152" i="1" a="1"/>
  <c r="AE1152" i="1"/>
  <c r="B1153" i="1"/>
  <c r="X1153" i="1"/>
  <c r="AC1153" i="1"/>
  <c r="AD1153" i="1"/>
  <c r="AE1153" i="1" a="1"/>
  <c r="AE1153" i="1" s="1"/>
  <c r="B1154" i="1"/>
  <c r="X1154" i="1"/>
  <c r="AC1154" i="1"/>
  <c r="AD1154" i="1"/>
  <c r="AE1154" i="1" a="1"/>
  <c r="AE1154" i="1" s="1"/>
  <c r="B1155" i="1"/>
  <c r="X1155" i="1"/>
  <c r="AC1155" i="1"/>
  <c r="AD1155" i="1"/>
  <c r="AE1155" i="1" a="1"/>
  <c r="AE1155" i="1" s="1"/>
  <c r="B1156" i="1"/>
  <c r="X1156" i="1"/>
  <c r="AC1156" i="1"/>
  <c r="AD1156" i="1"/>
  <c r="AE1156" i="1" a="1"/>
  <c r="AE1156" i="1"/>
  <c r="B1157" i="1"/>
  <c r="X1157" i="1"/>
  <c r="AC1157" i="1"/>
  <c r="AD1157" i="1"/>
  <c r="AE1157" i="1" a="1"/>
  <c r="AE1157" i="1" s="1"/>
  <c r="B1158" i="1"/>
  <c r="X1158" i="1"/>
  <c r="AC1158" i="1"/>
  <c r="AD1158" i="1"/>
  <c r="AE1158" i="1" a="1"/>
  <c r="AE1158" i="1"/>
  <c r="B1159" i="1"/>
  <c r="X1159" i="1"/>
  <c r="AC1159" i="1"/>
  <c r="AD1159" i="1"/>
  <c r="AE1159" i="1" a="1"/>
  <c r="AE1159" i="1" s="1"/>
  <c r="B1160" i="1"/>
  <c r="X1160" i="1"/>
  <c r="AC1160" i="1"/>
  <c r="AD1160" i="1"/>
  <c r="AE1160" i="1" a="1"/>
  <c r="AE1160" i="1" s="1"/>
  <c r="B1161" i="1"/>
  <c r="X1161" i="1"/>
  <c r="AC1161" i="1"/>
  <c r="AD1161" i="1"/>
  <c r="AE1161" i="1" a="1"/>
  <c r="AE1161" i="1" s="1"/>
  <c r="B1162" i="1"/>
  <c r="X1162" i="1"/>
  <c r="AC1162" i="1"/>
  <c r="AD1162" i="1"/>
  <c r="AE1162" i="1" a="1"/>
  <c r="AE1162" i="1" s="1"/>
  <c r="B1163" i="1"/>
  <c r="X1163" i="1"/>
  <c r="AC1163" i="1"/>
  <c r="AD1163" i="1"/>
  <c r="AE1163" i="1" a="1"/>
  <c r="AE1163" i="1" s="1"/>
  <c r="B1164" i="1"/>
  <c r="X1164" i="1"/>
  <c r="AC1164" i="1"/>
  <c r="AD1164" i="1"/>
  <c r="AE1164" i="1" a="1"/>
  <c r="AE1164" i="1" s="1"/>
  <c r="B1165" i="1"/>
  <c r="X1165" i="1"/>
  <c r="AC1165" i="1"/>
  <c r="AD1165" i="1"/>
  <c r="AE1165" i="1" a="1"/>
  <c r="AE1165" i="1" s="1"/>
  <c r="B1166" i="1"/>
  <c r="X1166" i="1"/>
  <c r="AC1166" i="1"/>
  <c r="AD1166" i="1"/>
  <c r="AE1166" i="1" a="1"/>
  <c r="AE1166" i="1" s="1"/>
  <c r="B1167" i="1"/>
  <c r="X1167" i="1"/>
  <c r="AC1167" i="1"/>
  <c r="AD1167" i="1"/>
  <c r="AE1167" i="1" a="1"/>
  <c r="AE1167" i="1" s="1"/>
  <c r="B1168" i="1"/>
  <c r="X1168" i="1"/>
  <c r="AC1168" i="1"/>
  <c r="AD1168" i="1"/>
  <c r="AE1168" i="1" a="1"/>
  <c r="AE1168" i="1"/>
  <c r="B1169" i="1"/>
  <c r="X1169" i="1"/>
  <c r="AC1169" i="1"/>
  <c r="AD1169" i="1"/>
  <c r="AE1169" i="1" a="1"/>
  <c r="AE1169" i="1" s="1"/>
  <c r="B1170" i="1"/>
  <c r="X1170" i="1"/>
  <c r="AC1170" i="1"/>
  <c r="AD1170" i="1"/>
  <c r="AE1170" i="1" a="1"/>
  <c r="AE1170" i="1"/>
  <c r="B1171" i="1"/>
  <c r="X1171" i="1"/>
  <c r="AC1171" i="1"/>
  <c r="AD1171" i="1"/>
  <c r="AE1171" i="1" a="1"/>
  <c r="AE1171" i="1" s="1"/>
  <c r="B1172" i="1"/>
  <c r="X1172" i="1"/>
  <c r="AC1172" i="1"/>
  <c r="AD1172" i="1"/>
  <c r="AE1172" i="1" a="1"/>
  <c r="AE1172" i="1"/>
  <c r="B1173" i="1"/>
  <c r="X1173" i="1"/>
  <c r="AC1173" i="1"/>
  <c r="AD1173" i="1"/>
  <c r="AE1173" i="1" a="1"/>
  <c r="AE1173" i="1" s="1"/>
  <c r="B1174" i="1"/>
  <c r="X1174" i="1"/>
  <c r="AC1174" i="1"/>
  <c r="AD1174" i="1"/>
  <c r="AE1174" i="1" a="1"/>
  <c r="AE1174" i="1" s="1"/>
  <c r="B1175" i="1"/>
  <c r="X1175" i="1"/>
  <c r="AC1175" i="1"/>
  <c r="AD1175" i="1"/>
  <c r="AE1175" i="1" a="1"/>
  <c r="AE1175" i="1" s="1"/>
  <c r="B1176" i="1"/>
  <c r="X1176" i="1"/>
  <c r="AC1176" i="1"/>
  <c r="AD1176" i="1"/>
  <c r="AE1176" i="1" a="1"/>
  <c r="AE1176" i="1" s="1"/>
  <c r="B1177" i="1"/>
  <c r="X1177" i="1"/>
  <c r="AC1177" i="1"/>
  <c r="AD1177" i="1"/>
  <c r="AE1177" i="1" a="1"/>
  <c r="AE1177" i="1" s="1"/>
  <c r="B1178" i="1"/>
  <c r="X1178" i="1"/>
  <c r="AC1178" i="1"/>
  <c r="AD1178" i="1"/>
  <c r="AE1178" i="1" a="1"/>
  <c r="AE1178" i="1" s="1"/>
  <c r="B1179" i="1"/>
  <c r="X1179" i="1"/>
  <c r="AC1179" i="1"/>
  <c r="AD1179" i="1"/>
  <c r="AE1179" i="1" a="1"/>
  <c r="AE1179" i="1" s="1"/>
  <c r="B1180" i="1"/>
  <c r="X1180" i="1"/>
  <c r="AC1180" i="1"/>
  <c r="AD1180" i="1"/>
  <c r="AE1180" i="1" a="1"/>
  <c r="AE1180" i="1" s="1"/>
  <c r="B1181" i="1"/>
  <c r="X1181" i="1"/>
  <c r="AC1181" i="1"/>
  <c r="AD1181" i="1"/>
  <c r="AE1181" i="1" a="1"/>
  <c r="AE1181" i="1" s="1"/>
  <c r="B1182" i="1"/>
  <c r="X1182" i="1"/>
  <c r="AC1182" i="1"/>
  <c r="AD1182" i="1"/>
  <c r="AE1182" i="1" a="1"/>
  <c r="AE1182" i="1"/>
  <c r="B1183" i="1"/>
  <c r="X1183" i="1"/>
  <c r="AC1183" i="1"/>
  <c r="AD1183" i="1"/>
  <c r="AE1183" i="1" a="1"/>
  <c r="AE1183" i="1" s="1"/>
  <c r="B1184" i="1"/>
  <c r="X1184" i="1"/>
  <c r="AC1184" i="1"/>
  <c r="AD1184" i="1"/>
  <c r="AE1184" i="1" a="1"/>
  <c r="AE1184" i="1" s="1"/>
  <c r="B1185" i="1"/>
  <c r="X1185" i="1"/>
  <c r="AC1185" i="1"/>
  <c r="AD1185" i="1"/>
  <c r="AE1185" i="1" a="1"/>
  <c r="AE1185" i="1" s="1"/>
  <c r="B1186" i="1"/>
  <c r="X1186" i="1"/>
  <c r="AC1186" i="1"/>
  <c r="AD1186" i="1"/>
  <c r="AE1186" i="1" a="1"/>
  <c r="AE1186" i="1"/>
  <c r="B1187" i="1"/>
  <c r="X1187" i="1"/>
  <c r="AC1187" i="1"/>
  <c r="AD1187" i="1"/>
  <c r="AE1187" i="1" a="1"/>
  <c r="AE1187" i="1" s="1"/>
  <c r="B1188" i="1"/>
  <c r="X1188" i="1"/>
  <c r="AC1188" i="1"/>
  <c r="AD1188" i="1"/>
  <c r="AE1188" i="1" a="1"/>
  <c r="AE1188" i="1" s="1"/>
  <c r="B1189" i="1"/>
  <c r="X1189" i="1"/>
  <c r="AC1189" i="1"/>
  <c r="AD1189" i="1"/>
  <c r="AE1189" i="1" a="1"/>
  <c r="AE1189" i="1" s="1"/>
  <c r="B1190" i="1"/>
  <c r="X1190" i="1"/>
  <c r="AC1190" i="1"/>
  <c r="AD1190" i="1"/>
  <c r="AE1190" i="1" a="1"/>
  <c r="AE1190" i="1" s="1"/>
  <c r="B1191" i="1"/>
  <c r="X1191" i="1"/>
  <c r="AC1191" i="1"/>
  <c r="AD1191" i="1"/>
  <c r="AE1191" i="1" a="1"/>
  <c r="AE1191" i="1" s="1"/>
  <c r="B1192" i="1"/>
  <c r="X1192" i="1"/>
  <c r="AC1192" i="1"/>
  <c r="AD1192" i="1"/>
  <c r="AE1192" i="1" a="1"/>
  <c r="AE1192" i="1" s="1"/>
  <c r="B1193" i="1"/>
  <c r="X1193" i="1"/>
  <c r="AC1193" i="1"/>
  <c r="AD1193" i="1"/>
  <c r="AE1193" i="1" a="1"/>
  <c r="AE1193" i="1" s="1"/>
  <c r="B1194" i="1"/>
  <c r="X1194" i="1"/>
  <c r="AC1194" i="1"/>
  <c r="AD1194" i="1"/>
  <c r="AE1194" i="1" a="1"/>
  <c r="AE1194" i="1" s="1"/>
  <c r="B1195" i="1"/>
  <c r="X1195" i="1"/>
  <c r="AC1195" i="1"/>
  <c r="AD1195" i="1"/>
  <c r="AE1195" i="1" a="1"/>
  <c r="AE1195" i="1" s="1"/>
  <c r="B1196" i="1"/>
  <c r="X1196" i="1"/>
  <c r="AC1196" i="1"/>
  <c r="AD1196" i="1"/>
  <c r="AE1196" i="1" a="1"/>
  <c r="AE1196" i="1"/>
  <c r="B1197" i="1"/>
  <c r="X1197" i="1"/>
  <c r="AC1197" i="1"/>
  <c r="AD1197" i="1"/>
  <c r="AE1197" i="1" a="1"/>
  <c r="AE1197" i="1" s="1"/>
  <c r="B1198" i="1"/>
  <c r="X1198" i="1"/>
  <c r="AC1198" i="1"/>
  <c r="AD1198" i="1"/>
  <c r="AE1198" i="1" a="1"/>
  <c r="AE1198" i="1" s="1"/>
  <c r="B1199" i="1"/>
  <c r="X1199" i="1"/>
  <c r="AC1199" i="1"/>
  <c r="AD1199" i="1"/>
  <c r="AE1199" i="1" a="1"/>
  <c r="AE1199" i="1" s="1"/>
  <c r="B1200" i="1"/>
  <c r="X1200" i="1"/>
  <c r="AC1200" i="1"/>
  <c r="AD1200" i="1"/>
  <c r="AE1200" i="1" a="1"/>
  <c r="AE1200" i="1"/>
  <c r="B1201" i="1"/>
  <c r="X1201" i="1"/>
  <c r="AC1201" i="1"/>
  <c r="AD1201" i="1"/>
  <c r="AE1201" i="1" a="1"/>
  <c r="AE1201" i="1" s="1"/>
  <c r="B1202" i="1"/>
  <c r="X1202" i="1"/>
  <c r="AC1202" i="1"/>
  <c r="AD1202" i="1"/>
  <c r="AE1202" i="1" a="1"/>
  <c r="AE1202" i="1" s="1"/>
  <c r="B1203" i="1"/>
  <c r="X1203" i="1"/>
  <c r="AC1203" i="1"/>
  <c r="AD1203" i="1"/>
  <c r="AE1203" i="1" a="1"/>
  <c r="AE1203" i="1" s="1"/>
  <c r="B1204" i="1"/>
  <c r="X1204" i="1"/>
  <c r="AC1204" i="1"/>
  <c r="AD1204" i="1"/>
  <c r="AE1204" i="1" a="1"/>
  <c r="AE1204" i="1" s="1"/>
  <c r="B1205" i="1"/>
  <c r="X1205" i="1"/>
  <c r="AC1205" i="1"/>
  <c r="AD1205" i="1"/>
  <c r="AE1205" i="1" a="1"/>
  <c r="AE1205" i="1" s="1"/>
  <c r="B1206" i="1"/>
  <c r="X1206" i="1"/>
  <c r="AC1206" i="1"/>
  <c r="AD1206" i="1"/>
  <c r="AE1206" i="1" a="1"/>
  <c r="AE1206" i="1"/>
  <c r="B1207" i="1"/>
  <c r="X1207" i="1"/>
  <c r="AC1207" i="1"/>
  <c r="AD1207" i="1"/>
  <c r="AE1207" i="1" a="1"/>
  <c r="AE1207" i="1" s="1"/>
  <c r="B1208" i="1"/>
  <c r="X1208" i="1"/>
  <c r="AC1208" i="1"/>
  <c r="AD1208" i="1"/>
  <c r="AE1208" i="1" a="1"/>
  <c r="AE1208" i="1" s="1"/>
  <c r="B1209" i="1"/>
  <c r="X1209" i="1"/>
  <c r="AC1209" i="1"/>
  <c r="AD1209" i="1"/>
  <c r="AE1209" i="1" a="1"/>
  <c r="AE1209" i="1" s="1"/>
  <c r="B1210" i="1"/>
  <c r="X1210" i="1"/>
  <c r="AC1210" i="1"/>
  <c r="AD1210" i="1"/>
  <c r="AE1210" i="1" a="1"/>
  <c r="AE1210" i="1" s="1"/>
  <c r="B1211" i="1"/>
  <c r="X1211" i="1"/>
  <c r="AC1211" i="1"/>
  <c r="AD1211" i="1"/>
  <c r="AE1211" i="1" a="1"/>
  <c r="AE1211" i="1" s="1"/>
  <c r="B1212" i="1"/>
  <c r="X1212" i="1"/>
  <c r="AC1212" i="1"/>
  <c r="AD1212" i="1"/>
  <c r="AE1212" i="1" a="1"/>
  <c r="AE1212" i="1"/>
  <c r="B1213" i="1"/>
  <c r="X1213" i="1"/>
  <c r="AC1213" i="1"/>
  <c r="AD1213" i="1"/>
  <c r="AE1213" i="1" a="1"/>
  <c r="AE1213" i="1" s="1"/>
  <c r="B1214" i="1"/>
  <c r="X1214" i="1"/>
  <c r="AC1214" i="1"/>
  <c r="AD1214" i="1"/>
  <c r="AE1214" i="1" a="1"/>
  <c r="AE1214" i="1"/>
  <c r="B1215" i="1"/>
  <c r="X1215" i="1"/>
  <c r="AC1215" i="1"/>
  <c r="AD1215" i="1"/>
  <c r="AE1215" i="1" a="1"/>
  <c r="AE1215" i="1" s="1"/>
  <c r="B1216" i="1"/>
  <c r="X1216" i="1"/>
  <c r="AC1216" i="1"/>
  <c r="AD1216" i="1"/>
  <c r="AE1216" i="1" a="1"/>
  <c r="AE1216" i="1"/>
  <c r="B1217" i="1"/>
  <c r="X1217" i="1"/>
  <c r="AC1217" i="1"/>
  <c r="AD1217" i="1"/>
  <c r="AE1217" i="1" a="1"/>
  <c r="AE1217" i="1" s="1"/>
  <c r="B1218" i="1"/>
  <c r="X1218" i="1"/>
  <c r="AC1218" i="1"/>
  <c r="AD1218" i="1"/>
  <c r="AE1218" i="1" a="1"/>
  <c r="AE1218" i="1"/>
  <c r="B1219" i="1"/>
  <c r="X1219" i="1"/>
  <c r="AC1219" i="1"/>
  <c r="AD1219" i="1"/>
  <c r="AE1219" i="1" a="1"/>
  <c r="AE1219" i="1" s="1"/>
  <c r="B1220" i="1"/>
  <c r="X1220" i="1"/>
  <c r="AC1220" i="1"/>
  <c r="AD1220" i="1"/>
  <c r="AE1220" i="1" a="1"/>
  <c r="AE1220" i="1" s="1"/>
  <c r="B1221" i="1"/>
  <c r="X1221" i="1"/>
  <c r="AC1221" i="1"/>
  <c r="AD1221" i="1"/>
  <c r="AE1221" i="1" a="1"/>
  <c r="AE1221" i="1" s="1"/>
  <c r="B1222" i="1"/>
  <c r="X1222" i="1"/>
  <c r="AC1222" i="1"/>
  <c r="AD1222" i="1"/>
  <c r="AE1222" i="1" a="1"/>
  <c r="AE1222" i="1"/>
  <c r="B1223" i="1"/>
  <c r="X1223" i="1"/>
  <c r="AC1223" i="1"/>
  <c r="AD1223" i="1"/>
  <c r="AE1223" i="1" a="1"/>
  <c r="AE1223" i="1" s="1"/>
  <c r="B1224" i="1"/>
  <c r="X1224" i="1"/>
  <c r="AC1224" i="1"/>
  <c r="AD1224" i="1"/>
  <c r="AE1224" i="1" a="1"/>
  <c r="AE1224" i="1" s="1"/>
  <c r="B1225" i="1"/>
  <c r="X1225" i="1"/>
  <c r="AC1225" i="1"/>
  <c r="AD1225" i="1"/>
  <c r="AE1225" i="1" a="1"/>
  <c r="AE1225" i="1" s="1"/>
  <c r="B1226" i="1"/>
  <c r="X1226" i="1"/>
  <c r="AC1226" i="1"/>
  <c r="AD1226" i="1"/>
  <c r="AE1226" i="1" a="1"/>
  <c r="AE1226" i="1" s="1"/>
  <c r="B1227" i="1"/>
  <c r="X1227" i="1"/>
  <c r="AC1227" i="1"/>
  <c r="AD1227" i="1"/>
  <c r="AE1227" i="1" a="1"/>
  <c r="AE1227" i="1" s="1"/>
  <c r="B1228" i="1"/>
  <c r="X1228" i="1"/>
  <c r="AC1228" i="1"/>
  <c r="AD1228" i="1"/>
  <c r="AE1228" i="1" a="1"/>
  <c r="AE1228" i="1" s="1"/>
  <c r="B1229" i="1"/>
  <c r="X1229" i="1"/>
  <c r="AC1229" i="1"/>
  <c r="AD1229" i="1"/>
  <c r="AE1229" i="1" a="1"/>
  <c r="AE1229" i="1" s="1"/>
  <c r="B1230" i="1"/>
  <c r="X1230" i="1"/>
  <c r="AC1230" i="1"/>
  <c r="AD1230" i="1"/>
  <c r="AE1230" i="1" a="1"/>
  <c r="AE1230" i="1"/>
  <c r="B1231" i="1"/>
  <c r="X1231" i="1"/>
  <c r="AC1231" i="1"/>
  <c r="AD1231" i="1"/>
  <c r="AE1231" i="1" a="1"/>
  <c r="AE1231" i="1" s="1"/>
  <c r="B1232" i="1"/>
  <c r="X1232" i="1"/>
  <c r="AC1232" i="1"/>
  <c r="AD1232" i="1"/>
  <c r="AE1232" i="1" a="1"/>
  <c r="AE1232" i="1" s="1"/>
  <c r="B1233" i="1"/>
  <c r="X1233" i="1"/>
  <c r="AC1233" i="1"/>
  <c r="AD1233" i="1"/>
  <c r="AE1233" i="1" a="1"/>
  <c r="AE1233" i="1" s="1"/>
  <c r="B1234" i="1"/>
  <c r="X1234" i="1"/>
  <c r="AC1234" i="1"/>
  <c r="AD1234" i="1"/>
  <c r="AE1234" i="1" a="1"/>
  <c r="AE1234" i="1"/>
  <c r="B1235" i="1"/>
  <c r="X1235" i="1"/>
  <c r="AC1235" i="1"/>
  <c r="AD1235" i="1"/>
  <c r="AE1235" i="1" a="1"/>
  <c r="AE1235" i="1" s="1"/>
  <c r="B1236" i="1"/>
  <c r="X1236" i="1"/>
  <c r="AC1236" i="1"/>
  <c r="AD1236" i="1"/>
  <c r="AE1236" i="1" a="1"/>
  <c r="AE1236" i="1"/>
  <c r="B1237" i="1"/>
  <c r="X1237" i="1"/>
  <c r="AC1237" i="1"/>
  <c r="AD1237" i="1"/>
  <c r="AE1237" i="1" a="1"/>
  <c r="AE1237" i="1" s="1"/>
  <c r="B1238" i="1"/>
  <c r="X1238" i="1"/>
  <c r="AC1238" i="1"/>
  <c r="AD1238" i="1"/>
  <c r="AE1238" i="1" a="1"/>
  <c r="AE1238" i="1"/>
  <c r="B1239" i="1"/>
  <c r="X1239" i="1"/>
  <c r="AC1239" i="1"/>
  <c r="AD1239" i="1"/>
  <c r="AE1239" i="1" a="1"/>
  <c r="AE1239" i="1" s="1"/>
  <c r="B1240" i="1"/>
  <c r="X1240" i="1"/>
  <c r="AC1240" i="1"/>
  <c r="AD1240" i="1"/>
  <c r="AE1240" i="1" a="1"/>
  <c r="AE1240" i="1" s="1"/>
  <c r="B1241" i="1"/>
  <c r="X1241" i="1"/>
  <c r="AC1241" i="1"/>
  <c r="AD1241" i="1"/>
  <c r="AE1241" i="1" a="1"/>
  <c r="AE1241" i="1" s="1"/>
  <c r="B1242" i="1"/>
  <c r="X1242" i="1"/>
  <c r="AC1242" i="1"/>
  <c r="AD1242" i="1"/>
  <c r="AE1242" i="1" a="1"/>
  <c r="AE1242" i="1"/>
  <c r="B1243" i="1"/>
  <c r="X1243" i="1"/>
  <c r="AC1243" i="1"/>
  <c r="AD1243" i="1"/>
  <c r="AE1243" i="1" a="1"/>
  <c r="AE1243" i="1" s="1"/>
  <c r="B1244" i="1"/>
  <c r="X1244" i="1"/>
  <c r="AC1244" i="1"/>
  <c r="AD1244" i="1"/>
  <c r="AE1244" i="1" a="1"/>
  <c r="AE1244" i="1" s="1"/>
  <c r="B1245" i="1"/>
  <c r="X1245" i="1"/>
  <c r="AC1245" i="1"/>
  <c r="AD1245" i="1"/>
  <c r="AE1245" i="1" a="1"/>
  <c r="AE1245" i="1" s="1"/>
  <c r="B1246" i="1"/>
  <c r="X1246" i="1"/>
  <c r="AC1246" i="1"/>
  <c r="AD1246" i="1"/>
  <c r="AE1246" i="1" a="1"/>
  <c r="AE1246" i="1"/>
  <c r="B1247" i="1"/>
  <c r="X1247" i="1"/>
  <c r="AC1247" i="1"/>
  <c r="AD1247" i="1"/>
  <c r="AE1247" i="1" a="1"/>
  <c r="AE1247" i="1" s="1"/>
  <c r="B1248" i="1"/>
  <c r="X1248" i="1"/>
  <c r="AC1248" i="1"/>
  <c r="AD1248" i="1"/>
  <c r="AE1248" i="1" a="1"/>
  <c r="AE1248" i="1" s="1"/>
  <c r="B1249" i="1"/>
  <c r="X1249" i="1"/>
  <c r="AC1249" i="1"/>
  <c r="AD1249" i="1"/>
  <c r="AE1249" i="1" a="1"/>
  <c r="AE1249" i="1" s="1"/>
  <c r="B1250" i="1"/>
  <c r="X1250" i="1"/>
  <c r="AC1250" i="1"/>
  <c r="AD1250" i="1"/>
  <c r="AE1250" i="1" a="1"/>
  <c r="AE1250" i="1" s="1"/>
  <c r="B1251" i="1"/>
  <c r="X1251" i="1"/>
  <c r="AC1251" i="1"/>
  <c r="AD1251" i="1"/>
  <c r="AE1251" i="1" a="1"/>
  <c r="AE1251" i="1" s="1"/>
  <c r="B1252" i="1"/>
  <c r="X1252" i="1"/>
  <c r="AC1252" i="1"/>
  <c r="AD1252" i="1"/>
  <c r="AE1252" i="1" a="1"/>
  <c r="AE1252" i="1" s="1"/>
  <c r="B1253" i="1"/>
  <c r="X1253" i="1"/>
  <c r="AC1253" i="1"/>
  <c r="AD1253" i="1"/>
  <c r="AE1253" i="1" a="1"/>
  <c r="AE1253" i="1" s="1"/>
  <c r="B1254" i="1"/>
  <c r="X1254" i="1"/>
  <c r="AC1254" i="1"/>
  <c r="AD1254" i="1"/>
  <c r="AE1254" i="1" a="1"/>
  <c r="AE1254" i="1"/>
  <c r="B1255" i="1"/>
  <c r="X1255" i="1"/>
  <c r="AC1255" i="1"/>
  <c r="AD1255" i="1"/>
  <c r="AE1255" i="1" a="1"/>
  <c r="AE1255" i="1" s="1"/>
  <c r="B1256" i="1"/>
  <c r="X1256" i="1"/>
  <c r="AC1256" i="1"/>
  <c r="AD1256" i="1"/>
  <c r="AE1256" i="1" a="1"/>
  <c r="AE1256" i="1" s="1"/>
  <c r="B1257" i="1"/>
  <c r="X1257" i="1"/>
  <c r="AC1257" i="1"/>
  <c r="AD1257" i="1"/>
  <c r="AE1257" i="1" a="1"/>
  <c r="AE1257" i="1" s="1"/>
  <c r="B1258" i="1"/>
  <c r="X1258" i="1"/>
  <c r="AC1258" i="1"/>
  <c r="AD1258" i="1"/>
  <c r="AE1258" i="1" a="1"/>
  <c r="AE1258" i="1"/>
  <c r="B1259" i="1"/>
  <c r="X1259" i="1"/>
  <c r="AC1259" i="1"/>
  <c r="AD1259" i="1"/>
  <c r="AE1259" i="1" a="1"/>
  <c r="AE1259" i="1" s="1"/>
  <c r="B1260" i="1"/>
  <c r="X1260" i="1"/>
  <c r="AC1260" i="1"/>
  <c r="AD1260" i="1"/>
  <c r="AE1260" i="1" a="1"/>
  <c r="AE1260" i="1" s="1"/>
  <c r="B1261" i="1"/>
  <c r="X1261" i="1"/>
  <c r="AC1261" i="1"/>
  <c r="AD1261" i="1"/>
  <c r="AE1261" i="1" a="1"/>
  <c r="AE1261" i="1" s="1"/>
  <c r="B1262" i="1"/>
  <c r="X1262" i="1"/>
  <c r="AC1262" i="1"/>
  <c r="AD1262" i="1"/>
  <c r="AE1262" i="1" a="1"/>
  <c r="AE1262" i="1"/>
  <c r="B1263" i="1"/>
  <c r="X1263" i="1"/>
  <c r="AC1263" i="1"/>
  <c r="AD1263" i="1"/>
  <c r="AE1263" i="1" a="1"/>
  <c r="AE1263" i="1" s="1"/>
  <c r="B1264" i="1"/>
  <c r="X1264" i="1"/>
  <c r="AC1264" i="1"/>
  <c r="AD1264" i="1"/>
  <c r="AE1264" i="1" a="1"/>
  <c r="AE1264" i="1" s="1"/>
  <c r="B1265" i="1"/>
  <c r="X1265" i="1"/>
  <c r="AC1265" i="1"/>
  <c r="AD1265" i="1"/>
  <c r="AE1265" i="1" a="1"/>
  <c r="AE1265" i="1" s="1"/>
  <c r="B1266" i="1"/>
  <c r="X1266" i="1"/>
  <c r="AC1266" i="1"/>
  <c r="AD1266" i="1"/>
  <c r="AE1266" i="1" a="1"/>
  <c r="AE1266" i="1" s="1"/>
  <c r="B1267" i="1"/>
  <c r="X1267" i="1"/>
  <c r="AC1267" i="1"/>
  <c r="AD1267" i="1"/>
  <c r="AE1267" i="1" a="1"/>
  <c r="AE1267" i="1" s="1"/>
  <c r="B1268" i="1"/>
  <c r="X1268" i="1"/>
  <c r="AC1268" i="1"/>
  <c r="AD1268" i="1"/>
  <c r="AE1268" i="1" a="1"/>
  <c r="AE1268" i="1"/>
  <c r="B1269" i="1"/>
  <c r="X1269" i="1"/>
  <c r="AC1269" i="1"/>
  <c r="AD1269" i="1"/>
  <c r="AE1269" i="1" a="1"/>
  <c r="AE1269" i="1" s="1"/>
  <c r="B1270" i="1"/>
  <c r="X1270" i="1"/>
  <c r="AC1270" i="1"/>
  <c r="AD1270" i="1"/>
  <c r="AE1270" i="1" a="1"/>
  <c r="AE1270" i="1"/>
  <c r="B1271" i="1"/>
  <c r="X1271" i="1"/>
  <c r="AC1271" i="1"/>
  <c r="AD1271" i="1"/>
  <c r="AE1271" i="1" a="1"/>
  <c r="AE1271" i="1" s="1"/>
  <c r="B1272" i="1"/>
  <c r="X1272" i="1"/>
  <c r="AC1272" i="1"/>
  <c r="AD1272" i="1"/>
  <c r="AE1272" i="1" a="1"/>
  <c r="AE1272" i="1" s="1"/>
  <c r="B1273" i="1"/>
  <c r="X1273" i="1"/>
  <c r="AC1273" i="1"/>
  <c r="AD1273" i="1"/>
  <c r="AE1273" i="1" a="1"/>
  <c r="AE1273" i="1" s="1"/>
  <c r="B1274" i="1"/>
  <c r="X1274" i="1"/>
  <c r="AC1274" i="1"/>
  <c r="AD1274" i="1"/>
  <c r="AE1274" i="1" a="1"/>
  <c r="AE1274" i="1"/>
  <c r="B1275" i="1"/>
  <c r="X1275" i="1"/>
  <c r="AC1275" i="1"/>
  <c r="AD1275" i="1"/>
  <c r="AE1275" i="1" a="1"/>
  <c r="AE1275" i="1" s="1"/>
  <c r="B1276" i="1"/>
  <c r="X1276" i="1"/>
  <c r="AC1276" i="1"/>
  <c r="AD1276" i="1"/>
  <c r="AE1276" i="1" a="1"/>
  <c r="AE1276" i="1" s="1"/>
  <c r="B1277" i="1"/>
  <c r="X1277" i="1"/>
  <c r="AC1277" i="1"/>
  <c r="AD1277" i="1"/>
  <c r="AE1277" i="1" a="1"/>
  <c r="AE1277" i="1" s="1"/>
  <c r="B1278" i="1"/>
  <c r="X1278" i="1"/>
  <c r="AC1278" i="1"/>
  <c r="AD1278" i="1"/>
  <c r="AE1278" i="1" a="1"/>
  <c r="AE1278" i="1" s="1"/>
  <c r="B1279" i="1"/>
  <c r="X1279" i="1"/>
  <c r="AC1279" i="1"/>
  <c r="AD1279" i="1"/>
  <c r="AE1279" i="1" a="1"/>
  <c r="AE1279" i="1" s="1"/>
  <c r="B1280" i="1"/>
  <c r="X1280" i="1"/>
  <c r="AC1280" i="1"/>
  <c r="AD1280" i="1"/>
  <c r="AE1280" i="1" a="1"/>
  <c r="AE1280" i="1" s="1"/>
  <c r="B1281" i="1"/>
  <c r="X1281" i="1"/>
  <c r="AC1281" i="1"/>
  <c r="AD1281" i="1"/>
  <c r="AE1281" i="1" a="1"/>
  <c r="AE1281" i="1" s="1"/>
  <c r="B1282" i="1"/>
  <c r="X1282" i="1"/>
  <c r="AC1282" i="1"/>
  <c r="AD1282" i="1"/>
  <c r="AE1282" i="1" a="1"/>
  <c r="AE1282" i="1" s="1"/>
  <c r="B1283" i="1"/>
  <c r="X1283" i="1"/>
  <c r="AC1283" i="1"/>
  <c r="AD1283" i="1"/>
  <c r="AE1283" i="1" a="1"/>
  <c r="AE1283" i="1" s="1"/>
  <c r="B1284" i="1"/>
  <c r="X1284" i="1"/>
  <c r="AC1284" i="1"/>
  <c r="AD1284" i="1"/>
  <c r="AE1284" i="1" a="1"/>
  <c r="AE1284" i="1"/>
  <c r="B1285" i="1"/>
  <c r="X1285" i="1"/>
  <c r="AC1285" i="1"/>
  <c r="AD1285" i="1"/>
  <c r="AE1285" i="1" a="1"/>
  <c r="AE1285" i="1" s="1"/>
  <c r="B1286" i="1"/>
  <c r="X1286" i="1"/>
  <c r="AC1286" i="1"/>
  <c r="AD1286" i="1"/>
  <c r="AE1286" i="1" a="1"/>
  <c r="AE1286" i="1" s="1"/>
  <c r="B1287" i="1"/>
  <c r="X1287" i="1"/>
  <c r="AC1287" i="1"/>
  <c r="AD1287" i="1"/>
  <c r="AE1287" i="1" a="1"/>
  <c r="AE1287" i="1" s="1"/>
  <c r="B1288" i="1"/>
  <c r="X1288" i="1"/>
  <c r="AC1288" i="1"/>
  <c r="AD1288" i="1"/>
  <c r="AE1288" i="1" a="1"/>
  <c r="AE1288" i="1"/>
  <c r="B1289" i="1"/>
  <c r="X1289" i="1"/>
  <c r="AC1289" i="1"/>
  <c r="AD1289" i="1"/>
  <c r="AE1289" i="1" a="1"/>
  <c r="AE1289" i="1" s="1"/>
  <c r="B1290" i="1"/>
  <c r="X1290" i="1"/>
  <c r="AC1290" i="1"/>
  <c r="AD1290" i="1"/>
  <c r="AE1290" i="1" a="1"/>
  <c r="AE1290" i="1"/>
  <c r="B1291" i="1"/>
  <c r="X1291" i="1"/>
  <c r="AC1291" i="1"/>
  <c r="AD1291" i="1"/>
  <c r="AE1291" i="1" a="1"/>
  <c r="AE1291" i="1" s="1"/>
  <c r="B1292" i="1"/>
  <c r="X1292" i="1"/>
  <c r="AC1292" i="1"/>
  <c r="AD1292" i="1"/>
  <c r="AE1292" i="1" a="1"/>
  <c r="AE1292" i="1" s="1"/>
  <c r="B1293" i="1"/>
  <c r="X1293" i="1"/>
  <c r="AC1293" i="1"/>
  <c r="AD1293" i="1"/>
  <c r="AE1293" i="1" a="1"/>
  <c r="AE1293" i="1" s="1"/>
  <c r="B1294" i="1"/>
  <c r="X1294" i="1"/>
  <c r="AC1294" i="1"/>
  <c r="AD1294" i="1"/>
  <c r="AE1294" i="1" a="1"/>
  <c r="AE1294" i="1"/>
  <c r="B1295" i="1"/>
  <c r="X1295" i="1"/>
  <c r="AC1295" i="1"/>
  <c r="AD1295" i="1"/>
  <c r="AE1295" i="1" a="1"/>
  <c r="AE1295" i="1" s="1"/>
  <c r="B1296" i="1"/>
  <c r="X1296" i="1"/>
  <c r="AC1296" i="1"/>
  <c r="AD1296" i="1"/>
  <c r="AE1296" i="1" a="1"/>
  <c r="AE1296" i="1" s="1"/>
  <c r="B1297" i="1"/>
  <c r="X1297" i="1"/>
  <c r="AC1297" i="1"/>
  <c r="AD1297" i="1"/>
  <c r="AE1297" i="1" a="1"/>
  <c r="AE1297" i="1" s="1"/>
  <c r="B1298" i="1"/>
  <c r="X1298" i="1"/>
  <c r="AC1298" i="1"/>
  <c r="AD1298" i="1"/>
  <c r="AE1298" i="1" a="1"/>
  <c r="AE1298" i="1" s="1"/>
  <c r="B1299" i="1"/>
  <c r="X1299" i="1"/>
  <c r="AC1299" i="1"/>
  <c r="AD1299" i="1"/>
  <c r="AE1299" i="1" a="1"/>
  <c r="AE1299" i="1" s="1"/>
  <c r="B1300" i="1"/>
  <c r="X1300" i="1"/>
  <c r="AC1300" i="1"/>
  <c r="AD1300" i="1"/>
  <c r="AE1300" i="1" a="1"/>
  <c r="AE1300" i="1" s="1"/>
  <c r="B1301" i="1"/>
  <c r="X1301" i="1"/>
  <c r="AC1301" i="1"/>
  <c r="AD1301" i="1"/>
  <c r="AE1301" i="1" a="1"/>
  <c r="AE1301" i="1" s="1"/>
  <c r="B1302" i="1"/>
  <c r="X1302" i="1"/>
  <c r="AC1302" i="1"/>
  <c r="AD1302" i="1"/>
  <c r="AE1302" i="1" a="1"/>
  <c r="AE1302" i="1"/>
  <c r="B1303" i="1"/>
  <c r="X1303" i="1"/>
  <c r="AC1303" i="1"/>
  <c r="AD1303" i="1"/>
  <c r="AE1303" i="1" a="1"/>
  <c r="AE1303" i="1" s="1"/>
  <c r="B1304" i="1"/>
  <c r="X1304" i="1"/>
  <c r="AC1304" i="1"/>
  <c r="AD1304" i="1"/>
  <c r="AE1304" i="1" a="1"/>
  <c r="AE1304" i="1" s="1"/>
  <c r="B1305" i="1"/>
  <c r="X1305" i="1"/>
  <c r="AC1305" i="1"/>
  <c r="AD1305" i="1"/>
  <c r="AE1305" i="1" a="1"/>
  <c r="AE1305" i="1" s="1"/>
  <c r="B1306" i="1"/>
  <c r="X1306" i="1"/>
  <c r="AC1306" i="1"/>
  <c r="AD1306" i="1"/>
  <c r="AE1306" i="1" a="1"/>
  <c r="AE1306" i="1" s="1"/>
  <c r="B1307" i="1"/>
  <c r="X1307" i="1"/>
  <c r="AC1307" i="1"/>
  <c r="AD1307" i="1"/>
  <c r="AE1307" i="1" a="1"/>
  <c r="AE1307" i="1" s="1"/>
  <c r="B1308" i="1"/>
  <c r="X1308" i="1"/>
  <c r="AC1308" i="1"/>
  <c r="AD1308" i="1"/>
  <c r="AE1308" i="1" a="1"/>
  <c r="AE1308" i="1"/>
  <c r="B1309" i="1"/>
  <c r="X1309" i="1"/>
  <c r="AC1309" i="1"/>
  <c r="AD1309" i="1"/>
  <c r="AE1309" i="1" a="1"/>
  <c r="AE1309" i="1" s="1"/>
  <c r="B1310" i="1"/>
  <c r="X1310" i="1"/>
  <c r="AC1310" i="1"/>
  <c r="AD1310" i="1"/>
  <c r="AE1310" i="1" a="1"/>
  <c r="AE1310" i="1" s="1"/>
  <c r="B1311" i="1"/>
  <c r="X1311" i="1"/>
  <c r="AC1311" i="1"/>
  <c r="AD1311" i="1"/>
  <c r="AE1311" i="1" a="1"/>
  <c r="AE1311" i="1" s="1"/>
  <c r="B1312" i="1"/>
  <c r="X1312" i="1"/>
  <c r="AC1312" i="1"/>
  <c r="AD1312" i="1"/>
  <c r="AE1312" i="1" a="1"/>
  <c r="AE1312" i="1" s="1"/>
  <c r="B1313" i="1"/>
  <c r="X1313" i="1"/>
  <c r="AC1313" i="1"/>
  <c r="AD1313" i="1"/>
  <c r="AE1313" i="1" a="1"/>
  <c r="AE1313" i="1" s="1"/>
  <c r="B1314" i="1"/>
  <c r="X1314" i="1"/>
  <c r="AC1314" i="1"/>
  <c r="AD1314" i="1"/>
  <c r="AE1314" i="1" a="1"/>
  <c r="AE1314" i="1" s="1"/>
  <c r="B1315" i="1"/>
  <c r="X1315" i="1"/>
  <c r="AC1315" i="1"/>
  <c r="AD1315" i="1"/>
  <c r="AE1315" i="1" a="1"/>
  <c r="AE1315" i="1" s="1"/>
  <c r="B1316" i="1"/>
  <c r="X1316" i="1"/>
  <c r="AC1316" i="1"/>
  <c r="AD1316" i="1"/>
  <c r="AE1316" i="1" a="1"/>
  <c r="AE1316" i="1" s="1"/>
  <c r="B1317" i="1"/>
  <c r="X1317" i="1"/>
  <c r="AC1317" i="1"/>
  <c r="AD1317" i="1"/>
  <c r="AE1317" i="1" a="1"/>
  <c r="AE1317" i="1" s="1"/>
  <c r="B1318" i="1"/>
  <c r="X1318" i="1"/>
  <c r="AC1318" i="1"/>
  <c r="AD1318" i="1"/>
  <c r="AE1318" i="1" a="1"/>
  <c r="AE1318" i="1"/>
  <c r="B1319" i="1"/>
  <c r="X1319" i="1"/>
  <c r="AC1319" i="1"/>
  <c r="AD1319" i="1"/>
  <c r="AE1319" i="1" a="1"/>
  <c r="AE1319" i="1" s="1"/>
  <c r="B1320" i="1"/>
  <c r="X1320" i="1"/>
  <c r="AC1320" i="1"/>
  <c r="AD1320" i="1"/>
  <c r="AE1320" i="1" a="1"/>
  <c r="AE1320" i="1" s="1"/>
  <c r="B1321" i="1"/>
  <c r="X1321" i="1"/>
  <c r="AC1321" i="1"/>
  <c r="AD1321" i="1"/>
  <c r="AE1321" i="1" a="1"/>
  <c r="AE1321" i="1" s="1"/>
  <c r="B1322" i="1"/>
  <c r="X1322" i="1"/>
  <c r="AC1322" i="1"/>
  <c r="AD1322" i="1"/>
  <c r="AE1322" i="1" a="1"/>
  <c r="AE1322" i="1"/>
  <c r="B1323" i="1"/>
  <c r="X1323" i="1"/>
  <c r="AC1323" i="1"/>
  <c r="AD1323" i="1"/>
  <c r="AE1323" i="1" a="1"/>
  <c r="AE1323" i="1" s="1"/>
  <c r="B1324" i="1"/>
  <c r="X1324" i="1"/>
  <c r="AC1324" i="1"/>
  <c r="AD1324" i="1"/>
  <c r="AE1324" i="1" a="1"/>
  <c r="AE1324" i="1"/>
  <c r="B1325" i="1"/>
  <c r="X1325" i="1"/>
  <c r="AC1325" i="1"/>
  <c r="AD1325" i="1"/>
  <c r="AE1325" i="1" a="1"/>
  <c r="AE1325" i="1" s="1"/>
  <c r="B1326" i="1"/>
  <c r="X1326" i="1"/>
  <c r="AC1326" i="1"/>
  <c r="AD1326" i="1"/>
  <c r="AE1326" i="1" a="1"/>
  <c r="AE1326" i="1"/>
  <c r="B1327" i="1"/>
  <c r="X1327" i="1"/>
  <c r="AC1327" i="1"/>
  <c r="AD1327" i="1"/>
  <c r="AE1327" i="1" a="1"/>
  <c r="AE1327" i="1" s="1"/>
  <c r="B1328" i="1"/>
  <c r="X1328" i="1"/>
  <c r="AC1328" i="1"/>
  <c r="AD1328" i="1"/>
  <c r="AE1328" i="1" a="1"/>
  <c r="AE1328" i="1" s="1"/>
  <c r="B1329" i="1"/>
  <c r="X1329" i="1"/>
  <c r="AC1329" i="1"/>
  <c r="AD1329" i="1"/>
  <c r="AE1329" i="1" a="1"/>
  <c r="AE1329" i="1" s="1"/>
  <c r="B1330" i="1"/>
  <c r="X1330" i="1"/>
  <c r="AC1330" i="1"/>
  <c r="AD1330" i="1"/>
  <c r="AE1330" i="1" a="1"/>
  <c r="AE1330" i="1" s="1"/>
  <c r="B1331" i="1"/>
  <c r="X1331" i="1"/>
  <c r="AC1331" i="1"/>
  <c r="AD1331" i="1"/>
  <c r="AE1331" i="1" a="1"/>
  <c r="AE1331" i="1" s="1"/>
  <c r="B1332" i="1"/>
  <c r="X1332" i="1"/>
  <c r="AC1332" i="1"/>
  <c r="AD1332" i="1"/>
  <c r="AE1332" i="1" a="1"/>
  <c r="AE1332" i="1" s="1"/>
  <c r="B1333" i="1"/>
  <c r="X1333" i="1"/>
  <c r="AC1333" i="1"/>
  <c r="AD1333" i="1"/>
  <c r="AE1333" i="1" a="1"/>
  <c r="AE1333" i="1" s="1"/>
  <c r="B1334" i="1"/>
  <c r="X1334" i="1"/>
  <c r="AC1334" i="1"/>
  <c r="AD1334" i="1"/>
  <c r="AE1334" i="1" a="1"/>
  <c r="AE1334" i="1" s="1"/>
  <c r="B1335" i="1"/>
  <c r="X1335" i="1"/>
  <c r="AC1335" i="1"/>
  <c r="AD1335" i="1"/>
  <c r="AE1335" i="1" a="1"/>
  <c r="AE1335" i="1" s="1"/>
  <c r="B1336" i="1"/>
  <c r="X1336" i="1"/>
  <c r="AC1336" i="1"/>
  <c r="AD1336" i="1"/>
  <c r="AE1336" i="1" a="1"/>
  <c r="AE1336" i="1" s="1"/>
  <c r="B1337" i="1"/>
  <c r="X1337" i="1"/>
  <c r="AC1337" i="1"/>
  <c r="AD1337" i="1"/>
  <c r="AE1337" i="1" a="1"/>
  <c r="AE1337" i="1" s="1"/>
  <c r="B1338" i="1"/>
  <c r="X1338" i="1"/>
  <c r="AC1338" i="1"/>
  <c r="AD1338" i="1"/>
  <c r="AE1338" i="1" a="1"/>
  <c r="AE1338" i="1"/>
  <c r="B1339" i="1"/>
  <c r="X1339" i="1"/>
  <c r="AC1339" i="1"/>
  <c r="AD1339" i="1"/>
  <c r="AE1339" i="1" a="1"/>
  <c r="AE1339" i="1" s="1"/>
  <c r="B1340" i="1"/>
  <c r="X1340" i="1"/>
  <c r="AC1340" i="1"/>
  <c r="AD1340" i="1"/>
  <c r="AE1340" i="1" a="1"/>
  <c r="AE1340" i="1"/>
  <c r="B1341" i="1"/>
  <c r="X1341" i="1"/>
  <c r="AC1341" i="1"/>
  <c r="AD1341" i="1"/>
  <c r="AE1341" i="1" a="1"/>
  <c r="AE1341" i="1" s="1"/>
  <c r="B1342" i="1"/>
  <c r="X1342" i="1"/>
  <c r="AC1342" i="1"/>
  <c r="AD1342" i="1"/>
  <c r="AE1342" i="1" a="1"/>
  <c r="AE1342" i="1"/>
  <c r="B1343" i="1"/>
  <c r="X1343" i="1"/>
  <c r="AC1343" i="1"/>
  <c r="AD1343" i="1"/>
  <c r="AE1343" i="1" a="1"/>
  <c r="AE1343" i="1" s="1"/>
  <c r="B1344" i="1"/>
  <c r="X1344" i="1"/>
  <c r="AC1344" i="1"/>
  <c r="AD1344" i="1"/>
  <c r="AE1344" i="1" a="1"/>
  <c r="AE1344" i="1" s="1"/>
  <c r="B1345" i="1"/>
  <c r="X1345" i="1"/>
  <c r="AC1345" i="1"/>
  <c r="AD1345" i="1"/>
  <c r="AE1345" i="1" a="1"/>
  <c r="AE1345" i="1" s="1"/>
  <c r="B1346" i="1"/>
  <c r="X1346" i="1"/>
  <c r="AC1346" i="1"/>
  <c r="AD1346" i="1"/>
  <c r="AE1346" i="1" a="1"/>
  <c r="AE1346" i="1"/>
  <c r="B1347" i="1"/>
  <c r="X1347" i="1"/>
  <c r="AC1347" i="1"/>
  <c r="AD1347" i="1"/>
  <c r="AE1347" i="1" a="1"/>
  <c r="AE1347" i="1" s="1"/>
  <c r="B1348" i="1"/>
  <c r="X1348" i="1"/>
  <c r="AC1348" i="1"/>
  <c r="AD1348" i="1"/>
  <c r="AE1348" i="1" a="1"/>
  <c r="AE1348" i="1" s="1"/>
  <c r="B1349" i="1"/>
  <c r="X1349" i="1"/>
  <c r="AC1349" i="1"/>
  <c r="AD1349" i="1"/>
  <c r="AE1349" i="1" a="1"/>
  <c r="AE1349" i="1" s="1"/>
  <c r="B1350" i="1"/>
  <c r="X1350" i="1"/>
  <c r="AC1350" i="1"/>
  <c r="AD1350" i="1"/>
  <c r="AE1350" i="1" a="1"/>
  <c r="AE1350" i="1" s="1"/>
  <c r="B1351" i="1"/>
  <c r="X1351" i="1"/>
  <c r="AC1351" i="1"/>
  <c r="AD1351" i="1"/>
  <c r="AE1351" i="1" a="1"/>
  <c r="AE1351" i="1" s="1"/>
  <c r="B1352" i="1"/>
  <c r="X1352" i="1"/>
  <c r="AC1352" i="1"/>
  <c r="AD1352" i="1"/>
  <c r="AE1352" i="1" a="1"/>
  <c r="AE1352" i="1" s="1"/>
  <c r="B1353" i="1"/>
  <c r="X1353" i="1"/>
  <c r="AC1353" i="1"/>
  <c r="AD1353" i="1"/>
  <c r="AE1353" i="1" a="1"/>
  <c r="AE1353" i="1" s="1"/>
  <c r="B1354" i="1"/>
  <c r="X1354" i="1"/>
  <c r="AC1354" i="1"/>
  <c r="AD1354" i="1"/>
  <c r="AE1354" i="1" a="1"/>
  <c r="AE1354" i="1"/>
  <c r="B1355" i="1"/>
  <c r="X1355" i="1"/>
  <c r="AC1355" i="1"/>
  <c r="AD1355" i="1"/>
  <c r="AE1355" i="1" a="1"/>
  <c r="AE1355" i="1" s="1"/>
  <c r="B1356" i="1"/>
  <c r="X1356" i="1"/>
  <c r="AC1356" i="1"/>
  <c r="AD1356" i="1"/>
  <c r="AE1356" i="1" a="1"/>
  <c r="AE1356" i="1" s="1"/>
  <c r="B1357" i="1"/>
  <c r="X1357" i="1"/>
  <c r="AC1357" i="1"/>
  <c r="AD1357" i="1"/>
  <c r="AE1357" i="1" a="1"/>
  <c r="AE1357" i="1" s="1"/>
  <c r="B1358" i="1"/>
  <c r="X1358" i="1"/>
  <c r="AC1358" i="1"/>
  <c r="AD1358" i="1"/>
  <c r="AE1358" i="1" a="1"/>
  <c r="AE1358" i="1" s="1"/>
  <c r="B1359" i="1"/>
  <c r="X1359" i="1"/>
  <c r="AC1359" i="1"/>
  <c r="AD1359" i="1"/>
  <c r="AE1359" i="1" a="1"/>
  <c r="AE1359" i="1" s="1"/>
  <c r="B1360" i="1"/>
  <c r="X1360" i="1"/>
  <c r="AC1360" i="1"/>
  <c r="AD1360" i="1"/>
  <c r="AE1360" i="1" a="1"/>
  <c r="AE1360" i="1" s="1"/>
  <c r="B1361" i="1"/>
  <c r="X1361" i="1"/>
  <c r="AC1361" i="1"/>
  <c r="AD1361" i="1"/>
  <c r="AE1361" i="1" a="1"/>
  <c r="AE1361" i="1" s="1"/>
  <c r="B1362" i="1"/>
  <c r="X1362" i="1"/>
  <c r="AC1362" i="1"/>
  <c r="AD1362" i="1"/>
  <c r="AE1362" i="1" a="1"/>
  <c r="AE1362" i="1"/>
  <c r="B1363" i="1"/>
  <c r="X1363" i="1"/>
  <c r="AC1363" i="1"/>
  <c r="AD1363" i="1"/>
  <c r="AE1363" i="1" a="1"/>
  <c r="AE1363" i="1" s="1"/>
  <c r="B1364" i="1"/>
  <c r="X1364" i="1"/>
  <c r="AC1364" i="1"/>
  <c r="AD1364" i="1"/>
  <c r="AE1364" i="1" a="1"/>
  <c r="AE1364" i="1" s="1"/>
  <c r="B1365" i="1"/>
  <c r="X1365" i="1"/>
  <c r="AC1365" i="1"/>
  <c r="AD1365" i="1"/>
  <c r="AE1365" i="1" a="1"/>
  <c r="AE1365" i="1" s="1"/>
  <c r="B1366" i="1"/>
  <c r="X1366" i="1"/>
  <c r="AC1366" i="1"/>
  <c r="AD1366" i="1"/>
  <c r="AE1366" i="1" a="1"/>
  <c r="AE1366" i="1"/>
  <c r="B1367" i="1"/>
  <c r="X1367" i="1"/>
  <c r="AC1367" i="1"/>
  <c r="AD1367" i="1"/>
  <c r="AE1367" i="1" a="1"/>
  <c r="AE1367" i="1" s="1"/>
  <c r="B1368" i="1"/>
  <c r="X1368" i="1"/>
  <c r="AC1368" i="1"/>
  <c r="AD1368" i="1"/>
  <c r="AE1368" i="1" a="1"/>
  <c r="AE1368" i="1" s="1"/>
  <c r="B1369" i="1"/>
  <c r="X1369" i="1"/>
  <c r="AC1369" i="1"/>
  <c r="AD1369" i="1"/>
  <c r="AE1369" i="1" a="1"/>
  <c r="AE1369" i="1" s="1"/>
  <c r="B1370" i="1"/>
  <c r="X1370" i="1"/>
  <c r="AC1370" i="1"/>
  <c r="AD1370" i="1"/>
  <c r="AE1370" i="1" a="1"/>
  <c r="AE1370" i="1" s="1"/>
  <c r="B1371" i="1"/>
  <c r="X1371" i="1"/>
  <c r="AC1371" i="1"/>
  <c r="AD1371" i="1"/>
  <c r="AE1371" i="1" a="1"/>
  <c r="AE1371" i="1" s="1"/>
  <c r="B1372" i="1"/>
  <c r="X1372" i="1"/>
  <c r="AC1372" i="1"/>
  <c r="AD1372" i="1"/>
  <c r="AE1372" i="1" a="1"/>
  <c r="AE1372" i="1"/>
  <c r="B1373" i="1"/>
  <c r="X1373" i="1"/>
  <c r="AC1373" i="1"/>
  <c r="AD1373" i="1"/>
  <c r="AE1373" i="1" a="1"/>
  <c r="AE1373" i="1" s="1"/>
  <c r="B1374" i="1"/>
  <c r="X1374" i="1"/>
  <c r="AC1374" i="1"/>
  <c r="AD1374" i="1"/>
  <c r="AE1374" i="1" a="1"/>
  <c r="AE1374" i="1" s="1"/>
  <c r="B1375" i="1"/>
  <c r="X1375" i="1"/>
  <c r="AC1375" i="1"/>
  <c r="AD1375" i="1"/>
  <c r="AE1375" i="1" a="1"/>
  <c r="AE1375" i="1" s="1"/>
  <c r="B1376" i="1"/>
  <c r="X1376" i="1"/>
  <c r="AC1376" i="1"/>
  <c r="AD1376" i="1"/>
  <c r="AE1376" i="1" a="1"/>
  <c r="AE1376" i="1"/>
  <c r="B1377" i="1"/>
  <c r="X1377" i="1"/>
  <c r="AC1377" i="1"/>
  <c r="AD1377" i="1"/>
  <c r="AE1377" i="1" a="1"/>
  <c r="AE1377" i="1" s="1"/>
  <c r="B1378" i="1"/>
  <c r="X1378" i="1"/>
  <c r="AC1378" i="1"/>
  <c r="AD1378" i="1"/>
  <c r="AE1378" i="1" a="1"/>
  <c r="AE1378" i="1"/>
  <c r="B1379" i="1"/>
  <c r="X1379" i="1"/>
  <c r="AC1379" i="1"/>
  <c r="AD1379" i="1"/>
  <c r="AE1379" i="1" a="1"/>
  <c r="AE1379" i="1" s="1"/>
  <c r="B1380" i="1"/>
  <c r="X1380" i="1"/>
  <c r="AC1380" i="1"/>
  <c r="AD1380" i="1"/>
  <c r="AE1380" i="1" a="1"/>
  <c r="AE1380" i="1" s="1"/>
  <c r="B1381" i="1"/>
  <c r="X1381" i="1"/>
  <c r="AC1381" i="1"/>
  <c r="AD1381" i="1"/>
  <c r="AE1381" i="1" a="1"/>
  <c r="AE1381" i="1" s="1"/>
  <c r="B1382" i="1"/>
  <c r="X1382" i="1"/>
  <c r="AC1382" i="1"/>
  <c r="AD1382" i="1"/>
  <c r="AE1382" i="1" a="1"/>
  <c r="AE1382" i="1" s="1"/>
  <c r="B1383" i="1"/>
  <c r="X1383" i="1"/>
  <c r="AC1383" i="1"/>
  <c r="AD1383" i="1"/>
  <c r="AE1383" i="1" a="1"/>
  <c r="AE1383" i="1" s="1"/>
  <c r="B1384" i="1"/>
  <c r="X1384" i="1"/>
  <c r="AC1384" i="1"/>
  <c r="AD1384" i="1"/>
  <c r="AE1384" i="1" a="1"/>
  <c r="AE1384" i="1" s="1"/>
  <c r="B1385" i="1"/>
  <c r="X1385" i="1"/>
  <c r="AC1385" i="1"/>
  <c r="AD1385" i="1"/>
  <c r="AE1385" i="1" a="1"/>
  <c r="AE1385" i="1" s="1"/>
  <c r="B1386" i="1"/>
  <c r="X1386" i="1"/>
  <c r="AC1386" i="1"/>
  <c r="AD1386" i="1"/>
  <c r="AE1386" i="1" a="1"/>
  <c r="AE1386" i="1" s="1"/>
  <c r="B1387" i="1"/>
  <c r="X1387" i="1"/>
  <c r="AC1387" i="1"/>
  <c r="AD1387" i="1"/>
  <c r="AE1387" i="1" a="1"/>
  <c r="AE1387" i="1" s="1"/>
  <c r="B1388" i="1"/>
  <c r="X1388" i="1"/>
  <c r="AC1388" i="1"/>
  <c r="AD1388" i="1"/>
  <c r="AE1388" i="1" a="1"/>
  <c r="AE1388" i="1"/>
  <c r="B1389" i="1"/>
  <c r="X1389" i="1"/>
  <c r="AC1389" i="1"/>
  <c r="AD1389" i="1"/>
  <c r="AE1389" i="1" a="1"/>
  <c r="AE1389" i="1" s="1"/>
  <c r="B1390" i="1"/>
  <c r="X1390" i="1"/>
  <c r="AC1390" i="1"/>
  <c r="AD1390" i="1"/>
  <c r="AE1390" i="1" a="1"/>
  <c r="AE1390" i="1"/>
  <c r="B1391" i="1"/>
  <c r="X1391" i="1"/>
  <c r="AC1391" i="1"/>
  <c r="AD1391" i="1"/>
  <c r="AE1391" i="1" a="1"/>
  <c r="AE1391" i="1" s="1"/>
  <c r="B1392" i="1"/>
  <c r="X1392" i="1"/>
  <c r="AC1392" i="1"/>
  <c r="AD1392" i="1"/>
  <c r="AE1392" i="1" a="1"/>
  <c r="AE1392" i="1"/>
  <c r="B1393" i="1"/>
  <c r="X1393" i="1"/>
  <c r="AC1393" i="1"/>
  <c r="AD1393" i="1"/>
  <c r="AE1393" i="1" a="1"/>
  <c r="AE1393" i="1" s="1"/>
  <c r="B1394" i="1"/>
  <c r="X1394" i="1"/>
  <c r="AC1394" i="1"/>
  <c r="AD1394" i="1"/>
  <c r="AE1394" i="1" a="1"/>
  <c r="AE1394" i="1"/>
  <c r="B1395" i="1"/>
  <c r="X1395" i="1"/>
  <c r="AC1395" i="1"/>
  <c r="AD1395" i="1"/>
  <c r="AE1395" i="1" a="1"/>
  <c r="AE1395" i="1" s="1"/>
  <c r="B1396" i="1"/>
  <c r="X1396" i="1"/>
  <c r="AC1396" i="1"/>
  <c r="AD1396" i="1"/>
  <c r="AE1396" i="1" a="1"/>
  <c r="AE1396" i="1"/>
  <c r="B1397" i="1"/>
  <c r="X1397" i="1"/>
  <c r="AC1397" i="1"/>
  <c r="AD1397" i="1"/>
  <c r="AE1397" i="1" a="1"/>
  <c r="AE1397" i="1" s="1"/>
  <c r="B1398" i="1"/>
  <c r="X1398" i="1"/>
  <c r="AC1398" i="1"/>
  <c r="AD1398" i="1"/>
  <c r="AE1398" i="1" a="1"/>
  <c r="AE1398" i="1" s="1"/>
  <c r="B1399" i="1"/>
  <c r="X1399" i="1"/>
  <c r="AC1399" i="1"/>
  <c r="AD1399" i="1"/>
  <c r="AE1399" i="1" a="1"/>
  <c r="AE1399" i="1" s="1"/>
  <c r="B1400" i="1"/>
  <c r="X1400" i="1"/>
  <c r="AC1400" i="1"/>
  <c r="AD1400" i="1"/>
  <c r="AE1400" i="1" a="1"/>
  <c r="AE1400" i="1"/>
  <c r="B1401" i="1"/>
  <c r="X1401" i="1"/>
  <c r="AC1401" i="1"/>
  <c r="AD1401" i="1"/>
  <c r="AE1401" i="1" a="1"/>
  <c r="AE1401" i="1" s="1"/>
  <c r="B1402" i="1"/>
  <c r="X1402" i="1"/>
  <c r="AC1402" i="1"/>
  <c r="AD1402" i="1"/>
  <c r="AE1402" i="1" a="1"/>
  <c r="AE1402" i="1" s="1"/>
  <c r="B1403" i="1"/>
  <c r="X1403" i="1"/>
  <c r="AC1403" i="1"/>
  <c r="AD1403" i="1"/>
  <c r="AE1403" i="1" a="1"/>
  <c r="AE1403" i="1" s="1"/>
  <c r="B1404" i="1"/>
  <c r="X1404" i="1"/>
  <c r="AC1404" i="1"/>
  <c r="AD1404" i="1"/>
  <c r="AE1404" i="1" a="1"/>
  <c r="AE1404" i="1" s="1"/>
  <c r="B1405" i="1"/>
  <c r="X1405" i="1"/>
  <c r="AC1405" i="1"/>
  <c r="AD1405" i="1"/>
  <c r="AE1405" i="1" a="1"/>
  <c r="AE1405" i="1" s="1"/>
  <c r="B1406" i="1"/>
  <c r="X1406" i="1"/>
  <c r="AC1406" i="1"/>
  <c r="AD1406" i="1"/>
  <c r="AE1406" i="1" a="1"/>
  <c r="AE1406" i="1" s="1"/>
  <c r="B1407" i="1"/>
  <c r="X1407" i="1"/>
  <c r="AC1407" i="1"/>
  <c r="AD1407" i="1"/>
  <c r="AE1407" i="1" a="1"/>
  <c r="AE1407" i="1" s="1"/>
  <c r="B1408" i="1"/>
  <c r="X1408" i="1"/>
  <c r="AC1408" i="1"/>
  <c r="AD1408" i="1"/>
  <c r="AE1408" i="1" a="1"/>
  <c r="AE1408" i="1"/>
  <c r="B1409" i="1"/>
  <c r="X1409" i="1"/>
  <c r="AC1409" i="1"/>
  <c r="AD1409" i="1"/>
  <c r="AE1409" i="1" a="1"/>
  <c r="AE1409" i="1" s="1"/>
  <c r="B1410" i="1"/>
  <c r="X1410" i="1"/>
  <c r="AC1410" i="1"/>
  <c r="AD1410" i="1"/>
  <c r="AE1410" i="1" a="1"/>
  <c r="AE1410" i="1"/>
  <c r="B1411" i="1"/>
  <c r="X1411" i="1"/>
  <c r="AC1411" i="1"/>
  <c r="AD1411" i="1"/>
  <c r="AE1411" i="1" a="1"/>
  <c r="AE1411" i="1" s="1"/>
  <c r="B1412" i="1"/>
  <c r="X1412" i="1"/>
  <c r="AC1412" i="1"/>
  <c r="AD1412" i="1"/>
  <c r="AE1412" i="1" a="1"/>
  <c r="AE1412" i="1"/>
  <c r="B1413" i="1"/>
  <c r="X1413" i="1"/>
  <c r="AC1413" i="1"/>
  <c r="AD1413" i="1"/>
  <c r="AE1413" i="1" a="1"/>
  <c r="AE1413" i="1" s="1"/>
  <c r="B1414" i="1"/>
  <c r="X1414" i="1"/>
  <c r="AC1414" i="1"/>
  <c r="AD1414" i="1"/>
  <c r="AE1414" i="1" a="1"/>
  <c r="AE1414" i="1"/>
  <c r="B1415" i="1"/>
  <c r="X1415" i="1"/>
  <c r="AC1415" i="1"/>
  <c r="AD1415" i="1"/>
  <c r="AE1415" i="1" a="1"/>
  <c r="AE1415" i="1" s="1"/>
  <c r="B1416" i="1"/>
  <c r="X1416" i="1"/>
  <c r="AC1416" i="1"/>
  <c r="AD1416" i="1"/>
  <c r="AE1416" i="1" a="1"/>
  <c r="AE1416" i="1"/>
  <c r="B1417" i="1"/>
  <c r="X1417" i="1"/>
  <c r="AC1417" i="1"/>
  <c r="AD1417" i="1"/>
  <c r="AE1417" i="1" a="1"/>
  <c r="AE1417" i="1" s="1"/>
  <c r="B1418" i="1"/>
  <c r="X1418" i="1"/>
  <c r="AC1418" i="1"/>
  <c r="AD1418" i="1"/>
  <c r="AE1418" i="1" a="1"/>
  <c r="AE1418" i="1" s="1"/>
  <c r="B1419" i="1"/>
  <c r="X1419" i="1"/>
  <c r="AC1419" i="1"/>
  <c r="AD1419" i="1"/>
  <c r="AE1419" i="1" a="1"/>
  <c r="AE1419" i="1" s="1"/>
  <c r="B1420" i="1"/>
  <c r="X1420" i="1"/>
  <c r="AC1420" i="1"/>
  <c r="AD1420" i="1"/>
  <c r="AE1420" i="1" a="1"/>
  <c r="AE1420" i="1"/>
  <c r="B1421" i="1"/>
  <c r="X1421" i="1"/>
  <c r="AC1421" i="1"/>
  <c r="AD1421" i="1"/>
  <c r="AE1421" i="1" a="1"/>
  <c r="AE1421" i="1" s="1"/>
  <c r="B1422" i="1"/>
  <c r="X1422" i="1"/>
  <c r="AC1422" i="1"/>
  <c r="AD1422" i="1"/>
  <c r="AE1422" i="1" a="1"/>
  <c r="AE1422" i="1" s="1"/>
  <c r="B1423" i="1"/>
  <c r="X1423" i="1"/>
  <c r="AC1423" i="1"/>
  <c r="AD1423" i="1"/>
  <c r="AE1423" i="1" a="1"/>
  <c r="AE1423" i="1" s="1"/>
  <c r="B1424" i="1"/>
  <c r="X1424" i="1"/>
  <c r="AC1424" i="1"/>
  <c r="AD1424" i="1"/>
  <c r="AE1424" i="1" a="1"/>
  <c r="AE1424" i="1" s="1"/>
  <c r="B1425" i="1"/>
  <c r="X1425" i="1"/>
  <c r="AC1425" i="1"/>
  <c r="AD1425" i="1"/>
  <c r="AE1425" i="1" a="1"/>
  <c r="AE1425" i="1" s="1"/>
  <c r="B1426" i="1"/>
  <c r="X1426" i="1"/>
  <c r="AC1426" i="1"/>
  <c r="AD1426" i="1"/>
  <c r="AE1426" i="1" a="1"/>
  <c r="AE1426" i="1" s="1"/>
  <c r="B1427" i="1"/>
  <c r="X1427" i="1"/>
  <c r="AC1427" i="1"/>
  <c r="AD1427" i="1"/>
  <c r="AE1427" i="1" a="1"/>
  <c r="AE1427" i="1" s="1"/>
  <c r="B1428" i="1"/>
  <c r="X1428" i="1"/>
  <c r="AC1428" i="1"/>
  <c r="AD1428" i="1"/>
  <c r="AE1428" i="1" a="1"/>
  <c r="AE1428" i="1" s="1"/>
  <c r="B1429" i="1"/>
  <c r="X1429" i="1"/>
  <c r="AC1429" i="1"/>
  <c r="AD1429" i="1"/>
  <c r="AE1429" i="1" a="1"/>
  <c r="AE1429" i="1" s="1"/>
  <c r="B1430" i="1"/>
  <c r="X1430" i="1"/>
  <c r="AC1430" i="1"/>
  <c r="AD1430" i="1"/>
  <c r="AE1430" i="1" a="1"/>
  <c r="AE1430" i="1" s="1"/>
  <c r="B1431" i="1"/>
  <c r="X1431" i="1"/>
  <c r="AC1431" i="1"/>
  <c r="AD1431" i="1"/>
  <c r="AE1431" i="1" a="1"/>
  <c r="AE1431" i="1" s="1"/>
  <c r="B1432" i="1"/>
  <c r="X1432" i="1"/>
  <c r="AC1432" i="1"/>
  <c r="AD1432" i="1"/>
  <c r="AE1432" i="1" a="1"/>
  <c r="AE1432" i="1" s="1"/>
  <c r="B1433" i="1"/>
  <c r="X1433" i="1"/>
  <c r="AC1433" i="1"/>
  <c r="AD1433" i="1"/>
  <c r="AE1433" i="1" a="1"/>
  <c r="AE1433" i="1" s="1"/>
  <c r="B1434" i="1"/>
  <c r="X1434" i="1"/>
  <c r="AC1434" i="1"/>
  <c r="AD1434" i="1"/>
  <c r="AE1434" i="1" a="1"/>
  <c r="AE1434" i="1" s="1"/>
  <c r="B1435" i="1"/>
  <c r="X1435" i="1"/>
  <c r="AC1435" i="1"/>
  <c r="AD1435" i="1"/>
  <c r="AE1435" i="1" a="1"/>
  <c r="AE1435" i="1" s="1"/>
  <c r="B1436" i="1"/>
  <c r="X1436" i="1"/>
  <c r="AC1436" i="1"/>
  <c r="AD1436" i="1"/>
  <c r="AE1436" i="1" a="1"/>
  <c r="AE1436" i="1"/>
  <c r="B1437" i="1"/>
  <c r="X1437" i="1"/>
  <c r="AC1437" i="1"/>
  <c r="AD1437" i="1"/>
  <c r="AE1437" i="1" a="1"/>
  <c r="AE1437" i="1" s="1"/>
  <c r="B1438" i="1"/>
  <c r="X1438" i="1"/>
  <c r="AC1438" i="1"/>
  <c r="AD1438" i="1"/>
  <c r="AE1438" i="1" a="1"/>
  <c r="AE1438" i="1" s="1"/>
  <c r="B1439" i="1"/>
  <c r="X1439" i="1"/>
  <c r="AC1439" i="1"/>
  <c r="AD1439" i="1"/>
  <c r="AE1439" i="1" a="1"/>
  <c r="AE1439" i="1" s="1"/>
  <c r="B1440" i="1"/>
  <c r="X1440" i="1"/>
  <c r="AC1440" i="1"/>
  <c r="AD1440" i="1"/>
  <c r="AE1440" i="1" a="1"/>
  <c r="AE1440" i="1"/>
  <c r="B1441" i="1"/>
  <c r="X1441" i="1"/>
  <c r="AC1441" i="1"/>
  <c r="AD1441" i="1"/>
  <c r="AE1441" i="1" a="1"/>
  <c r="AE1441" i="1" s="1"/>
  <c r="B1442" i="1"/>
  <c r="X1442" i="1"/>
  <c r="AC1442" i="1"/>
  <c r="AD1442" i="1"/>
  <c r="AE1442" i="1" a="1"/>
  <c r="AE1442" i="1" s="1"/>
  <c r="B1443" i="1"/>
  <c r="X1443" i="1"/>
  <c r="AC1443" i="1"/>
  <c r="AD1443" i="1"/>
  <c r="AE1443" i="1" a="1"/>
  <c r="AE1443" i="1" s="1"/>
  <c r="B1444" i="1"/>
  <c r="X1444" i="1"/>
  <c r="AC1444" i="1"/>
  <c r="AD1444" i="1"/>
  <c r="AE1444" i="1" a="1"/>
  <c r="AE1444" i="1" s="1"/>
  <c r="B1445" i="1"/>
  <c r="X1445" i="1"/>
  <c r="AC1445" i="1"/>
  <c r="AD1445" i="1"/>
  <c r="AE1445" i="1" a="1"/>
  <c r="AE1445" i="1" s="1"/>
  <c r="B1446" i="1"/>
  <c r="X1446" i="1"/>
  <c r="AC1446" i="1"/>
  <c r="AD1446" i="1"/>
  <c r="AE1446" i="1" a="1"/>
  <c r="AE1446" i="1" s="1"/>
  <c r="B1447" i="1"/>
  <c r="X1447" i="1"/>
  <c r="AC1447" i="1"/>
  <c r="AD1447" i="1"/>
  <c r="AE1447" i="1" a="1"/>
  <c r="AE1447" i="1" s="1"/>
  <c r="B1448" i="1"/>
  <c r="X1448" i="1"/>
  <c r="AC1448" i="1"/>
  <c r="AD1448" i="1"/>
  <c r="AE1448" i="1" a="1"/>
  <c r="AE1448" i="1"/>
  <c r="B1449" i="1"/>
  <c r="X1449" i="1"/>
  <c r="AC1449" i="1"/>
  <c r="AD1449" i="1"/>
  <c r="AE1449" i="1" a="1"/>
  <c r="AE1449" i="1" s="1"/>
  <c r="B1450" i="1"/>
  <c r="X1450" i="1"/>
  <c r="AC1450" i="1"/>
  <c r="AD1450" i="1"/>
  <c r="AE1450" i="1" a="1"/>
  <c r="AE1450" i="1"/>
  <c r="B1451" i="1"/>
  <c r="X1451" i="1"/>
  <c r="AC1451" i="1"/>
  <c r="AD1451" i="1"/>
  <c r="AE1451" i="1" a="1"/>
  <c r="AE1451" i="1" s="1"/>
  <c r="B1452" i="1"/>
  <c r="X1452" i="1"/>
  <c r="AC1452" i="1"/>
  <c r="AD1452" i="1"/>
  <c r="AE1452" i="1" a="1"/>
  <c r="AE1452" i="1" s="1"/>
  <c r="B1453" i="1"/>
  <c r="X1453" i="1"/>
  <c r="AC1453" i="1"/>
  <c r="AD1453" i="1"/>
  <c r="AE1453" i="1" a="1"/>
  <c r="AE1453" i="1" s="1"/>
  <c r="B1454" i="1"/>
  <c r="X1454" i="1"/>
  <c r="AC1454" i="1"/>
  <c r="AD1454" i="1"/>
  <c r="AE1454" i="1" a="1"/>
  <c r="AE1454" i="1" s="1"/>
  <c r="B1455" i="1"/>
  <c r="X1455" i="1"/>
  <c r="AC1455" i="1"/>
  <c r="AD1455" i="1"/>
  <c r="AE1455" i="1" a="1"/>
  <c r="AE1455" i="1"/>
  <c r="B1456" i="1"/>
  <c r="X1456" i="1"/>
  <c r="AC1456" i="1"/>
  <c r="AD1456" i="1"/>
  <c r="AE1456" i="1" a="1"/>
  <c r="AE1456" i="1" s="1"/>
  <c r="B1457" i="1"/>
  <c r="X1457" i="1"/>
  <c r="AC1457" i="1"/>
  <c r="AD1457" i="1"/>
  <c r="AE1457" i="1" a="1"/>
  <c r="AE1457" i="1"/>
  <c r="B1458" i="1"/>
  <c r="X1458" i="1"/>
  <c r="AC1458" i="1"/>
  <c r="AD1458" i="1"/>
  <c r="AE1458" i="1" a="1"/>
  <c r="AE1458" i="1" s="1"/>
  <c r="B1459" i="1"/>
  <c r="X1459" i="1"/>
  <c r="AC1459" i="1"/>
  <c r="AD1459" i="1"/>
  <c r="AE1459" i="1" a="1"/>
  <c r="AE1459" i="1"/>
  <c r="B1460" i="1"/>
  <c r="X1460" i="1"/>
  <c r="AC1460" i="1"/>
  <c r="AD1460" i="1"/>
  <c r="AE1460" i="1" a="1"/>
  <c r="AE1460" i="1" s="1"/>
  <c r="B1461" i="1"/>
  <c r="X1461" i="1"/>
  <c r="AC1461" i="1"/>
  <c r="AD1461" i="1"/>
  <c r="AE1461" i="1" a="1"/>
  <c r="AE1461" i="1"/>
  <c r="B1462" i="1"/>
  <c r="X1462" i="1"/>
  <c r="AC1462" i="1"/>
  <c r="AD1462" i="1"/>
  <c r="AE1462" i="1" a="1"/>
  <c r="AE1462" i="1" s="1"/>
  <c r="B1463" i="1"/>
  <c r="X1463" i="1"/>
  <c r="AC1463" i="1"/>
  <c r="AD1463" i="1"/>
  <c r="AE1463" i="1" a="1"/>
  <c r="AE1463" i="1"/>
  <c r="B1464" i="1"/>
  <c r="X1464" i="1"/>
  <c r="AC1464" i="1"/>
  <c r="AD1464" i="1"/>
  <c r="AE1464" i="1" a="1"/>
  <c r="AE1464" i="1" s="1"/>
  <c r="B1465" i="1"/>
  <c r="X1465" i="1"/>
  <c r="AC1465" i="1"/>
  <c r="AD1465" i="1"/>
  <c r="AE1465" i="1" a="1"/>
  <c r="AE1465" i="1" s="1"/>
  <c r="B1466" i="1"/>
  <c r="X1466" i="1"/>
  <c r="AC1466" i="1"/>
  <c r="AD1466" i="1"/>
  <c r="AE1466" i="1" a="1"/>
  <c r="AE1466" i="1" s="1"/>
  <c r="B1467" i="1"/>
  <c r="X1467" i="1"/>
  <c r="AC1467" i="1"/>
  <c r="AD1467" i="1"/>
  <c r="AE1467" i="1" a="1"/>
  <c r="AE1467" i="1"/>
  <c r="B1468" i="1"/>
  <c r="X1468" i="1"/>
  <c r="AC1468" i="1"/>
  <c r="AD1468" i="1"/>
  <c r="AE1468" i="1" a="1"/>
  <c r="AE1468" i="1" s="1"/>
  <c r="B1469" i="1"/>
  <c r="X1469" i="1"/>
  <c r="AC1469" i="1"/>
  <c r="AD1469" i="1"/>
  <c r="AE1469" i="1" a="1"/>
  <c r="AE1469" i="1" s="1"/>
  <c r="B1470" i="1"/>
  <c r="X1470" i="1"/>
  <c r="AC1470" i="1"/>
  <c r="AD1470" i="1"/>
  <c r="AE1470" i="1" a="1"/>
  <c r="AE1470" i="1" s="1"/>
  <c r="B1471" i="1"/>
  <c r="X1471" i="1"/>
  <c r="AC1471" i="1"/>
  <c r="AD1471" i="1"/>
  <c r="AE1471" i="1" a="1"/>
  <c r="AE1471" i="1"/>
  <c r="B1472" i="1"/>
  <c r="X1472" i="1"/>
  <c r="AC1472" i="1"/>
  <c r="AD1472" i="1"/>
  <c r="AE1472" i="1" a="1"/>
  <c r="AE1472" i="1" s="1"/>
  <c r="B1473" i="1"/>
  <c r="X1473" i="1"/>
  <c r="AC1473" i="1"/>
  <c r="AD1473" i="1"/>
  <c r="AE1473" i="1" a="1"/>
  <c r="AE1473" i="1" s="1"/>
  <c r="B1474" i="1"/>
  <c r="X1474" i="1"/>
  <c r="AC1474" i="1"/>
  <c r="AD1474" i="1"/>
  <c r="AE1474" i="1" a="1"/>
  <c r="AE1474" i="1" s="1"/>
  <c r="B1475" i="1"/>
  <c r="X1475" i="1"/>
  <c r="AC1475" i="1"/>
  <c r="AD1475" i="1"/>
  <c r="AE1475" i="1" a="1"/>
  <c r="AE1475" i="1" s="1"/>
  <c r="B1476" i="1"/>
  <c r="X1476" i="1"/>
  <c r="AC1476" i="1"/>
  <c r="AD1476" i="1"/>
  <c r="AE1476" i="1" a="1"/>
  <c r="AE1476" i="1" s="1"/>
  <c r="B1477" i="1"/>
  <c r="X1477" i="1"/>
  <c r="AC1477" i="1"/>
  <c r="AD1477" i="1"/>
  <c r="AE1477" i="1" a="1"/>
  <c r="AE1477" i="1"/>
  <c r="B1478" i="1"/>
  <c r="X1478" i="1"/>
  <c r="AC1478" i="1"/>
  <c r="AD1478" i="1"/>
  <c r="AE1478" i="1" a="1"/>
  <c r="AE1478" i="1" s="1"/>
  <c r="B1479" i="1"/>
  <c r="X1479" i="1"/>
  <c r="AC1479" i="1"/>
  <c r="AD1479" i="1"/>
  <c r="AE1479" i="1" a="1"/>
  <c r="AE1479" i="1"/>
  <c r="B1480" i="1"/>
  <c r="X1480" i="1"/>
  <c r="AC1480" i="1"/>
  <c r="AD1480" i="1"/>
  <c r="AE1480" i="1" a="1"/>
  <c r="AE1480" i="1" s="1"/>
  <c r="B1481" i="1"/>
  <c r="X1481" i="1"/>
  <c r="AC1481" i="1"/>
  <c r="AD1481" i="1"/>
  <c r="AE1481" i="1" a="1"/>
  <c r="AE1481" i="1"/>
  <c r="B1482" i="1"/>
  <c r="X1482" i="1"/>
  <c r="AC1482" i="1"/>
  <c r="AD1482" i="1"/>
  <c r="AE1482" i="1" a="1"/>
  <c r="AE1482" i="1" s="1"/>
  <c r="B1483" i="1"/>
  <c r="X1483" i="1"/>
  <c r="AC1483" i="1"/>
  <c r="AD1483" i="1"/>
  <c r="AE1483" i="1" a="1"/>
  <c r="AE1483" i="1"/>
  <c r="B1484" i="1"/>
  <c r="X1484" i="1"/>
  <c r="AC1484" i="1"/>
  <c r="AD1484" i="1"/>
  <c r="AE1484" i="1" a="1"/>
  <c r="AE1484" i="1" s="1"/>
  <c r="B1485" i="1"/>
  <c r="X1485" i="1"/>
  <c r="AC1485" i="1"/>
  <c r="AD1485" i="1"/>
  <c r="AE1485" i="1" a="1"/>
  <c r="AE1485" i="1"/>
  <c r="B1486" i="1"/>
  <c r="X1486" i="1"/>
  <c r="AC1486" i="1"/>
  <c r="AD1486" i="1"/>
  <c r="AE1486" i="1" a="1"/>
  <c r="AE1486" i="1" s="1"/>
  <c r="B1487" i="1"/>
  <c r="X1487" i="1"/>
  <c r="AC1487" i="1"/>
  <c r="AD1487" i="1"/>
  <c r="AE1487" i="1" a="1"/>
  <c r="AE1487" i="1"/>
  <c r="B1488" i="1"/>
  <c r="X1488" i="1"/>
  <c r="AC1488" i="1"/>
  <c r="AD1488" i="1"/>
  <c r="AE1488" i="1" a="1"/>
  <c r="AE1488" i="1" s="1"/>
  <c r="B1489" i="1"/>
  <c r="X1489" i="1"/>
  <c r="AC1489" i="1"/>
  <c r="AD1489" i="1"/>
  <c r="AE1489" i="1" a="1"/>
  <c r="AE1489" i="1" s="1"/>
  <c r="B1490" i="1"/>
  <c r="X1490" i="1"/>
  <c r="AC1490" i="1"/>
  <c r="AD1490" i="1"/>
  <c r="AE1490" i="1" a="1"/>
  <c r="AE1490" i="1" s="1"/>
  <c r="B1491" i="1"/>
  <c r="X1491" i="1"/>
  <c r="AC1491" i="1"/>
  <c r="AD1491" i="1"/>
  <c r="AE1491" i="1" a="1"/>
  <c r="AE1491" i="1"/>
  <c r="B1492" i="1"/>
  <c r="X1492" i="1"/>
  <c r="AC1492" i="1"/>
  <c r="AD1492" i="1"/>
  <c r="AE1492" i="1" a="1"/>
  <c r="AE1492" i="1" s="1"/>
  <c r="B1493" i="1"/>
  <c r="X1493" i="1"/>
  <c r="AC1493" i="1"/>
  <c r="AD1493" i="1"/>
  <c r="AE1493" i="1" a="1"/>
  <c r="AE1493" i="1" s="1"/>
  <c r="B1494" i="1"/>
  <c r="X1494" i="1"/>
  <c r="AC1494" i="1"/>
  <c r="AD1494" i="1"/>
  <c r="AE1494" i="1" a="1"/>
  <c r="AE1494" i="1" s="1"/>
  <c r="B1495" i="1"/>
  <c r="X1495" i="1"/>
  <c r="AC1495" i="1"/>
  <c r="AD1495" i="1"/>
  <c r="AE1495" i="1" a="1"/>
  <c r="AE1495" i="1"/>
  <c r="B1496" i="1"/>
  <c r="X1496" i="1"/>
  <c r="AC1496" i="1"/>
  <c r="AD1496" i="1"/>
  <c r="AE1496" i="1" a="1"/>
  <c r="AE1496" i="1" s="1"/>
  <c r="B1497" i="1"/>
  <c r="X1497" i="1"/>
  <c r="AC1497" i="1"/>
  <c r="AD1497" i="1"/>
  <c r="AE1497" i="1" a="1"/>
  <c r="AE1497" i="1" s="1"/>
  <c r="B1498" i="1"/>
  <c r="X1498" i="1"/>
  <c r="AC1498" i="1"/>
  <c r="AD1498" i="1"/>
  <c r="AE1498" i="1" a="1"/>
  <c r="AE1498" i="1" s="1"/>
  <c r="B1499" i="1"/>
  <c r="X1499" i="1"/>
  <c r="AC1499" i="1"/>
  <c r="AD1499" i="1"/>
  <c r="AE1499" i="1" a="1"/>
  <c r="AE1499" i="1" s="1"/>
  <c r="B1500" i="1"/>
  <c r="X1500" i="1"/>
  <c r="AC1500" i="1"/>
  <c r="AD1500" i="1"/>
  <c r="AE1500" i="1" a="1"/>
  <c r="AE1500" i="1" s="1"/>
  <c r="B1501" i="1"/>
  <c r="X1501" i="1"/>
  <c r="AC1501" i="1"/>
  <c r="AD1501" i="1"/>
  <c r="AE1501" i="1" a="1"/>
  <c r="AE1501" i="1"/>
  <c r="B1502" i="1"/>
  <c r="X1502" i="1"/>
  <c r="AC1502" i="1"/>
  <c r="AD1502" i="1"/>
  <c r="AE1502" i="1" a="1"/>
  <c r="AE1502" i="1" s="1"/>
  <c r="B1503" i="1"/>
  <c r="X1503" i="1"/>
  <c r="AC1503" i="1"/>
  <c r="AD1503" i="1"/>
  <c r="AE1503" i="1" a="1"/>
  <c r="AE1503" i="1"/>
  <c r="B1504" i="1"/>
  <c r="X1504" i="1"/>
  <c r="AC1504" i="1"/>
  <c r="AD1504" i="1"/>
  <c r="AE1504" i="1" a="1"/>
  <c r="AE1504" i="1" s="1"/>
  <c r="B1505" i="1"/>
  <c r="X1505" i="1"/>
  <c r="AC1505" i="1"/>
  <c r="AD1505" i="1"/>
  <c r="AE1505" i="1" a="1"/>
  <c r="AE1505" i="1"/>
  <c r="B1506" i="1"/>
  <c r="X1506" i="1"/>
  <c r="AC1506" i="1"/>
  <c r="AD1506" i="1"/>
  <c r="AE1506" i="1" a="1"/>
  <c r="AE1506" i="1" s="1"/>
  <c r="B1507" i="1"/>
  <c r="X1507" i="1"/>
  <c r="AC1507" i="1"/>
  <c r="AD1507" i="1"/>
  <c r="AE1507" i="1" a="1"/>
  <c r="AE1507" i="1"/>
  <c r="B1508" i="1"/>
  <c r="X1508" i="1"/>
  <c r="AC1508" i="1"/>
  <c r="AD1508" i="1"/>
  <c r="AE1508" i="1" a="1"/>
  <c r="AE1508" i="1" s="1"/>
  <c r="B1509" i="1"/>
  <c r="X1509" i="1"/>
  <c r="AC1509" i="1"/>
  <c r="AD1509" i="1"/>
  <c r="AE1509" i="1" a="1"/>
  <c r="AE1509" i="1"/>
  <c r="B1510" i="1"/>
  <c r="X1510" i="1"/>
  <c r="AC1510" i="1"/>
  <c r="AD1510" i="1"/>
  <c r="AE1510" i="1" a="1"/>
  <c r="AE1510" i="1" s="1"/>
  <c r="B1511" i="1"/>
  <c r="X1511" i="1"/>
  <c r="AC1511" i="1"/>
  <c r="AD1511" i="1"/>
  <c r="AE1511" i="1" a="1"/>
  <c r="AE1511" i="1"/>
  <c r="B1512" i="1"/>
  <c r="X1512" i="1"/>
  <c r="AC1512" i="1"/>
  <c r="AD1512" i="1"/>
  <c r="AE1512" i="1" a="1"/>
  <c r="AE1512" i="1" s="1"/>
  <c r="B1513" i="1"/>
  <c r="X1513" i="1"/>
  <c r="AC1513" i="1"/>
  <c r="AD1513" i="1"/>
  <c r="AE1513" i="1" a="1"/>
  <c r="AE1513" i="1" s="1"/>
  <c r="B1514" i="1"/>
  <c r="X1514" i="1"/>
  <c r="AC1514" i="1"/>
  <c r="AD1514" i="1"/>
  <c r="AE1514" i="1" a="1"/>
  <c r="AE1514" i="1" s="1"/>
  <c r="B1515" i="1"/>
  <c r="X1515" i="1"/>
  <c r="AC1515" i="1"/>
  <c r="AD1515" i="1"/>
  <c r="AE1515" i="1" a="1"/>
  <c r="AE1515" i="1"/>
  <c r="B1516" i="1"/>
  <c r="X1516" i="1"/>
  <c r="AC1516" i="1"/>
  <c r="AD1516" i="1"/>
  <c r="AE1516" i="1" a="1"/>
  <c r="AE1516" i="1" s="1"/>
  <c r="B1517" i="1"/>
  <c r="X1517" i="1"/>
  <c r="AC1517" i="1"/>
  <c r="AD1517" i="1"/>
  <c r="AE1517" i="1" a="1"/>
  <c r="AE1517" i="1" s="1"/>
  <c r="B1518" i="1"/>
  <c r="X1518" i="1"/>
  <c r="AC1518" i="1"/>
  <c r="AD1518" i="1"/>
  <c r="AE1518" i="1" a="1"/>
  <c r="AE1518" i="1" s="1"/>
  <c r="B1519" i="1"/>
  <c r="X1519" i="1"/>
  <c r="AC1519" i="1"/>
  <c r="AD1519" i="1"/>
  <c r="AE1519" i="1" a="1"/>
  <c r="AE1519" i="1"/>
  <c r="B1520" i="1"/>
  <c r="X1520" i="1"/>
  <c r="AC1520" i="1"/>
  <c r="AD1520" i="1"/>
  <c r="AE1520" i="1" a="1"/>
  <c r="AE1520" i="1" s="1"/>
  <c r="B1521" i="1"/>
  <c r="X1521" i="1"/>
  <c r="AC1521" i="1"/>
  <c r="AD1521" i="1"/>
  <c r="AE1521" i="1" a="1"/>
  <c r="AE1521" i="1" s="1"/>
  <c r="B1522" i="1"/>
  <c r="X1522" i="1"/>
  <c r="AC1522" i="1"/>
  <c r="AD1522" i="1"/>
  <c r="AE1522" i="1" a="1"/>
  <c r="AE1522" i="1" s="1"/>
  <c r="B1523" i="1"/>
  <c r="X1523" i="1"/>
  <c r="AC1523" i="1"/>
  <c r="AD1523" i="1"/>
  <c r="AE1523" i="1" a="1"/>
  <c r="AE1523" i="1" s="1"/>
  <c r="B1524" i="1"/>
  <c r="X1524" i="1"/>
  <c r="AC1524" i="1"/>
  <c r="AD1524" i="1"/>
  <c r="AE1524" i="1" a="1"/>
  <c r="AE1524" i="1" s="1"/>
  <c r="B1525" i="1"/>
  <c r="X1525" i="1"/>
  <c r="AC1525" i="1"/>
  <c r="AD1525" i="1"/>
  <c r="AE1525" i="1" a="1"/>
  <c r="AE1525" i="1"/>
  <c r="B1526" i="1"/>
  <c r="X1526" i="1"/>
  <c r="AC1526" i="1"/>
  <c r="AD1526" i="1"/>
  <c r="AE1526" i="1" a="1"/>
  <c r="AE1526" i="1" s="1"/>
  <c r="B1527" i="1"/>
  <c r="X1527" i="1"/>
  <c r="AC1527" i="1"/>
  <c r="AD1527" i="1"/>
  <c r="AE1527" i="1" a="1"/>
  <c r="AE1527" i="1"/>
  <c r="B1528" i="1"/>
  <c r="X1528" i="1"/>
  <c r="AC1528" i="1"/>
  <c r="AD1528" i="1"/>
  <c r="AE1528" i="1" a="1"/>
  <c r="AE1528" i="1" s="1"/>
  <c r="B1529" i="1"/>
  <c r="X1529" i="1"/>
  <c r="AC1529" i="1"/>
  <c r="AD1529" i="1"/>
  <c r="AE1529" i="1" a="1"/>
  <c r="AE1529" i="1"/>
  <c r="B1530" i="1"/>
  <c r="X1530" i="1"/>
  <c r="AC1530" i="1"/>
  <c r="AD1530" i="1"/>
  <c r="AE1530" i="1" a="1"/>
  <c r="AE1530" i="1" s="1"/>
  <c r="B1531" i="1"/>
  <c r="X1531" i="1"/>
  <c r="AC1531" i="1"/>
  <c r="AD1531" i="1"/>
  <c r="AE1531" i="1" a="1"/>
  <c r="AE1531" i="1"/>
  <c r="B1532" i="1"/>
  <c r="X1532" i="1"/>
  <c r="AC1532" i="1"/>
  <c r="AD1532" i="1"/>
  <c r="AE1532" i="1" a="1"/>
  <c r="AE1532" i="1" s="1"/>
  <c r="B1533" i="1"/>
  <c r="X1533" i="1"/>
  <c r="AC1533" i="1"/>
  <c r="AD1533" i="1"/>
  <c r="AE1533" i="1" a="1"/>
  <c r="AE1533" i="1"/>
  <c r="B1534" i="1"/>
  <c r="X1534" i="1"/>
  <c r="AC1534" i="1"/>
  <c r="AD1534" i="1"/>
  <c r="AE1534" i="1" a="1"/>
  <c r="AE1534" i="1" s="1"/>
  <c r="B1535" i="1"/>
  <c r="X1535" i="1"/>
  <c r="AC1535" i="1"/>
  <c r="AD1535" i="1"/>
  <c r="AE1535" i="1" a="1"/>
  <c r="AE1535" i="1"/>
  <c r="B1536" i="1"/>
  <c r="X1536" i="1"/>
  <c r="AC1536" i="1"/>
  <c r="AD1536" i="1"/>
  <c r="AE1536" i="1" a="1"/>
  <c r="AE1536" i="1" s="1"/>
  <c r="B1537" i="1"/>
  <c r="X1537" i="1"/>
  <c r="AC1537" i="1"/>
  <c r="AD1537" i="1"/>
  <c r="AE1537" i="1" a="1"/>
  <c r="AE1537" i="1" s="1"/>
  <c r="B1538" i="1"/>
  <c r="X1538" i="1"/>
  <c r="AC1538" i="1"/>
  <c r="AD1538" i="1"/>
  <c r="AE1538" i="1" a="1"/>
  <c r="AE1538" i="1" s="1"/>
  <c r="B1539" i="1"/>
  <c r="X1539" i="1"/>
  <c r="AC1539" i="1"/>
  <c r="AD1539" i="1"/>
  <c r="AE1539" i="1" a="1"/>
  <c r="AE1539" i="1"/>
  <c r="B1540" i="1"/>
  <c r="X1540" i="1"/>
  <c r="AC1540" i="1"/>
  <c r="AD1540" i="1"/>
  <c r="AE1540" i="1" a="1"/>
  <c r="AE1540" i="1" s="1"/>
  <c r="B1541" i="1"/>
  <c r="X1541" i="1"/>
  <c r="AC1541" i="1"/>
  <c r="AD1541" i="1"/>
  <c r="AE1541" i="1" a="1"/>
  <c r="AE1541" i="1" s="1"/>
  <c r="B1542" i="1"/>
  <c r="X1542" i="1"/>
  <c r="AC1542" i="1"/>
  <c r="AD1542" i="1"/>
  <c r="AE1542" i="1" a="1"/>
  <c r="AE1542" i="1" s="1"/>
  <c r="B1543" i="1"/>
  <c r="X1543" i="1"/>
  <c r="AC1543" i="1"/>
  <c r="AD1543" i="1"/>
  <c r="AE1543" i="1" a="1"/>
  <c r="AE1543" i="1"/>
  <c r="B1544" i="1"/>
  <c r="X1544" i="1"/>
  <c r="AC1544" i="1"/>
  <c r="AD1544" i="1"/>
  <c r="AE1544" i="1" a="1"/>
  <c r="AE1544" i="1" s="1"/>
  <c r="B1545" i="1"/>
  <c r="X1545" i="1"/>
  <c r="AC1545" i="1"/>
  <c r="AD1545" i="1"/>
  <c r="AE1545" i="1" a="1"/>
  <c r="AE1545" i="1" s="1"/>
  <c r="B1546" i="1"/>
  <c r="X1546" i="1"/>
  <c r="AC1546" i="1"/>
  <c r="AD1546" i="1"/>
  <c r="AE1546" i="1" a="1"/>
  <c r="AE1546" i="1" s="1"/>
  <c r="B1547" i="1"/>
  <c r="X1547" i="1"/>
  <c r="AC1547" i="1"/>
  <c r="AD1547" i="1"/>
  <c r="AE1547" i="1" a="1"/>
  <c r="AE1547" i="1" s="1"/>
  <c r="B1548" i="1"/>
  <c r="X1548" i="1"/>
  <c r="AC1548" i="1"/>
  <c r="AD1548" i="1"/>
  <c r="AE1548" i="1" a="1"/>
  <c r="AE1548" i="1" s="1"/>
  <c r="B1549" i="1"/>
  <c r="X1549" i="1"/>
  <c r="AC1549" i="1"/>
  <c r="AD1549" i="1"/>
  <c r="AE1549" i="1" a="1"/>
  <c r="AE1549" i="1"/>
  <c r="B1550" i="1"/>
  <c r="X1550" i="1"/>
  <c r="AC1550" i="1"/>
  <c r="AD1550" i="1"/>
  <c r="AE1550" i="1" a="1"/>
  <c r="AE1550" i="1" s="1"/>
  <c r="B1551" i="1"/>
  <c r="X1551" i="1"/>
  <c r="AC1551" i="1"/>
  <c r="AD1551" i="1"/>
  <c r="AE1551" i="1" a="1"/>
  <c r="AE1551" i="1"/>
  <c r="B1552" i="1"/>
  <c r="X1552" i="1"/>
  <c r="AC1552" i="1"/>
  <c r="AD1552" i="1"/>
  <c r="AE1552" i="1" a="1"/>
  <c r="AE1552" i="1" s="1"/>
  <c r="B1553" i="1"/>
  <c r="X1553" i="1"/>
  <c r="AC1553" i="1"/>
  <c r="AD1553" i="1"/>
  <c r="AE1553" i="1" a="1"/>
  <c r="AE1553" i="1"/>
  <c r="B1554" i="1"/>
  <c r="X1554" i="1"/>
  <c r="AC1554" i="1"/>
  <c r="AD1554" i="1"/>
  <c r="AE1554" i="1" a="1"/>
  <c r="AE1554" i="1" s="1"/>
  <c r="B1555" i="1"/>
  <c r="X1555" i="1"/>
  <c r="AC1555" i="1"/>
  <c r="AD1555" i="1"/>
  <c r="AE1555" i="1" a="1"/>
  <c r="AE1555" i="1"/>
  <c r="B1556" i="1"/>
  <c r="X1556" i="1"/>
  <c r="AC1556" i="1"/>
  <c r="AD1556" i="1"/>
  <c r="AE1556" i="1" a="1"/>
  <c r="AE1556" i="1" s="1"/>
  <c r="B1557" i="1"/>
  <c r="X1557" i="1"/>
  <c r="AC1557" i="1"/>
  <c r="AD1557" i="1"/>
  <c r="AE1557" i="1" a="1"/>
  <c r="AE1557" i="1"/>
  <c r="B1558" i="1"/>
  <c r="X1558" i="1"/>
  <c r="AC1558" i="1"/>
  <c r="AD1558" i="1"/>
  <c r="AE1558" i="1" a="1"/>
  <c r="AE1558" i="1" s="1"/>
  <c r="B1559" i="1"/>
  <c r="X1559" i="1"/>
  <c r="AC1559" i="1"/>
  <c r="AD1559" i="1"/>
  <c r="AE1559" i="1" a="1"/>
  <c r="AE1559" i="1"/>
  <c r="B1560" i="1"/>
  <c r="X1560" i="1"/>
  <c r="AC1560" i="1"/>
  <c r="AD1560" i="1"/>
  <c r="AE1560" i="1" a="1"/>
  <c r="AE1560" i="1" s="1"/>
  <c r="B1561" i="1"/>
  <c r="X1561" i="1"/>
  <c r="AC1561" i="1"/>
  <c r="AD1561" i="1"/>
  <c r="AE1561" i="1" a="1"/>
  <c r="AE1561" i="1" s="1"/>
  <c r="B1562" i="1"/>
  <c r="X1562" i="1"/>
  <c r="AC1562" i="1"/>
  <c r="AD1562" i="1"/>
  <c r="AE1562" i="1" a="1"/>
  <c r="AE1562" i="1" s="1"/>
  <c r="B1563" i="1"/>
  <c r="X1563" i="1"/>
  <c r="AC1563" i="1"/>
  <c r="AD1563" i="1"/>
  <c r="AE1563" i="1" a="1"/>
  <c r="AE1563" i="1"/>
  <c r="B1564" i="1"/>
  <c r="X1564" i="1"/>
  <c r="AC1564" i="1"/>
  <c r="AD1564" i="1"/>
  <c r="AE1564" i="1" a="1"/>
  <c r="AE1564" i="1" s="1"/>
  <c r="B1565" i="1"/>
  <c r="X1565" i="1"/>
  <c r="AC1565" i="1"/>
  <c r="AD1565" i="1"/>
  <c r="AE1565" i="1" a="1"/>
  <c r="AE1565" i="1" s="1"/>
  <c r="B1566" i="1"/>
  <c r="X1566" i="1"/>
  <c r="AC1566" i="1"/>
  <c r="AD1566" i="1"/>
  <c r="AE1566" i="1" a="1"/>
  <c r="AE1566" i="1" s="1"/>
  <c r="B1567" i="1"/>
  <c r="X1567" i="1"/>
  <c r="AC1567" i="1"/>
  <c r="AD1567" i="1"/>
  <c r="AE1567" i="1" a="1"/>
  <c r="AE1567" i="1"/>
  <c r="B1568" i="1"/>
  <c r="X1568" i="1"/>
  <c r="AC1568" i="1"/>
  <c r="AD1568" i="1"/>
  <c r="AE1568" i="1" a="1"/>
  <c r="AE1568" i="1" s="1"/>
  <c r="B1569" i="1"/>
  <c r="X1569" i="1"/>
  <c r="AC1569" i="1"/>
  <c r="AD1569" i="1"/>
  <c r="AE1569" i="1" a="1"/>
  <c r="AE1569" i="1" s="1"/>
  <c r="B1570" i="1"/>
  <c r="X1570" i="1"/>
  <c r="AC1570" i="1"/>
  <c r="AD1570" i="1"/>
  <c r="AE1570" i="1" a="1"/>
  <c r="AE1570" i="1" s="1"/>
  <c r="B1571" i="1"/>
  <c r="X1571" i="1"/>
  <c r="AC1571" i="1"/>
  <c r="AD1571" i="1"/>
  <c r="AE1571" i="1" a="1"/>
  <c r="AE1571" i="1" s="1"/>
  <c r="B1572" i="1"/>
  <c r="X1572" i="1"/>
  <c r="AC1572" i="1"/>
  <c r="AD1572" i="1"/>
  <c r="AE1572" i="1" a="1"/>
  <c r="AE1572" i="1" s="1"/>
  <c r="B1573" i="1"/>
  <c r="X1573" i="1"/>
  <c r="AC1573" i="1"/>
  <c r="AD1573" i="1"/>
  <c r="AE1573" i="1" a="1"/>
  <c r="AE1573" i="1"/>
  <c r="B1574" i="1"/>
  <c r="X1574" i="1"/>
  <c r="AC1574" i="1"/>
  <c r="AD1574" i="1"/>
  <c r="AE1574" i="1" a="1"/>
  <c r="AE1574" i="1" s="1"/>
  <c r="B1575" i="1"/>
  <c r="X1575" i="1"/>
  <c r="AC1575" i="1"/>
  <c r="AD1575" i="1"/>
  <c r="AE1575" i="1" a="1"/>
  <c r="AE1575" i="1"/>
  <c r="B1576" i="1"/>
  <c r="X1576" i="1"/>
  <c r="AC1576" i="1"/>
  <c r="AD1576" i="1"/>
  <c r="AE1576" i="1" a="1"/>
  <c r="AE1576" i="1" s="1"/>
  <c r="B1577" i="1"/>
  <c r="X1577" i="1"/>
  <c r="AC1577" i="1"/>
  <c r="AD1577" i="1"/>
  <c r="AE1577" i="1" a="1"/>
  <c r="AE1577" i="1"/>
  <c r="B1578" i="1"/>
  <c r="X1578" i="1"/>
  <c r="AC1578" i="1"/>
  <c r="AD1578" i="1"/>
  <c r="AE1578" i="1" a="1"/>
  <c r="AE1578" i="1" s="1"/>
  <c r="B1579" i="1"/>
  <c r="X1579" i="1"/>
  <c r="AC1579" i="1"/>
  <c r="AD1579" i="1"/>
  <c r="AE1579" i="1" a="1"/>
  <c r="AE1579" i="1"/>
  <c r="B1580" i="1"/>
  <c r="X1580" i="1"/>
  <c r="AC1580" i="1"/>
  <c r="AD1580" i="1"/>
  <c r="AE1580" i="1" a="1"/>
  <c r="AE1580" i="1" s="1"/>
  <c r="B1581" i="1"/>
  <c r="X1581" i="1"/>
  <c r="AC1581" i="1"/>
  <c r="AD1581" i="1"/>
  <c r="AE1581" i="1" a="1"/>
  <c r="AE1581" i="1"/>
  <c r="B1582" i="1"/>
  <c r="X1582" i="1"/>
  <c r="AC1582" i="1"/>
  <c r="AD1582" i="1"/>
  <c r="AE1582" i="1" a="1"/>
  <c r="AE1582" i="1" s="1"/>
  <c r="B1583" i="1"/>
  <c r="X1583" i="1"/>
  <c r="AC1583" i="1"/>
  <c r="AD1583" i="1"/>
  <c r="AE1583" i="1" a="1"/>
  <c r="AE1583" i="1"/>
  <c r="B1584" i="1"/>
  <c r="X1584" i="1"/>
  <c r="AC1584" i="1"/>
  <c r="AD1584" i="1"/>
  <c r="AE1584" i="1" a="1"/>
  <c r="AE1584" i="1" s="1"/>
  <c r="B1585" i="1"/>
  <c r="X1585" i="1"/>
  <c r="AC1585" i="1"/>
  <c r="AD1585" i="1"/>
  <c r="AE1585" i="1" a="1"/>
  <c r="AE1585" i="1" s="1"/>
  <c r="B1586" i="1"/>
  <c r="X1586" i="1"/>
  <c r="AC1586" i="1"/>
  <c r="AD1586" i="1"/>
  <c r="AE1586" i="1" a="1"/>
  <c r="AE1586" i="1" s="1"/>
  <c r="B1587" i="1"/>
  <c r="X1587" i="1"/>
  <c r="AC1587" i="1"/>
  <c r="AD1587" i="1"/>
  <c r="AE1587" i="1" a="1"/>
  <c r="AE1587" i="1"/>
  <c r="B1588" i="1"/>
  <c r="X1588" i="1"/>
  <c r="AC1588" i="1"/>
  <c r="AD1588" i="1"/>
  <c r="AE1588" i="1" a="1"/>
  <c r="AE1588" i="1" s="1"/>
  <c r="B1589" i="1"/>
  <c r="X1589" i="1"/>
  <c r="AC1589" i="1"/>
  <c r="AD1589" i="1"/>
  <c r="AE1589" i="1" a="1"/>
  <c r="AE1589" i="1" s="1"/>
  <c r="B1590" i="1"/>
  <c r="X1590" i="1"/>
  <c r="AC1590" i="1"/>
  <c r="AD1590" i="1"/>
  <c r="AE1590" i="1" a="1"/>
  <c r="AE1590" i="1" s="1"/>
  <c r="B1591" i="1"/>
  <c r="X1591" i="1"/>
  <c r="AC1591" i="1"/>
  <c r="AD1591" i="1"/>
  <c r="AE1591" i="1" a="1"/>
  <c r="AE1591" i="1"/>
  <c r="B1592" i="1"/>
  <c r="X1592" i="1"/>
  <c r="AC1592" i="1"/>
  <c r="AD1592" i="1"/>
  <c r="AE1592" i="1" a="1"/>
  <c r="AE1592" i="1" s="1"/>
  <c r="B1593" i="1"/>
  <c r="X1593" i="1"/>
  <c r="AC1593" i="1"/>
  <c r="AD1593" i="1"/>
  <c r="AE1593" i="1" a="1"/>
  <c r="AE1593" i="1" s="1"/>
  <c r="B1594" i="1"/>
  <c r="X1594" i="1"/>
  <c r="AC1594" i="1"/>
  <c r="AD1594" i="1"/>
  <c r="AE1594" i="1" a="1"/>
  <c r="AE1594" i="1" s="1"/>
  <c r="B1595" i="1"/>
  <c r="X1595" i="1"/>
  <c r="AC1595" i="1"/>
  <c r="AD1595" i="1"/>
  <c r="AE1595" i="1" a="1"/>
  <c r="AE1595" i="1" s="1"/>
  <c r="B1596" i="1"/>
  <c r="X1596" i="1"/>
  <c r="AC1596" i="1"/>
  <c r="AD1596" i="1"/>
  <c r="AE1596" i="1" a="1"/>
  <c r="AE1596" i="1" s="1"/>
  <c r="B1597" i="1"/>
  <c r="X1597" i="1"/>
  <c r="AC1597" i="1"/>
  <c r="AD1597" i="1"/>
  <c r="AE1597" i="1" a="1"/>
  <c r="AE1597" i="1"/>
  <c r="B1598" i="1"/>
  <c r="X1598" i="1"/>
  <c r="AC1598" i="1"/>
  <c r="AD1598" i="1"/>
  <c r="AE1598" i="1" a="1"/>
  <c r="AE1598" i="1" s="1"/>
  <c r="B1599" i="1"/>
  <c r="X1599" i="1"/>
  <c r="AC1599" i="1"/>
  <c r="AD1599" i="1"/>
  <c r="AE1599" i="1" a="1"/>
  <c r="AE1599" i="1"/>
  <c r="B1600" i="1"/>
  <c r="X1600" i="1"/>
  <c r="AC1600" i="1"/>
  <c r="AD1600" i="1"/>
  <c r="AE1600" i="1" a="1"/>
  <c r="AE1600" i="1" s="1"/>
  <c r="B1601" i="1"/>
  <c r="X1601" i="1"/>
  <c r="AC1601" i="1"/>
  <c r="AD1601" i="1"/>
  <c r="AE1601" i="1" a="1"/>
  <c r="AE1601" i="1"/>
  <c r="B1602" i="1"/>
  <c r="X1602" i="1"/>
  <c r="AC1602" i="1"/>
  <c r="AD1602" i="1"/>
  <c r="AE1602" i="1" a="1"/>
  <c r="AE1602" i="1" s="1"/>
  <c r="B1603" i="1"/>
  <c r="X1603" i="1"/>
  <c r="AC1603" i="1"/>
  <c r="AD1603" i="1"/>
  <c r="AE1603" i="1" a="1"/>
  <c r="AE1603" i="1"/>
  <c r="B1604" i="1"/>
  <c r="X1604" i="1"/>
  <c r="AC1604" i="1"/>
  <c r="AD1604" i="1"/>
  <c r="AE1604" i="1" a="1"/>
  <c r="AE1604" i="1" s="1"/>
  <c r="B1605" i="1"/>
  <c r="X1605" i="1"/>
  <c r="AC1605" i="1"/>
  <c r="AD1605" i="1"/>
  <c r="AE1605" i="1" a="1"/>
  <c r="AE1605" i="1"/>
  <c r="B1606" i="1"/>
  <c r="X1606" i="1"/>
  <c r="AC1606" i="1"/>
  <c r="AD1606" i="1"/>
  <c r="AE1606" i="1" a="1"/>
  <c r="AE1606" i="1" s="1"/>
  <c r="B1607" i="1"/>
  <c r="X1607" i="1"/>
  <c r="AC1607" i="1"/>
  <c r="AD1607" i="1"/>
  <c r="AE1607" i="1" a="1"/>
  <c r="AE1607" i="1"/>
  <c r="B1608" i="1"/>
  <c r="X1608" i="1"/>
  <c r="AC1608" i="1"/>
  <c r="AD1608" i="1"/>
  <c r="AE1608" i="1" a="1"/>
  <c r="AE1608" i="1" s="1"/>
  <c r="B1609" i="1"/>
  <c r="X1609" i="1"/>
  <c r="AC1609" i="1"/>
  <c r="AD1609" i="1"/>
  <c r="AE1609" i="1" a="1"/>
  <c r="AE1609" i="1" s="1"/>
  <c r="B1610" i="1"/>
  <c r="X1610" i="1"/>
  <c r="AC1610" i="1"/>
  <c r="AD1610" i="1"/>
  <c r="AE1610" i="1" a="1"/>
  <c r="AE1610" i="1" s="1"/>
  <c r="B1611" i="1"/>
  <c r="X1611" i="1"/>
  <c r="AC1611" i="1"/>
  <c r="AD1611" i="1"/>
  <c r="AE1611" i="1" a="1"/>
  <c r="AE1611" i="1"/>
  <c r="B1612" i="1"/>
  <c r="X1612" i="1"/>
  <c r="AC1612" i="1"/>
  <c r="AD1612" i="1"/>
  <c r="AE1612" i="1" a="1"/>
  <c r="AE1612" i="1" s="1"/>
  <c r="B1613" i="1"/>
  <c r="X1613" i="1"/>
  <c r="AC1613" i="1"/>
  <c r="AD1613" i="1"/>
  <c r="AE1613" i="1" a="1"/>
  <c r="AE1613" i="1" s="1"/>
  <c r="B1614" i="1"/>
  <c r="X1614" i="1"/>
  <c r="AC1614" i="1"/>
  <c r="AD1614" i="1"/>
  <c r="AE1614" i="1" a="1"/>
  <c r="AE1614" i="1" s="1"/>
  <c r="B1615" i="1"/>
  <c r="X1615" i="1"/>
  <c r="AC1615" i="1"/>
  <c r="AD1615" i="1"/>
  <c r="AE1615" i="1" a="1"/>
  <c r="AE1615" i="1"/>
  <c r="B1616" i="1"/>
  <c r="X1616" i="1"/>
  <c r="AC1616" i="1"/>
  <c r="AD1616" i="1"/>
  <c r="AE1616" i="1" a="1"/>
  <c r="AE1616" i="1" s="1"/>
  <c r="B1617" i="1"/>
  <c r="X1617" i="1"/>
  <c r="AC1617" i="1"/>
  <c r="AD1617" i="1"/>
  <c r="AE1617" i="1" a="1"/>
  <c r="AE1617" i="1" s="1"/>
  <c r="B1618" i="1"/>
  <c r="X1618" i="1"/>
  <c r="AC1618" i="1"/>
  <c r="AD1618" i="1"/>
  <c r="AE1618" i="1" a="1"/>
  <c r="AE1618" i="1" s="1"/>
  <c r="B1619" i="1"/>
  <c r="X1619" i="1"/>
  <c r="AC1619" i="1"/>
  <c r="AD1619" i="1"/>
  <c r="AE1619" i="1" a="1"/>
  <c r="AE1619" i="1" s="1"/>
  <c r="B1620" i="1"/>
  <c r="X1620" i="1"/>
  <c r="AC1620" i="1"/>
  <c r="AD1620" i="1"/>
  <c r="AE1620" i="1" a="1"/>
  <c r="AE1620" i="1" s="1"/>
  <c r="B1621" i="1"/>
  <c r="X1621" i="1"/>
  <c r="AC1621" i="1"/>
  <c r="AD1621" i="1"/>
  <c r="AE1621" i="1" a="1"/>
  <c r="AE1621" i="1"/>
  <c r="B1622" i="1"/>
  <c r="X1622" i="1"/>
  <c r="AC1622" i="1"/>
  <c r="AD1622" i="1"/>
  <c r="AE1622" i="1" a="1"/>
  <c r="AE1622" i="1" s="1"/>
  <c r="B1623" i="1"/>
  <c r="X1623" i="1"/>
  <c r="AC1623" i="1"/>
  <c r="AD1623" i="1"/>
  <c r="AE1623" i="1" a="1"/>
  <c r="AE1623" i="1"/>
  <c r="B1624" i="1"/>
  <c r="X1624" i="1"/>
  <c r="AC1624" i="1"/>
  <c r="AD1624" i="1"/>
  <c r="AE1624" i="1" a="1"/>
  <c r="AE1624" i="1" s="1"/>
  <c r="B1625" i="1"/>
  <c r="X1625" i="1"/>
  <c r="AC1625" i="1"/>
  <c r="AD1625" i="1"/>
  <c r="AE1625" i="1" a="1"/>
  <c r="AE1625" i="1"/>
  <c r="B1626" i="1"/>
  <c r="X1626" i="1"/>
  <c r="AC1626" i="1"/>
  <c r="AD1626" i="1"/>
  <c r="AE1626" i="1" a="1"/>
  <c r="AE1626" i="1" s="1"/>
  <c r="B1627" i="1"/>
  <c r="X1627" i="1"/>
  <c r="AC1627" i="1"/>
  <c r="AD1627" i="1"/>
  <c r="AE1627" i="1" a="1"/>
  <c r="AE1627" i="1"/>
  <c r="B1628" i="1"/>
  <c r="X1628" i="1"/>
  <c r="AC1628" i="1"/>
  <c r="AD1628" i="1"/>
  <c r="AE1628" i="1" a="1"/>
  <c r="AE1628" i="1" s="1"/>
  <c r="B1629" i="1"/>
  <c r="X1629" i="1"/>
  <c r="AC1629" i="1"/>
  <c r="AD1629" i="1"/>
  <c r="AE1629" i="1" a="1"/>
  <c r="AE1629" i="1"/>
  <c r="B1630" i="1"/>
  <c r="X1630" i="1"/>
  <c r="AC1630" i="1"/>
  <c r="AD1630" i="1"/>
  <c r="AE1630" i="1" a="1"/>
  <c r="AE1630" i="1" s="1"/>
  <c r="B1631" i="1"/>
  <c r="X1631" i="1"/>
  <c r="AC1631" i="1"/>
  <c r="AD1631" i="1"/>
  <c r="AE1631" i="1" a="1"/>
  <c r="AE1631" i="1"/>
  <c r="B1632" i="1"/>
  <c r="X1632" i="1"/>
  <c r="AC1632" i="1"/>
  <c r="AD1632" i="1"/>
  <c r="AE1632" i="1" a="1"/>
  <c r="AE1632" i="1" s="1"/>
  <c r="B1633" i="1"/>
  <c r="X1633" i="1"/>
  <c r="AC1633" i="1"/>
  <c r="AD1633" i="1"/>
  <c r="AE1633" i="1" a="1"/>
  <c r="AE1633" i="1" s="1"/>
  <c r="B1634" i="1"/>
  <c r="X1634" i="1"/>
  <c r="AC1634" i="1"/>
  <c r="AD1634" i="1"/>
  <c r="AE1634" i="1" a="1"/>
  <c r="AE1634" i="1" s="1"/>
  <c r="B1635" i="1"/>
  <c r="X1635" i="1"/>
  <c r="AC1635" i="1"/>
  <c r="AD1635" i="1"/>
  <c r="AE1635" i="1" a="1"/>
  <c r="AE1635" i="1"/>
  <c r="B1636" i="1"/>
  <c r="X1636" i="1"/>
  <c r="AC1636" i="1"/>
  <c r="AD1636" i="1"/>
  <c r="AE1636" i="1" a="1"/>
  <c r="AE1636" i="1" s="1"/>
  <c r="B1637" i="1"/>
  <c r="X1637" i="1"/>
  <c r="AC1637" i="1"/>
  <c r="AD1637" i="1"/>
  <c r="AE1637" i="1" a="1"/>
  <c r="AE1637" i="1"/>
  <c r="B1638" i="1"/>
  <c r="X1638" i="1"/>
  <c r="AC1638" i="1"/>
  <c r="AD1638" i="1"/>
  <c r="AE1638" i="1" a="1"/>
  <c r="AE1638" i="1" s="1"/>
  <c r="B1639" i="1"/>
  <c r="X1639" i="1"/>
  <c r="AC1639" i="1"/>
  <c r="AD1639" i="1"/>
  <c r="AE1639" i="1" a="1"/>
  <c r="AE1639" i="1"/>
  <c r="B1640" i="1"/>
  <c r="X1640" i="1"/>
  <c r="AC1640" i="1"/>
  <c r="AD1640" i="1"/>
  <c r="AE1640" i="1" a="1"/>
  <c r="AE1640" i="1" s="1"/>
  <c r="B1641" i="1"/>
  <c r="X1641" i="1"/>
  <c r="AC1641" i="1"/>
  <c r="AD1641" i="1"/>
  <c r="AE1641" i="1" a="1"/>
  <c r="AE1641" i="1" s="1"/>
  <c r="B1642" i="1"/>
  <c r="X1642" i="1"/>
  <c r="AC1642" i="1"/>
  <c r="AD1642" i="1"/>
  <c r="AE1642" i="1" a="1"/>
  <c r="AE1642" i="1" s="1"/>
  <c r="B1643" i="1"/>
  <c r="X1643" i="1"/>
  <c r="AC1643" i="1"/>
  <c r="AD1643" i="1"/>
  <c r="AE1643" i="1" a="1"/>
  <c r="AE1643" i="1" s="1"/>
  <c r="B1644" i="1"/>
  <c r="X1644" i="1"/>
  <c r="AC1644" i="1"/>
  <c r="AD1644" i="1"/>
  <c r="AE1644" i="1" a="1"/>
  <c r="AE1644" i="1" s="1"/>
  <c r="B1645" i="1"/>
  <c r="X1645" i="1"/>
  <c r="AC1645" i="1"/>
  <c r="AD1645" i="1"/>
  <c r="AE1645" i="1" a="1"/>
  <c r="AE1645" i="1"/>
  <c r="B1646" i="1"/>
  <c r="X1646" i="1"/>
  <c r="AC1646" i="1"/>
  <c r="AD1646" i="1"/>
  <c r="AE1646" i="1" a="1"/>
  <c r="AE1646" i="1" s="1"/>
  <c r="B1647" i="1"/>
  <c r="X1647" i="1"/>
  <c r="AC1647" i="1"/>
  <c r="AD1647" i="1"/>
  <c r="AE1647" i="1" a="1"/>
  <c r="AE1647" i="1"/>
  <c r="B1648" i="1"/>
  <c r="X1648" i="1"/>
  <c r="AC1648" i="1"/>
  <c r="AD1648" i="1"/>
  <c r="AE1648" i="1" a="1"/>
  <c r="AE1648" i="1" s="1"/>
  <c r="B1649" i="1"/>
  <c r="X1649" i="1"/>
  <c r="AC1649" i="1"/>
  <c r="AD1649" i="1"/>
  <c r="AE1649" i="1" a="1"/>
  <c r="AE1649" i="1"/>
  <c r="B1650" i="1"/>
  <c r="X1650" i="1"/>
  <c r="AC1650" i="1"/>
  <c r="AD1650" i="1"/>
  <c r="AE1650" i="1" a="1"/>
  <c r="AE1650" i="1" s="1"/>
  <c r="B1651" i="1"/>
  <c r="X1651" i="1"/>
  <c r="AC1651" i="1"/>
  <c r="AD1651" i="1"/>
  <c r="AE1651" i="1" a="1"/>
  <c r="AE1651" i="1"/>
  <c r="B1652" i="1"/>
  <c r="X1652" i="1"/>
  <c r="AC1652" i="1"/>
  <c r="AD1652" i="1"/>
  <c r="AE1652" i="1" a="1"/>
  <c r="AE1652" i="1" s="1"/>
  <c r="B1653" i="1"/>
  <c r="X1653" i="1"/>
  <c r="AC1653" i="1"/>
  <c r="AD1653" i="1"/>
  <c r="AE1653" i="1" a="1"/>
  <c r="AE1653" i="1"/>
  <c r="B1654" i="1"/>
  <c r="X1654" i="1"/>
  <c r="AC1654" i="1"/>
  <c r="AD1654" i="1"/>
  <c r="AE1654" i="1" a="1"/>
  <c r="AE1654" i="1" s="1"/>
  <c r="B1655" i="1"/>
  <c r="X1655" i="1"/>
  <c r="AC1655" i="1"/>
  <c r="AD1655" i="1"/>
  <c r="AE1655" i="1" a="1"/>
  <c r="AE1655" i="1"/>
  <c r="B1656" i="1"/>
  <c r="X1656" i="1"/>
  <c r="AC1656" i="1"/>
  <c r="AD1656" i="1"/>
  <c r="AE1656" i="1" a="1"/>
  <c r="AE1656" i="1" s="1"/>
  <c r="B1657" i="1"/>
  <c r="X1657" i="1"/>
  <c r="AC1657" i="1"/>
  <c r="AD1657" i="1"/>
  <c r="AE1657" i="1" a="1"/>
  <c r="AE1657" i="1" s="1"/>
  <c r="B1658" i="1"/>
  <c r="X1658" i="1"/>
  <c r="AC1658" i="1"/>
  <c r="AD1658" i="1"/>
  <c r="AE1658" i="1" a="1"/>
  <c r="AE1658" i="1" s="1"/>
  <c r="B1659" i="1"/>
  <c r="X1659" i="1"/>
  <c r="AC1659" i="1"/>
  <c r="AD1659" i="1"/>
  <c r="AE1659" i="1" a="1"/>
  <c r="AE1659" i="1"/>
  <c r="B1660" i="1"/>
  <c r="X1660" i="1"/>
  <c r="AC1660" i="1"/>
  <c r="AD1660" i="1"/>
  <c r="AE1660" i="1" a="1"/>
  <c r="AE1660" i="1" s="1"/>
  <c r="B1661" i="1"/>
  <c r="X1661" i="1"/>
  <c r="AC1661" i="1"/>
  <c r="AD1661" i="1"/>
  <c r="AE1661" i="1" a="1"/>
  <c r="AE1661" i="1"/>
  <c r="B1662" i="1"/>
  <c r="X1662" i="1"/>
  <c r="AC1662" i="1"/>
  <c r="AD1662" i="1"/>
  <c r="AE1662" i="1" a="1"/>
  <c r="AE1662" i="1" s="1"/>
  <c r="B1663" i="1"/>
  <c r="X1663" i="1"/>
  <c r="AC1663" i="1"/>
  <c r="AD1663" i="1"/>
  <c r="AE1663" i="1" a="1"/>
  <c r="AE1663" i="1"/>
  <c r="B1664" i="1"/>
  <c r="X1664" i="1"/>
  <c r="AC1664" i="1"/>
  <c r="AD1664" i="1"/>
  <c r="AE1664" i="1" a="1"/>
  <c r="AE1664" i="1" s="1"/>
  <c r="B1665" i="1"/>
  <c r="X1665" i="1"/>
  <c r="AC1665" i="1"/>
  <c r="AD1665" i="1"/>
  <c r="AE1665" i="1" a="1"/>
  <c r="AE1665" i="1" s="1"/>
  <c r="B1666" i="1"/>
  <c r="X1666" i="1"/>
  <c r="AC1666" i="1"/>
  <c r="AD1666" i="1"/>
  <c r="AE1666" i="1" a="1"/>
  <c r="AE1666" i="1" s="1"/>
  <c r="B1667" i="1"/>
  <c r="X1667" i="1"/>
  <c r="AC1667" i="1"/>
  <c r="AD1667" i="1"/>
  <c r="AE1667" i="1" a="1"/>
  <c r="AE1667" i="1" s="1"/>
  <c r="B1668" i="1"/>
  <c r="X1668" i="1"/>
  <c r="AC1668" i="1"/>
  <c r="AD1668" i="1"/>
  <c r="AE1668" i="1" a="1"/>
  <c r="AE1668" i="1" s="1"/>
  <c r="B1669" i="1"/>
  <c r="X1669" i="1"/>
  <c r="AC1669" i="1"/>
  <c r="AD1669" i="1"/>
  <c r="AE1669" i="1" a="1"/>
  <c r="AE1669" i="1"/>
  <c r="B1670" i="1"/>
  <c r="X1670" i="1"/>
  <c r="AC1670" i="1"/>
  <c r="AD1670" i="1"/>
  <c r="AE1670" i="1" a="1"/>
  <c r="AE1670" i="1" s="1"/>
  <c r="B1671" i="1"/>
  <c r="X1671" i="1"/>
  <c r="AC1671" i="1"/>
  <c r="AD1671" i="1"/>
  <c r="AE1671" i="1" a="1"/>
  <c r="AE1671" i="1"/>
  <c r="B1672" i="1"/>
  <c r="X1672" i="1"/>
  <c r="AC1672" i="1"/>
  <c r="AD1672" i="1"/>
  <c r="AE1672" i="1" a="1"/>
  <c r="AE1672" i="1" s="1"/>
  <c r="B1673" i="1"/>
  <c r="X1673" i="1"/>
  <c r="AC1673" i="1"/>
  <c r="AD1673" i="1"/>
  <c r="AE1673" i="1" a="1"/>
  <c r="AE1673" i="1"/>
  <c r="B1674" i="1"/>
  <c r="X1674" i="1"/>
  <c r="AC1674" i="1"/>
  <c r="AD1674" i="1"/>
  <c r="AE1674" i="1" a="1"/>
  <c r="AE1674" i="1" s="1"/>
  <c r="B1675" i="1"/>
  <c r="X1675" i="1"/>
  <c r="AC1675" i="1"/>
  <c r="AD1675" i="1"/>
  <c r="AE1675" i="1" a="1"/>
  <c r="AE1675" i="1"/>
  <c r="B1676" i="1"/>
  <c r="X1676" i="1"/>
  <c r="AC1676" i="1"/>
  <c r="AD1676" i="1"/>
  <c r="AE1676" i="1" a="1"/>
  <c r="AE1676" i="1" s="1"/>
  <c r="B1677" i="1"/>
  <c r="X1677" i="1"/>
  <c r="AC1677" i="1"/>
  <c r="AD1677" i="1"/>
  <c r="AE1677" i="1" a="1"/>
  <c r="AE1677" i="1"/>
  <c r="B1678" i="1"/>
  <c r="X1678" i="1"/>
  <c r="AC1678" i="1"/>
  <c r="AD1678" i="1"/>
  <c r="AE1678" i="1" a="1"/>
  <c r="AE1678" i="1" s="1"/>
  <c r="B1679" i="1"/>
  <c r="X1679" i="1"/>
  <c r="AC1679" i="1"/>
  <c r="AD1679" i="1"/>
  <c r="AE1679" i="1" a="1"/>
  <c r="AE1679" i="1"/>
  <c r="B1680" i="1"/>
  <c r="X1680" i="1"/>
  <c r="AC1680" i="1"/>
  <c r="AD1680" i="1"/>
  <c r="AE1680" i="1" a="1"/>
  <c r="AE1680" i="1" s="1"/>
  <c r="B1681" i="1"/>
  <c r="X1681" i="1"/>
  <c r="AC1681" i="1"/>
  <c r="AD1681" i="1"/>
  <c r="AE1681" i="1" a="1"/>
  <c r="AE1681" i="1" s="1"/>
  <c r="B1682" i="1"/>
  <c r="X1682" i="1"/>
  <c r="AC1682" i="1"/>
  <c r="AD1682" i="1"/>
  <c r="AE1682" i="1" a="1"/>
  <c r="AE1682" i="1" s="1"/>
  <c r="B1683" i="1"/>
  <c r="X1683" i="1"/>
  <c r="AC1683" i="1"/>
  <c r="AD1683" i="1"/>
  <c r="AE1683" i="1" a="1"/>
  <c r="AE1683" i="1"/>
  <c r="B1684" i="1"/>
  <c r="X1684" i="1"/>
  <c r="AC1684" i="1"/>
  <c r="AD1684" i="1"/>
  <c r="AE1684" i="1" a="1"/>
  <c r="AE1684" i="1" s="1"/>
  <c r="B1685" i="1"/>
  <c r="X1685" i="1"/>
  <c r="AC1685" i="1"/>
  <c r="AD1685" i="1"/>
  <c r="AE1685" i="1" a="1"/>
  <c r="AE1685" i="1"/>
  <c r="B1686" i="1"/>
  <c r="X1686" i="1"/>
  <c r="AC1686" i="1"/>
  <c r="AD1686" i="1"/>
  <c r="AE1686" i="1" a="1"/>
  <c r="AE1686" i="1" s="1"/>
  <c r="B1687" i="1"/>
  <c r="X1687" i="1"/>
  <c r="AC1687" i="1"/>
  <c r="AD1687" i="1"/>
  <c r="AE1687" i="1" a="1"/>
  <c r="AE1687" i="1"/>
  <c r="B1688" i="1"/>
  <c r="X1688" i="1"/>
  <c r="AC1688" i="1"/>
  <c r="AD1688" i="1"/>
  <c r="AE1688" i="1" a="1"/>
  <c r="AE1688" i="1" s="1"/>
  <c r="B1689" i="1"/>
  <c r="X1689" i="1"/>
  <c r="AC1689" i="1"/>
  <c r="AD1689" i="1"/>
  <c r="AE1689" i="1" a="1"/>
  <c r="AE1689" i="1" s="1"/>
  <c r="B1690" i="1"/>
  <c r="X1690" i="1"/>
  <c r="AC1690" i="1"/>
  <c r="AD1690" i="1"/>
  <c r="AE1690" i="1" a="1"/>
  <c r="AE1690" i="1" s="1"/>
  <c r="B1691" i="1"/>
  <c r="X1691" i="1"/>
  <c r="AC1691" i="1"/>
  <c r="AD1691" i="1"/>
  <c r="AE1691" i="1" a="1"/>
  <c r="AE1691" i="1" s="1"/>
  <c r="B1692" i="1"/>
  <c r="X1692" i="1"/>
  <c r="AC1692" i="1"/>
  <c r="AD1692" i="1"/>
  <c r="AE1692" i="1" a="1"/>
  <c r="AE1692" i="1" s="1"/>
  <c r="B1693" i="1"/>
  <c r="X1693" i="1"/>
  <c r="AC1693" i="1"/>
  <c r="AD1693" i="1"/>
  <c r="AE1693" i="1" a="1"/>
  <c r="AE1693" i="1"/>
  <c r="B1694" i="1"/>
  <c r="X1694" i="1"/>
  <c r="AC1694" i="1"/>
  <c r="AD1694" i="1"/>
  <c r="AE1694" i="1" a="1"/>
  <c r="AE1694" i="1" s="1"/>
  <c r="B1695" i="1"/>
  <c r="X1695" i="1"/>
  <c r="AC1695" i="1"/>
  <c r="AD1695" i="1"/>
  <c r="AE1695" i="1" a="1"/>
  <c r="AE1695" i="1"/>
  <c r="B1696" i="1"/>
  <c r="X1696" i="1"/>
  <c r="AC1696" i="1"/>
  <c r="AD1696" i="1"/>
  <c r="AE1696" i="1" a="1"/>
  <c r="AE1696" i="1" s="1"/>
  <c r="B1697" i="1"/>
  <c r="X1697" i="1"/>
  <c r="AC1697" i="1"/>
  <c r="AD1697" i="1"/>
  <c r="AE1697" i="1" a="1"/>
  <c r="AE1697" i="1"/>
  <c r="B1698" i="1"/>
  <c r="X1698" i="1"/>
  <c r="AC1698" i="1"/>
  <c r="AD1698" i="1"/>
  <c r="AE1698" i="1" a="1"/>
  <c r="AE1698" i="1" s="1"/>
  <c r="B1699" i="1"/>
  <c r="X1699" i="1"/>
  <c r="AC1699" i="1"/>
  <c r="AD1699" i="1"/>
  <c r="AE1699" i="1" a="1"/>
  <c r="AE1699" i="1"/>
  <c r="B1700" i="1"/>
  <c r="X1700" i="1"/>
  <c r="AC1700" i="1"/>
  <c r="AD1700" i="1"/>
  <c r="AE1700" i="1" a="1"/>
  <c r="AE1700" i="1" s="1"/>
  <c r="B1701" i="1"/>
  <c r="X1701" i="1"/>
  <c r="AC1701" i="1"/>
  <c r="AD1701" i="1"/>
  <c r="AE1701" i="1" a="1"/>
  <c r="AE1701" i="1"/>
  <c r="B1702" i="1"/>
  <c r="X1702" i="1"/>
  <c r="AC1702" i="1"/>
  <c r="AD1702" i="1"/>
  <c r="AE1702" i="1" a="1"/>
  <c r="AE1702" i="1" s="1"/>
  <c r="B1703" i="1"/>
  <c r="X1703" i="1"/>
  <c r="AC1703" i="1"/>
  <c r="AD1703" i="1"/>
  <c r="AE1703" i="1" a="1"/>
  <c r="AE1703" i="1"/>
  <c r="B1704" i="1"/>
  <c r="X1704" i="1"/>
  <c r="AC1704" i="1"/>
  <c r="AD1704" i="1"/>
  <c r="AE1704" i="1" a="1"/>
  <c r="AE1704" i="1" s="1"/>
  <c r="B1705" i="1"/>
  <c r="X1705" i="1"/>
  <c r="AC1705" i="1"/>
  <c r="AD1705" i="1"/>
  <c r="AE1705" i="1" a="1"/>
  <c r="AE1705" i="1" s="1"/>
  <c r="B1706" i="1"/>
  <c r="X1706" i="1"/>
  <c r="AC1706" i="1"/>
  <c r="AD1706" i="1"/>
  <c r="AE1706" i="1" a="1"/>
  <c r="AE1706" i="1" s="1"/>
  <c r="B1707" i="1"/>
  <c r="X1707" i="1"/>
  <c r="AC1707" i="1"/>
  <c r="AD1707" i="1"/>
  <c r="AE1707" i="1" a="1"/>
  <c r="AE1707" i="1"/>
  <c r="B1708" i="1"/>
  <c r="X1708" i="1"/>
  <c r="AC1708" i="1"/>
  <c r="AD1708" i="1"/>
  <c r="AE1708" i="1" a="1"/>
  <c r="AE1708" i="1" s="1"/>
  <c r="B1709" i="1"/>
  <c r="X1709" i="1"/>
  <c r="AC1709" i="1"/>
  <c r="AD1709" i="1"/>
  <c r="AE1709" i="1" a="1"/>
  <c r="AE1709" i="1"/>
  <c r="B1710" i="1"/>
  <c r="X1710" i="1"/>
  <c r="AC1710" i="1"/>
  <c r="AD1710" i="1"/>
  <c r="AE1710" i="1" a="1"/>
  <c r="AE1710" i="1" s="1"/>
  <c r="B1711" i="1"/>
  <c r="X1711" i="1"/>
  <c r="AC1711" i="1"/>
  <c r="AD1711" i="1"/>
  <c r="AE1711" i="1" a="1"/>
  <c r="AE1711" i="1"/>
  <c r="B1712" i="1"/>
  <c r="X1712" i="1"/>
  <c r="AC1712" i="1"/>
  <c r="AD1712" i="1"/>
  <c r="AE1712" i="1" a="1"/>
  <c r="AE1712" i="1" s="1"/>
  <c r="B1713" i="1"/>
  <c r="X1713" i="1"/>
  <c r="AC1713" i="1"/>
  <c r="AD1713" i="1"/>
  <c r="AE1713" i="1" a="1"/>
  <c r="AE1713" i="1" s="1"/>
  <c r="B1714" i="1"/>
  <c r="X1714" i="1"/>
  <c r="AC1714" i="1"/>
  <c r="AD1714" i="1"/>
  <c r="AE1714" i="1" a="1"/>
  <c r="AE1714" i="1" s="1"/>
  <c r="B1715" i="1"/>
  <c r="X1715" i="1"/>
  <c r="AC1715" i="1"/>
  <c r="AD1715" i="1"/>
  <c r="AE1715" i="1" a="1"/>
  <c r="AE1715" i="1"/>
  <c r="B1716" i="1"/>
  <c r="X1716" i="1"/>
  <c r="AC1716" i="1"/>
  <c r="AD1716" i="1"/>
  <c r="AE1716" i="1" a="1"/>
  <c r="AE1716" i="1" s="1"/>
  <c r="B1717" i="1"/>
  <c r="X1717" i="1"/>
  <c r="AC1717" i="1"/>
  <c r="AD1717" i="1"/>
  <c r="AE1717" i="1" a="1"/>
  <c r="AE1717" i="1"/>
  <c r="B1718" i="1"/>
  <c r="X1718" i="1"/>
  <c r="AC1718" i="1"/>
  <c r="AD1718" i="1"/>
  <c r="AE1718" i="1" a="1"/>
  <c r="AE1718" i="1" s="1"/>
  <c r="B1719" i="1"/>
  <c r="X1719" i="1"/>
  <c r="AC1719" i="1"/>
  <c r="AD1719" i="1"/>
  <c r="AE1719" i="1" a="1"/>
  <c r="AE1719" i="1"/>
  <c r="B1720" i="1"/>
  <c r="X1720" i="1"/>
  <c r="AC1720" i="1"/>
  <c r="AD1720" i="1"/>
  <c r="AE1720" i="1" a="1"/>
  <c r="AE1720" i="1" s="1"/>
  <c r="B1721" i="1"/>
  <c r="X1721" i="1"/>
  <c r="AC1721" i="1"/>
  <c r="AD1721" i="1"/>
  <c r="AE1721" i="1" a="1"/>
  <c r="AE1721" i="1"/>
  <c r="B1722" i="1"/>
  <c r="X1722" i="1"/>
  <c r="AC1722" i="1"/>
  <c r="AD1722" i="1"/>
  <c r="AE1722" i="1" a="1"/>
  <c r="AE1722" i="1" s="1"/>
  <c r="B1723" i="1"/>
  <c r="X1723" i="1"/>
  <c r="AC1723" i="1"/>
  <c r="AD1723" i="1"/>
  <c r="AE1723" i="1" a="1"/>
  <c r="AE1723" i="1"/>
  <c r="B1724" i="1"/>
  <c r="X1724" i="1"/>
  <c r="AC1724" i="1"/>
  <c r="AD1724" i="1"/>
  <c r="AE1724" i="1" a="1"/>
  <c r="AE1724" i="1" s="1"/>
  <c r="B1725" i="1"/>
  <c r="X1725" i="1"/>
  <c r="AC1725" i="1"/>
  <c r="AD1725" i="1"/>
  <c r="AE1725" i="1" a="1"/>
  <c r="AE1725" i="1"/>
  <c r="B1726" i="1"/>
  <c r="X1726" i="1"/>
  <c r="AC1726" i="1"/>
  <c r="AD1726" i="1"/>
  <c r="AE1726" i="1" a="1"/>
  <c r="AE1726" i="1" s="1"/>
  <c r="B1727" i="1"/>
  <c r="X1727" i="1"/>
  <c r="AC1727" i="1"/>
  <c r="AD1727" i="1"/>
  <c r="AE1727" i="1" a="1"/>
  <c r="AE1727" i="1"/>
  <c r="B1728" i="1"/>
  <c r="X1728" i="1"/>
  <c r="AC1728" i="1"/>
  <c r="AD1728" i="1"/>
  <c r="AE1728" i="1" a="1"/>
  <c r="AE1728" i="1" s="1"/>
  <c r="B1729" i="1"/>
  <c r="X1729" i="1"/>
  <c r="AC1729" i="1"/>
  <c r="AD1729" i="1"/>
  <c r="AE1729" i="1" a="1"/>
  <c r="AE1729" i="1" s="1"/>
  <c r="B1730" i="1"/>
  <c r="X1730" i="1"/>
  <c r="AC1730" i="1"/>
  <c r="AD1730" i="1"/>
  <c r="AE1730" i="1" a="1"/>
  <c r="AE1730" i="1" s="1"/>
  <c r="B1731" i="1"/>
  <c r="X1731" i="1"/>
  <c r="AC1731" i="1"/>
  <c r="AD1731" i="1"/>
  <c r="AE1731" i="1" a="1"/>
  <c r="AE1731" i="1"/>
  <c r="B1732" i="1"/>
  <c r="X1732" i="1"/>
  <c r="AC1732" i="1"/>
  <c r="AD1732" i="1"/>
  <c r="AE1732" i="1" a="1"/>
  <c r="AE1732" i="1" s="1"/>
  <c r="B1733" i="1"/>
  <c r="X1733" i="1"/>
  <c r="AC1733" i="1"/>
  <c r="AD1733" i="1"/>
  <c r="AE1733" i="1" a="1"/>
  <c r="AE1733" i="1"/>
  <c r="B1734" i="1"/>
  <c r="X1734" i="1"/>
  <c r="AC1734" i="1"/>
  <c r="AD1734" i="1"/>
  <c r="AE1734" i="1" a="1"/>
  <c r="AE1734" i="1" s="1"/>
  <c r="B1735" i="1"/>
  <c r="X1735" i="1"/>
  <c r="AC1735" i="1"/>
  <c r="AD1735" i="1"/>
  <c r="AE1735" i="1" a="1"/>
  <c r="AE1735" i="1"/>
  <c r="B1736" i="1"/>
  <c r="X1736" i="1"/>
  <c r="AC1736" i="1"/>
  <c r="AD1736" i="1"/>
  <c r="AE1736" i="1" a="1"/>
  <c r="AE1736" i="1" s="1"/>
  <c r="B1737" i="1"/>
  <c r="X1737" i="1"/>
  <c r="AC1737" i="1"/>
  <c r="AD1737" i="1"/>
  <c r="AE1737" i="1" a="1"/>
  <c r="AE1737" i="1" s="1"/>
  <c r="B1738" i="1"/>
  <c r="X1738" i="1"/>
  <c r="AC1738" i="1"/>
  <c r="AD1738" i="1"/>
  <c r="AE1738" i="1" a="1"/>
  <c r="AE1738" i="1" s="1"/>
  <c r="B1739" i="1"/>
  <c r="X1739" i="1"/>
  <c r="AC1739" i="1"/>
  <c r="AD1739" i="1"/>
  <c r="AE1739" i="1" a="1"/>
  <c r="AE1739" i="1"/>
  <c r="B1740" i="1"/>
  <c r="X1740" i="1"/>
  <c r="AC1740" i="1"/>
  <c r="AD1740" i="1"/>
  <c r="AE1740" i="1" a="1"/>
  <c r="AE1740" i="1" s="1"/>
  <c r="B1741" i="1"/>
  <c r="X1741" i="1"/>
  <c r="AC1741" i="1"/>
  <c r="AD1741" i="1"/>
  <c r="AE1741" i="1" a="1"/>
  <c r="AE1741" i="1"/>
  <c r="B1742" i="1"/>
  <c r="X1742" i="1"/>
  <c r="AC1742" i="1"/>
  <c r="AD1742" i="1"/>
  <c r="AE1742" i="1" a="1"/>
  <c r="AE1742" i="1" s="1"/>
  <c r="B1743" i="1"/>
  <c r="X1743" i="1"/>
  <c r="AC1743" i="1"/>
  <c r="AD1743" i="1"/>
  <c r="AE1743" i="1" a="1"/>
  <c r="AE1743" i="1"/>
  <c r="B1744" i="1"/>
  <c r="X1744" i="1"/>
  <c r="AC1744" i="1"/>
  <c r="AD1744" i="1"/>
  <c r="AE1744" i="1" a="1"/>
  <c r="AE1744" i="1" s="1"/>
  <c r="B1745" i="1"/>
  <c r="X1745" i="1"/>
  <c r="AC1745" i="1"/>
  <c r="AD1745" i="1"/>
  <c r="AE1745" i="1" a="1"/>
  <c r="AE1745" i="1"/>
  <c r="B1746" i="1"/>
  <c r="X1746" i="1"/>
  <c r="AC1746" i="1"/>
  <c r="AD1746" i="1"/>
  <c r="AE1746" i="1" a="1"/>
  <c r="AE1746" i="1" s="1"/>
  <c r="B1747" i="1"/>
  <c r="X1747" i="1"/>
  <c r="AC1747" i="1"/>
  <c r="AD1747" i="1"/>
  <c r="AE1747" i="1" a="1"/>
  <c r="AE1747" i="1"/>
  <c r="B1748" i="1"/>
  <c r="X1748" i="1"/>
  <c r="AC1748" i="1"/>
  <c r="AD1748" i="1"/>
  <c r="AE1748" i="1" a="1"/>
  <c r="AE1748" i="1" s="1"/>
  <c r="B1749" i="1"/>
  <c r="X1749" i="1"/>
  <c r="AC1749" i="1"/>
  <c r="AD1749" i="1"/>
  <c r="AE1749" i="1" a="1"/>
  <c r="AE1749" i="1"/>
  <c r="B1750" i="1"/>
  <c r="X1750" i="1"/>
  <c r="AC1750" i="1"/>
  <c r="AD1750" i="1"/>
  <c r="AE1750" i="1" a="1"/>
  <c r="AE1750" i="1" s="1"/>
  <c r="B1751" i="1"/>
  <c r="X1751" i="1"/>
  <c r="AC1751" i="1"/>
  <c r="AD1751" i="1"/>
  <c r="AE1751" i="1" a="1"/>
  <c r="AE1751" i="1"/>
  <c r="B1752" i="1"/>
  <c r="X1752" i="1"/>
  <c r="AC1752" i="1"/>
  <c r="AD1752" i="1"/>
  <c r="AE1752" i="1" a="1"/>
  <c r="AE1752" i="1" s="1"/>
  <c r="B1753" i="1"/>
  <c r="X1753" i="1"/>
  <c r="AC1753" i="1"/>
  <c r="AD1753" i="1"/>
  <c r="AE1753" i="1" a="1"/>
  <c r="AE1753" i="1" s="1"/>
  <c r="B1754" i="1"/>
  <c r="X1754" i="1"/>
  <c r="AC1754" i="1"/>
  <c r="AD1754" i="1"/>
  <c r="AE1754" i="1" a="1"/>
  <c r="AE1754" i="1" s="1"/>
  <c r="B1755" i="1"/>
  <c r="X1755" i="1"/>
  <c r="AC1755" i="1"/>
  <c r="AD1755" i="1"/>
  <c r="AE1755" i="1" a="1"/>
  <c r="AE1755" i="1"/>
  <c r="B1756" i="1"/>
  <c r="X1756" i="1"/>
  <c r="AC1756" i="1"/>
  <c r="AD1756" i="1"/>
  <c r="AE1756" i="1" a="1"/>
  <c r="AE1756" i="1" s="1"/>
  <c r="B1757" i="1"/>
  <c r="X1757" i="1"/>
  <c r="AC1757" i="1"/>
  <c r="AD1757" i="1"/>
  <c r="AE1757" i="1" a="1"/>
  <c r="AE1757" i="1"/>
  <c r="B1758" i="1"/>
  <c r="X1758" i="1"/>
  <c r="AC1758" i="1"/>
  <c r="AD1758" i="1"/>
  <c r="AE1758" i="1" a="1"/>
  <c r="AE1758" i="1"/>
  <c r="B1759" i="1"/>
  <c r="X1759" i="1"/>
  <c r="AC1759" i="1"/>
  <c r="AD1759" i="1"/>
  <c r="AE1759" i="1" a="1"/>
  <c r="AE1759" i="1"/>
  <c r="B1760" i="1"/>
  <c r="X1760" i="1"/>
  <c r="AC1760" i="1"/>
  <c r="AD1760" i="1"/>
  <c r="AE1760" i="1" a="1"/>
  <c r="AE1760" i="1"/>
  <c r="B1761" i="1"/>
  <c r="X1761" i="1"/>
  <c r="AC1761" i="1"/>
  <c r="AD1761" i="1"/>
  <c r="AE1761" i="1" a="1"/>
  <c r="AE1761" i="1"/>
  <c r="B1762" i="1"/>
  <c r="X1762" i="1"/>
  <c r="AC1762" i="1"/>
  <c r="AD1762" i="1"/>
  <c r="AE1762" i="1" a="1"/>
  <c r="AE1762" i="1"/>
  <c r="B1763" i="1"/>
  <c r="X1763" i="1"/>
  <c r="AC1763" i="1"/>
  <c r="AD1763" i="1"/>
  <c r="AE1763" i="1" a="1"/>
  <c r="AE1763" i="1"/>
  <c r="B1764" i="1"/>
  <c r="X1764" i="1"/>
  <c r="AC1764" i="1"/>
  <c r="AD1764" i="1"/>
  <c r="AE1764" i="1" a="1"/>
  <c r="AE1764" i="1"/>
  <c r="B1765" i="1"/>
  <c r="X1765" i="1"/>
  <c r="AC1765" i="1"/>
  <c r="AD1765" i="1"/>
  <c r="AE1765" i="1" a="1"/>
  <c r="AE1765" i="1"/>
  <c r="B1766" i="1"/>
  <c r="X1766" i="1"/>
  <c r="AC1766" i="1"/>
  <c r="AD1766" i="1"/>
  <c r="AE1766" i="1" a="1"/>
  <c r="AE1766" i="1"/>
  <c r="B1767" i="1"/>
  <c r="X1767" i="1"/>
  <c r="AC1767" i="1"/>
  <c r="AD1767" i="1"/>
  <c r="AE1767" i="1" a="1"/>
  <c r="AE1767" i="1"/>
  <c r="B1768" i="1"/>
  <c r="X1768" i="1"/>
  <c r="AC1768" i="1"/>
  <c r="AD1768" i="1"/>
  <c r="AE1768" i="1" a="1"/>
  <c r="AE1768" i="1"/>
  <c r="B1769" i="1"/>
  <c r="X1769" i="1"/>
  <c r="AC1769" i="1"/>
  <c r="AD1769" i="1"/>
  <c r="AE1769" i="1" a="1"/>
  <c r="AE1769" i="1"/>
  <c r="B1770" i="1"/>
  <c r="X1770" i="1"/>
  <c r="AC1770" i="1"/>
  <c r="AD1770" i="1"/>
  <c r="AE1770" i="1" a="1"/>
  <c r="AE1770" i="1"/>
  <c r="B1771" i="1"/>
  <c r="X1771" i="1"/>
  <c r="AC1771" i="1"/>
  <c r="AD1771" i="1"/>
  <c r="AE1771" i="1" a="1"/>
  <c r="AE1771" i="1"/>
  <c r="B1772" i="1"/>
  <c r="X1772" i="1"/>
  <c r="AC1772" i="1"/>
  <c r="AD1772" i="1"/>
  <c r="AE1772" i="1" a="1"/>
  <c r="AE1772" i="1"/>
  <c r="B1773" i="1"/>
  <c r="X1773" i="1"/>
  <c r="AC1773" i="1"/>
  <c r="AD1773" i="1"/>
  <c r="AE1773" i="1" a="1"/>
  <c r="AE1773" i="1"/>
  <c r="B1774" i="1"/>
  <c r="X1774" i="1"/>
  <c r="AC1774" i="1"/>
  <c r="AD1774" i="1"/>
  <c r="AE1774" i="1" a="1"/>
  <c r="AE1774" i="1"/>
  <c r="B1775" i="1"/>
  <c r="X1775" i="1"/>
  <c r="AC1775" i="1"/>
  <c r="AD1775" i="1"/>
  <c r="AE1775" i="1" a="1"/>
  <c r="AE1775" i="1"/>
  <c r="B1776" i="1"/>
  <c r="X1776" i="1"/>
  <c r="AC1776" i="1"/>
  <c r="AD1776" i="1"/>
  <c r="AE1776" i="1" a="1"/>
  <c r="AE1776" i="1"/>
  <c r="B1777" i="1"/>
  <c r="X1777" i="1"/>
  <c r="AC1777" i="1"/>
  <c r="AD1777" i="1"/>
  <c r="AE1777" i="1" a="1"/>
  <c r="AE1777" i="1"/>
  <c r="B1778" i="1"/>
  <c r="X1778" i="1"/>
  <c r="AC1778" i="1"/>
  <c r="AD1778" i="1"/>
  <c r="AE1778" i="1" a="1"/>
  <c r="AE1778" i="1"/>
  <c r="B1779" i="1"/>
  <c r="X1779" i="1"/>
  <c r="AC1779" i="1"/>
  <c r="AD1779" i="1"/>
  <c r="AE1779" i="1" a="1"/>
  <c r="AE1779" i="1"/>
  <c r="B1780" i="1"/>
  <c r="X1780" i="1"/>
  <c r="AC1780" i="1"/>
  <c r="AD1780" i="1"/>
  <c r="AE1780" i="1" a="1"/>
  <c r="AE1780" i="1"/>
  <c r="B1781" i="1"/>
  <c r="X1781" i="1"/>
  <c r="AC1781" i="1"/>
  <c r="AD1781" i="1"/>
  <c r="AE1781" i="1" a="1"/>
  <c r="AE1781" i="1"/>
  <c r="B1782" i="1"/>
  <c r="X1782" i="1"/>
  <c r="AC1782" i="1"/>
  <c r="AD1782" i="1"/>
  <c r="AE1782" i="1" a="1"/>
  <c r="AE1782" i="1"/>
  <c r="B1783" i="1"/>
  <c r="X1783" i="1"/>
  <c r="AC1783" i="1"/>
  <c r="AD1783" i="1"/>
  <c r="AE1783" i="1" a="1"/>
  <c r="AE1783" i="1"/>
  <c r="B1784" i="1"/>
  <c r="X1784" i="1"/>
  <c r="AC1784" i="1"/>
  <c r="AD1784" i="1"/>
  <c r="AE1784" i="1" a="1"/>
  <c r="AE1784" i="1"/>
  <c r="B1785" i="1"/>
  <c r="X1785" i="1"/>
  <c r="AC1785" i="1"/>
  <c r="AD1785" i="1"/>
  <c r="AE1785" i="1" a="1"/>
  <c r="AE1785" i="1"/>
  <c r="B1786" i="1"/>
  <c r="X1786" i="1"/>
  <c r="AC1786" i="1"/>
  <c r="AD1786" i="1"/>
  <c r="AE1786" i="1" a="1"/>
  <c r="AE1786" i="1"/>
  <c r="B1787" i="1"/>
  <c r="X1787" i="1"/>
  <c r="AC1787" i="1"/>
  <c r="AD1787" i="1"/>
  <c r="AE1787" i="1" a="1"/>
  <c r="AE1787" i="1"/>
  <c r="B1788" i="1"/>
  <c r="X1788" i="1"/>
  <c r="AC1788" i="1"/>
  <c r="AD1788" i="1"/>
  <c r="AE1788" i="1" a="1"/>
  <c r="AE1788" i="1"/>
  <c r="B1789" i="1"/>
  <c r="X1789" i="1"/>
  <c r="AC1789" i="1"/>
  <c r="AD1789" i="1"/>
  <c r="AE1789" i="1" a="1"/>
  <c r="AE1789" i="1"/>
  <c r="B1790" i="1"/>
  <c r="X1790" i="1"/>
  <c r="AC1790" i="1"/>
  <c r="AD1790" i="1"/>
  <c r="AE1790" i="1" a="1"/>
  <c r="AE1790" i="1"/>
  <c r="B1791" i="1"/>
  <c r="X1791" i="1"/>
  <c r="AC1791" i="1"/>
  <c r="AD1791" i="1"/>
  <c r="AE1791" i="1" a="1"/>
  <c r="AE1791" i="1"/>
  <c r="B1792" i="1"/>
  <c r="X1792" i="1"/>
  <c r="AC1792" i="1"/>
  <c r="AD1792" i="1"/>
  <c r="AE1792" i="1" a="1"/>
  <c r="AE1792" i="1"/>
  <c r="B1793" i="1"/>
  <c r="X1793" i="1"/>
  <c r="AC1793" i="1"/>
  <c r="AD1793" i="1"/>
  <c r="AE1793" i="1" a="1"/>
  <c r="AE1793" i="1"/>
  <c r="B1794" i="1"/>
  <c r="X1794" i="1"/>
  <c r="AC1794" i="1"/>
  <c r="AD1794" i="1"/>
  <c r="AE1794" i="1" a="1"/>
  <c r="AE1794" i="1"/>
  <c r="B1795" i="1"/>
  <c r="X1795" i="1"/>
  <c r="AC1795" i="1"/>
  <c r="AD1795" i="1"/>
  <c r="AE1795" i="1" a="1"/>
  <c r="AE1795" i="1"/>
  <c r="B1796" i="1"/>
  <c r="X1796" i="1"/>
  <c r="AC1796" i="1"/>
  <c r="AD1796" i="1"/>
  <c r="AE1796" i="1" a="1"/>
  <c r="AE1796" i="1"/>
  <c r="B1797" i="1"/>
  <c r="X1797" i="1"/>
  <c r="AC1797" i="1"/>
  <c r="AD1797" i="1"/>
  <c r="AE1797" i="1" a="1"/>
  <c r="AE1797" i="1"/>
  <c r="B1798" i="1"/>
  <c r="X1798" i="1"/>
  <c r="AC1798" i="1"/>
  <c r="AD1798" i="1"/>
  <c r="AE1798" i="1" a="1"/>
  <c r="AE1798" i="1"/>
  <c r="B1799" i="1"/>
  <c r="X1799" i="1"/>
  <c r="AC1799" i="1"/>
  <c r="AD1799" i="1"/>
  <c r="AE1799" i="1" a="1"/>
  <c r="AE1799" i="1"/>
  <c r="B1800" i="1"/>
  <c r="X1800" i="1"/>
  <c r="AC1800" i="1"/>
  <c r="AD1800" i="1"/>
  <c r="AE1800" i="1" a="1"/>
  <c r="AE1800" i="1"/>
  <c r="B1801" i="1"/>
  <c r="X1801" i="1"/>
  <c r="AC1801" i="1"/>
  <c r="AD1801" i="1"/>
  <c r="AE1801" i="1" a="1"/>
  <c r="AE1801" i="1"/>
  <c r="B1802" i="1"/>
  <c r="X1802" i="1"/>
  <c r="AC1802" i="1"/>
  <c r="AD1802" i="1"/>
  <c r="AE1802" i="1" a="1"/>
  <c r="AE1802" i="1"/>
  <c r="B1803" i="1"/>
  <c r="X1803" i="1"/>
  <c r="AC1803" i="1"/>
  <c r="AD1803" i="1"/>
  <c r="AE1803" i="1" a="1"/>
  <c r="AE1803" i="1"/>
  <c r="B1804" i="1"/>
  <c r="X1804" i="1"/>
  <c r="AC1804" i="1"/>
  <c r="AD1804" i="1"/>
  <c r="AE1804" i="1" a="1"/>
  <c r="AE1804" i="1"/>
  <c r="B1805" i="1"/>
  <c r="X1805" i="1"/>
  <c r="AC1805" i="1"/>
  <c r="AD1805" i="1"/>
  <c r="AE1805" i="1" a="1"/>
  <c r="AE1805" i="1"/>
  <c r="B1806" i="1"/>
  <c r="X1806" i="1"/>
  <c r="AC1806" i="1"/>
  <c r="AD1806" i="1"/>
  <c r="AE1806" i="1" a="1"/>
  <c r="AE1806" i="1"/>
  <c r="B1807" i="1"/>
  <c r="X1807" i="1"/>
  <c r="AC1807" i="1"/>
  <c r="AD1807" i="1"/>
  <c r="AE1807" i="1" a="1"/>
  <c r="AE1807" i="1"/>
  <c r="B1808" i="1"/>
  <c r="X1808" i="1"/>
  <c r="AC1808" i="1"/>
  <c r="AD1808" i="1"/>
  <c r="AE1808" i="1" a="1"/>
  <c r="AE1808" i="1"/>
  <c r="B1809" i="1"/>
  <c r="X1809" i="1"/>
  <c r="AC1809" i="1"/>
  <c r="AD1809" i="1"/>
  <c r="AE1809" i="1" a="1"/>
  <c r="AE1809" i="1"/>
  <c r="B1810" i="1"/>
  <c r="X1810" i="1"/>
  <c r="AC1810" i="1"/>
  <c r="AD1810" i="1"/>
  <c r="AE1810" i="1" a="1"/>
  <c r="AE1810" i="1"/>
  <c r="B1811" i="1"/>
  <c r="X1811" i="1"/>
  <c r="AC1811" i="1"/>
  <c r="AD1811" i="1"/>
  <c r="AE1811" i="1" a="1"/>
  <c r="AE1811" i="1"/>
  <c r="B1812" i="1"/>
  <c r="X1812" i="1"/>
  <c r="AC1812" i="1"/>
  <c r="AD1812" i="1"/>
  <c r="AE1812" i="1" a="1"/>
  <c r="AE1812" i="1"/>
  <c r="B1813" i="1"/>
  <c r="X1813" i="1"/>
  <c r="AC1813" i="1"/>
  <c r="AD1813" i="1"/>
  <c r="AE1813" i="1" a="1"/>
  <c r="AE1813" i="1"/>
  <c r="B1814" i="1"/>
  <c r="X1814" i="1"/>
  <c r="AC1814" i="1"/>
  <c r="AD1814" i="1"/>
  <c r="AE1814" i="1" a="1"/>
  <c r="AE1814" i="1"/>
  <c r="B1815" i="1"/>
  <c r="X1815" i="1"/>
  <c r="AC1815" i="1"/>
  <c r="AD1815" i="1"/>
  <c r="AE1815" i="1" a="1"/>
  <c r="AE1815" i="1"/>
  <c r="B1816" i="1"/>
  <c r="X1816" i="1"/>
  <c r="AC1816" i="1"/>
  <c r="AD1816" i="1"/>
  <c r="AE1816" i="1" a="1"/>
  <c r="AE1816" i="1"/>
  <c r="B1817" i="1"/>
  <c r="X1817" i="1"/>
  <c r="AC1817" i="1"/>
  <c r="AD1817" i="1"/>
  <c r="AE1817" i="1" a="1"/>
  <c r="AE1817" i="1"/>
  <c r="B1818" i="1"/>
  <c r="X1818" i="1"/>
  <c r="AC1818" i="1"/>
  <c r="AD1818" i="1"/>
  <c r="AE1818" i="1" a="1"/>
  <c r="AE1818" i="1"/>
  <c r="B1819" i="1"/>
  <c r="X1819" i="1"/>
  <c r="AC1819" i="1"/>
  <c r="AD1819" i="1"/>
  <c r="AE1819" i="1" a="1"/>
  <c r="AE1819" i="1"/>
  <c r="B1820" i="1"/>
  <c r="X1820" i="1"/>
  <c r="AC1820" i="1"/>
  <c r="AD1820" i="1"/>
  <c r="AE1820" i="1" a="1"/>
  <c r="AE1820" i="1"/>
  <c r="B1821" i="1"/>
  <c r="X1821" i="1"/>
  <c r="AC1821" i="1"/>
  <c r="AD1821" i="1"/>
  <c r="AE1821" i="1" a="1"/>
  <c r="AE1821" i="1"/>
  <c r="B1822" i="1"/>
  <c r="X1822" i="1"/>
  <c r="AC1822" i="1"/>
  <c r="AD1822" i="1"/>
  <c r="AE1822" i="1" a="1"/>
  <c r="AE1822" i="1"/>
  <c r="B1823" i="1"/>
  <c r="X1823" i="1"/>
  <c r="AC1823" i="1"/>
  <c r="AD1823" i="1"/>
  <c r="AE1823" i="1" a="1"/>
  <c r="AE1823" i="1"/>
  <c r="B1824" i="1"/>
  <c r="X1824" i="1"/>
  <c r="AC1824" i="1"/>
  <c r="AD1824" i="1"/>
  <c r="AE1824" i="1" a="1"/>
  <c r="AE1824" i="1"/>
  <c r="B1825" i="1"/>
  <c r="X1825" i="1"/>
  <c r="AC1825" i="1"/>
  <c r="AD1825" i="1"/>
  <c r="AE1825" i="1" a="1"/>
  <c r="AE1825" i="1"/>
  <c r="B1826" i="1"/>
  <c r="X1826" i="1"/>
  <c r="AC1826" i="1"/>
  <c r="AD1826" i="1"/>
  <c r="AE1826" i="1" a="1"/>
  <c r="AE1826" i="1"/>
  <c r="B1827" i="1"/>
  <c r="X1827" i="1"/>
  <c r="AC1827" i="1"/>
  <c r="AD1827" i="1"/>
  <c r="AE1827" i="1" a="1"/>
  <c r="AE1827" i="1"/>
  <c r="B1828" i="1"/>
  <c r="X1828" i="1"/>
  <c r="AC1828" i="1"/>
  <c r="AD1828" i="1"/>
  <c r="AE1828" i="1" a="1"/>
  <c r="AE1828" i="1"/>
  <c r="B1829" i="1"/>
  <c r="X1829" i="1"/>
  <c r="AC1829" i="1"/>
  <c r="AD1829" i="1"/>
  <c r="AE1829" i="1" a="1"/>
  <c r="AE1829" i="1"/>
  <c r="B1830" i="1"/>
  <c r="X1830" i="1"/>
  <c r="AC1830" i="1"/>
  <c r="AD1830" i="1"/>
  <c r="AE1830" i="1" a="1"/>
  <c r="AE1830" i="1"/>
  <c r="B1831" i="1"/>
  <c r="X1831" i="1"/>
  <c r="AC1831" i="1"/>
  <c r="AD1831" i="1"/>
  <c r="AE1831" i="1" a="1"/>
  <c r="AE1831" i="1"/>
  <c r="B1832" i="1"/>
  <c r="X1832" i="1"/>
  <c r="AC1832" i="1"/>
  <c r="AD1832" i="1"/>
  <c r="AE1832" i="1" a="1"/>
  <c r="AE1832" i="1"/>
  <c r="B1833" i="1"/>
  <c r="X1833" i="1"/>
  <c r="AC1833" i="1"/>
  <c r="AD1833" i="1"/>
  <c r="AE1833" i="1" a="1"/>
  <c r="AE1833" i="1"/>
  <c r="B1834" i="1"/>
  <c r="X1834" i="1"/>
  <c r="AC1834" i="1"/>
  <c r="AD1834" i="1"/>
  <c r="AE1834" i="1" a="1"/>
  <c r="AE1834" i="1"/>
  <c r="B1835" i="1"/>
  <c r="X1835" i="1"/>
  <c r="AC1835" i="1"/>
  <c r="AD1835" i="1"/>
  <c r="AE1835" i="1" a="1"/>
  <c r="AE1835" i="1"/>
  <c r="B1836" i="1"/>
  <c r="X1836" i="1"/>
  <c r="AC1836" i="1"/>
  <c r="AD1836" i="1"/>
  <c r="AE1836" i="1" a="1"/>
  <c r="AE1836" i="1"/>
  <c r="B1837" i="1"/>
  <c r="X1837" i="1"/>
  <c r="AC1837" i="1"/>
  <c r="AD1837" i="1"/>
  <c r="AE1837" i="1" a="1"/>
  <c r="AE1837" i="1"/>
  <c r="B1838" i="1"/>
  <c r="X1838" i="1"/>
  <c r="AC1838" i="1"/>
  <c r="AD1838" i="1"/>
  <c r="AE1838" i="1" a="1"/>
  <c r="AE1838" i="1"/>
  <c r="B1839" i="1"/>
  <c r="X1839" i="1"/>
  <c r="AC1839" i="1"/>
  <c r="AD1839" i="1"/>
  <c r="AE1839" i="1" a="1"/>
  <c r="AE1839" i="1"/>
  <c r="B1840" i="1"/>
  <c r="X1840" i="1"/>
  <c r="AC1840" i="1"/>
  <c r="AD1840" i="1"/>
  <c r="AE1840" i="1" a="1"/>
  <c r="AE1840" i="1"/>
  <c r="B1841" i="1"/>
  <c r="X1841" i="1"/>
  <c r="AC1841" i="1"/>
  <c r="AD1841" i="1"/>
  <c r="AE1841" i="1" a="1"/>
  <c r="AE1841" i="1"/>
  <c r="B1842" i="1"/>
  <c r="X1842" i="1"/>
  <c r="AC1842" i="1"/>
  <c r="AD1842" i="1"/>
  <c r="AE1842" i="1" a="1"/>
  <c r="AE1842" i="1"/>
  <c r="B1843" i="1"/>
  <c r="X1843" i="1"/>
  <c r="AC1843" i="1"/>
  <c r="AD1843" i="1"/>
  <c r="AE1843" i="1" a="1"/>
  <c r="AE1843" i="1"/>
  <c r="B1844" i="1"/>
  <c r="X1844" i="1"/>
  <c r="AC1844" i="1"/>
  <c r="AD1844" i="1"/>
  <c r="AE1844" i="1" a="1"/>
  <c r="AE1844" i="1"/>
  <c r="B1845" i="1"/>
  <c r="X1845" i="1"/>
  <c r="AC1845" i="1"/>
  <c r="AD1845" i="1"/>
  <c r="AE1845" i="1" a="1"/>
  <c r="AE1845" i="1"/>
  <c r="B1846" i="1"/>
  <c r="X1846" i="1"/>
  <c r="AC1846" i="1"/>
  <c r="AD1846" i="1"/>
  <c r="AE1846" i="1" a="1"/>
  <c r="AE1846" i="1"/>
  <c r="B1847" i="1"/>
  <c r="X1847" i="1"/>
  <c r="AC1847" i="1"/>
  <c r="AD1847" i="1"/>
  <c r="AE1847" i="1" a="1"/>
  <c r="AE1847" i="1"/>
  <c r="B1848" i="1"/>
  <c r="X1848" i="1"/>
  <c r="AC1848" i="1"/>
  <c r="AD1848" i="1"/>
  <c r="AE1848" i="1" a="1"/>
  <c r="AE1848" i="1"/>
  <c r="B1849" i="1"/>
  <c r="X1849" i="1"/>
  <c r="AC1849" i="1"/>
  <c r="AD1849" i="1"/>
  <c r="AE1849" i="1" a="1"/>
  <c r="AE1849" i="1"/>
  <c r="B1850" i="1"/>
  <c r="X1850" i="1"/>
  <c r="AC1850" i="1"/>
  <c r="AD1850" i="1"/>
  <c r="AE1850" i="1" a="1"/>
  <c r="AE1850" i="1"/>
  <c r="B1851" i="1"/>
  <c r="X1851" i="1"/>
  <c r="AC1851" i="1"/>
  <c r="AD1851" i="1"/>
  <c r="AE1851" i="1" a="1"/>
  <c r="AE1851" i="1"/>
  <c r="B1852" i="1"/>
  <c r="X1852" i="1"/>
  <c r="AC1852" i="1"/>
  <c r="AD1852" i="1"/>
  <c r="AE1852" i="1" a="1"/>
  <c r="AE1852" i="1"/>
  <c r="B1853" i="1"/>
  <c r="X1853" i="1"/>
  <c r="AC1853" i="1"/>
  <c r="AD1853" i="1"/>
  <c r="AE1853" i="1" a="1"/>
  <c r="AE1853" i="1"/>
  <c r="B1854" i="1"/>
  <c r="X1854" i="1"/>
  <c r="AC1854" i="1"/>
  <c r="AD1854" i="1"/>
  <c r="AE1854" i="1" a="1"/>
  <c r="AE1854" i="1"/>
  <c r="B1855" i="1"/>
  <c r="X1855" i="1"/>
  <c r="AC1855" i="1"/>
  <c r="AD1855" i="1"/>
  <c r="AE1855" i="1" a="1"/>
  <c r="AE1855" i="1"/>
  <c r="B1856" i="1"/>
  <c r="X1856" i="1"/>
  <c r="AC1856" i="1"/>
  <c r="AD1856" i="1"/>
  <c r="AE1856" i="1" a="1"/>
  <c r="AE1856" i="1"/>
  <c r="B1857" i="1"/>
  <c r="X1857" i="1"/>
  <c r="AC1857" i="1"/>
  <c r="AD1857" i="1"/>
  <c r="AE1857" i="1" a="1"/>
  <c r="AE1857" i="1"/>
  <c r="B1858" i="1"/>
  <c r="X1858" i="1"/>
  <c r="AC1858" i="1"/>
  <c r="AD1858" i="1"/>
  <c r="AE1858" i="1" a="1"/>
  <c r="AE1858" i="1"/>
  <c r="B1859" i="1"/>
  <c r="X1859" i="1"/>
  <c r="AC1859" i="1"/>
  <c r="AD1859" i="1"/>
  <c r="AE1859" i="1" a="1"/>
  <c r="AE1859" i="1"/>
  <c r="B1860" i="1"/>
  <c r="X1860" i="1"/>
  <c r="AC1860" i="1"/>
  <c r="AD1860" i="1"/>
  <c r="AE1860" i="1" a="1"/>
  <c r="AE1860" i="1"/>
  <c r="B1861" i="1"/>
  <c r="X1861" i="1"/>
  <c r="AC1861" i="1"/>
  <c r="AD1861" i="1"/>
  <c r="AE1861" i="1" a="1"/>
  <c r="AE1861" i="1"/>
  <c r="B1862" i="1"/>
  <c r="X1862" i="1"/>
  <c r="AC1862" i="1"/>
  <c r="AD1862" i="1"/>
  <c r="AE1862" i="1" a="1"/>
  <c r="AE1862" i="1"/>
  <c r="B1863" i="1"/>
  <c r="X1863" i="1"/>
  <c r="AC1863" i="1"/>
  <c r="AD1863" i="1"/>
  <c r="AE1863" i="1" a="1"/>
  <c r="AE1863" i="1"/>
  <c r="B1864" i="1"/>
  <c r="X1864" i="1"/>
  <c r="AC1864" i="1"/>
  <c r="AD1864" i="1"/>
  <c r="AE1864" i="1" a="1"/>
  <c r="AE1864" i="1"/>
  <c r="B1865" i="1"/>
  <c r="X1865" i="1"/>
  <c r="AC1865" i="1"/>
  <c r="AD1865" i="1"/>
  <c r="AE1865" i="1" a="1"/>
  <c r="AE1865" i="1"/>
  <c r="B1866" i="1"/>
  <c r="X1866" i="1"/>
  <c r="AC1866" i="1"/>
  <c r="AD1866" i="1"/>
  <c r="AE1866" i="1" a="1"/>
  <c r="AE1866" i="1"/>
  <c r="B1867" i="1"/>
  <c r="X1867" i="1"/>
  <c r="AC1867" i="1"/>
  <c r="AD1867" i="1"/>
  <c r="AE1867" i="1" a="1"/>
  <c r="AE1867" i="1"/>
  <c r="B1868" i="1"/>
  <c r="X1868" i="1"/>
  <c r="AC1868" i="1"/>
  <c r="AD1868" i="1"/>
  <c r="AE1868" i="1" a="1"/>
  <c r="AE1868" i="1"/>
  <c r="B1869" i="1"/>
  <c r="X1869" i="1"/>
  <c r="AC1869" i="1"/>
  <c r="AD1869" i="1"/>
  <c r="AE1869" i="1" a="1"/>
  <c r="AE1869" i="1"/>
  <c r="B1870" i="1"/>
  <c r="X1870" i="1"/>
  <c r="AC1870" i="1"/>
  <c r="AD1870" i="1"/>
  <c r="AE1870" i="1" a="1"/>
  <c r="AE1870" i="1"/>
  <c r="B1871" i="1"/>
  <c r="X1871" i="1"/>
  <c r="AC1871" i="1"/>
  <c r="AD1871" i="1"/>
  <c r="AE1871" i="1" a="1"/>
  <c r="AE1871" i="1"/>
  <c r="B1872" i="1"/>
  <c r="X1872" i="1"/>
  <c r="AC1872" i="1"/>
  <c r="AD1872" i="1"/>
  <c r="AE1872" i="1" a="1"/>
  <c r="AE1872" i="1"/>
  <c r="B1873" i="1"/>
  <c r="X1873" i="1"/>
  <c r="AC1873" i="1"/>
  <c r="AD1873" i="1"/>
  <c r="AE1873" i="1" a="1"/>
  <c r="AE1873" i="1"/>
  <c r="B1874" i="1"/>
  <c r="X1874" i="1"/>
  <c r="AC1874" i="1"/>
  <c r="AD1874" i="1"/>
  <c r="AE1874" i="1" a="1"/>
  <c r="AE1874" i="1"/>
  <c r="B1875" i="1"/>
  <c r="X1875" i="1"/>
  <c r="AC1875" i="1"/>
  <c r="AD1875" i="1"/>
  <c r="AE1875" i="1" a="1"/>
  <c r="AE1875" i="1"/>
  <c r="B1876" i="1"/>
  <c r="X1876" i="1"/>
  <c r="AC1876" i="1"/>
  <c r="AD1876" i="1"/>
  <c r="AE1876" i="1" a="1"/>
  <c r="AE1876" i="1"/>
  <c r="B1877" i="1"/>
  <c r="X1877" i="1"/>
  <c r="AC1877" i="1"/>
  <c r="AD1877" i="1"/>
  <c r="AE1877" i="1" a="1"/>
  <c r="AE1877" i="1"/>
  <c r="B1878" i="1"/>
  <c r="X1878" i="1"/>
  <c r="AC1878" i="1"/>
  <c r="AD1878" i="1"/>
  <c r="AE1878" i="1" a="1"/>
  <c r="AE1878" i="1"/>
  <c r="B1879" i="1"/>
  <c r="X1879" i="1"/>
  <c r="AC1879" i="1"/>
  <c r="AD1879" i="1"/>
  <c r="AE1879" i="1" a="1"/>
  <c r="AE1879" i="1"/>
  <c r="B1880" i="1"/>
  <c r="X1880" i="1"/>
  <c r="AC1880" i="1"/>
  <c r="AD1880" i="1"/>
  <c r="AE1880" i="1" a="1"/>
  <c r="AE1880" i="1"/>
  <c r="B1881" i="1"/>
  <c r="X1881" i="1"/>
  <c r="AC1881" i="1"/>
  <c r="AD1881" i="1"/>
  <c r="AE1881" i="1" a="1"/>
  <c r="AE1881" i="1"/>
  <c r="B1882" i="1"/>
  <c r="X1882" i="1"/>
  <c r="AC1882" i="1"/>
  <c r="AD1882" i="1"/>
  <c r="AE1882" i="1" a="1"/>
  <c r="AE1882" i="1"/>
  <c r="B1883" i="1"/>
  <c r="X1883" i="1"/>
  <c r="AC1883" i="1"/>
  <c r="AD1883" i="1"/>
  <c r="AE1883" i="1" a="1"/>
  <c r="AE1883" i="1"/>
  <c r="B1884" i="1"/>
  <c r="X1884" i="1"/>
  <c r="AC1884" i="1"/>
  <c r="AD1884" i="1"/>
  <c r="AE1884" i="1" a="1"/>
  <c r="AE1884" i="1"/>
  <c r="B1885" i="1"/>
  <c r="X1885" i="1"/>
  <c r="AC1885" i="1"/>
  <c r="AD1885" i="1"/>
  <c r="AE1885" i="1" a="1"/>
  <c r="AE1885" i="1"/>
  <c r="B1886" i="1"/>
  <c r="X1886" i="1"/>
  <c r="AC1886" i="1"/>
  <c r="AD1886" i="1"/>
  <c r="AE1886" i="1" a="1"/>
  <c r="AE1886" i="1"/>
  <c r="B1887" i="1"/>
  <c r="X1887" i="1"/>
  <c r="AC1887" i="1"/>
  <c r="AD1887" i="1"/>
  <c r="AE1887" i="1" a="1"/>
  <c r="AE1887" i="1"/>
  <c r="B1888" i="1"/>
  <c r="X1888" i="1"/>
  <c r="AC1888" i="1"/>
  <c r="AD1888" i="1"/>
  <c r="AE1888" i="1" a="1"/>
  <c r="AE1888" i="1"/>
  <c r="B1889" i="1"/>
  <c r="X1889" i="1"/>
  <c r="AC1889" i="1"/>
  <c r="AD1889" i="1"/>
  <c r="AE1889" i="1" a="1"/>
  <c r="AE1889" i="1"/>
  <c r="B1890" i="1"/>
  <c r="X1890" i="1"/>
  <c r="AC1890" i="1"/>
  <c r="AD1890" i="1"/>
  <c r="AE1890" i="1" a="1"/>
  <c r="AE1890" i="1"/>
  <c r="B1891" i="1"/>
  <c r="X1891" i="1"/>
  <c r="AC1891" i="1"/>
  <c r="AD1891" i="1"/>
  <c r="AE1891" i="1" a="1"/>
  <c r="AE1891" i="1"/>
  <c r="B1892" i="1"/>
  <c r="X1892" i="1"/>
  <c r="AC1892" i="1"/>
  <c r="AD1892" i="1"/>
  <c r="AE1892" i="1" a="1"/>
  <c r="AE1892" i="1"/>
  <c r="B1893" i="1"/>
  <c r="X1893" i="1"/>
  <c r="AC1893" i="1"/>
  <c r="AD1893" i="1"/>
  <c r="AE1893" i="1" a="1"/>
  <c r="AE1893" i="1"/>
  <c r="B1894" i="1"/>
  <c r="X1894" i="1"/>
  <c r="AC1894" i="1"/>
  <c r="AD1894" i="1"/>
  <c r="AE1894" i="1" a="1"/>
  <c r="AE1894" i="1"/>
  <c r="B1895" i="1"/>
  <c r="X1895" i="1"/>
  <c r="AC1895" i="1"/>
  <c r="AD1895" i="1"/>
  <c r="AE1895" i="1" a="1"/>
  <c r="AE1895" i="1"/>
  <c r="B1896" i="1"/>
  <c r="X1896" i="1"/>
  <c r="AC1896" i="1"/>
  <c r="AD1896" i="1"/>
  <c r="AE1896" i="1" a="1"/>
  <c r="AE1896" i="1"/>
  <c r="B1897" i="1"/>
  <c r="X1897" i="1"/>
  <c r="AC1897" i="1"/>
  <c r="AD1897" i="1"/>
  <c r="AE1897" i="1" a="1"/>
  <c r="AE1897" i="1"/>
  <c r="B1898" i="1"/>
  <c r="X1898" i="1"/>
  <c r="AC1898" i="1"/>
  <c r="AD1898" i="1"/>
  <c r="AE1898" i="1" a="1"/>
  <c r="AE1898" i="1"/>
  <c r="B1899" i="1"/>
  <c r="X1899" i="1"/>
  <c r="AC1899" i="1"/>
  <c r="AD1899" i="1"/>
  <c r="AE1899" i="1" a="1"/>
  <c r="AE1899" i="1"/>
  <c r="B1900" i="1"/>
  <c r="X1900" i="1"/>
  <c r="AC1900" i="1"/>
  <c r="AD1900" i="1"/>
  <c r="AE1900" i="1" a="1"/>
  <c r="AE1900" i="1"/>
  <c r="B1901" i="1"/>
  <c r="X1901" i="1"/>
  <c r="AC1901" i="1"/>
  <c r="AD1901" i="1"/>
  <c r="AE1901" i="1" a="1"/>
  <c r="AE1901" i="1"/>
  <c r="B1902" i="1"/>
  <c r="X1902" i="1"/>
  <c r="AC1902" i="1"/>
  <c r="AD1902" i="1"/>
  <c r="AE1902" i="1" a="1"/>
  <c r="AE1902" i="1"/>
  <c r="B1903" i="1"/>
  <c r="X1903" i="1"/>
  <c r="AC1903" i="1"/>
  <c r="AD1903" i="1"/>
  <c r="AE1903" i="1" a="1"/>
  <c r="AE1903" i="1"/>
  <c r="B1904" i="1"/>
  <c r="X1904" i="1"/>
  <c r="AC1904" i="1"/>
  <c r="AD1904" i="1"/>
  <c r="AE1904" i="1" a="1"/>
  <c r="AE1904" i="1"/>
  <c r="B1905" i="1"/>
  <c r="X1905" i="1"/>
  <c r="AC1905" i="1"/>
  <c r="AD1905" i="1"/>
  <c r="AE1905" i="1" a="1"/>
  <c r="AE1905" i="1"/>
  <c r="B1906" i="1"/>
  <c r="X1906" i="1"/>
  <c r="AC1906" i="1"/>
  <c r="AD1906" i="1"/>
  <c r="AE1906" i="1" a="1"/>
  <c r="AE1906" i="1"/>
  <c r="B1907" i="1"/>
  <c r="X1907" i="1"/>
  <c r="AC1907" i="1"/>
  <c r="AD1907" i="1"/>
  <c r="AE1907" i="1" a="1"/>
  <c r="AE1907" i="1"/>
  <c r="B1908" i="1"/>
  <c r="X1908" i="1"/>
  <c r="AC1908" i="1"/>
  <c r="AD1908" i="1"/>
  <c r="AE1908" i="1" a="1"/>
  <c r="AE1908" i="1"/>
  <c r="B1909" i="1"/>
  <c r="X1909" i="1"/>
  <c r="AC1909" i="1"/>
  <c r="AD1909" i="1"/>
  <c r="AE1909" i="1" a="1"/>
  <c r="AE1909" i="1"/>
  <c r="B1910" i="1"/>
  <c r="X1910" i="1"/>
  <c r="AC1910" i="1"/>
  <c r="AD1910" i="1"/>
  <c r="AE1910" i="1" a="1"/>
  <c r="AE1910" i="1"/>
  <c r="B1911" i="1"/>
  <c r="X1911" i="1"/>
  <c r="AC1911" i="1"/>
  <c r="AD1911" i="1"/>
  <c r="AE1911" i="1" a="1"/>
  <c r="AE1911" i="1"/>
  <c r="B1912" i="1"/>
  <c r="X1912" i="1"/>
  <c r="AC1912" i="1"/>
  <c r="AD1912" i="1"/>
  <c r="AE1912" i="1" a="1"/>
  <c r="AE1912" i="1"/>
  <c r="B1913" i="1"/>
  <c r="X1913" i="1"/>
  <c r="AC1913" i="1"/>
  <c r="AD1913" i="1"/>
  <c r="AE1913" i="1" a="1"/>
  <c r="AE1913" i="1"/>
  <c r="B1914" i="1"/>
  <c r="X1914" i="1"/>
  <c r="AC1914" i="1"/>
  <c r="AD1914" i="1"/>
  <c r="AE1914" i="1" a="1"/>
  <c r="AE1914" i="1"/>
  <c r="B1915" i="1"/>
  <c r="X1915" i="1"/>
  <c r="AC1915" i="1"/>
  <c r="AD1915" i="1"/>
  <c r="AE1915" i="1" a="1"/>
  <c r="AE1915" i="1"/>
  <c r="B1916" i="1"/>
  <c r="X1916" i="1"/>
  <c r="AC1916" i="1"/>
  <c r="AD1916" i="1"/>
  <c r="AE1916" i="1" a="1"/>
  <c r="AE1916" i="1"/>
  <c r="B1917" i="1"/>
  <c r="X1917" i="1"/>
  <c r="AC1917" i="1"/>
  <c r="AD1917" i="1"/>
  <c r="AE1917" i="1" a="1"/>
  <c r="AE1917" i="1"/>
  <c r="B1918" i="1"/>
  <c r="X1918" i="1"/>
  <c r="AC1918" i="1"/>
  <c r="AD1918" i="1"/>
  <c r="AE1918" i="1" a="1"/>
  <c r="AE1918" i="1"/>
  <c r="B1919" i="1"/>
  <c r="X1919" i="1"/>
  <c r="AC1919" i="1"/>
  <c r="AD1919" i="1"/>
  <c r="AE1919" i="1" a="1"/>
  <c r="AE1919" i="1"/>
  <c r="B1920" i="1"/>
  <c r="X1920" i="1"/>
  <c r="AC1920" i="1"/>
  <c r="AD1920" i="1"/>
  <c r="AE1920" i="1" a="1"/>
  <c r="AE1920" i="1"/>
  <c r="B1921" i="1"/>
  <c r="X1921" i="1"/>
  <c r="AC1921" i="1"/>
  <c r="AD1921" i="1"/>
  <c r="AE1921" i="1" a="1"/>
  <c r="AE1921" i="1"/>
  <c r="B1922" i="1"/>
  <c r="X1922" i="1"/>
  <c r="AC1922" i="1"/>
  <c r="AD1922" i="1"/>
  <c r="AE1922" i="1" a="1"/>
  <c r="AE1922" i="1"/>
  <c r="B1923" i="1"/>
  <c r="X1923" i="1"/>
  <c r="AC1923" i="1"/>
  <c r="AD1923" i="1"/>
  <c r="AE1923" i="1" a="1"/>
  <c r="AE1923" i="1"/>
  <c r="B1924" i="1"/>
  <c r="X1924" i="1"/>
  <c r="AC1924" i="1"/>
  <c r="AD1924" i="1"/>
  <c r="AE1924" i="1" a="1"/>
  <c r="AE1924" i="1"/>
  <c r="B1925" i="1"/>
  <c r="X1925" i="1"/>
  <c r="AC1925" i="1"/>
  <c r="AD1925" i="1"/>
  <c r="AE1925" i="1" a="1"/>
  <c r="AE1925" i="1"/>
  <c r="B1926" i="1"/>
  <c r="X1926" i="1"/>
  <c r="AC1926" i="1"/>
  <c r="AD1926" i="1"/>
  <c r="AE1926" i="1" a="1"/>
  <c r="AE1926" i="1"/>
  <c r="B1927" i="1"/>
  <c r="X1927" i="1"/>
  <c r="AC1927" i="1"/>
  <c r="AD1927" i="1"/>
  <c r="AE1927" i="1" a="1"/>
  <c r="AE1927" i="1"/>
  <c r="B1928" i="1"/>
  <c r="X1928" i="1"/>
  <c r="AC1928" i="1"/>
  <c r="AD1928" i="1"/>
  <c r="AE1928" i="1" a="1"/>
  <c r="AE1928" i="1"/>
  <c r="B1929" i="1"/>
  <c r="X1929" i="1"/>
  <c r="AC1929" i="1"/>
  <c r="AD1929" i="1"/>
  <c r="AE1929" i="1" a="1"/>
  <c r="AE1929" i="1"/>
  <c r="B1930" i="1"/>
  <c r="X1930" i="1"/>
  <c r="AC1930" i="1"/>
  <c r="AD1930" i="1"/>
  <c r="AE1930" i="1" a="1"/>
  <c r="AE1930" i="1"/>
  <c r="B1931" i="1"/>
  <c r="X1931" i="1"/>
  <c r="AC1931" i="1"/>
  <c r="AD1931" i="1"/>
  <c r="AE1931" i="1" a="1"/>
  <c r="AE1931" i="1"/>
  <c r="B1932" i="1"/>
  <c r="X1932" i="1"/>
  <c r="AC1932" i="1"/>
  <c r="AD1932" i="1"/>
  <c r="AE1932" i="1" a="1"/>
  <c r="AE1932" i="1"/>
  <c r="B1933" i="1"/>
  <c r="X1933" i="1"/>
  <c r="AC1933" i="1"/>
  <c r="AD1933" i="1"/>
  <c r="AE1933" i="1" a="1"/>
  <c r="AE1933" i="1"/>
  <c r="B1934" i="1"/>
  <c r="X1934" i="1"/>
  <c r="AC1934" i="1"/>
  <c r="AD1934" i="1"/>
  <c r="AE1934" i="1" a="1"/>
  <c r="AE1934" i="1"/>
  <c r="B1935" i="1"/>
  <c r="X1935" i="1"/>
  <c r="AC1935" i="1"/>
  <c r="AD1935" i="1"/>
  <c r="AE1935" i="1" a="1"/>
  <c r="AE1935" i="1"/>
  <c r="B1936" i="1"/>
  <c r="X1936" i="1"/>
  <c r="AC1936" i="1"/>
  <c r="AD1936" i="1"/>
  <c r="AE1936" i="1" a="1"/>
  <c r="AE1936" i="1"/>
  <c r="B1937" i="1"/>
  <c r="X1937" i="1"/>
  <c r="AC1937" i="1"/>
  <c r="AD1937" i="1"/>
  <c r="AE1937" i="1" a="1"/>
  <c r="AE1937" i="1"/>
  <c r="U41" i="6"/>
  <c r="U32" i="4"/>
  <c r="U18" i="4"/>
  <c r="U12" i="4"/>
  <c r="U7" i="4"/>
  <c r="Q27" i="2"/>
  <c r="Q22" i="2"/>
  <c r="Q8" i="2"/>
  <c r="U26" i="6"/>
  <c r="U18" i="6"/>
  <c r="U12" i="6"/>
  <c r="U7" i="6"/>
  <c r="Q15" i="2"/>
  <c r="Q34" i="2"/>
  <c r="U25"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<sst xmlns="http://schemas.openxmlformats.org/spreadsheetml/2006/main" count="23585" uniqueCount="3098">
  <si>
    <t>Niagara Falls</t>
  </si>
  <si>
    <t>New York</t>
  </si>
  <si>
    <t>East</t>
  </si>
  <si>
    <t>United States</t>
  </si>
  <si>
    <t>T28 WORLD</t>
  </si>
  <si>
    <t>Small Box</t>
  </si>
  <si>
    <t>Telephones and Communication</t>
  </si>
  <si>
    <t>Technology</t>
  </si>
  <si>
    <t>Consumer</t>
  </si>
  <si>
    <t>Regular Air</t>
  </si>
  <si>
    <t>Not Specified</t>
  </si>
  <si>
    <t>Dennis Block Richardson</t>
  </si>
  <si>
    <t>Westlake</t>
  </si>
  <si>
    <t>Ohio</t>
  </si>
  <si>
    <t>Logitech Internet Navigator Keyboard</t>
  </si>
  <si>
    <t>Computer Peripherals</t>
  </si>
  <si>
    <t>Home Office</t>
  </si>
  <si>
    <t>Express Air</t>
  </si>
  <si>
    <t>Tommy Ellis Ritchie</t>
  </si>
  <si>
    <t>Alexandria</t>
  </si>
  <si>
    <t>Virginia</t>
  </si>
  <si>
    <t>South</t>
  </si>
  <si>
    <t>X-Rack™ File for Hanging Folders</t>
  </si>
  <si>
    <t>Storage &amp; Organization</t>
  </si>
  <si>
    <t>Office Supplies</t>
  </si>
  <si>
    <t>George McLamb</t>
  </si>
  <si>
    <t>North Royalton</t>
  </si>
  <si>
    <t>Howard Miller 16" Diameter Gallery Wall Clock</t>
  </si>
  <si>
    <t>Office Furnishings</t>
  </si>
  <si>
    <t>Furniture</t>
  </si>
  <si>
    <t>Low</t>
  </si>
  <si>
    <t>Gary Frazier</t>
  </si>
  <si>
    <t>Charlotte</t>
  </si>
  <si>
    <t>North Carolina</t>
  </si>
  <si>
    <t>Andrew Gonzalez</t>
  </si>
  <si>
    <t>New City</t>
  </si>
  <si>
    <t>Unpadded Memo Slips</t>
  </si>
  <si>
    <t>Wrap Bag</t>
  </si>
  <si>
    <t>Paper</t>
  </si>
  <si>
    <t>Corporate</t>
  </si>
  <si>
    <t>Annie Odom</t>
  </si>
  <si>
    <t>Hewlett Packard LaserJet 3310 Copier</t>
  </si>
  <si>
    <t>Large Box</t>
  </si>
  <si>
    <t>Copiers and Fax</t>
  </si>
  <si>
    <t>Fellowes Superior 10 Outlet Split Surge Protector</t>
  </si>
  <si>
    <t>Appliances</t>
  </si>
  <si>
    <t>Coos Bay</t>
  </si>
  <si>
    <t>Oregon</t>
  </si>
  <si>
    <t>West</t>
  </si>
  <si>
    <t>80 Minute Slim Jewel Case CD-R , 10/Pack - Staples</t>
  </si>
  <si>
    <t>Small Pack</t>
  </si>
  <si>
    <t>Small Business</t>
  </si>
  <si>
    <t>Teresa Hill</t>
  </si>
  <si>
    <t>Santa Rosa</t>
  </si>
  <si>
    <t>California</t>
  </si>
  <si>
    <t>Filing/Storage Totes and Swivel Casters</t>
  </si>
  <si>
    <t>High</t>
  </si>
  <si>
    <t>Kelly O'Connor</t>
  </si>
  <si>
    <t>*Staples* vLetter Openers, 2/Pack</t>
  </si>
  <si>
    <t>Scissors, Rulers and Trimmers</t>
  </si>
  <si>
    <t>Staples Vinyl Coated Paper Clips, 800/Box</t>
  </si>
  <si>
    <t>Rubber Bands</t>
  </si>
  <si>
    <t>Los Angeles</t>
  </si>
  <si>
    <t>Jenny Gold</t>
  </si>
  <si>
    <t>Springville</t>
  </si>
  <si>
    <t>Utah</t>
  </si>
  <si>
    <t>Accessory9</t>
  </si>
  <si>
    <t>Becky O'Brien</t>
  </si>
  <si>
    <t>Laredo</t>
  </si>
  <si>
    <t>Texas</t>
  </si>
  <si>
    <t>Central</t>
  </si>
  <si>
    <t>Westinghouse Clip-On Gooseneck Lamps</t>
  </si>
  <si>
    <t>Medium</t>
  </si>
  <si>
    <t>Dennis Welch</t>
  </si>
  <si>
    <t>Coral Springs</t>
  </si>
  <si>
    <t>Florida</t>
  </si>
  <si>
    <t>StarTAC 8000</t>
  </si>
  <si>
    <t>Renee Huang</t>
  </si>
  <si>
    <t>Quartet Omega® Colored Chalk, 12/Pack</t>
  </si>
  <si>
    <t>Pens &amp; Art Supplies</t>
  </si>
  <si>
    <t>Odenton</t>
  </si>
  <si>
    <t>Maryland</t>
  </si>
  <si>
    <t>Barrel Sharpener</t>
  </si>
  <si>
    <t>Jamie Ward</t>
  </si>
  <si>
    <t>Universal Premium White Copier/Laser Paper (20Lb. and 87 Bright)</t>
  </si>
  <si>
    <t>Keytronic 105-Key Spanish Keyboard</t>
  </si>
  <si>
    <t>Edina</t>
  </si>
  <si>
    <t>Minnesota</t>
  </si>
  <si>
    <t>Xerox 214</t>
  </si>
  <si>
    <t>Melanie Morrow</t>
  </si>
  <si>
    <t>Hendersonville</t>
  </si>
  <si>
    <t>Tennessee</t>
  </si>
  <si>
    <t>Verbatim DVD-R, 3.95GB, SR, Mitsubishi Branded, Jewel</t>
  </si>
  <si>
    <t>Arthur Gold</t>
  </si>
  <si>
    <t>Chandler</t>
  </si>
  <si>
    <t>Arizona</t>
  </si>
  <si>
    <t>Bionaire 99.97% HEPA Air Cleaner</t>
  </si>
  <si>
    <t>Medium Box</t>
  </si>
  <si>
    <t>Jimmy Wang</t>
  </si>
  <si>
    <t>Cranston</t>
  </si>
  <si>
    <t>Rhode Island</t>
  </si>
  <si>
    <t>Zoom V.92 USB External Faxmodem</t>
  </si>
  <si>
    <t>Judy Merritt</t>
  </si>
  <si>
    <t>Washington</t>
  </si>
  <si>
    <t>District of Columbia</t>
  </si>
  <si>
    <t>Lock-Up Easel 'Spel-Binder'</t>
  </si>
  <si>
    <t>Binders and Binder Accessories</t>
  </si>
  <si>
    <t>Louis Parrish</t>
  </si>
  <si>
    <t>New Britain</t>
  </si>
  <si>
    <t>Connecticut</t>
  </si>
  <si>
    <t>John Morse</t>
  </si>
  <si>
    <t>Hempstead</t>
  </si>
  <si>
    <t>Xerox 197</t>
  </si>
  <si>
    <t>Eric West</t>
  </si>
  <si>
    <t>Nina Horne Kelly</t>
  </si>
  <si>
    <t>Weslaco</t>
  </si>
  <si>
    <t>Epson C62 Color Inkjet Printer</t>
  </si>
  <si>
    <t>Jumbo Box</t>
  </si>
  <si>
    <t>Office Machines</t>
  </si>
  <si>
    <t>Delivery Truck</t>
  </si>
  <si>
    <t>Marguerite Yu</t>
  </si>
  <si>
    <t>Beverly Hills</t>
  </si>
  <si>
    <t>Imation 3.5", DISKETTE 44766 HGHLD3.52HD/FM, 10/Pack</t>
  </si>
  <si>
    <t>Critical</t>
  </si>
  <si>
    <t>Elsie Floyd</t>
  </si>
  <si>
    <t>West Des Moines</t>
  </si>
  <si>
    <t>Iowa</t>
  </si>
  <si>
    <t>Xerox 196</t>
  </si>
  <si>
    <t>Natalie Watts</t>
  </si>
  <si>
    <t>Bush Westfield Collection Bookcases, Fully Assembled</t>
  </si>
  <si>
    <t>Bookcases</t>
  </si>
  <si>
    <t>Aberdeen</t>
  </si>
  <si>
    <t>South Dakota</t>
  </si>
  <si>
    <t>Bravo II™ Megaboss® 12-Amp Hard Body Upright, Replacement Belts, 2 Belts per Pack</t>
  </si>
  <si>
    <t>Gerald Crabtree</t>
  </si>
  <si>
    <t>Redondo Beach</t>
  </si>
  <si>
    <t>StarTAC 7760</t>
  </si>
  <si>
    <t>Kelly Shaw</t>
  </si>
  <si>
    <t>Redlands</t>
  </si>
  <si>
    <t>Xerox 1983</t>
  </si>
  <si>
    <t>Robyn Garner</t>
  </si>
  <si>
    <t>Portsmouth</t>
  </si>
  <si>
    <t>New Hampshire</t>
  </si>
  <si>
    <t>Avery 498</t>
  </si>
  <si>
    <t>Labels</t>
  </si>
  <si>
    <t>Jeanne Walker</t>
  </si>
  <si>
    <t>Manitowoc</t>
  </si>
  <si>
    <t>Wisconsin</t>
  </si>
  <si>
    <t>Executive Impressions 14" Two-Color Numerals Wall Clock</t>
  </si>
  <si>
    <t>Eugene H Walsh</t>
  </si>
  <si>
    <t>Mechanicsville</t>
  </si>
  <si>
    <t>Hon 4070 Series Pagoda™ Armless Upholstered Stacking Chairs</t>
  </si>
  <si>
    <t>Jumbo Drum</t>
  </si>
  <si>
    <t>Chairs &amp; Chairmats</t>
  </si>
  <si>
    <t>Alfred Singh</t>
  </si>
  <si>
    <t>Levittown</t>
  </si>
  <si>
    <t>Electrix 20W Halogen Replacement Bulb for Zoom-In Desk Lamp</t>
  </si>
  <si>
    <t>Karen O'Donnell</t>
  </si>
  <si>
    <t>Gyration Ultra Cordless Optical Suite</t>
  </si>
  <si>
    <t>Adrian</t>
  </si>
  <si>
    <t>Michigan</t>
  </si>
  <si>
    <t>Deflect-o DuraMat Antistatic Studded Beveled Mat for Medium Pile Carpeting</t>
  </si>
  <si>
    <t>Steven Long</t>
  </si>
  <si>
    <t>Reynoldsburg</t>
  </si>
  <si>
    <t>KI Conference Tables</t>
  </si>
  <si>
    <t>Tables</t>
  </si>
  <si>
    <t>Frances Powers</t>
  </si>
  <si>
    <t>Springfield</t>
  </si>
  <si>
    <t>Missouri</t>
  </si>
  <si>
    <t>Kensington 7 Outlet MasterPiece Power Center</t>
  </si>
  <si>
    <t>Rodney Field</t>
  </si>
  <si>
    <t>Lafayette</t>
  </si>
  <si>
    <t>Indiana</t>
  </si>
  <si>
    <t>Bevis 36 x 72 Conference Tables</t>
  </si>
  <si>
    <t>Brooke Lancaster</t>
  </si>
  <si>
    <t>Roseville</t>
  </si>
  <si>
    <t>2160i</t>
  </si>
  <si>
    <t>Valerie Moon</t>
  </si>
  <si>
    <t>Office Star - Contemporary Task Swivel chair with 2-way adjustable arms, Plum</t>
  </si>
  <si>
    <t>Jacksonville</t>
  </si>
  <si>
    <t>Park Ridge™ Embossed Executive Business Envelopes</t>
  </si>
  <si>
    <t>Envelopes</t>
  </si>
  <si>
    <t>Jackie McCullough</t>
  </si>
  <si>
    <t>O'Sullivan 3-Shelf Heavy-Duty Bookcases</t>
  </si>
  <si>
    <t>Shreveport</t>
  </si>
  <si>
    <t>Louisiana</t>
  </si>
  <si>
    <t>Colored Envelopes</t>
  </si>
  <si>
    <t>Cathy Burgess</t>
  </si>
  <si>
    <t>Biloxi</t>
  </si>
  <si>
    <t>Mississippi</t>
  </si>
  <si>
    <t>Portfile® Personal File Boxes</t>
  </si>
  <si>
    <t>Laurence Flowers</t>
  </si>
  <si>
    <t>Indianapolis</t>
  </si>
  <si>
    <t>Bionaire Personal Warm Mist Humidifier/Vaporizer</t>
  </si>
  <si>
    <t>Betsy Gibson</t>
  </si>
  <si>
    <t>Lacey</t>
  </si>
  <si>
    <t>Computer Printout Paper with Letter-Trim Perforations</t>
  </si>
  <si>
    <t>Debbie Hsu</t>
  </si>
  <si>
    <t>Wilson Jones Hanging View Binder, White, 1"</t>
  </si>
  <si>
    <t>Frankfort</t>
  </si>
  <si>
    <t>Prang Drawing Pencil Set</t>
  </si>
  <si>
    <t>Melvin Duke</t>
  </si>
  <si>
    <t>Eldon Expressions Punched Metal &amp; Wood Desk Accessories, Pewter &amp; Cherry</t>
  </si>
  <si>
    <t>#10- 4 1/8" x 9 1/2" Recycled Envelopes</t>
  </si>
  <si>
    <t>Diane Barr</t>
  </si>
  <si>
    <t>Rogers</t>
  </si>
  <si>
    <t>Arkansas</t>
  </si>
  <si>
    <t>Accessory37</t>
  </si>
  <si>
    <t>Jay Simon</t>
  </si>
  <si>
    <t>Cumberland</t>
  </si>
  <si>
    <t>Lesro Sheffield Collection Coffee Table, End Table, Center Table, Corner Table</t>
  </si>
  <si>
    <t>Kerry Beach</t>
  </si>
  <si>
    <t>Medina</t>
  </si>
  <si>
    <t>Xerox 23</t>
  </si>
  <si>
    <t>Clara Kaplan</t>
  </si>
  <si>
    <t>Hayes Optima 56K V.90 Internal Voice Modem</t>
  </si>
  <si>
    <t>Massillon</t>
  </si>
  <si>
    <t>Newell 337</t>
  </si>
  <si>
    <t>Christopher High</t>
  </si>
  <si>
    <t>Richmond</t>
  </si>
  <si>
    <t>Canon Image Class D660 Copier</t>
  </si>
  <si>
    <t>John Bray</t>
  </si>
  <si>
    <t>Green Bay</t>
  </si>
  <si>
    <t>Global Ergonomic Managers Chair</t>
  </si>
  <si>
    <t>Megan Woods</t>
  </si>
  <si>
    <t>Norfolk</t>
  </si>
  <si>
    <t>Nebraska</t>
  </si>
  <si>
    <t>Newell 333</t>
  </si>
  <si>
    <t>Judy Barrett</t>
  </si>
  <si>
    <t>O'Sullivan Living Dimensions 3-Shelf Bookcases</t>
  </si>
  <si>
    <t>Redmond</t>
  </si>
  <si>
    <t>Bevis Round Conference Table Top, X-Base</t>
  </si>
  <si>
    <t>Aaron Riggs</t>
  </si>
  <si>
    <t>Wirebound Message Book, 4 per Page</t>
  </si>
  <si>
    <t>Canon MP41DH Printing Calculator</t>
  </si>
  <si>
    <t>Lodi</t>
  </si>
  <si>
    <t>New Jersey</t>
  </si>
  <si>
    <t>Avery Durable Binders</t>
  </si>
  <si>
    <t>Tom McFarland</t>
  </si>
  <si>
    <t>Boston</t>
  </si>
  <si>
    <t>Massachusetts</t>
  </si>
  <si>
    <t>Caroline Johnston</t>
  </si>
  <si>
    <t>Belkin 105-Key Black Keyboard</t>
  </si>
  <si>
    <t>Biddeford</t>
  </si>
  <si>
    <t>Maine</t>
  </si>
  <si>
    <t>Claudia Boyle</t>
  </si>
  <si>
    <t>Greensburg</t>
  </si>
  <si>
    <t>Pennsylvania</t>
  </si>
  <si>
    <t>Ampad #10 Peel &amp; Seel® Holiday Envelopes</t>
  </si>
  <si>
    <t>Lucille McGee</t>
  </si>
  <si>
    <t>Edinburg</t>
  </si>
  <si>
    <t>Important Message Pads, 50 4-1/4 x 5-1/2 Forms per Pad</t>
  </si>
  <si>
    <t>Kurt O'Connor</t>
  </si>
  <si>
    <t>Eagle Pass</t>
  </si>
  <si>
    <t>Plymouth Boxed Rubber Bands by Plymouth</t>
  </si>
  <si>
    <t>Ray Grady</t>
  </si>
  <si>
    <t>Lunenburg</t>
  </si>
  <si>
    <t>StarTAC ST7762</t>
  </si>
  <si>
    <t>Alice Berger McIntyre</t>
  </si>
  <si>
    <t>Mundelein</t>
  </si>
  <si>
    <t>Illinois</t>
  </si>
  <si>
    <t>Anita Kang</t>
  </si>
  <si>
    <t>Middle River</t>
  </si>
  <si>
    <t>Iris Project Case</t>
  </si>
  <si>
    <t>Frances Johnson</t>
  </si>
  <si>
    <t>La Vista</t>
  </si>
  <si>
    <t>V 3600 Series</t>
  </si>
  <si>
    <t>Marian Willis</t>
  </si>
  <si>
    <t>Ibico Hi-Tech Manual Binding System</t>
  </si>
  <si>
    <t>Muncie</t>
  </si>
  <si>
    <t>Avery Legal 4-Ring Binder</t>
  </si>
  <si>
    <t>Joseph Dawson</t>
  </si>
  <si>
    <t>Mustang</t>
  </si>
  <si>
    <t>Oklahoma</t>
  </si>
  <si>
    <t>Xerox 1993</t>
  </si>
  <si>
    <t>Holly Pate</t>
  </si>
  <si>
    <t>Bolingbrook</t>
  </si>
  <si>
    <t>Executive Impressions 13" Chairman Wall Clock</t>
  </si>
  <si>
    <t>Steve O'Brien</t>
  </si>
  <si>
    <t>Watertown</t>
  </si>
  <si>
    <t>Tyvek® Side-Opening Peel &amp; Seel® Expanding Envelopes</t>
  </si>
  <si>
    <t>Pat Kinney</t>
  </si>
  <si>
    <t>Harrisonburg</t>
  </si>
  <si>
    <t>Newell 326</t>
  </si>
  <si>
    <t>Kenneth Pollock</t>
  </si>
  <si>
    <t>Memorex 4.7GB DVD+R, 3/Pack</t>
  </si>
  <si>
    <t>Kalamazoo</t>
  </si>
  <si>
    <t>Bretford CR4500 Series Slim Rectangular Table</t>
  </si>
  <si>
    <t>Lynda Banks</t>
  </si>
  <si>
    <t>Avery 492</t>
  </si>
  <si>
    <t>Tucker</t>
  </si>
  <si>
    <t>Georgia</t>
  </si>
  <si>
    <t>Newell 318</t>
  </si>
  <si>
    <t>Michelle Bryant Phillips</t>
  </si>
  <si>
    <t>Avery 481</t>
  </si>
  <si>
    <t>Englewood</t>
  </si>
  <si>
    <t>Colorado</t>
  </si>
  <si>
    <t>Fellowes Twister Kit, Gray/Clear, 3/pkg</t>
  </si>
  <si>
    <t>Robyn Zhou</t>
  </si>
  <si>
    <t>Seattle</t>
  </si>
  <si>
    <t>Southworth 25% Cotton Linen-Finish Paper &amp; Envelopes</t>
  </si>
  <si>
    <t>Jimmy Alston Holder</t>
  </si>
  <si>
    <t>New York City</t>
  </si>
  <si>
    <t>Toni Swanson</t>
  </si>
  <si>
    <t>Manila Recycled Extra-Heavyweight Clasp Envelopes, 6" x 9"</t>
  </si>
  <si>
    <t>Kerry Green</t>
  </si>
  <si>
    <t>Norwich</t>
  </si>
  <si>
    <t>Rush Hierlooms Collection Rich Wood Bookcases</t>
  </si>
  <si>
    <t>Randy Jiang</t>
  </si>
  <si>
    <t>5165</t>
  </si>
  <si>
    <t>Peggy Lanier</t>
  </si>
  <si>
    <t>T65</t>
  </si>
  <si>
    <t>Advantus 10-Drawer Portable Organizer, Chrome Metal Frame, Smoke Drawers</t>
  </si>
  <si>
    <t>Denton</t>
  </si>
  <si>
    <t>DS/HD IBM Formatted Diskettes, 200/Pack - Staples</t>
  </si>
  <si>
    <t>Jennifer Siegel</t>
  </si>
  <si>
    <t>Okidata ML395C Color Dot Matrix Printer</t>
  </si>
  <si>
    <t>Ponte Vedra Beach</t>
  </si>
  <si>
    <t>Fluorescent Highlighters by Dixon</t>
  </si>
  <si>
    <t>Ray Silverman</t>
  </si>
  <si>
    <t>Xerox 1922</t>
  </si>
  <si>
    <t>Hon 2090 “Pillow Soft” Series Mid Back Swivel/Tilt Chairs</t>
  </si>
  <si>
    <t>Londonderry</t>
  </si>
  <si>
    <t>Eureka Disposable Bags for Sanitaire® Vibra Groomer I® Upright Vac</t>
  </si>
  <si>
    <t>Herbert Donnelly Swanson</t>
  </si>
  <si>
    <t>Coachella</t>
  </si>
  <si>
    <t>Emma Buckley</t>
  </si>
  <si>
    <t>Papillion</t>
  </si>
  <si>
    <t>Holmes Odor Grabber</t>
  </si>
  <si>
    <t>Amanda Conner</t>
  </si>
  <si>
    <t>Louisville</t>
  </si>
  <si>
    <t>Targus USB Numeric Keypad</t>
  </si>
  <si>
    <t>Justin Frank</t>
  </si>
  <si>
    <t>Saco</t>
  </si>
  <si>
    <t>Chromcraft Bull-Nose Wood Oval Conference Tables &amp; Bases</t>
  </si>
  <si>
    <t>Kristin George</t>
  </si>
  <si>
    <t>Anderson</t>
  </si>
  <si>
    <t>3M Hangers With Command Adhesive</t>
  </si>
  <si>
    <t>Charlie Moore</t>
  </si>
  <si>
    <t>80 Minute CD-R Spindle, 100/Pack - Staples</t>
  </si>
  <si>
    <t>Southgate</t>
  </si>
  <si>
    <t>Staples Battery-Operated Desktop Pencil Sharpener</t>
  </si>
  <si>
    <t>Wayne Bean</t>
  </si>
  <si>
    <t>Pleasant Grove</t>
  </si>
  <si>
    <t>Walter Young</t>
  </si>
  <si>
    <t>Kristine Connolly</t>
  </si>
  <si>
    <t>Maplewood</t>
  </si>
  <si>
    <t>Aluminum Document Frame</t>
  </si>
  <si>
    <t>William Sharma</t>
  </si>
  <si>
    <t>West Linn</t>
  </si>
  <si>
    <t>Belkin ErgoBoard™ Keyboard</t>
  </si>
  <si>
    <t>Vickie Martinez</t>
  </si>
  <si>
    <t>Knoxville</t>
  </si>
  <si>
    <t>Microsoft Natural Keyboard Elite</t>
  </si>
  <si>
    <t>Kent Kerr</t>
  </si>
  <si>
    <t>Albemarle</t>
  </si>
  <si>
    <t>Xerox 1929</t>
  </si>
  <si>
    <t>Monica McCormick</t>
  </si>
  <si>
    <t>Logitech Access Keyboard</t>
  </si>
  <si>
    <t>Lemon Grove</t>
  </si>
  <si>
    <t>Decoflex Hanging Personal Folder File, Blue</t>
  </si>
  <si>
    <t>Katherine Kearney</t>
  </si>
  <si>
    <t>Xerox 193</t>
  </si>
  <si>
    <t>Eldon® Expressions™ Wood Desk Accessories, Oak</t>
  </si>
  <si>
    <t>Henderson</t>
  </si>
  <si>
    <t>Kentucky</t>
  </si>
  <si>
    <t>12 Colored Short Pencils</t>
  </si>
  <si>
    <t>Rachel Casey</t>
  </si>
  <si>
    <t>Shirley</t>
  </si>
  <si>
    <t>Harmony HEPA Quiet Air Purifiers</t>
  </si>
  <si>
    <t>Lorraine Boykin</t>
  </si>
  <si>
    <t>Staples Plastic Wall Frames</t>
  </si>
  <si>
    <t>Huntington Beach</t>
  </si>
  <si>
    <t>Dwight Stephenson</t>
  </si>
  <si>
    <t>Belkin 6 Outlet Metallic Surge Strip</t>
  </si>
  <si>
    <t>Shakopee</t>
  </si>
  <si>
    <t>Howard Miller 13-3/4" Diameter Brushed Chrome Round Wall Clock</t>
  </si>
  <si>
    <t>Robin High</t>
  </si>
  <si>
    <t>Shawnee</t>
  </si>
  <si>
    <t>Kansas</t>
  </si>
  <si>
    <t>O'Sullivan Elevations Bookcase, Cherry Finish</t>
  </si>
  <si>
    <t>Virginia Gay</t>
  </si>
  <si>
    <t>ACCOHIDE® Binder by Acco</t>
  </si>
  <si>
    <t>Newark</t>
  </si>
  <si>
    <t>Newell 323</t>
  </si>
  <si>
    <t>Pauline Boyette</t>
  </si>
  <si>
    <t>Hilliard</t>
  </si>
  <si>
    <t>File Shuttle II and Handi-File, Black</t>
  </si>
  <si>
    <t>Mike Howard</t>
  </si>
  <si>
    <t>Bevis Round Conference Table Top &amp; Single Column Base</t>
  </si>
  <si>
    <t>Clyde Burnett</t>
  </si>
  <si>
    <t>Ozark</t>
  </si>
  <si>
    <t>Epson C82 Color Inkjet Printer</t>
  </si>
  <si>
    <t>Don Beard</t>
  </si>
  <si>
    <t>Dalton</t>
  </si>
  <si>
    <t>Keytronic Designer 104- Key Black Keyboard</t>
  </si>
  <si>
    <t>Donna Block</t>
  </si>
  <si>
    <t>Winchester</t>
  </si>
  <si>
    <t>Adams Phone Message Book, 200 Message Capacity, 8 1/16” x 11”</t>
  </si>
  <si>
    <t>Geoffrey Rivera</t>
  </si>
  <si>
    <t>Deflect-o EconoMat Studded, No Bevel Mat for Low Pile Carpeting</t>
  </si>
  <si>
    <t>Belle Glade</t>
  </si>
  <si>
    <t>Rediform Wirebound "Phone Memo" Message Book, 11 x 5-3/4</t>
  </si>
  <si>
    <t>Jon Hale</t>
  </si>
  <si>
    <t>Cambridge</t>
  </si>
  <si>
    <t>Xerox 1905</t>
  </si>
  <si>
    <t>Frances Holt</t>
  </si>
  <si>
    <t>Owensboro</t>
  </si>
  <si>
    <t>Binder Clips by OIC</t>
  </si>
  <si>
    <t>Sheryl Reese</t>
  </si>
  <si>
    <t>Summit</t>
  </si>
  <si>
    <t>Belkin MediaBoard 104- Keyboard</t>
  </si>
  <si>
    <t>Stacey Hale</t>
  </si>
  <si>
    <t>Cranford</t>
  </si>
  <si>
    <t>Hon Metal Bookcases, Putty</t>
  </si>
  <si>
    <t>Peggy Rowe</t>
  </si>
  <si>
    <t>Salem</t>
  </si>
  <si>
    <t>Office Star - Professional Matrix Back Chair with 2-to-1 Synchro Tilt and Mesh Fabric Seat</t>
  </si>
  <si>
    <t>Meredith Walters</t>
  </si>
  <si>
    <t>Gresham</t>
  </si>
  <si>
    <t>Newell 338</t>
  </si>
  <si>
    <t>Ricky Hensley</t>
  </si>
  <si>
    <t>Storex DuraTech Recycled Plastic Frosted Binders</t>
  </si>
  <si>
    <t>Webster</t>
  </si>
  <si>
    <t>Avery Hanging File Binders</t>
  </si>
  <si>
    <t>Gina B Hess</t>
  </si>
  <si>
    <t>New Orleans</t>
  </si>
  <si>
    <t>GBC ProClick™ 150 Presentation Binding System</t>
  </si>
  <si>
    <t>Daniel Christian</t>
  </si>
  <si>
    <t>Dickinson</t>
  </si>
  <si>
    <t>North Dakota</t>
  </si>
  <si>
    <t>Avery Hi-Liter® Smear-Safe Highlighters</t>
  </si>
  <si>
    <t>Lloyd Dolan</t>
  </si>
  <si>
    <t>Morgantown</t>
  </si>
  <si>
    <t>West Virginia</t>
  </si>
  <si>
    <t>DAX Wood Document Frame.</t>
  </si>
  <si>
    <t>Henry Ball</t>
  </si>
  <si>
    <t>South Bend</t>
  </si>
  <si>
    <t>GBC Binding covers</t>
  </si>
  <si>
    <t>Marlene Kirk</t>
  </si>
  <si>
    <t>Gastonia</t>
  </si>
  <si>
    <t>Xerox 1880</t>
  </si>
  <si>
    <t>Dean Solomon</t>
  </si>
  <si>
    <t>Friendswood</t>
  </si>
  <si>
    <t>Tenex Contemporary Contur Chairmats for Low and Medium Pile Carpet, Computer, 39" x 49"</t>
  </si>
  <si>
    <t>Sam Woodward</t>
  </si>
  <si>
    <t>Titusville</t>
  </si>
  <si>
    <t>Hunt BOSTON® Vista® Battery-Operated Pencil Sharpener, Black</t>
  </si>
  <si>
    <t>Lester Copeland</t>
  </si>
  <si>
    <t>Avery 494</t>
  </si>
  <si>
    <t>Hopkins</t>
  </si>
  <si>
    <t>Global High-Back Leather Tilter, Burgundy</t>
  </si>
  <si>
    <t>Earl Watts</t>
  </si>
  <si>
    <t>Auburn</t>
  </si>
  <si>
    <t>Xerox 1888</t>
  </si>
  <si>
    <t>Randall Boykin</t>
  </si>
  <si>
    <t>Electrix Halogen Magnifier Lamp</t>
  </si>
  <si>
    <t>Erin Ballard</t>
  </si>
  <si>
    <t>Luxo Professional Fluorescent Magnifier Lamp with Clamp-Mount Base</t>
  </si>
  <si>
    <t>San Gabriel</t>
  </si>
  <si>
    <t>Global Troy™ Executive Leather Low-Back Tilter</t>
  </si>
  <si>
    <t>Ronnie Proctor</t>
  </si>
  <si>
    <t>College Station</t>
  </si>
  <si>
    <t>Accessory4</t>
  </si>
  <si>
    <t>Kay Schultz</t>
  </si>
  <si>
    <t>Euless</t>
  </si>
  <si>
    <t>Michael Robbins</t>
  </si>
  <si>
    <t>Pam Patton</t>
  </si>
  <si>
    <t>East Point</t>
  </si>
  <si>
    <t>Kevin Wolfe</t>
  </si>
  <si>
    <t>Fairfax</t>
  </si>
  <si>
    <t>Advantus Rolling Storage Box</t>
  </si>
  <si>
    <t>Lester Sawyer</t>
  </si>
  <si>
    <t>Waukesha</t>
  </si>
  <si>
    <t>Xerox 1916</t>
  </si>
  <si>
    <t>Monica Stuart</t>
  </si>
  <si>
    <t>Acco Pressboard Covers with Storage Hooks, 14 7/8" x 11", Light Blue</t>
  </si>
  <si>
    <t>Seguin</t>
  </si>
  <si>
    <t>2160</t>
  </si>
  <si>
    <t>Edna Monroe Talley</t>
  </si>
  <si>
    <t>Sharp 1540cs Digital Laser Copier</t>
  </si>
  <si>
    <t>Owatonna</t>
  </si>
  <si>
    <t>Xerox 1906</t>
  </si>
  <si>
    <t>Marie Pittman</t>
  </si>
  <si>
    <t>Clearfield</t>
  </si>
  <si>
    <t>Hon iLevel™ Computer Training Table</t>
  </si>
  <si>
    <t>Vicki Zhu Daniels</t>
  </si>
  <si>
    <t>Eldon Antistatic Chair Mats for Low to Medium Pile Carpets</t>
  </si>
  <si>
    <t>Columbus</t>
  </si>
  <si>
    <t>Wesley Reid</t>
  </si>
  <si>
    <t>Raleigh</t>
  </si>
  <si>
    <t>HP Office Paper (20Lb. and 87 Bright)</t>
  </si>
  <si>
    <t>Bernard Thompson</t>
  </si>
  <si>
    <t>San Carlos</t>
  </si>
  <si>
    <t>Xerox 194</t>
  </si>
  <si>
    <t>Jackie Capps</t>
  </si>
  <si>
    <t>Enid</t>
  </si>
  <si>
    <t>Helen Simpson</t>
  </si>
  <si>
    <t>Atlanta</t>
  </si>
  <si>
    <t>Accessory17</t>
  </si>
  <si>
    <t>Herbert Holden</t>
  </si>
  <si>
    <t>Asheville</t>
  </si>
  <si>
    <t>Xerox 213</t>
  </si>
  <si>
    <t>Francis Sherrill</t>
  </si>
  <si>
    <t>Grand Island</t>
  </si>
  <si>
    <t>GBC Instant Index™ System for Binding Systems</t>
  </si>
  <si>
    <t>Angela Howe</t>
  </si>
  <si>
    <t>Round Rock</t>
  </si>
  <si>
    <t>Snap-A-Way® Black Print Carbonless Speed Message, No Reply Area, Duplicate</t>
  </si>
  <si>
    <t>Pam Gilbert</t>
  </si>
  <si>
    <t>Liberal</t>
  </si>
  <si>
    <t>Eileen Schwartz</t>
  </si>
  <si>
    <t>Bush Advantage Collection® Racetrack Conference Table</t>
  </si>
  <si>
    <t>Bretford Rectangular Conference Table Tops</t>
  </si>
  <si>
    <t>Xerox 199</t>
  </si>
  <si>
    <t>Philadelphia</t>
  </si>
  <si>
    <t>Fellowes Staxonsteel® Drawer Files</t>
  </si>
  <si>
    <t>Andrew Levine</t>
  </si>
  <si>
    <t>Newell 310</t>
  </si>
  <si>
    <t>4009® Highlighters by Sanford</t>
  </si>
  <si>
    <t>Xerox 1932</t>
  </si>
  <si>
    <t>Toledo</t>
  </si>
  <si>
    <t>Kate McKenna</t>
  </si>
  <si>
    <t>North Miami</t>
  </si>
  <si>
    <t>Xerox 1892</t>
  </si>
  <si>
    <t>Bob Berg</t>
  </si>
  <si>
    <t>GE 4 Foot Flourescent Tube, 40 Watt</t>
  </si>
  <si>
    <t>Artistic Insta-Plaque</t>
  </si>
  <si>
    <t>Josephine Dalton</t>
  </si>
  <si>
    <t>Minnetonka Mills</t>
  </si>
  <si>
    <t>Xerox 1881</t>
  </si>
  <si>
    <t>Penny Rich</t>
  </si>
  <si>
    <t>Edgewood</t>
  </si>
  <si>
    <t>Leo J Olson</t>
  </si>
  <si>
    <t>5180</t>
  </si>
  <si>
    <t>Rotterdam</t>
  </si>
  <si>
    <t>Xerox 1928</t>
  </si>
  <si>
    <t>Milton Harrell</t>
  </si>
  <si>
    <t>Peter Brooks</t>
  </si>
  <si>
    <t>Wilson</t>
  </si>
  <si>
    <t>Accessory41</t>
  </si>
  <si>
    <t>Jacob Burgess</t>
  </si>
  <si>
    <t>Altus</t>
  </si>
  <si>
    <t>Danielle Kramer</t>
  </si>
  <si>
    <t>Moore</t>
  </si>
  <si>
    <t>GBC Standard Plastic Binding Systems Combs</t>
  </si>
  <si>
    <t>Debra P May</t>
  </si>
  <si>
    <t>Troy Cassidy</t>
  </si>
  <si>
    <t>Xerox 1976</t>
  </si>
  <si>
    <t>Alexandra Wise</t>
  </si>
  <si>
    <t>Highlands Ranch</t>
  </si>
  <si>
    <t>Global Adaptabilities™ Conference Tables</t>
  </si>
  <si>
    <t>Brett Hawkins</t>
  </si>
  <si>
    <t>Bristol</t>
  </si>
  <si>
    <t>Imation 3.5" DS-HD Macintosh Formatted Diskettes, 10/Pack</t>
  </si>
  <si>
    <t>Marlene Phillips</t>
  </si>
  <si>
    <t>Quartet Alpha® White Chalk, 12/Pack</t>
  </si>
  <si>
    <t>Batavia</t>
  </si>
  <si>
    <t>Bell Sonecor JB700 Caller ID</t>
  </si>
  <si>
    <t>Brenda May</t>
  </si>
  <si>
    <t>West Bend</t>
  </si>
  <si>
    <t>Cardinal Holdit Business Card Pockets</t>
  </si>
  <si>
    <t>Oscar Kenney</t>
  </si>
  <si>
    <t>Murray</t>
  </si>
  <si>
    <t>Hewlett-Packard 2600DN Business Color Inkjet Printer</t>
  </si>
  <si>
    <t>Frances Saunders</t>
  </si>
  <si>
    <t>South Hadley</t>
  </si>
  <si>
    <t>Master Giant Foot® Doorstop, Safety Yellow</t>
  </si>
  <si>
    <t>Edna Huang</t>
  </si>
  <si>
    <t>Inkster</t>
  </si>
  <si>
    <t>Avery 48</t>
  </si>
  <si>
    <t>Seth Matthews</t>
  </si>
  <si>
    <t>Acme® Elite Stainless Steel Scissors</t>
  </si>
  <si>
    <t>Juanita Coley Knox</t>
  </si>
  <si>
    <t>Miami</t>
  </si>
  <si>
    <t>Kim Weiss</t>
  </si>
  <si>
    <t>Laconia</t>
  </si>
  <si>
    <t>Alison Sharp</t>
  </si>
  <si>
    <t>Boise</t>
  </si>
  <si>
    <t>Idaho</t>
  </si>
  <si>
    <t>Alicia Wood Shah</t>
  </si>
  <si>
    <t>Coeur D Alene</t>
  </si>
  <si>
    <t>GBC Therma-A-Bind 250T Electric Binding System</t>
  </si>
  <si>
    <t>Teresa Watts</t>
  </si>
  <si>
    <t>Chicago</t>
  </si>
  <si>
    <t>Epson LQ-870 Dot Matrix Printer</t>
  </si>
  <si>
    <t>Ernest Peele</t>
  </si>
  <si>
    <t>Holland</t>
  </si>
  <si>
    <t>TOPS Voice Message Log Book, Flash Format</t>
  </si>
  <si>
    <t>Wendy Pridgen Pearce</t>
  </si>
  <si>
    <t>Okidata ML520 Series Dot Matrix Printers</t>
  </si>
  <si>
    <t>Terrytown</t>
  </si>
  <si>
    <t>Acme® 8" Straight Scissors</t>
  </si>
  <si>
    <t>Victoria Baker Hoover</t>
  </si>
  <si>
    <t>Danville</t>
  </si>
  <si>
    <t>Fellowes PB500 Electric Punch Plastic Comb Binding Machine with Manual Bind</t>
  </si>
  <si>
    <t>Andrea Shaw</t>
  </si>
  <si>
    <t>Charlottesville</t>
  </si>
  <si>
    <t>Sidney Scarborough</t>
  </si>
  <si>
    <t>Global Commerce™ Series High-Back Swivel/Tilt Chairs</t>
  </si>
  <si>
    <t>Tripp Lite Isotel 8 Ultra 8 Outlet Metal Surge</t>
  </si>
  <si>
    <t>Bloomfield</t>
  </si>
  <si>
    <t>Xerox 1937</t>
  </si>
  <si>
    <t>Danny Vaughn</t>
  </si>
  <si>
    <t>Marshalltown</t>
  </si>
  <si>
    <t>Wirebound Voice Message Log Book</t>
  </si>
  <si>
    <t>Connie Bunn</t>
  </si>
  <si>
    <t>Stockton</t>
  </si>
  <si>
    <t>Acco Smartsocket® Color-Coded Six-Outlet AC Adapter Model Surge Protectors</t>
  </si>
  <si>
    <t>Earl Buck</t>
  </si>
  <si>
    <t>Midwest City</t>
  </si>
  <si>
    <t>3M Organizer Strips</t>
  </si>
  <si>
    <t>Lindsay Tate</t>
  </si>
  <si>
    <t>Chambersburg</t>
  </si>
  <si>
    <t>Edward Bynum</t>
  </si>
  <si>
    <t>IBM 80 Minute CD-R Spindle, 50/Pack</t>
  </si>
  <si>
    <t>Marie Bass</t>
  </si>
  <si>
    <t>Dallas</t>
  </si>
  <si>
    <t>Hon Olson Stacker Stools</t>
  </si>
  <si>
    <t>Maxine Collier Grady</t>
  </si>
  <si>
    <t>Columbia</t>
  </si>
  <si>
    <t>Eileen Dalton</t>
  </si>
  <si>
    <t>Mehlville</t>
  </si>
  <si>
    <t>Xerox 1994</t>
  </si>
  <si>
    <t>Alfred Barber</t>
  </si>
  <si>
    <t>Leigh Burnette Hurley</t>
  </si>
  <si>
    <t>Okidata ML320 Series Turbo Dot Matrix Printers</t>
  </si>
  <si>
    <t>Waco</t>
  </si>
  <si>
    <t>Xerox 1939</t>
  </si>
  <si>
    <t>Russell Chan</t>
  </si>
  <si>
    <t>Leavenworth</t>
  </si>
  <si>
    <t>Xerox 1995</t>
  </si>
  <si>
    <t>Jordan Beard</t>
  </si>
  <si>
    <t>Winthrop</t>
  </si>
  <si>
    <t>SANFORD Liquid Accent™ Tank-Style Highlighters</t>
  </si>
  <si>
    <t>Pam Anthony</t>
  </si>
  <si>
    <t>Staples Pen Style Liquid Stix; Assorted (yellow, pink, green, blue, orange), 5/Pack</t>
  </si>
  <si>
    <t>Burlington</t>
  </si>
  <si>
    <t>Vermont</t>
  </si>
  <si>
    <t>Harriet Wooten</t>
  </si>
  <si>
    <t>Providence</t>
  </si>
  <si>
    <t>Xerox 1979</t>
  </si>
  <si>
    <t>Sandy Mueller</t>
  </si>
  <si>
    <t>Leo E Underwood</t>
  </si>
  <si>
    <t>Bangor</t>
  </si>
  <si>
    <t>Canon PC1060 Personal Laser Copier</t>
  </si>
  <si>
    <t>Jeanette Davies</t>
  </si>
  <si>
    <t>Cheshire</t>
  </si>
  <si>
    <t>Xerox 1984</t>
  </si>
  <si>
    <t>Alfred Harmon</t>
  </si>
  <si>
    <t>Clayton</t>
  </si>
  <si>
    <t>Nu-Dell Executive Frame</t>
  </si>
  <si>
    <t>Mark Ritchie</t>
  </si>
  <si>
    <t>Eleanor Swain</t>
  </si>
  <si>
    <t>Tyvek ® Top-Opening Peel &amp; Seel ® Envelopes, Gray</t>
  </si>
  <si>
    <t>Gilbert</t>
  </si>
  <si>
    <t>Calvin Boyette</t>
  </si>
  <si>
    <t>Tenex Antistatic Computer Chair Mats</t>
  </si>
  <si>
    <t>North Ridgeville</t>
  </si>
  <si>
    <t>Hoover WindTunnel™ Plus Canister Vacuum</t>
  </si>
  <si>
    <t>Stuart C Robinson</t>
  </si>
  <si>
    <t>Whitehall</t>
  </si>
  <si>
    <t>Dixon Ticonderoga® Erasable Colored Pencil Set, 12-Color</t>
  </si>
  <si>
    <t>Martha Bowers</t>
  </si>
  <si>
    <t>Wayne Bass</t>
  </si>
  <si>
    <t>Oceanside</t>
  </si>
  <si>
    <t>Jacob McNeill</t>
  </si>
  <si>
    <t>Polycom Soundstation EX Audio-Conferencing Telephone, Black</t>
  </si>
  <si>
    <t>Corvallis</t>
  </si>
  <si>
    <t>8890</t>
  </si>
  <si>
    <t>Kathleen P Bloom</t>
  </si>
  <si>
    <t>Flower Mound</t>
  </si>
  <si>
    <t>i470</t>
  </si>
  <si>
    <t>Gary Hester</t>
  </si>
  <si>
    <t>US Robotics 56K V.92 External Faxmodem</t>
  </si>
  <si>
    <t>Prescott Valley</t>
  </si>
  <si>
    <t>BoxOffice By Design Rectangular and Half-Moon Meeting Room Tables</t>
  </si>
  <si>
    <t>Helen Lyons</t>
  </si>
  <si>
    <t>Twentynine Palms</t>
  </si>
  <si>
    <t>Bevis Rectangular Conference Tables</t>
  </si>
  <si>
    <t>Glenda Hunter</t>
  </si>
  <si>
    <t>East Massapequa</t>
  </si>
  <si>
    <t>Grip Seal Envelopes</t>
  </si>
  <si>
    <t>Judy Frazier</t>
  </si>
  <si>
    <t>Garner</t>
  </si>
  <si>
    <t>Newell 308</t>
  </si>
  <si>
    <t>Danielle Myers</t>
  </si>
  <si>
    <t>Advantus Employee of the Month Certificate Frame, 11 x 13-1/2</t>
  </si>
  <si>
    <t>Timeport L7089</t>
  </si>
  <si>
    <t>Land O Lakes</t>
  </si>
  <si>
    <t>Bevis Round Bullnose 29" High Table Top</t>
  </si>
  <si>
    <t>Carlos Adkins</t>
  </si>
  <si>
    <t>Vacaville</t>
  </si>
  <si>
    <t>Fellowes Super Stor/Drawer® Files</t>
  </si>
  <si>
    <t>Norman Shields</t>
  </si>
  <si>
    <t>Menlo Park</t>
  </si>
  <si>
    <t>Jean Khan</t>
  </si>
  <si>
    <t>3M Polarizing Task Lamp with Clamp Arm, Light Gray</t>
  </si>
  <si>
    <t>Delaware</t>
  </si>
  <si>
    <t>5125</t>
  </si>
  <si>
    <t>Jessie Houston</t>
  </si>
  <si>
    <t>Staples #10 Laser &amp; Inkjet Envelopes, 4 1/8" x 9 1/2", 100/Box</t>
  </si>
  <si>
    <t>Utica</t>
  </si>
  <si>
    <t>Kleencut® Forged Office Shears by Acme United Corporation</t>
  </si>
  <si>
    <t>Anna Wood</t>
  </si>
  <si>
    <t>Troy</t>
  </si>
  <si>
    <t>Newell 309</t>
  </si>
  <si>
    <t>Floyd Dale</t>
  </si>
  <si>
    <t>Seth Thomas 8 1/2" Cubicle Clock</t>
  </si>
  <si>
    <t>Greenfield</t>
  </si>
  <si>
    <t>Rubber Band Ball</t>
  </si>
  <si>
    <t>Stephanie Hawkins</t>
  </si>
  <si>
    <t>Hilton Head Island</t>
  </si>
  <si>
    <t>South Carolina</t>
  </si>
  <si>
    <t>GBC Standard Therm-A-Bind Covers</t>
  </si>
  <si>
    <t>Harriet Bowman</t>
  </si>
  <si>
    <t>Norman Adams</t>
  </si>
  <si>
    <t>Yarmouth</t>
  </si>
  <si>
    <t>Fiskars® Softgrip Scissors</t>
  </si>
  <si>
    <t>Marguerite Moss</t>
  </si>
  <si>
    <t>Ansonia</t>
  </si>
  <si>
    <t>Xerox 1964</t>
  </si>
  <si>
    <t>Brooke Weeks Taylor</t>
  </si>
  <si>
    <t>Binney &amp; Smith inkTank™ Erasable Pocket Highlighter, Chisel Tip, Yellow</t>
  </si>
  <si>
    <t>Danny Richmond</t>
  </si>
  <si>
    <t>Harrisburg</t>
  </si>
  <si>
    <t>Fellowes Stor/Drawer® Steel Plus™ Storage Drawers</t>
  </si>
  <si>
    <t>Neil Bailey</t>
  </si>
  <si>
    <t>Carol Wood</t>
  </si>
  <si>
    <t>Avery 482</t>
  </si>
  <si>
    <t>Roy</t>
  </si>
  <si>
    <t>Space Solutions Commercial Steel Shelving</t>
  </si>
  <si>
    <t>Eileen Riddle</t>
  </si>
  <si>
    <t>Dixon Ticonderoga Core-Lock Colored Pencils</t>
  </si>
  <si>
    <t>El Centro</t>
  </si>
  <si>
    <t>Monica Howard</t>
  </si>
  <si>
    <t>Rutland</t>
  </si>
  <si>
    <t>Eldon Jumbo ProFile™ Portable File Boxes Graphite/Black</t>
  </si>
  <si>
    <t>Rachel Bates</t>
  </si>
  <si>
    <t>Pasadena</t>
  </si>
  <si>
    <t>Tennsco Industrial Shelving</t>
  </si>
  <si>
    <t>Jerome McIntosh</t>
  </si>
  <si>
    <t>Acme Design Line 8" Stainless Steel Bent Scissors w/Champagne Handles, 3-1/8" Cut</t>
  </si>
  <si>
    <t>Oakdale</t>
  </si>
  <si>
    <t>Tiffany Merrill</t>
  </si>
  <si>
    <t>Hon Every-Day® Chair Series Swivel Task Chairs</t>
  </si>
  <si>
    <t>Accessory32</t>
  </si>
  <si>
    <t>Paul W French</t>
  </si>
  <si>
    <t>Dunedin</t>
  </si>
  <si>
    <t>Jack Morse</t>
  </si>
  <si>
    <t>Moline</t>
  </si>
  <si>
    <t>GBC VeloBinder Electric Binding Machine</t>
  </si>
  <si>
    <t>Neil Barbee</t>
  </si>
  <si>
    <t>Sandusky</t>
  </si>
  <si>
    <t>Sanford Colorific Colored Pencils, 12/Box</t>
  </si>
  <si>
    <t>Joanna Kenney</t>
  </si>
  <si>
    <t>Grand Prairie</t>
  </si>
  <si>
    <t>Advantus Map Pennant Flags and Round Head Tacks</t>
  </si>
  <si>
    <t>Diana Coble Hubbard</t>
  </si>
  <si>
    <t>Rubbermaid ClusterMat Chairmats, Mat Size- 66" x 60", Lip 20" x 11" -90 Degree Angle</t>
  </si>
  <si>
    <t>Georgetown</t>
  </si>
  <si>
    <t>Office Star - Ergonomic Mid Back Chair with 2-Way Adjustable Arms</t>
  </si>
  <si>
    <t>Scott Moore</t>
  </si>
  <si>
    <t>Coram</t>
  </si>
  <si>
    <t>Seth Thomas 13 1/2" Wall Clock</t>
  </si>
  <si>
    <t>Willie Robinson</t>
  </si>
  <si>
    <t>Avery Flip-Chart Easel Binder, Black</t>
  </si>
  <si>
    <t>Avery 51</t>
  </si>
  <si>
    <t>Gene Gilliam</t>
  </si>
  <si>
    <t>Roswell</t>
  </si>
  <si>
    <t>Xerox 216</t>
  </si>
  <si>
    <t>Debbie Dillon</t>
  </si>
  <si>
    <t>Buffalo Grove</t>
  </si>
  <si>
    <t>Staples Bulldog Clip</t>
  </si>
  <si>
    <t>Roger Meyer</t>
  </si>
  <si>
    <t>Quincy</t>
  </si>
  <si>
    <t>Accessory39</t>
  </si>
  <si>
    <t>Bernice F Day</t>
  </si>
  <si>
    <t>Brentwood</t>
  </si>
  <si>
    <t>Economy Rollaway Files</t>
  </si>
  <si>
    <t>Lloyd Fuller</t>
  </si>
  <si>
    <t>Model L Table or Wall-Mount Pencil Sharpener</t>
  </si>
  <si>
    <t>Yvonne Mann</t>
  </si>
  <si>
    <t>Newnan</t>
  </si>
  <si>
    <t>TI 36X Solar Scientific Calculator</t>
  </si>
  <si>
    <t>Rosemary Stark</t>
  </si>
  <si>
    <t>Central Islip</t>
  </si>
  <si>
    <t>Eugene Kerr</t>
  </si>
  <si>
    <t>Imation 3.5" IBM-Formatted Diskettes, 10/Pack</t>
  </si>
  <si>
    <t>Steubenville</t>
  </si>
  <si>
    <t>DAX Clear Channel Poster Frame</t>
  </si>
  <si>
    <t>Hilda Bennett</t>
  </si>
  <si>
    <t>Twin Falls</t>
  </si>
  <si>
    <t>Dana Rankin</t>
  </si>
  <si>
    <t>Ellicott City</t>
  </si>
  <si>
    <t>Eldon ClusterMat Chair Mat with Cordless Antistatic Protection</t>
  </si>
  <si>
    <t>Stanley Steele</t>
  </si>
  <si>
    <t>Tripp Lite Isotel 6 Outlet Surge Protector with Fax/Modem Protection</t>
  </si>
  <si>
    <t>Smithtown</t>
  </si>
  <si>
    <t>Timothy Reese</t>
  </si>
  <si>
    <t>Lindenwold</t>
  </si>
  <si>
    <t>Dixon My First Ticonderoga Pencil, #2</t>
  </si>
  <si>
    <t>Tracy Schultz</t>
  </si>
  <si>
    <t>Greeneville</t>
  </si>
  <si>
    <t>Trav-L-File Heavy-Duty Shuttle II, Black</t>
  </si>
  <si>
    <t>Aaron Day</t>
  </si>
  <si>
    <t>Saint Petersburg</t>
  </si>
  <si>
    <t>Faye Manning</t>
  </si>
  <si>
    <t>Xerox 1947</t>
  </si>
  <si>
    <t>Tammy Raynor</t>
  </si>
  <si>
    <t>Richfield</t>
  </si>
  <si>
    <t>StarTAC Series</t>
  </si>
  <si>
    <t>Brenda Nelson Blanchard</t>
  </si>
  <si>
    <t>DIXON Oriole® Pencils</t>
  </si>
  <si>
    <t>Everett</t>
  </si>
  <si>
    <t>Roberta Mullins Peters</t>
  </si>
  <si>
    <t>Lewiston</t>
  </si>
  <si>
    <t>1726 Digital Answering Machine</t>
  </si>
  <si>
    <t>Sam Oh</t>
  </si>
  <si>
    <t>East Chicago</t>
  </si>
  <si>
    <t>Coloredge Poster Frame</t>
  </si>
  <si>
    <t>Dana Burgess</t>
  </si>
  <si>
    <t>Los Banos</t>
  </si>
  <si>
    <t>Accessory36</t>
  </si>
  <si>
    <t>Leslie Rowland</t>
  </si>
  <si>
    <t>Los Altos</t>
  </si>
  <si>
    <t>Vinyl Sectional Post Binders</t>
  </si>
  <si>
    <t>Joyce Murray</t>
  </si>
  <si>
    <t>Grand Junction</t>
  </si>
  <si>
    <t>270c</t>
  </si>
  <si>
    <t>Amy Ellis Holder</t>
  </si>
  <si>
    <t>Storex Dura Pro™ Binders</t>
  </si>
  <si>
    <t>Morristown</t>
  </si>
  <si>
    <t>Staples Metal Binder Clips</t>
  </si>
  <si>
    <t>Leah Pollock</t>
  </si>
  <si>
    <t>Charleston</t>
  </si>
  <si>
    <t>Desktop 3-Pocket Hot File®</t>
  </si>
  <si>
    <t>Leslie Woodard</t>
  </si>
  <si>
    <t>Avery Heavy-Duty EZD ™ Binder With Locking Rings</t>
  </si>
  <si>
    <t>Kirkwood</t>
  </si>
  <si>
    <t>#10 White Business Envelopes,4 1/8 x 9 1/2</t>
  </si>
  <si>
    <t>Brandon Beach</t>
  </si>
  <si>
    <t>Holmes Replacement Filter for HEPA Air Cleaner, Medium Room</t>
  </si>
  <si>
    <t>Edmonds</t>
  </si>
  <si>
    <t>GBC Pre-Punched Binding Paper, Plastic, White, 8-1/2" x 11"</t>
  </si>
  <si>
    <t>Eugene Clayton</t>
  </si>
  <si>
    <t>Tyvek ® Top-Opening Peel &amp; Seel Envelopes, Plain White</t>
  </si>
  <si>
    <t>Imation Primaris 3.5" 2HD Unformatted Diskettes, 10/Pack</t>
  </si>
  <si>
    <t>Surprise</t>
  </si>
  <si>
    <t>Keith R Atkinson</t>
  </si>
  <si>
    <t>Xerox 1883</t>
  </si>
  <si>
    <t>Wilson Jones Custom Binder Spines &amp; Labels</t>
  </si>
  <si>
    <t>Alton</t>
  </si>
  <si>
    <t>#10-4 1/8" x 9 1/2" Premium Diagonal Seam Envelopes</t>
  </si>
  <si>
    <t>Kara Allison</t>
  </si>
  <si>
    <t>Bakersfield</t>
  </si>
  <si>
    <t>Xerox 1938</t>
  </si>
  <si>
    <t>Brenda Ross</t>
  </si>
  <si>
    <t>Cloverleaf</t>
  </si>
  <si>
    <t>Peel &amp; Seel® Recycled Catalog Envelopes, Brown</t>
  </si>
  <si>
    <t>Gordon Boswell</t>
  </si>
  <si>
    <t>Fellowes Mighty 8 Compact Surge Protector</t>
  </si>
  <si>
    <t>Carrollton</t>
  </si>
  <si>
    <t>Phone 918</t>
  </si>
  <si>
    <t>Eva Simpson</t>
  </si>
  <si>
    <t>Polycom VoiceStation 100</t>
  </si>
  <si>
    <t>Amarillo</t>
  </si>
  <si>
    <t>Adams Phone Message Book, Professional, 400 Message Capacity, 5 3/6” x 11”</t>
  </si>
  <si>
    <t>Sheryl Marsh</t>
  </si>
  <si>
    <t>Granite Bay</t>
  </si>
  <si>
    <t>Surelock™ Post Binders</t>
  </si>
  <si>
    <t>Mary Norman</t>
  </si>
  <si>
    <t>Oro Valley</t>
  </si>
  <si>
    <t>SC7868i</t>
  </si>
  <si>
    <t>Joy Maxwell</t>
  </si>
  <si>
    <t>Gorham</t>
  </si>
  <si>
    <t>Self-Adhesive Removable Labels</t>
  </si>
  <si>
    <t>Priscilla Frank</t>
  </si>
  <si>
    <t>Mesa</t>
  </si>
  <si>
    <t>Canon P1-DHIII Palm Printing Calculator</t>
  </si>
  <si>
    <t>April Hu</t>
  </si>
  <si>
    <t>Urbana</t>
  </si>
  <si>
    <t>Thelma Abrams</t>
  </si>
  <si>
    <t>Kirkland</t>
  </si>
  <si>
    <t>Accessory25</t>
  </si>
  <si>
    <t>Ann Steele</t>
  </si>
  <si>
    <t>Huntsville</t>
  </si>
  <si>
    <t>Global Airflow Leather Mesh Back Chair, Black</t>
  </si>
  <si>
    <t>Arlene Wiggins Dalton</t>
  </si>
  <si>
    <t>South Lake Tahoe</t>
  </si>
  <si>
    <t>Lifetime Advantage™ Folding Chairs, 4/Carton</t>
  </si>
  <si>
    <t>Veronica Peck</t>
  </si>
  <si>
    <t>Xerox 231</t>
  </si>
  <si>
    <t>Dana Boyle</t>
  </si>
  <si>
    <t>Lexmark Z25 Color Inkjet Printer</t>
  </si>
  <si>
    <t>Bevis Boat-Shaped Conference Table</t>
  </si>
  <si>
    <t>Imation Neon Mac Format Diskettes, 10/Pack</t>
  </si>
  <si>
    <t>Kensington 6 Outlet SmartSocket Surge Protector</t>
  </si>
  <si>
    <t>Schererville</t>
  </si>
  <si>
    <t>Recycled Eldon Regeneration Jumbo File</t>
  </si>
  <si>
    <t>Patrick Adcock</t>
  </si>
  <si>
    <t>GBC Prepunched Paper, 19-Hole, for Binding Systems, 24-lb</t>
  </si>
  <si>
    <t>Global Stack Chair without Arms, Black</t>
  </si>
  <si>
    <t>Malcolm Robertson</t>
  </si>
  <si>
    <t>Kingman</t>
  </si>
  <si>
    <t>Barbara McNamara</t>
  </si>
  <si>
    <t>Janesville</t>
  </si>
  <si>
    <t>Newell 31</t>
  </si>
  <si>
    <t>Tonya Miller</t>
  </si>
  <si>
    <t>Olive Branch</t>
  </si>
  <si>
    <t>Newell 340</t>
  </si>
  <si>
    <t>Albert Tyson</t>
  </si>
  <si>
    <t>Micro Innovations Media Access Pro Keyboard</t>
  </si>
  <si>
    <t>Martin-Yale Premier Letter Opener</t>
  </si>
  <si>
    <t>Troy Casey</t>
  </si>
  <si>
    <t>Vernon Hills</t>
  </si>
  <si>
    <t>Soundgear Copyboard Conference Phone, Optional Battery</t>
  </si>
  <si>
    <t>Ruth Lamm</t>
  </si>
  <si>
    <t>Dayton</t>
  </si>
  <si>
    <t>Bruce Stark</t>
  </si>
  <si>
    <t>Fruit Cove</t>
  </si>
  <si>
    <t>Jerry Webster</t>
  </si>
  <si>
    <t>Catalog Binders with Expanding Posts</t>
  </si>
  <si>
    <t>Millville</t>
  </si>
  <si>
    <t>Tenex Personal Self-Stacking Standard File Box, Black/Gray</t>
  </si>
  <si>
    <t>Anne Armstrong</t>
  </si>
  <si>
    <t>Annapolis</t>
  </si>
  <si>
    <t>Wilson Jones Elliptical Ring 3 1/2" Capacity Binders, 800 sheets</t>
  </si>
  <si>
    <t>Nicole Goldstein</t>
  </si>
  <si>
    <t>Spanish Fork</t>
  </si>
  <si>
    <t>Jesse Williamson</t>
  </si>
  <si>
    <t>Lake Charles</t>
  </si>
  <si>
    <t>Boston 1730 StandUp Electric Pencil Sharpener</t>
  </si>
  <si>
    <t>Gretchen Orr</t>
  </si>
  <si>
    <t>Peel &amp; Stick Add-On Corner Pockets</t>
  </si>
  <si>
    <t>Derek Sweeney</t>
  </si>
  <si>
    <t>Lindenhurst</t>
  </si>
  <si>
    <t>Tennsco Lockers, Gray</t>
  </si>
  <si>
    <t>Lester Woodward Maynard</t>
  </si>
  <si>
    <t>Boston 1799 Powerhouse™ Electric Pencil Sharpener</t>
  </si>
  <si>
    <t>Oak Creek</t>
  </si>
  <si>
    <t>Accessory31</t>
  </si>
  <si>
    <t>Fred Barber</t>
  </si>
  <si>
    <t>Aurora</t>
  </si>
  <si>
    <t>Hewlett-Packard Deskjet 5550 Color Inkjet Printer</t>
  </si>
  <si>
    <t>Ryan Foster</t>
  </si>
  <si>
    <t>Lois Hansen</t>
  </si>
  <si>
    <t>Gainesville</t>
  </si>
  <si>
    <t>Alex Harrell</t>
  </si>
  <si>
    <t>Riverleaf Stik-Withit® Designer Note Cubes®</t>
  </si>
  <si>
    <t>San Francisco</t>
  </si>
  <si>
    <t>Wesley Waller</t>
  </si>
  <si>
    <t>Bullhead City</t>
  </si>
  <si>
    <t>Marcia Greenberg</t>
  </si>
  <si>
    <t>Las Cruces</t>
  </si>
  <si>
    <t>New Mexico</t>
  </si>
  <si>
    <t>Janice Frye</t>
  </si>
  <si>
    <t>Hewlett Packard 6S Scientific Calculator</t>
  </si>
  <si>
    <t>Tony Wilkins Winters</t>
  </si>
  <si>
    <t>Advantus Plastic Paper Clips</t>
  </si>
  <si>
    <t>Missoula</t>
  </si>
  <si>
    <t>Montana</t>
  </si>
  <si>
    <t>Jim Rodgers</t>
  </si>
  <si>
    <t>Channelview</t>
  </si>
  <si>
    <t>Economy Binders</t>
  </si>
  <si>
    <t>Anne Bland</t>
  </si>
  <si>
    <t>El Paso</t>
  </si>
  <si>
    <t>#10- 4 1/8" x 9 1/2" Security-Tint Envelopes</t>
  </si>
  <si>
    <t>Benjamin Strauss</t>
  </si>
  <si>
    <t>Marlene Davidson</t>
  </si>
  <si>
    <t>Decatur</t>
  </si>
  <si>
    <t>Alabama</t>
  </si>
  <si>
    <t>Microsoft Natural Multimedia Keyboard</t>
  </si>
  <si>
    <t>Neil Parker</t>
  </si>
  <si>
    <t>Walla Walla</t>
  </si>
  <si>
    <t>Catherine Mullins</t>
  </si>
  <si>
    <t>Lake Jackson</t>
  </si>
  <si>
    <t>Acme® Forged Steel Scissors with Black Enamel Handles</t>
  </si>
  <si>
    <t>Joanna Keith</t>
  </si>
  <si>
    <t>South Vineland</t>
  </si>
  <si>
    <t>Rediform S.O.S. Phone Message Books</t>
  </si>
  <si>
    <t>June Frank Hammond</t>
  </si>
  <si>
    <t>Abilene</t>
  </si>
  <si>
    <t>Staples 6 Outlet Surge</t>
  </si>
  <si>
    <t>Marvin Hunt</t>
  </si>
  <si>
    <t>Belleville</t>
  </si>
  <si>
    <t>Vickie Andrews</t>
  </si>
  <si>
    <t>Newington</t>
  </si>
  <si>
    <t>Brites Rubber Bands, 1 1/2 oz. Box</t>
  </si>
  <si>
    <t>Lucille Rankin</t>
  </si>
  <si>
    <t>Shaker Heights</t>
  </si>
  <si>
    <t>6185</t>
  </si>
  <si>
    <t>Lillian Day</t>
  </si>
  <si>
    <t>Rancho Cucamonga</t>
  </si>
  <si>
    <t>Dolores Abrams</t>
  </si>
  <si>
    <t>Reno</t>
  </si>
  <si>
    <t>Nevada</t>
  </si>
  <si>
    <t>Sandy Ellington</t>
  </si>
  <si>
    <t>Sharon</t>
  </si>
  <si>
    <t>Brenda Jain</t>
  </si>
  <si>
    <t>Hon Non-Folding Utility Tables</t>
  </si>
  <si>
    <t>Westland</t>
  </si>
  <si>
    <t>Wesley Field</t>
  </si>
  <si>
    <t>Dearborn Heights</t>
  </si>
  <si>
    <t>Robert Brantley</t>
  </si>
  <si>
    <t>Kensington 6 Outlet Guardian Standard Surge Protector</t>
  </si>
  <si>
    <t>Lancaster</t>
  </si>
  <si>
    <t>Talkabout T8367</t>
  </si>
  <si>
    <t>Dwight Bishop</t>
  </si>
  <si>
    <t>Telephone Message Books with Fax/Mobile Section, 5 1/2" x 3 3/16"</t>
  </si>
  <si>
    <t>GBC Wire Binding Strips</t>
  </si>
  <si>
    <t>Santa Maria</t>
  </si>
  <si>
    <t>Dixon Prang® Watercolor Pencils, 10-Color Set with Brush</t>
  </si>
  <si>
    <t>Joseph Grossman</t>
  </si>
  <si>
    <t>Carole Rosen</t>
  </si>
  <si>
    <t>Pleasure Ridge Park</t>
  </si>
  <si>
    <t>Sylvia Kumar</t>
  </si>
  <si>
    <t>Union City</t>
  </si>
  <si>
    <t>Arlene Weeks</t>
  </si>
  <si>
    <t>New Berlin</t>
  </si>
  <si>
    <t>Okidata ML390 Turbo Dot Matrix Printers</t>
  </si>
  <si>
    <t>Sally Liu</t>
  </si>
  <si>
    <t>Kerry Jernigan</t>
  </si>
  <si>
    <t>Eureka</t>
  </si>
  <si>
    <t>Hammermill Color Copier Paper (28Lb. and 96 Bright)</t>
  </si>
  <si>
    <t>Becky Puckett</t>
  </si>
  <si>
    <t>Dual Level, Single-Width Filing Carts</t>
  </si>
  <si>
    <t>Jeffersonville</t>
  </si>
  <si>
    <t>Tennsco Lockers, Sand</t>
  </si>
  <si>
    <t>Frances Jackson</t>
  </si>
  <si>
    <t>Global Leather and Oak Executive Chair, Black</t>
  </si>
  <si>
    <t>San Antonio</t>
  </si>
  <si>
    <t>Ross Frederick</t>
  </si>
  <si>
    <t>Norwood</t>
  </si>
  <si>
    <t>Eileen Cheek</t>
  </si>
  <si>
    <t>South Portland</t>
  </si>
  <si>
    <t>Xerox 1933</t>
  </si>
  <si>
    <t>Ronnie Creech</t>
  </si>
  <si>
    <t>Sanford</t>
  </si>
  <si>
    <t>Cardinal Poly Pocket Divider Pockets for Ring Binders</t>
  </si>
  <si>
    <t>Molly Vincent</t>
  </si>
  <si>
    <t>North Port</t>
  </si>
  <si>
    <t>Zoom V.92 V.44 PCI Internal Controllerless FaxModem</t>
  </si>
  <si>
    <t>Ted Durham</t>
  </si>
  <si>
    <t>Gulfport</t>
  </si>
  <si>
    <t>Staples Surge Protector 6 outlet</t>
  </si>
  <si>
    <t>Joan Floyd</t>
  </si>
  <si>
    <t>Palm Beach Gardens</t>
  </si>
  <si>
    <t>Revere Boxed Rubber Bands by Revere</t>
  </si>
  <si>
    <t>Jon Ward</t>
  </si>
  <si>
    <t>New Iberia</t>
  </si>
  <si>
    <t>Panasonic KP-350BK Electric Pencil Sharpener with Auto Stop</t>
  </si>
  <si>
    <t>Wayne English</t>
  </si>
  <si>
    <t>GBC Recycled Grain Textured Covers</t>
  </si>
  <si>
    <t>Acco Smartsocket™ Table Surge Protector, 6 Color-Coded Adapter Outlets</t>
  </si>
  <si>
    <t>Newell 343</t>
  </si>
  <si>
    <t>Lorain</t>
  </si>
  <si>
    <t>Amy Hall</t>
  </si>
  <si>
    <t>Lima</t>
  </si>
  <si>
    <t>Ibico EB-19 Dual Function Manual Binding System</t>
  </si>
  <si>
    <t>Penny Tuttle</t>
  </si>
  <si>
    <t>Allentown</t>
  </si>
  <si>
    <t>Sharp EL501VB Scientific Calculator, Battery Operated, 10-Digit Display, Hard Case</t>
  </si>
  <si>
    <t>Jean Webster</t>
  </si>
  <si>
    <t>Xerox 1897</t>
  </si>
  <si>
    <t>REDIFORM Incoming/Outgoing Call Register, 11" X 8 1/2", 100 Messages</t>
  </si>
  <si>
    <t>Vallejo</t>
  </si>
  <si>
    <t>Prismacolor Color Pencil Set</t>
  </si>
  <si>
    <t>Wallace Werner</t>
  </si>
  <si>
    <t>Imation 3.5" Unformatted DS/HD Diskettes, 10/Box</t>
  </si>
  <si>
    <t>Lynne Wilcox</t>
  </si>
  <si>
    <t>Farmington Hills</t>
  </si>
  <si>
    <t>i500plus</t>
  </si>
  <si>
    <t>Victor Cherry</t>
  </si>
  <si>
    <t>Eastpointe</t>
  </si>
  <si>
    <t>Kelly Collins</t>
  </si>
  <si>
    <t>Calexico</t>
  </si>
  <si>
    <t>Sara Faulkner</t>
  </si>
  <si>
    <t>Davis</t>
  </si>
  <si>
    <t>Tommy Lutz</t>
  </si>
  <si>
    <t>San Diego</t>
  </si>
  <si>
    <t>Eldon Simplefile® Box Office®</t>
  </si>
  <si>
    <t>Constance Flowers</t>
  </si>
  <si>
    <t>Jonesboro</t>
  </si>
  <si>
    <t>Jennifer Zimmerman</t>
  </si>
  <si>
    <t>T18</t>
  </si>
  <si>
    <t>Hazel Jones</t>
  </si>
  <si>
    <t>Wirebound Message Forms, Four 2 3/4 x 5 Forms per Page, Pink Paper</t>
  </si>
  <si>
    <t>Yuba City</t>
  </si>
  <si>
    <t>Jerome Burch</t>
  </si>
  <si>
    <t>Saint Louis</t>
  </si>
  <si>
    <t>Tennsco Snap-Together Open Shelving Units, Starter Sets and Add-On Units</t>
  </si>
  <si>
    <t>Ashley Reese</t>
  </si>
  <si>
    <t>Petaluma</t>
  </si>
  <si>
    <t>Dale Gillespie</t>
  </si>
  <si>
    <t>Garden City</t>
  </si>
  <si>
    <t>Carrie Duke</t>
  </si>
  <si>
    <t>Imation 3.5 IBM Formatted Diskettes, 10/Box</t>
  </si>
  <si>
    <t>Tennsco Commercial Shelving</t>
  </si>
  <si>
    <t>Holladay</t>
  </si>
  <si>
    <t>White Dual Perf Computer Printout Paper, 2700 Sheets, 1 Part, Heavyweight, 20 lbs., 14 7/8 x 11</t>
  </si>
  <si>
    <t>David Weaver</t>
  </si>
  <si>
    <t>DAX Natural Wood-Tone Poster Frame</t>
  </si>
  <si>
    <t>Helena</t>
  </si>
  <si>
    <t>Laurie Hanna</t>
  </si>
  <si>
    <t>Wilkinsburg</t>
  </si>
  <si>
    <t>Glen Newman</t>
  </si>
  <si>
    <t>Ibico Recycled Linen-Style Covers</t>
  </si>
  <si>
    <t>Carbondale</t>
  </si>
  <si>
    <t>Boston 16701 Slimline Battery Pencil Sharpener</t>
  </si>
  <si>
    <t>Pam Bennett</t>
  </si>
  <si>
    <t>Accessory29</t>
  </si>
  <si>
    <t>GBC Recycled Regency Composition Covers</t>
  </si>
  <si>
    <t>Alice Coley</t>
  </si>
  <si>
    <t>Glendale</t>
  </si>
  <si>
    <t>Xerox 1898</t>
  </si>
  <si>
    <t>Bonnie Chambers</t>
  </si>
  <si>
    <t>Maxell 3.5" DS/HD IBM-Formatted Diskettes, 10/Pack</t>
  </si>
  <si>
    <t>Texarkana</t>
  </si>
  <si>
    <t>Xerox 1954</t>
  </si>
  <si>
    <t>Carla Hauser</t>
  </si>
  <si>
    <t>Murfreesboro</t>
  </si>
  <si>
    <t>Adesso Programmable 142-Key Keyboard</t>
  </si>
  <si>
    <t>Steve McKee</t>
  </si>
  <si>
    <t>Fort Collins</t>
  </si>
  <si>
    <t>T60</t>
  </si>
  <si>
    <t>Diana Xu</t>
  </si>
  <si>
    <t>Deer Park</t>
  </si>
  <si>
    <t>Snap-A-Way® Black Print Carbonless Ruled Speed Letter, Triplicate</t>
  </si>
  <si>
    <t>Ted Dunlap</t>
  </si>
  <si>
    <t>Fellowes Internet Keyboard, Platinum</t>
  </si>
  <si>
    <t>Longview</t>
  </si>
  <si>
    <t>Sharon Marcus</t>
  </si>
  <si>
    <t>Concord</t>
  </si>
  <si>
    <t>Acme Hot Forged Carbon Steel Scissors with Nickel-Plated Handles, 3 7/8" Cut, 8"L</t>
  </si>
  <si>
    <t>William Larson</t>
  </si>
  <si>
    <t>Accessory6</t>
  </si>
  <si>
    <t>Kathryn Patrick</t>
  </si>
  <si>
    <t>Seymour</t>
  </si>
  <si>
    <t>Marlene Abrams</t>
  </si>
  <si>
    <t>Naugatuck</t>
  </si>
  <si>
    <t>Multimedia Mailers</t>
  </si>
  <si>
    <t>Evan K Bullard</t>
  </si>
  <si>
    <t>Boca Raton</t>
  </si>
  <si>
    <t>Imation 3.5" DS/HD IBM Formatted Diskettes, 10/Pack</t>
  </si>
  <si>
    <t>Rosemary Branch</t>
  </si>
  <si>
    <t>Bettendorf</t>
  </si>
  <si>
    <t>Wirebound Message Books, Four 2 3/4" x 5" Forms per Page, 600 Sets per Book</t>
  </si>
  <si>
    <t>Kate Peck</t>
  </si>
  <si>
    <t>Prior Lake</t>
  </si>
  <si>
    <t>OIC Colored Binder Clips, Assorted Sizes</t>
  </si>
  <si>
    <t>Gwendolyn F Tyson</t>
  </si>
  <si>
    <t>Newell 351</t>
  </si>
  <si>
    <t>Newell 321</t>
  </si>
  <si>
    <t>Howard Miller 12-3/4 Diameter Accuwave DS ™ Wall Clock</t>
  </si>
  <si>
    <t>Burke</t>
  </si>
  <si>
    <t>GBC DocuBind TL200 Manual Binding Machine</t>
  </si>
  <si>
    <t>Mitchell Ross</t>
  </si>
  <si>
    <t>Durable Pressboard Binders</t>
  </si>
  <si>
    <t>Shirley Riley</t>
  </si>
  <si>
    <t>Reston</t>
  </si>
  <si>
    <t>Melinda Thornton</t>
  </si>
  <si>
    <t>Bossier City</t>
  </si>
  <si>
    <t>Hon Rectangular Conference Tables</t>
  </si>
  <si>
    <t>Joe George</t>
  </si>
  <si>
    <t>Eldon Regeneration Recycled Desk Accessories, Smoke</t>
  </si>
  <si>
    <t>Sacramento</t>
  </si>
  <si>
    <t>Jerry Ennis</t>
  </si>
  <si>
    <t>Huntington</t>
  </si>
  <si>
    <t>Newell 329</t>
  </si>
  <si>
    <t>Chad Henson</t>
  </si>
  <si>
    <t>DAX Solid Wood Frames</t>
  </si>
  <si>
    <t>Pottstown</t>
  </si>
  <si>
    <t>Dennis Bowen</t>
  </si>
  <si>
    <t>Oakville</t>
  </si>
  <si>
    <t>Sony MFD2HD Formatted Diskettes, 10/Pack</t>
  </si>
  <si>
    <t>Laurence Simon</t>
  </si>
  <si>
    <t>West Scarborough</t>
  </si>
  <si>
    <t>Lloyd Spencer</t>
  </si>
  <si>
    <t>Kendall</t>
  </si>
  <si>
    <t>Maxell Pro 80 Minute CD-R, 10/Pack</t>
  </si>
  <si>
    <t>William Woodard</t>
  </si>
  <si>
    <t>West Lafayette</t>
  </si>
  <si>
    <t>White GlueTop Scratch Pads</t>
  </si>
  <si>
    <t>Ray Oakley</t>
  </si>
  <si>
    <t>Sharp EL500L Fraction Calculator</t>
  </si>
  <si>
    <t>AT&amp;T 2230 Dual Handset Phone With Caller ID/Call Waiting</t>
  </si>
  <si>
    <t>Theodore Moran</t>
  </si>
  <si>
    <t>Asheboro</t>
  </si>
  <si>
    <t>i270</t>
  </si>
  <si>
    <t>Dan Lamm</t>
  </si>
  <si>
    <t>Avery 485</t>
  </si>
  <si>
    <t>North Olmsted</t>
  </si>
  <si>
    <t>Xerox 227</t>
  </si>
  <si>
    <t>Stuart Sharma</t>
  </si>
  <si>
    <t>Saint Charles</t>
  </si>
  <si>
    <t>Colleen Fletcher</t>
  </si>
  <si>
    <t>Commack</t>
  </si>
  <si>
    <t>Micro Innovations Micro Digital Wireless Keyboard and Mouse, Gray</t>
  </si>
  <si>
    <t>Marguerite Rodgers</t>
  </si>
  <si>
    <t>Los Gatos</t>
  </si>
  <si>
    <t>Seth Thomas 14" Putty-Colored Wall Clock</t>
  </si>
  <si>
    <t>George Terry</t>
  </si>
  <si>
    <t>Sheboygan</t>
  </si>
  <si>
    <t>Lindsay Webb</t>
  </si>
  <si>
    <t>Racine</t>
  </si>
  <si>
    <t>Sean Herbert</t>
  </si>
  <si>
    <t>North Miami Beach</t>
  </si>
  <si>
    <t>Hon Deluxe Fabric Upholstered Stacking Chairs, Rounded Back</t>
  </si>
  <si>
    <t>Grace Black</t>
  </si>
  <si>
    <t>Newport News</t>
  </si>
  <si>
    <t>Gyration Ultra Professional Cordless Optical Suite</t>
  </si>
  <si>
    <t>Todd D Norris</t>
  </si>
  <si>
    <t>Brown Kraft Recycled Envelopes</t>
  </si>
  <si>
    <t>Frank Cross</t>
  </si>
  <si>
    <t>Independence</t>
  </si>
  <si>
    <t>Joanne Spivey</t>
  </si>
  <si>
    <t>Strongsville</t>
  </si>
  <si>
    <t>Lynne Reid</t>
  </si>
  <si>
    <t>Maxell DVD-RAM Discs</t>
  </si>
  <si>
    <t>Tampa</t>
  </si>
  <si>
    <t>Xerox 212</t>
  </si>
  <si>
    <t>Constance Robertson</t>
  </si>
  <si>
    <t>Slidell</t>
  </si>
  <si>
    <t>Wilson Jones Suede Grain Vinyl Binders</t>
  </si>
  <si>
    <t>Earl Donnelly</t>
  </si>
  <si>
    <t>Leonard Strauss</t>
  </si>
  <si>
    <t>Accessory35</t>
  </si>
  <si>
    <t>Linda Blake</t>
  </si>
  <si>
    <t>Avery 487</t>
  </si>
  <si>
    <t>Broomfield</t>
  </si>
  <si>
    <t>Keytronic French Keyboard</t>
  </si>
  <si>
    <t>Vickie Gonzalez</t>
  </si>
  <si>
    <t>Midland</t>
  </si>
  <si>
    <t>Lynda Rosenthal</t>
  </si>
  <si>
    <t>Black Print Carbonless Snap-Off® Rapid Letter, 8 1/2" x 7"</t>
  </si>
  <si>
    <t>Wesley Cho</t>
  </si>
  <si>
    <t>Bretford “Just In Time” Height-Adjustable Multi-Task Work Tables</t>
  </si>
  <si>
    <t>Littleton</t>
  </si>
  <si>
    <t>Marianne Weiner Ennis</t>
  </si>
  <si>
    <t>Xerox 1951</t>
  </si>
  <si>
    <t>Sidney Larson</t>
  </si>
  <si>
    <t>Oxnard</t>
  </si>
  <si>
    <t>Eldon® Gobal File Keepers</t>
  </si>
  <si>
    <t>Kimberly McCarthy</t>
  </si>
  <si>
    <t>Holmes Replacement Filter for HEPA Air Cleaner, Very Large Room, HEPA Filter</t>
  </si>
  <si>
    <t>Geoffrey Saunders</t>
  </si>
  <si>
    <t>Grand Rapids</t>
  </si>
  <si>
    <t>Lisa Branch</t>
  </si>
  <si>
    <t>Mildred Briggs</t>
  </si>
  <si>
    <t>Houston</t>
  </si>
  <si>
    <t>Westinghouse Floor Lamp with Metal Mesh Shade, Black</t>
  </si>
  <si>
    <t>Marlene Harrison</t>
  </si>
  <si>
    <t>Harlingen</t>
  </si>
  <si>
    <t>Debra Block</t>
  </si>
  <si>
    <t>Belkin 325VA UPS Surge Protector, 6'</t>
  </si>
  <si>
    <t>Thornton</t>
  </si>
  <si>
    <t>Bush® Cubix Conference Tables, Fully Assembled</t>
  </si>
  <si>
    <t>Richard McClure</t>
  </si>
  <si>
    <t>Creve Coeur</t>
  </si>
  <si>
    <t>Avery Binding System Hidden Tab™ Executive Style Index Sets</t>
  </si>
  <si>
    <t>Ralph Woods Scott</t>
  </si>
  <si>
    <t>Eagle</t>
  </si>
  <si>
    <t>2190</t>
  </si>
  <si>
    <t>Richard Tan</t>
  </si>
  <si>
    <t>Office Star - Mid Back Dual function Ergonomic High Back Chair with 2-Way Adjustable Arms</t>
  </si>
  <si>
    <t>Pressboard Data Binder, Crimson, 12" X 8 1/2"</t>
  </si>
  <si>
    <t>Micro Innovations 104 Keyboard</t>
  </si>
  <si>
    <t>Oakland</t>
  </si>
  <si>
    <t>Hot File® 7-Pocket, Floor Stand</t>
  </si>
  <si>
    <t>Carolyn Proctor</t>
  </si>
  <si>
    <t>Bennington</t>
  </si>
  <si>
    <t>Lloyd Cannon</t>
  </si>
  <si>
    <t>Clifton</t>
  </si>
  <si>
    <t>Avery 496</t>
  </si>
  <si>
    <t>Marlene Gray</t>
  </si>
  <si>
    <t>Baldwin</t>
  </si>
  <si>
    <t>Joanne Chu</t>
  </si>
  <si>
    <t>Burnsville</t>
  </si>
  <si>
    <t>Ryan Herman</t>
  </si>
  <si>
    <t>Portland</t>
  </si>
  <si>
    <t>Avery Hi-Liter GlideStik Fluorescent Highlighter, Yellow Ink</t>
  </si>
  <si>
    <t>Rosemary English</t>
  </si>
  <si>
    <t>Jacqueline Noble</t>
  </si>
  <si>
    <t>Medford</t>
  </si>
  <si>
    <t>Eldon® 200 Class™ Desk Accessories, Burgundy</t>
  </si>
  <si>
    <t>Curtis O'Connell</t>
  </si>
  <si>
    <t>Alamogordo</t>
  </si>
  <si>
    <t>6" Cubicle Wall Clock, Black</t>
  </si>
  <si>
    <t>Roberta Daniel</t>
  </si>
  <si>
    <t>Manhattan</t>
  </si>
  <si>
    <t>5185</t>
  </si>
  <si>
    <t>Max McKenna</t>
  </si>
  <si>
    <t>Belkin 107-key enhanced keyboard, USB/PS/2 interface</t>
  </si>
  <si>
    <t>Eddie House Mueller</t>
  </si>
  <si>
    <t>Fairfield</t>
  </si>
  <si>
    <t>Electrix Fluorescent Magnifier Lamps &amp; Weighted Base</t>
  </si>
  <si>
    <t>Esther Whitaker</t>
  </si>
  <si>
    <t>Staples Colored Interoffice Envelopes</t>
  </si>
  <si>
    <t>Sunnyvale</t>
  </si>
  <si>
    <t>Carolyn Greer</t>
  </si>
  <si>
    <t>Warren</t>
  </si>
  <si>
    <t>Hon 94000 Series Round Tables</t>
  </si>
  <si>
    <t>Tom Hoyle Honeycutt</t>
  </si>
  <si>
    <t>Panasonic KX-P3200 Dot Matrix Printer</t>
  </si>
  <si>
    <t>Bowling Green</t>
  </si>
  <si>
    <t>Carmen Elmore</t>
  </si>
  <si>
    <t>Lakewood</t>
  </si>
  <si>
    <t>Eldon Image Series Black Desk Accessories</t>
  </si>
  <si>
    <t>Guy Gallagher</t>
  </si>
  <si>
    <t>Atascadero</t>
  </si>
  <si>
    <t>EcoTones® Memo Sheets</t>
  </si>
  <si>
    <t>Rick Houston</t>
  </si>
  <si>
    <t>Opelika</t>
  </si>
  <si>
    <t>Balt Solid Wood Rectangular Table</t>
  </si>
  <si>
    <t>Kent Gill</t>
  </si>
  <si>
    <t>Avery Printable Repositionable Plastic Tabs</t>
  </si>
  <si>
    <t>Irving</t>
  </si>
  <si>
    <t>Executive Impressions 12" Wall Clock</t>
  </si>
  <si>
    <t>Dorothy Holt</t>
  </si>
  <si>
    <t>Hoover Portapower™ Portable Vacuum</t>
  </si>
  <si>
    <t>San Juan</t>
  </si>
  <si>
    <t>Binding Machine Supplies</t>
  </si>
  <si>
    <t>Calvin Parsons Walter</t>
  </si>
  <si>
    <t>Upper Arlington</t>
  </si>
  <si>
    <t>Avery 506</t>
  </si>
  <si>
    <t>Renee McKenzie</t>
  </si>
  <si>
    <t>Microsoft Multimedia Keyboard</t>
  </si>
  <si>
    <t>David Powell</t>
  </si>
  <si>
    <t>Immokalee</t>
  </si>
  <si>
    <t>Sidney Brewer</t>
  </si>
  <si>
    <t>Bloomington</t>
  </si>
  <si>
    <t>Deluxe Rollaway Locking File with Drawer</t>
  </si>
  <si>
    <t>Danielle Watts</t>
  </si>
  <si>
    <t>West Valley City</t>
  </si>
  <si>
    <t>Eldon Pizzaz™ Desk Accessories</t>
  </si>
  <si>
    <t>Christina Hanna</t>
  </si>
  <si>
    <t>La Mesa</t>
  </si>
  <si>
    <t>Hand-Finished Solid Wood Document Frame</t>
  </si>
  <si>
    <t>Joanne Church</t>
  </si>
  <si>
    <t>Chattanooga</t>
  </si>
  <si>
    <t>Xerox 210</t>
  </si>
  <si>
    <t>Erika Clapp</t>
  </si>
  <si>
    <t>Sandy Springs</t>
  </si>
  <si>
    <t>Presstex Flexible Ring Binders</t>
  </si>
  <si>
    <t>Tina Monroe</t>
  </si>
  <si>
    <t>Fellowes Binding Cases</t>
  </si>
  <si>
    <t>Sanford Pocket Accent® Highlighters</t>
  </si>
  <si>
    <t>North Las Vegas</t>
  </si>
  <si>
    <t>Panasonic KP-310 Heavy-Duty Electric Pencil Sharpener</t>
  </si>
  <si>
    <t>Max Hurley</t>
  </si>
  <si>
    <t>Pensacola</t>
  </si>
  <si>
    <t>Tenex Personal Project File with Scoop Front Design, Black</t>
  </si>
  <si>
    <t>Juan Gold</t>
  </si>
  <si>
    <t>Brandon</t>
  </si>
  <si>
    <t>Vivian Goldstein</t>
  </si>
  <si>
    <t>Camp Springs</t>
  </si>
  <si>
    <t>Vivian Clarke</t>
  </si>
  <si>
    <t>Telephone Message Books with Fax/Mobile Section, 4 1/4" x 6"</t>
  </si>
  <si>
    <t>Arthur Brady</t>
  </si>
  <si>
    <t>Danbury</t>
  </si>
  <si>
    <t>2300 Heavy-Duty Transfer File Systems by Perma</t>
  </si>
  <si>
    <t>Jacob Lanier</t>
  </si>
  <si>
    <t>Branford</t>
  </si>
  <si>
    <t>Karen Hendricks</t>
  </si>
  <si>
    <t>Hacienda Heights</t>
  </si>
  <si>
    <t>Bagged Rubber Bands</t>
  </si>
  <si>
    <t>Helen H Heller</t>
  </si>
  <si>
    <t>KH 688</t>
  </si>
  <si>
    <t>Neal Wolfe</t>
  </si>
  <si>
    <t>6120</t>
  </si>
  <si>
    <t>Santa Cruz</t>
  </si>
  <si>
    <t>Brooke Shepherd</t>
  </si>
  <si>
    <t>Pueblo West</t>
  </si>
  <si>
    <t>1/4 Fold Party Design Invitations &amp; White Envelopes, 24 8-1/2" X 11" Cards, 25 Env./Pack</t>
  </si>
  <si>
    <t>Robert Cowan</t>
  </si>
  <si>
    <t>Acco PRESSTEX® Data Binder with Storage Hooks, Dark Blue, 14 7/8" X 11"</t>
  </si>
  <si>
    <t>Pueblo</t>
  </si>
  <si>
    <t>Iris® 3-Drawer Stacking Bin, Black</t>
  </si>
  <si>
    <t>Brett Schultz</t>
  </si>
  <si>
    <t>Pullman</t>
  </si>
  <si>
    <t>StarTAC 3000</t>
  </si>
  <si>
    <t>Irene Murphy</t>
  </si>
  <si>
    <t>Macon</t>
  </si>
  <si>
    <t>Christopher Norton Patterson</t>
  </si>
  <si>
    <t>Oakton</t>
  </si>
  <si>
    <t>Bevis Steel Folding Chairs</t>
  </si>
  <si>
    <t>Jeffrey Lloyd</t>
  </si>
  <si>
    <t>New Smyrna Beach</t>
  </si>
  <si>
    <t>Accessory27</t>
  </si>
  <si>
    <t>Marianne Goldstein</t>
  </si>
  <si>
    <t>Whittier</t>
  </si>
  <si>
    <t>Home/Office Personal File Carts</t>
  </si>
  <si>
    <t>Sarah N Becker</t>
  </si>
  <si>
    <t>Patrick Lowry</t>
  </si>
  <si>
    <t>Newell 315</t>
  </si>
  <si>
    <t>South Burlington</t>
  </si>
  <si>
    <t>Elsie Hwang</t>
  </si>
  <si>
    <t>Pawtucket</t>
  </si>
  <si>
    <t>Ken Cash</t>
  </si>
  <si>
    <t>Billy Perry Browning</t>
  </si>
  <si>
    <t>Newton</t>
  </si>
  <si>
    <t>Eldon Spacemaker® Box, Quick-Snap Lid, Clear</t>
  </si>
  <si>
    <t>Don Cameron</t>
  </si>
  <si>
    <t>Wauwatosa</t>
  </si>
  <si>
    <t>Jeffrey Cheng</t>
  </si>
  <si>
    <t>Grand Forks</t>
  </si>
  <si>
    <t>Hannah Carver</t>
  </si>
  <si>
    <t>Avery 491</t>
  </si>
  <si>
    <t>Paducah</t>
  </si>
  <si>
    <t>Jeff Meadows</t>
  </si>
  <si>
    <t>Xerox 1917</t>
  </si>
  <si>
    <t>Rochester</t>
  </si>
  <si>
    <t>Xerox 1941</t>
  </si>
  <si>
    <t>Annie Livingston</t>
  </si>
  <si>
    <t>US Robotics 56K V.92 Internal PCI Faxmodem</t>
  </si>
  <si>
    <t>Honeywell Enviracaire Portable HEPA Air Cleaner for 17' x 22' Room</t>
  </si>
  <si>
    <t>Euclid</t>
  </si>
  <si>
    <t>Xerox 1894</t>
  </si>
  <si>
    <t>Kyle Kaufman</t>
  </si>
  <si>
    <t>Jackson</t>
  </si>
  <si>
    <t>Sanford 52201 APSCO Electric Pencil Sharpener</t>
  </si>
  <si>
    <t>Alicia Maynard</t>
  </si>
  <si>
    <t>Newell 342</t>
  </si>
  <si>
    <t>Vancouver</t>
  </si>
  <si>
    <t>5170i</t>
  </si>
  <si>
    <t>Stuart Holloway</t>
  </si>
  <si>
    <t>Bartlesville</t>
  </si>
  <si>
    <t>Max Small</t>
  </si>
  <si>
    <t>Searcy</t>
  </si>
  <si>
    <t>Sue Drake</t>
  </si>
  <si>
    <t>Salisbury</t>
  </si>
  <si>
    <t>Avery Arch Ring Binders</t>
  </si>
  <si>
    <t>Rhonda Stein</t>
  </si>
  <si>
    <t>Avery Hi-Liter® Fluorescent Desk Style Markers</t>
  </si>
  <si>
    <t>Smead Adjustable Mobile File Trolley with Lockable Top</t>
  </si>
  <si>
    <t>Sean N Boyer</t>
  </si>
  <si>
    <t>Craig Liu</t>
  </si>
  <si>
    <t>Rock Springs</t>
  </si>
  <si>
    <t>Wyoming</t>
  </si>
  <si>
    <t>Newell 336</t>
  </si>
  <si>
    <t>Maria Block</t>
  </si>
  <si>
    <t>Webster Groves</t>
  </si>
  <si>
    <t>Melanie Burgess</t>
  </si>
  <si>
    <t>Tennsco Regal Shelving Units</t>
  </si>
  <si>
    <t>June Herbert</t>
  </si>
  <si>
    <t>Kennesaw</t>
  </si>
  <si>
    <t>Serrated Blade or Curved Handle Hand Letter Openers</t>
  </si>
  <si>
    <t>Annette McIntyre</t>
  </si>
  <si>
    <t>Deflect-O® Glasstique™ Clear Desk Accessories</t>
  </si>
  <si>
    <t>Rosemary O'Brien</t>
  </si>
  <si>
    <t>Yvonne Stephens</t>
  </si>
  <si>
    <t>DAX Copper Panel Document Frame, 5 x 7 Size</t>
  </si>
  <si>
    <t>Eureka Sanitaire ® Multi-Pro Heavy-Duty Upright, Disposable Bags</t>
  </si>
  <si>
    <t>Blacksburg</t>
  </si>
  <si>
    <t>Letter Size Cart</t>
  </si>
  <si>
    <t>Carolyn Bowling</t>
  </si>
  <si>
    <t>Imation DVD-RAM discs</t>
  </si>
  <si>
    <t>Dix Hills</t>
  </si>
  <si>
    <t>GBC Laser Imprintable Binding System Covers, Desert Sand</t>
  </si>
  <si>
    <t>Leon Peele</t>
  </si>
  <si>
    <t>DIXON Ticonderoga® Erasable Checking Pencils</t>
  </si>
  <si>
    <t>Letter Slitter</t>
  </si>
  <si>
    <t>Oswego</t>
  </si>
  <si>
    <t>Edgar McKenzie</t>
  </si>
  <si>
    <t>West Jordan</t>
  </si>
  <si>
    <t>Avery 507</t>
  </si>
  <si>
    <t>Sherri McIntosh</t>
  </si>
  <si>
    <t>Watauga</t>
  </si>
  <si>
    <t>Yvonne Fox</t>
  </si>
  <si>
    <t>Cedar Park</t>
  </si>
  <si>
    <t>Bush Advantage Collection® Round Conference Table</t>
  </si>
  <si>
    <t>Vickie Coates</t>
  </si>
  <si>
    <t>Sauder Forest Hills Library, Woodland Oak Finish</t>
  </si>
  <si>
    <t>*Staples* Packaging Labels</t>
  </si>
  <si>
    <t>Paige Mason</t>
  </si>
  <si>
    <t>Logitech Cordless Elite Duo</t>
  </si>
  <si>
    <t>Hackensack</t>
  </si>
  <si>
    <t>Acco Perma® 2700 Stacking Storage Drawers</t>
  </si>
  <si>
    <t>Arnold Johnson</t>
  </si>
  <si>
    <t>Waterbury</t>
  </si>
  <si>
    <t>Boston 16801 Nautilus™ Battery Pencil Sharpener</t>
  </si>
  <si>
    <t>Evan Adkins</t>
  </si>
  <si>
    <t>Rose Hill</t>
  </si>
  <si>
    <t>Edward McKenzie</t>
  </si>
  <si>
    <t>Valparaiso</t>
  </si>
  <si>
    <t>Miriam Greenberg</t>
  </si>
  <si>
    <t>Newell® 3-Hole Punched Plastic Slotted Magazine Holders for Binders</t>
  </si>
  <si>
    <t>Allison Kirby</t>
  </si>
  <si>
    <t>Nashville</t>
  </si>
  <si>
    <t>Emily Sims</t>
  </si>
  <si>
    <t>Stoneham</t>
  </si>
  <si>
    <t>Laurie Case Daniel</t>
  </si>
  <si>
    <t>Stratford</t>
  </si>
  <si>
    <t>Phyllis Hull</t>
  </si>
  <si>
    <t>Rapid City</t>
  </si>
  <si>
    <t>Staples Vinyl Coated Paper Clips</t>
  </si>
  <si>
    <t>Carlos Hanson</t>
  </si>
  <si>
    <t>Scott McKenna</t>
  </si>
  <si>
    <t>Boston KS Multi-Size Manual Pencil Sharpener</t>
  </si>
  <si>
    <t>Montclair</t>
  </si>
  <si>
    <t>Jill Clements</t>
  </si>
  <si>
    <t>Mount Vernon</t>
  </si>
  <si>
    <t>Belkin F9M820V08 8 Outlet Surge</t>
  </si>
  <si>
    <t>Kathy Hinton</t>
  </si>
  <si>
    <t>Rome</t>
  </si>
  <si>
    <t>Geoffrey H Wong</t>
  </si>
  <si>
    <t>Avery White Multi-Purpose Labels</t>
  </si>
  <si>
    <t>Xerox 1893</t>
  </si>
  <si>
    <t>Peter Adams</t>
  </si>
  <si>
    <t>Rush Hierlooms Collection 1" Thick Stackable Bookcases</t>
  </si>
  <si>
    <t>Lynn Payne</t>
  </si>
  <si>
    <t>Fountain</t>
  </si>
  <si>
    <t>Xerox Blank Computer Paper</t>
  </si>
  <si>
    <t>Gilbert Scarborough</t>
  </si>
  <si>
    <t>Tonawanda</t>
  </si>
  <si>
    <t>Randall Montgomery</t>
  </si>
  <si>
    <t>i1000</t>
  </si>
  <si>
    <t>Greenville</t>
  </si>
  <si>
    <t>StarTAC 6500</t>
  </si>
  <si>
    <t>Jack Hatcher</t>
  </si>
  <si>
    <t>Hon Pagoda™ Stacking Chairs</t>
  </si>
  <si>
    <t>Keith Hobbs</t>
  </si>
  <si>
    <t>Kingsport</t>
  </si>
  <si>
    <t>Wausau Papers Astrobrights® Colored Envelopes</t>
  </si>
  <si>
    <t>Geoffrey Zhu</t>
  </si>
  <si>
    <t>La Grange</t>
  </si>
  <si>
    <t>Eva Decker</t>
  </si>
  <si>
    <t>Virginia Beach</t>
  </si>
  <si>
    <t>Edna Freeman</t>
  </si>
  <si>
    <t>Indian Trail</t>
  </si>
  <si>
    <t>Claudia Webb</t>
  </si>
  <si>
    <t>Draper</t>
  </si>
  <si>
    <t>Eileen McDonald</t>
  </si>
  <si>
    <t>Honeywell Quietcare HEPA Air Cleaner</t>
  </si>
  <si>
    <t>Garland</t>
  </si>
  <si>
    <t>William Crawford</t>
  </si>
  <si>
    <t>Eldon Cleatmat Plus™ Chair Mats for High Pile Carpets</t>
  </si>
  <si>
    <t>Catonsville</t>
  </si>
  <si>
    <t>Canon PC-428 Personal Copier</t>
  </si>
  <si>
    <t>Stacy Chang</t>
  </si>
  <si>
    <t>Herbert Williamson</t>
  </si>
  <si>
    <t>CF 688</t>
  </si>
  <si>
    <t>Dwight Albright Huffman</t>
  </si>
  <si>
    <t>Gyration RF Keyboard</t>
  </si>
  <si>
    <t>Julian Keith Mayer</t>
  </si>
  <si>
    <t>Global Leather Task Chair, Black</t>
  </si>
  <si>
    <t>Benjamin Lam</t>
  </si>
  <si>
    <t>Mount Pleasant</t>
  </si>
  <si>
    <t>Ultra Commercial Grade Dual Valve Door Closer</t>
  </si>
  <si>
    <t>Tracy Dyer</t>
  </si>
  <si>
    <t>Patsy Shea</t>
  </si>
  <si>
    <t>Accessory34</t>
  </si>
  <si>
    <t>Vincent Hale</t>
  </si>
  <si>
    <t>Bush Westfield Collection Bookcases, Dark Cherry Finish, Fully Assembled</t>
  </si>
  <si>
    <t>Gould Plastics 9-Pocket Panel Bin, 18-3/8w x 5-1/4d x 20-1/2h, Black</t>
  </si>
  <si>
    <t>Saginaw</t>
  </si>
  <si>
    <t>Xerox 1986</t>
  </si>
  <si>
    <t>Sean Burton</t>
  </si>
  <si>
    <t>Bonnie Matthews Rowland</t>
  </si>
  <si>
    <t>Miriam Mueller</t>
  </si>
  <si>
    <t>Carol Saunders</t>
  </si>
  <si>
    <t>Xerox 1908</t>
  </si>
  <si>
    <t>Bozeman</t>
  </si>
  <si>
    <t>Polycom ViewStation™ ISDN Videoconferencing Unit</t>
  </si>
  <si>
    <t>James Dickinson Ball</t>
  </si>
  <si>
    <t>3M Office Air Cleaner</t>
  </si>
  <si>
    <t>Sylvia Bush</t>
  </si>
  <si>
    <t>Athens</t>
  </si>
  <si>
    <t>Anne Schultz</t>
  </si>
  <si>
    <t>Kettering</t>
  </si>
  <si>
    <t>Space Solutions™ Industrial Galvanized Steel Shelving.</t>
  </si>
  <si>
    <t>Oscar Bowers</t>
  </si>
  <si>
    <t>M70</t>
  </si>
  <si>
    <t>Dana Teague</t>
  </si>
  <si>
    <t>Carol City</t>
  </si>
  <si>
    <t>Advantus Panel Wall Certificate Holder - 8.5x11</t>
  </si>
  <si>
    <t>Jackie Burke</t>
  </si>
  <si>
    <t>Woodland</t>
  </si>
  <si>
    <t>Mildred Chase</t>
  </si>
  <si>
    <t>Fellowes Smart Design 104-Key Enhanced Keyboard, PS/2 Adapter, Platinum</t>
  </si>
  <si>
    <t>Ann Katz</t>
  </si>
  <si>
    <t>Little Rock</t>
  </si>
  <si>
    <t>Marcia Feldman</t>
  </si>
  <si>
    <t>Epson DFX-8500 Dot Matrix Printer</t>
  </si>
  <si>
    <t>Jon Kendall</t>
  </si>
  <si>
    <t>2180</t>
  </si>
  <si>
    <t>Vanessa Boyer</t>
  </si>
  <si>
    <t>Xerox 1896</t>
  </si>
  <si>
    <t>3M Polarizing Light Filter Sleeves</t>
  </si>
  <si>
    <t>Dearborn</t>
  </si>
  <si>
    <t>Ian Hall</t>
  </si>
  <si>
    <t>Freeport</t>
  </si>
  <si>
    <t>GBC Clear Cover, 8-1/2 x 11, unpunched, 25 covers per pack</t>
  </si>
  <si>
    <t>Kathleen Huang Hall</t>
  </si>
  <si>
    <t>Peter McConnell</t>
  </si>
  <si>
    <t>Grove City</t>
  </si>
  <si>
    <t>Binder Posts</t>
  </si>
  <si>
    <t>Thelma Murray</t>
  </si>
  <si>
    <t>Hattiesburg</t>
  </si>
  <si>
    <t>BOSTON® Ranger® #55 Pencil Sharpener, Black</t>
  </si>
  <si>
    <t>Lori Wolfe</t>
  </si>
  <si>
    <t>Hon GuestStacker Chair</t>
  </si>
  <si>
    <t>Zachary Maynard</t>
  </si>
  <si>
    <t>Goffstown</t>
  </si>
  <si>
    <t>Acco Keyboard-In-A-Box®</t>
  </si>
  <si>
    <t>Bradley Pollock</t>
  </si>
  <si>
    <t>Faye Dyer</t>
  </si>
  <si>
    <t>New Milford</t>
  </si>
  <si>
    <t>Albert Maxwell</t>
  </si>
  <si>
    <t>State College</t>
  </si>
  <si>
    <t>Eldon® Wave Desk Accessories</t>
  </si>
  <si>
    <t>Alvin Hoover</t>
  </si>
  <si>
    <t>Port Orange</t>
  </si>
  <si>
    <t>Array® Parchment Paper, Assorted Colors</t>
  </si>
  <si>
    <t>Janice Boswell</t>
  </si>
  <si>
    <t>Imation Neon 80 Minute CD-R Spindle, 50/Pack</t>
  </si>
  <si>
    <t>Sherri Kramer</t>
  </si>
  <si>
    <t>Mansfield</t>
  </si>
  <si>
    <t>Edwin Coley</t>
  </si>
  <si>
    <t>Fort Lee</t>
  </si>
  <si>
    <t>Staples® General Use 3-Ring Binders</t>
  </si>
  <si>
    <t>Christina Matthews</t>
  </si>
  <si>
    <t>Sunrise</t>
  </si>
  <si>
    <t>Sanford Liquid Accent Highlighters</t>
  </si>
  <si>
    <t>Sean Pugh</t>
  </si>
  <si>
    <t>Jessie Kelly</t>
  </si>
  <si>
    <t>Redding</t>
  </si>
  <si>
    <t>Tracy Livingston</t>
  </si>
  <si>
    <t>Steel Personal Filing/Posting Tote</t>
  </si>
  <si>
    <t>14-7/8 x 11 Blue Bar Computer Printout Paper</t>
  </si>
  <si>
    <t>Martinez</t>
  </si>
  <si>
    <t>Regina Langley</t>
  </si>
  <si>
    <t>Executive Impressions 13" Clairmont Wall Clock</t>
  </si>
  <si>
    <t>Troy Moon</t>
  </si>
  <si>
    <t>Carrie High</t>
  </si>
  <si>
    <t>DAX Cubicle Frames - 8x10</t>
  </si>
  <si>
    <t>Jacob Murray</t>
  </si>
  <si>
    <t>Oak Park</t>
  </si>
  <si>
    <t>Kim McCarthy</t>
  </si>
  <si>
    <t>Killeen</t>
  </si>
  <si>
    <t>SANFORD Major Accent™ Highlighters</t>
  </si>
  <si>
    <t>Kimberly Reilly</t>
  </si>
  <si>
    <t>Madison</t>
  </si>
  <si>
    <t>Lee Xu</t>
  </si>
  <si>
    <t>Sanyo Counter Height Refrigerator with Crisper, 3.6 Cubic Foot, Stainless Steel/Black</t>
  </si>
  <si>
    <t>Timothy Ross</t>
  </si>
  <si>
    <t>Omaha</t>
  </si>
  <si>
    <t>Sidney Bowling</t>
  </si>
  <si>
    <t>Port Charlotte</t>
  </si>
  <si>
    <t>Edna Michael</t>
  </si>
  <si>
    <t>DAX Value U-Channel Document Frames, Easel Back</t>
  </si>
  <si>
    <t>Stevens Point</t>
  </si>
  <si>
    <t>Jenny Hawkins</t>
  </si>
  <si>
    <t>210 Trimline Phone, White</t>
  </si>
  <si>
    <t>Waldorf</t>
  </si>
  <si>
    <t>Frank Hess</t>
  </si>
  <si>
    <t>Collierville</t>
  </si>
  <si>
    <t>Hunt Boston® Vacuum Mount KS Pencil Sharpener</t>
  </si>
  <si>
    <t>Vanessa Day</t>
  </si>
  <si>
    <t>Holmes Replacement Filter for HEPA Air Cleaner, Large Room</t>
  </si>
  <si>
    <t>Hewlett-Packard Deskjet 3820 Color Inkjet Printer</t>
  </si>
  <si>
    <t>Katherine W Epstein</t>
  </si>
  <si>
    <t>Gerald Kearney</t>
  </si>
  <si>
    <t>Fellowes 17-key keypad for PS/2 interface</t>
  </si>
  <si>
    <t>Odessa</t>
  </si>
  <si>
    <t>Annie Sherrill</t>
  </si>
  <si>
    <t>Fuji Slim Jewel Case CD-R</t>
  </si>
  <si>
    <t>Linda Weiss</t>
  </si>
  <si>
    <t>Mcminnville</t>
  </si>
  <si>
    <t>Dwight M Carr</t>
  </si>
  <si>
    <t>Boston Model 1800 Electric Pencil Sharpener, Gray</t>
  </si>
  <si>
    <t>Avery 493</t>
  </si>
  <si>
    <t>Cabot</t>
  </si>
  <si>
    <t>Gordon Walker</t>
  </si>
  <si>
    <t>Carpentersville</t>
  </si>
  <si>
    <t>IBM Multi-Purpose Copy Paper, 8 1/2 x 11", Case</t>
  </si>
  <si>
    <t>Kara Patton</t>
  </si>
  <si>
    <t>Avery Binder Labels</t>
  </si>
  <si>
    <t>Altamonte Springs</t>
  </si>
  <si>
    <t>Sandy Hunt</t>
  </si>
  <si>
    <t>Global Leather Executive Chair</t>
  </si>
  <si>
    <t>Hewlett-Packard Deskjet 1220Cse Color Inkjet Printer</t>
  </si>
  <si>
    <t>Glenda Herbert</t>
  </si>
  <si>
    <t>Tysons Corner</t>
  </si>
  <si>
    <t>Acme® Office Executive Series Stainless Steel Trimmers</t>
  </si>
  <si>
    <t>Shawn Stern</t>
  </si>
  <si>
    <t>Hon Metal Bookcases, Black</t>
  </si>
  <si>
    <t>Fridley</t>
  </si>
  <si>
    <t>Karen Warren</t>
  </si>
  <si>
    <t>Ossining</t>
  </si>
  <si>
    <t>Laurie Moon</t>
  </si>
  <si>
    <t>Ibico Presentation Index for Binding Systems</t>
  </si>
  <si>
    <t>Cary</t>
  </si>
  <si>
    <t>Personal Creations™ Ink Jet Cards and Labels</t>
  </si>
  <si>
    <t>Meredith Humphrey</t>
  </si>
  <si>
    <t>Jet-Pak Recycled Peel 'N' Seal Padded Mailers</t>
  </si>
  <si>
    <t>Hopkinton</t>
  </si>
  <si>
    <t>TDK 4.7GB DVD-R Spindle, 15/Pack</t>
  </si>
  <si>
    <t>Wayne Lutz</t>
  </si>
  <si>
    <t>Prang Colored Pencils</t>
  </si>
  <si>
    <t>Winter Springs</t>
  </si>
  <si>
    <t>Helen Ferguson</t>
  </si>
  <si>
    <t>Winter Park</t>
  </si>
  <si>
    <t>Max Hubbard</t>
  </si>
  <si>
    <t>Evan Kelley</t>
  </si>
  <si>
    <t>Jamestown</t>
  </si>
  <si>
    <t>Fellowes Strictly Business® Drawer File, Letter/Legal Size</t>
  </si>
  <si>
    <t>Gene Heath Cross</t>
  </si>
  <si>
    <t>Motorola SB4200 Cable Modem</t>
  </si>
  <si>
    <t>g520</t>
  </si>
  <si>
    <t>Pamela Wiley</t>
  </si>
  <si>
    <t>Moreno Valley</t>
  </si>
  <si>
    <t>Charles Ward</t>
  </si>
  <si>
    <t>Seth Merrill</t>
  </si>
  <si>
    <t>Nelson Hensley</t>
  </si>
  <si>
    <t>Crown Point</t>
  </si>
  <si>
    <t>Johnny Reid</t>
  </si>
  <si>
    <t>Eldon Executive Woodline II Cherry Finish Desk Accessories</t>
  </si>
  <si>
    <t>Staples Brown Kraft Recycled Clasp Envelopes</t>
  </si>
  <si>
    <t>Flagstaff</t>
  </si>
  <si>
    <t>James Beck</t>
  </si>
  <si>
    <t>University City</t>
  </si>
  <si>
    <t>Ted Crowder</t>
  </si>
  <si>
    <t>Moscow</t>
  </si>
  <si>
    <t>Kerry Wilkerson</t>
  </si>
  <si>
    <t>Mission Viejo</t>
  </si>
  <si>
    <t>Southworth 25% Cotton Antique Laid Paper &amp; Envelopes</t>
  </si>
  <si>
    <t>Jason Bray</t>
  </si>
  <si>
    <t>Dover</t>
  </si>
  <si>
    <t>Atlantic Metals Mobile 5-Shelf Bookcases, Custom Colors</t>
  </si>
  <si>
    <t>Lois Hamilton</t>
  </si>
  <si>
    <t>*Staples* Highlighting Markers</t>
  </si>
  <si>
    <t>Tenex Traditional Chairmats for Medium Pile Carpet, Standard Lip, 36" x 48"</t>
  </si>
  <si>
    <t>Lakeland</t>
  </si>
  <si>
    <t>Fellowes Personal Hanging Folder Files, Navy</t>
  </si>
  <si>
    <t>Maurice Kelly</t>
  </si>
  <si>
    <t>Ricky Allred</t>
  </si>
  <si>
    <t>Fellowes Officeware™ Wire Shelving</t>
  </si>
  <si>
    <t>600 Series Non-Flip</t>
  </si>
  <si>
    <t>Gerald Petty</t>
  </si>
  <si>
    <t>Highland</t>
  </si>
  <si>
    <t>June Roberts</t>
  </si>
  <si>
    <t>Wilson Jones Impact Binders</t>
  </si>
  <si>
    <t>Kelly Sawyer</t>
  </si>
  <si>
    <t>Arvada</t>
  </si>
  <si>
    <t>Julia Reynolds</t>
  </si>
  <si>
    <t>Old Bridge</t>
  </si>
  <si>
    <t>Calvin Conway</t>
  </si>
  <si>
    <t>Augusta</t>
  </si>
  <si>
    <t>Advantus Push Pins</t>
  </si>
  <si>
    <t>Ruth Dudley</t>
  </si>
  <si>
    <t>Van Buren</t>
  </si>
  <si>
    <t>Dixon Ticonderoga Core-Lock Colored Pencils, 48-Color Set</t>
  </si>
  <si>
    <t>Allan Dickinson</t>
  </si>
  <si>
    <t>Chromcraft 48" x 96" Racetrack Double Pedestal Table</t>
  </si>
  <si>
    <t>Gretchen Levine</t>
  </si>
  <si>
    <t>Taylors</t>
  </si>
  <si>
    <t>Steve Raynor</t>
  </si>
  <si>
    <t>Leander</t>
  </si>
  <si>
    <t>G.E. Halogen Desk Lamp Bulbs</t>
  </si>
  <si>
    <t>Henry O'Connell</t>
  </si>
  <si>
    <t>Saint Paul</t>
  </si>
  <si>
    <t>Sauder Facets Collection Locker/File Cabinet, Sky Alder Finish</t>
  </si>
  <si>
    <t>Juan Justice</t>
  </si>
  <si>
    <t>Iselin</t>
  </si>
  <si>
    <t>Gina Curry</t>
  </si>
  <si>
    <t>Penny Leach</t>
  </si>
  <si>
    <t>Harrison</t>
  </si>
  <si>
    <t>Christopher Meadows</t>
  </si>
  <si>
    <t>Euro Pro Shark Stick Mini Vacuum</t>
  </si>
  <si>
    <t>Fairmont</t>
  </si>
  <si>
    <t>Eldon Expressions Punched Metal &amp; Wood Desk Accessories, Black &amp; Cherry</t>
  </si>
  <si>
    <t>Florence Gold</t>
  </si>
  <si>
    <t>Merritt Island</t>
  </si>
  <si>
    <t>Imation 3.5, DISKETTE 44766 HGHLD3.52HD/FM, 10/Pack</t>
  </si>
  <si>
    <t>Natalie Aldridge</t>
  </si>
  <si>
    <t>Melbourne</t>
  </si>
  <si>
    <t>Kenneth Capps</t>
  </si>
  <si>
    <t>Avery Durable Poly Binders</t>
  </si>
  <si>
    <t>Ronald O'Neill</t>
  </si>
  <si>
    <t>Willoughby</t>
  </si>
  <si>
    <t>Eldon Expressions™ Desk Accessory, Wood Photo Frame, Mahogany</t>
  </si>
  <si>
    <t>Lucille Buchanan</t>
  </si>
  <si>
    <t>Lake Oswego</t>
  </si>
  <si>
    <t>Ron Newton</t>
  </si>
  <si>
    <t>York</t>
  </si>
  <si>
    <t>Joan Bowers</t>
  </si>
  <si>
    <t>Paragould</t>
  </si>
  <si>
    <t>Avery® 3 1/2" Diskette Storage Pages, 10/Pack</t>
  </si>
  <si>
    <t>Hannah Tyson</t>
  </si>
  <si>
    <t>Hoover Replacement Belt for Commercial Guardsman Heavy-Duty Upright Vacuum</t>
  </si>
  <si>
    <t>Francis Evans</t>
  </si>
  <si>
    <t>Potomac</t>
  </si>
  <si>
    <t>Arthur Lowe Nash</t>
  </si>
  <si>
    <t>Plainview</t>
  </si>
  <si>
    <t>GBC Plastic Binding Combs</t>
  </si>
  <si>
    <t>Kathryn Wolfe</t>
  </si>
  <si>
    <t>Wheeling</t>
  </si>
  <si>
    <t>Marsha P Joyner</t>
  </si>
  <si>
    <t>Council Bluffs</t>
  </si>
  <si>
    <t>Xerox 220</t>
  </si>
  <si>
    <t>Cathy Simon</t>
  </si>
  <si>
    <t>Telescoping Adjustable Floor Lamp</t>
  </si>
  <si>
    <t>Yucaipa</t>
  </si>
  <si>
    <t>Luis Kerr</t>
  </si>
  <si>
    <t>Milwaukee</t>
  </si>
  <si>
    <t>Francis I Davis</t>
  </si>
  <si>
    <t>Mint Hill</t>
  </si>
  <si>
    <t>Global Push Button Manager's Chair, Indigo</t>
  </si>
  <si>
    <t>Colleen Andrews</t>
  </si>
  <si>
    <t>Pat Baker</t>
  </si>
  <si>
    <t>Kensington 6 Outlet MasterPiece® HOMEOFFICE Power Control Center</t>
  </si>
  <si>
    <t>Detroit</t>
  </si>
  <si>
    <t>Leroy Blanchard</t>
  </si>
  <si>
    <t>Overland Park</t>
  </si>
  <si>
    <t>Samantha Weaver</t>
  </si>
  <si>
    <t>Brad H Blake</t>
  </si>
  <si>
    <t>New London</t>
  </si>
  <si>
    <t>Claire Warren</t>
  </si>
  <si>
    <t>Hudson</t>
  </si>
  <si>
    <t>Array® Memo Cubes</t>
  </si>
  <si>
    <t>Wanda Harris</t>
  </si>
  <si>
    <t>Enterprise</t>
  </si>
  <si>
    <t>i2000</t>
  </si>
  <si>
    <t>Michelle Steele</t>
  </si>
  <si>
    <t>Terry Klein</t>
  </si>
  <si>
    <t>Manchester</t>
  </si>
  <si>
    <t>Jenny Petty</t>
  </si>
  <si>
    <t>Gallatin</t>
  </si>
  <si>
    <t>Novimex Fabric Task Chair</t>
  </si>
  <si>
    <t>Claudia White</t>
  </si>
  <si>
    <t>Hazel Dale</t>
  </si>
  <si>
    <t>Jupiter</t>
  </si>
  <si>
    <t>Prang Dustless Chalk Sticks</t>
  </si>
  <si>
    <t>Laurie Petty</t>
  </si>
  <si>
    <t>Townsend</t>
  </si>
  <si>
    <t>Avery Trapezoid Ring Binder, 3" Capacity, Black, 1040 sheets</t>
  </si>
  <si>
    <t>Clifford Webb</t>
  </si>
  <si>
    <t>Commerce City</t>
  </si>
  <si>
    <t>Marion Lindsey</t>
  </si>
  <si>
    <t>Wilson Jones 14 Line Acrylic Coated Pressboard Data Binders</t>
  </si>
  <si>
    <t>Colorado Springs</t>
  </si>
  <si>
    <t>Adam Saunders Gray</t>
  </si>
  <si>
    <t>Keith Marsh</t>
  </si>
  <si>
    <t>Forest Park</t>
  </si>
  <si>
    <t>Hewlett-Packard Deskjet 940 REFURBISHED Color Inkjet Printer</t>
  </si>
  <si>
    <t>Sam Rouse</t>
  </si>
  <si>
    <t>Lehi</t>
  </si>
  <si>
    <t>Acco® Hot Clips™ Clips to Go</t>
  </si>
  <si>
    <t>Tammy Goldman</t>
  </si>
  <si>
    <t>Layton</t>
  </si>
  <si>
    <t>Wilson Jones® Four-Pocket Poly Binders</t>
  </si>
  <si>
    <t>Danny Hong</t>
  </si>
  <si>
    <t>Rexburg</t>
  </si>
  <si>
    <t>Alvin Mullins</t>
  </si>
  <si>
    <t>8860</t>
  </si>
  <si>
    <t>Cincinnati</t>
  </si>
  <si>
    <t>GBC DocuBind TL300 Electric Binding System</t>
  </si>
  <si>
    <t>Helen Stein</t>
  </si>
  <si>
    <t>Xerox 188</t>
  </si>
  <si>
    <t>Crofton</t>
  </si>
  <si>
    <t>Faye Silver</t>
  </si>
  <si>
    <t>Des Plaines</t>
  </si>
  <si>
    <t>Staples SlimLine Pencil Sharpener</t>
  </si>
  <si>
    <t>Marvin Reid</t>
  </si>
  <si>
    <t>HP Office Recycled Paper (20Lb. and 87 Bright)</t>
  </si>
  <si>
    <t>7160</t>
  </si>
  <si>
    <t>GE 48" Fluorescent Tube, Cool White Energy Saver, 34 Watts, 30/Box</t>
  </si>
  <si>
    <t>Mitchell Goldberg</t>
  </si>
  <si>
    <t>Apple Valley</t>
  </si>
  <si>
    <t>Janet Zhang</t>
  </si>
  <si>
    <t>College Park</t>
  </si>
  <si>
    <t>Wilson Jones DublLock® D-Ring Binders</t>
  </si>
  <si>
    <t>Lynn Hines</t>
  </si>
  <si>
    <t>StarTAC Analog</t>
  </si>
  <si>
    <t>Cheryl Guthrie</t>
  </si>
  <si>
    <t>Hollywood</t>
  </si>
  <si>
    <t>Miriam Bowman</t>
  </si>
  <si>
    <t>Xerox 1962</t>
  </si>
  <si>
    <t>Executive Impressions 8-1/2" Career Panel/Partition Cubicle Clock</t>
  </si>
  <si>
    <t>Bay City</t>
  </si>
  <si>
    <t>Recycled Desk Saver Line "While You Were Out" Book, 5 1/2" X 4"</t>
  </si>
  <si>
    <t>Michael Tanner</t>
  </si>
  <si>
    <t>Marvin MacDonald</t>
  </si>
  <si>
    <t>Bethlehem</t>
  </si>
  <si>
    <t>Global Leather &amp; Oak Executive Chair, Burgundy</t>
  </si>
  <si>
    <t>Marion Owens</t>
  </si>
  <si>
    <t>North Little Rock</t>
  </si>
  <si>
    <t>Executive Impressions 13-1/2" Indoor/Outdoor Wall Clock</t>
  </si>
  <si>
    <t>Tracy Buckley</t>
  </si>
  <si>
    <t>Glen Cove</t>
  </si>
  <si>
    <t>Letter/Legal File Tote with Clear Snap-On Lid, Black Granite</t>
  </si>
  <si>
    <t>Molly Browning</t>
  </si>
  <si>
    <t>Xerox 1882</t>
  </si>
  <si>
    <t>Panasonic KX-P2130 Dot Matrix Printer</t>
  </si>
  <si>
    <t>Deflect-o EconoMat Nonstudded, No Bevel Mat</t>
  </si>
  <si>
    <t>Adam G Sawyer</t>
  </si>
  <si>
    <t>Grants Pass</t>
  </si>
  <si>
    <t>Matthew Berman</t>
  </si>
  <si>
    <t>High Point</t>
  </si>
  <si>
    <t>Nathan Newton</t>
  </si>
  <si>
    <t>Lumber Crayons</t>
  </si>
  <si>
    <t>Dublin</t>
  </si>
  <si>
    <t>Christina Zhu</t>
  </si>
  <si>
    <t>XtraLife® ClearVue™ Slant-D® Ring Binders by Cardinal</t>
  </si>
  <si>
    <t>Sandra Faulkner</t>
  </si>
  <si>
    <t>Holmes Harmony HEPA Air Purifier for 17 x 20 Room</t>
  </si>
  <si>
    <t>West Memphis</t>
  </si>
  <si>
    <t>Paige Powers</t>
  </si>
  <si>
    <t>Xerox 1936</t>
  </si>
  <si>
    <t>Robert Rollins</t>
  </si>
  <si>
    <t>Inver Grove Heights</t>
  </si>
  <si>
    <t>Tim Connolly</t>
  </si>
  <si>
    <t>Summerville</t>
  </si>
  <si>
    <t>Samuel Newman</t>
  </si>
  <si>
    <t>Loveland</t>
  </si>
  <si>
    <t>Sara O'Connor</t>
  </si>
  <si>
    <t>Xerox 207</t>
  </si>
  <si>
    <t>Joseph Hurst</t>
  </si>
  <si>
    <t>Annandale</t>
  </si>
  <si>
    <t>Verbatim DVD-RAM, 5.2GB, Rewritable, Type 1, DS</t>
  </si>
  <si>
    <t>James Nicholson</t>
  </si>
  <si>
    <t>DMI Eclipse Executive Suite Bookcases</t>
  </si>
  <si>
    <t>Oakland Park</t>
  </si>
  <si>
    <t>Gladys Holloway</t>
  </si>
  <si>
    <t>Tensor Computer Mounted Lamp</t>
  </si>
  <si>
    <t>David Hoyle</t>
  </si>
  <si>
    <t>Cedar Rapids</t>
  </si>
  <si>
    <t>Suzanne Cochran</t>
  </si>
  <si>
    <t>Woodstock</t>
  </si>
  <si>
    <t>Nina Bowles</t>
  </si>
  <si>
    <t>Hewlett-Packard Deskjet 6122 Color Inkjet Printer</t>
  </si>
  <si>
    <t>Bradley Schroeder</t>
  </si>
  <si>
    <t>Scottsdale</t>
  </si>
  <si>
    <t>Ellen Beck</t>
  </si>
  <si>
    <t>Staples Standard Envelopes</t>
  </si>
  <si>
    <t>Avery Premier Heavy-Duty Binder with Round Locking Rings</t>
  </si>
  <si>
    <t>Pflugerville</t>
  </si>
  <si>
    <t>Decoflex Hanging Personal Folder File</t>
  </si>
  <si>
    <t>Neil Song</t>
  </si>
  <si>
    <t>Marion</t>
  </si>
  <si>
    <t>Kara Foster</t>
  </si>
  <si>
    <t>New Bern</t>
  </si>
  <si>
    <t>Novimex Turbo Task Chair</t>
  </si>
  <si>
    <t>Lloyd Levin</t>
  </si>
  <si>
    <t>Balt Split Level Computer Training Table</t>
  </si>
  <si>
    <t>Lehigh Acres</t>
  </si>
  <si>
    <t>Laurence Cummings</t>
  </si>
  <si>
    <t>DAX Two-Tone Rosewood/Black Document Frame, Desktop, 5 x 7</t>
  </si>
  <si>
    <t>Larry Church</t>
  </si>
  <si>
    <t>Sandwich</t>
  </si>
  <si>
    <t>Tiffany Grossman Hardin</t>
  </si>
  <si>
    <t>Natick</t>
  </si>
  <si>
    <t>G.E. Longer-Life Indoor Recessed Floodlight Bulbs</t>
  </si>
  <si>
    <t>Edwin Chung</t>
  </si>
  <si>
    <t>Savannah</t>
  </si>
  <si>
    <t>Beverly Roberts</t>
  </si>
  <si>
    <t>Joe D Dean</t>
  </si>
  <si>
    <t>Lufkin</t>
  </si>
  <si>
    <t>Patsy Harmon</t>
  </si>
  <si>
    <t>Neenah</t>
  </si>
  <si>
    <t>Accessory21</t>
  </si>
  <si>
    <t>Ellen Sparks</t>
  </si>
  <si>
    <t>Sioux Falls</t>
  </si>
  <si>
    <t>Brandon E Shepherd</t>
  </si>
  <si>
    <t>Super Decoflex Portable Personal File</t>
  </si>
  <si>
    <t>Amy Hamrick Melvin</t>
  </si>
  <si>
    <t>Bartlett</t>
  </si>
  <si>
    <t>Phyllis Little</t>
  </si>
  <si>
    <t>East Lansing</t>
  </si>
  <si>
    <t>Sherri F Vogel</t>
  </si>
  <si>
    <t>Staples Premium Bright 1-Part Blank Computer Paper</t>
  </si>
  <si>
    <t>Tara Powers Underwood</t>
  </si>
  <si>
    <t>Burleson</t>
  </si>
  <si>
    <t>Panasonic KX-P1150 Dot Matrix Printer</t>
  </si>
  <si>
    <t>Sally House</t>
  </si>
  <si>
    <t>Emporia</t>
  </si>
  <si>
    <t>Franklin Spencer</t>
  </si>
  <si>
    <t>Newell 320</t>
  </si>
  <si>
    <t>Jane Shah</t>
  </si>
  <si>
    <t>Xerox 1910</t>
  </si>
  <si>
    <t>Epson DFX5000+ Dot Matrix Printer</t>
  </si>
  <si>
    <t>Ernest Oh</t>
  </si>
  <si>
    <t>Lynnwood</t>
  </si>
  <si>
    <t>Gretchen Best Wilkins</t>
  </si>
  <si>
    <t>Maryville</t>
  </si>
  <si>
    <t>Avery 514</t>
  </si>
  <si>
    <t>Marshall Brandt Briggs</t>
  </si>
  <si>
    <t>Tamara Dickinson</t>
  </si>
  <si>
    <t>Merrimack</t>
  </si>
  <si>
    <t>Acme Kleencut® Forged Steel Scissors</t>
  </si>
  <si>
    <t>Malcolm French</t>
  </si>
  <si>
    <t>Westerville</t>
  </si>
  <si>
    <t>GBC DocuBind 200 Manual Binding Machine</t>
  </si>
  <si>
    <t>Danielle Daniel</t>
  </si>
  <si>
    <t>Tacoma</t>
  </si>
  <si>
    <t>Xerox 200</t>
  </si>
  <si>
    <t>Alicia Curtis</t>
  </si>
  <si>
    <t>West Allis</t>
  </si>
  <si>
    <t>Daniel Huff</t>
  </si>
  <si>
    <t>Avery 479</t>
  </si>
  <si>
    <t>Fairborn</t>
  </si>
  <si>
    <t>Jeanne Nguyen</t>
  </si>
  <si>
    <t>Ottumwa</t>
  </si>
  <si>
    <t>Xerox 1891</t>
  </si>
  <si>
    <t>Amy Shea</t>
  </si>
  <si>
    <t>Belchertown</t>
  </si>
  <si>
    <t>Benjamin Kaufman</t>
  </si>
  <si>
    <t>High Speed Automatic Electric Letter Opener</t>
  </si>
  <si>
    <t>Ruby Gibbons</t>
  </si>
  <si>
    <t>Santa Clara</t>
  </si>
  <si>
    <t>Christopher Bryant</t>
  </si>
  <si>
    <t>V3682</t>
  </si>
  <si>
    <t>Alexander O'Brien</t>
  </si>
  <si>
    <t>Lawrence Hester</t>
  </si>
  <si>
    <t>Marianne Connor</t>
  </si>
  <si>
    <t>Erika Morgan</t>
  </si>
  <si>
    <t>Carlsbad</t>
  </si>
  <si>
    <t>Joy Kaplan McNeill</t>
  </si>
  <si>
    <t>Tallahassee</t>
  </si>
  <si>
    <t>Diane Lu</t>
  </si>
  <si>
    <t>SouthWestern Bell FA970 Digital Answering Machine with Time/Day Stamp</t>
  </si>
  <si>
    <t>Robyn Hayes</t>
  </si>
  <si>
    <t>Munster</t>
  </si>
  <si>
    <t>Toni Owens Poe</t>
  </si>
  <si>
    <t>Brother DCP1000 Digital 3 in 1 Multifunction Machine</t>
  </si>
  <si>
    <t>Deborah Paul</t>
  </si>
  <si>
    <t>Acco 6 Outlet Guardian Premium Surge Suppressor</t>
  </si>
  <si>
    <t>Tualatin</t>
  </si>
  <si>
    <t>Geraldine Puckett</t>
  </si>
  <si>
    <t>Drexel Hill</t>
  </si>
  <si>
    <t>Renee Alston</t>
  </si>
  <si>
    <t>Fresno</t>
  </si>
  <si>
    <t>Avery 49</t>
  </si>
  <si>
    <t>Edward Leonard</t>
  </si>
  <si>
    <t>Bush Cubix Collection Bookcases, Fully Assembled</t>
  </si>
  <si>
    <t>Brian Grady</t>
  </si>
  <si>
    <t>Arnold Gay</t>
  </si>
  <si>
    <t>Lindsay O'Connell</t>
  </si>
  <si>
    <t>Clinton</t>
  </si>
  <si>
    <t>Carolyn Hoffman</t>
  </si>
  <si>
    <t>Apex</t>
  </si>
  <si>
    <t>Boston 1645 Deluxe Heavier-Duty Electric Pencil Sharpener</t>
  </si>
  <si>
    <t>Beverly Cameron</t>
  </si>
  <si>
    <t>Appleton</t>
  </si>
  <si>
    <t>Quality Park Security Envelopes</t>
  </si>
  <si>
    <t>Maureen Herbert Hood</t>
  </si>
  <si>
    <t>Sudbury</t>
  </si>
  <si>
    <t>Hon 4700 Series Mobuis™ Mid-Back Task Chairs with Adjustable Arms</t>
  </si>
  <si>
    <t>Grace McNeill Hunt</t>
  </si>
  <si>
    <t>Sterling Heights</t>
  </si>
  <si>
    <t>Xerox 1974</t>
  </si>
  <si>
    <t>Joyce Kern</t>
  </si>
  <si>
    <t>Port Huron</t>
  </si>
  <si>
    <t>Anthony Foley</t>
  </si>
  <si>
    <t>Chris Ford</t>
  </si>
  <si>
    <t>Parkersburg</t>
  </si>
  <si>
    <t>Joyce Knox</t>
  </si>
  <si>
    <t>Bobby Clements</t>
  </si>
  <si>
    <t>Hoover Commercial Soft Guard Upright Vacuum And Disposable Filtration Bags</t>
  </si>
  <si>
    <t>Eldon Radial Chair Mat for Low to Medium Pile Carpets</t>
  </si>
  <si>
    <t>Teresa Bishop</t>
  </si>
  <si>
    <t>688</t>
  </si>
  <si>
    <t>Canon BP1200DH 12-Digit Bubble Jet Printing Calculator</t>
  </si>
  <si>
    <t>Marietta</t>
  </si>
  <si>
    <t>Sharon Long</t>
  </si>
  <si>
    <t>Fellowes PB300 Plastic Comb Binding Machine</t>
  </si>
  <si>
    <t>Eldon Cleatmat® Chair Mats for Medium Pile Carpets</t>
  </si>
  <si>
    <t>Calumet City</t>
  </si>
  <si>
    <t>Xerox 1982</t>
  </si>
  <si>
    <t>Erik Barr</t>
  </si>
  <si>
    <t>West Mifflin</t>
  </si>
  <si>
    <t>Laminate Occasional Tables</t>
  </si>
  <si>
    <t>Rhonda Ivey</t>
  </si>
  <si>
    <t>Harker Heights</t>
  </si>
  <si>
    <t>Acme Galleria® Hot Forged Steel Scissors with Colored Handles</t>
  </si>
  <si>
    <t>Brett Ingram</t>
  </si>
  <si>
    <t>Hesperia</t>
  </si>
  <si>
    <t>Leah Davenport</t>
  </si>
  <si>
    <t>Bethpage</t>
  </si>
  <si>
    <t>Eugene Brewer Knox</t>
  </si>
  <si>
    <t>Duluth</t>
  </si>
  <si>
    <t>Marvin Parrott</t>
  </si>
  <si>
    <t>Emma Bloom</t>
  </si>
  <si>
    <t>Lindsay Link</t>
  </si>
  <si>
    <t>Beverly Cooke Brooks</t>
  </si>
  <si>
    <t>Angle-D Binders with Locking Rings, Label Holders</t>
  </si>
  <si>
    <t>Canton</t>
  </si>
  <si>
    <t>Edgar Stone</t>
  </si>
  <si>
    <t>9-3/4 Diameter Round Wall Clock</t>
  </si>
  <si>
    <t>Deflect-o Glass Clear Studded Chair Mats</t>
  </si>
  <si>
    <t>Conroe</t>
  </si>
  <si>
    <t>Staples Copy Paper (20Lb. and 84 Bright)</t>
  </si>
  <si>
    <t>Wesley Corbett</t>
  </si>
  <si>
    <t>Julie Edwards</t>
  </si>
  <si>
    <t>Xerox 1971</t>
  </si>
  <si>
    <t>Sandra Sharma</t>
  </si>
  <si>
    <t>Jeanne Werner</t>
  </si>
  <si>
    <t>KF 788</t>
  </si>
  <si>
    <t>Ken H Frazier</t>
  </si>
  <si>
    <t>Colleen Marsh</t>
  </si>
  <si>
    <t>Global Leather Highback Executive Chair with Pneumatic Height Adjustment, Black</t>
  </si>
  <si>
    <t>Linden® 12" Wall Clock With Oak Frame</t>
  </si>
  <si>
    <t>Lynn Bell</t>
  </si>
  <si>
    <t>Ridgewood</t>
  </si>
  <si>
    <t>Verbatim DVD-RAM, 9.4GB, Rewritable, Type 1, DS, DataLife Plus</t>
  </si>
  <si>
    <t>Rita Barton</t>
  </si>
  <si>
    <t>Bretford CR8500 Series Meeting Room Furniture</t>
  </si>
  <si>
    <t>Neal Weber</t>
  </si>
  <si>
    <t>West Islip</t>
  </si>
  <si>
    <t>Alison Peters Wooten</t>
  </si>
  <si>
    <t>Lindsay P Ashley</t>
  </si>
  <si>
    <t>Winter Haven</t>
  </si>
  <si>
    <t>Fellowes Recycled Storage Drawers</t>
  </si>
  <si>
    <t>Rhonda Bryant</t>
  </si>
  <si>
    <t>Rock Hill</t>
  </si>
  <si>
    <t>Arnold Floyd Blair</t>
  </si>
  <si>
    <t>Reisterstown</t>
  </si>
  <si>
    <t>Vickie Morse</t>
  </si>
  <si>
    <t>Mandan</t>
  </si>
  <si>
    <t>Edith Reynolds</t>
  </si>
  <si>
    <t>Jessica Huffman</t>
  </si>
  <si>
    <t>Kent Burton</t>
  </si>
  <si>
    <t>Pekin</t>
  </si>
  <si>
    <t>ACCOHIDE® 3-Ring Binder, Blue, 1"</t>
  </si>
  <si>
    <t>Vanessa Winstead</t>
  </si>
  <si>
    <t>Metairie</t>
  </si>
  <si>
    <t>Rodney Kearney</t>
  </si>
  <si>
    <t>Lynda Herman</t>
  </si>
  <si>
    <t>Wilmington</t>
  </si>
  <si>
    <t>Francis Spivey</t>
  </si>
  <si>
    <t>Tenex B1-RE Series Chair Mats for Low Pile Carpets</t>
  </si>
  <si>
    <t>Caldwell</t>
  </si>
  <si>
    <t>Megan York</t>
  </si>
  <si>
    <t>TimeportP7382</t>
  </si>
  <si>
    <t>Cheektowaga</t>
  </si>
  <si>
    <t>Canon MP25DIII Desktop Whisper-Quiet Printing Calculator</t>
  </si>
  <si>
    <t>Brian Bennett</t>
  </si>
  <si>
    <t>Mankato</t>
  </si>
  <si>
    <t>Xerox 1973</t>
  </si>
  <si>
    <t>Anna Ellis</t>
  </si>
  <si>
    <t>Carina Double Wide Media Storage Towers in Natural &amp; Black</t>
  </si>
  <si>
    <t>Crate-A-Files™</t>
  </si>
  <si>
    <t>Alison Stewart</t>
  </si>
  <si>
    <t>Portage</t>
  </si>
  <si>
    <t>Laurence Hull</t>
  </si>
  <si>
    <t>Elmira</t>
  </si>
  <si>
    <t>Gloria Jacobs</t>
  </si>
  <si>
    <t>Dundalk</t>
  </si>
  <si>
    <t>Xerox 1996</t>
  </si>
  <si>
    <t>Kate Lehman</t>
  </si>
  <si>
    <t>Prescott</t>
  </si>
  <si>
    <t>Elisabeth Massey</t>
  </si>
  <si>
    <t>Xerox 1903</t>
  </si>
  <si>
    <t>Sidney Russell Austin</t>
  </si>
  <si>
    <t>Puyallup</t>
  </si>
  <si>
    <t>6160</t>
  </si>
  <si>
    <t>Lorraine Kelly</t>
  </si>
  <si>
    <t>Spring Hill</t>
  </si>
  <si>
    <t>Xerox 1991</t>
  </si>
  <si>
    <t>Angela Rose</t>
  </si>
  <si>
    <t>Xerox 1961</t>
  </si>
  <si>
    <t>Rick Ellis</t>
  </si>
  <si>
    <t>Des Moines</t>
  </si>
  <si>
    <t>Vicki Womble</t>
  </si>
  <si>
    <t>Rocky Mount</t>
  </si>
  <si>
    <t>Nicole Pope</t>
  </si>
  <si>
    <t>Romeoville</t>
  </si>
  <si>
    <t>Theodore Tyson</t>
  </si>
  <si>
    <t>Kathy Shah</t>
  </si>
  <si>
    <t>Bush Heritage Pine Collection 5-Shelf Bookcase, Albany Pine Finish, *Special Order</t>
  </si>
  <si>
    <t>Tulsa</t>
  </si>
  <si>
    <t>Leslie Hawley</t>
  </si>
  <si>
    <t>Dunwoody</t>
  </si>
  <si>
    <t>Joel Burnette</t>
  </si>
  <si>
    <t>Waynesboro</t>
  </si>
  <si>
    <t>Allen Nash</t>
  </si>
  <si>
    <t>Holmes Cool Mist Humidifier for the Whole House with 8-Gallon Output per Day, Extended Life Filter</t>
  </si>
  <si>
    <t>Goleta</t>
  </si>
  <si>
    <t>Zebra Zazzle Fluorescent Highlighters</t>
  </si>
  <si>
    <t>Jesse Hutchinson</t>
  </si>
  <si>
    <t>Pittsburg</t>
  </si>
  <si>
    <t>Panasonic KX-P3626 Dot Matrix Printer</t>
  </si>
  <si>
    <t>Julie Porter</t>
  </si>
  <si>
    <t>Xerox 204</t>
  </si>
  <si>
    <t>Bob Gibson</t>
  </si>
  <si>
    <t>Hon Comfortask® Task/Swivel Chairs</t>
  </si>
  <si>
    <t>Saratoga</t>
  </si>
  <si>
    <t>Stephanie Sun Perry</t>
  </si>
  <si>
    <t>Jeff Spivey</t>
  </si>
  <si>
    <t>Bellingham</t>
  </si>
  <si>
    <t>Penny O Caldwell</t>
  </si>
  <si>
    <t>Avery® Durable Slant Ring Binders With Label Holder</t>
  </si>
  <si>
    <t>Shoreview</t>
  </si>
  <si>
    <t>Xerox 224</t>
  </si>
  <si>
    <t>Sharon Ellis</t>
  </si>
  <si>
    <t>Durango</t>
  </si>
  <si>
    <t>Xerox 1950</t>
  </si>
  <si>
    <t>Cynthia Khan</t>
  </si>
  <si>
    <t>Hammond</t>
  </si>
  <si>
    <t>Josephine Rao</t>
  </si>
  <si>
    <t>Bryant</t>
  </si>
  <si>
    <t>Heavy-Duty E-Z-D® Binders</t>
  </si>
  <si>
    <t>Theresa Winters</t>
  </si>
  <si>
    <t>Roy Rouse</t>
  </si>
  <si>
    <t>Erica R Fuller</t>
  </si>
  <si>
    <t>Fellowes EZ Multi-Media Keyboard</t>
  </si>
  <si>
    <t>Elsie Lane</t>
  </si>
  <si>
    <t>Lewis Baldwin</t>
  </si>
  <si>
    <t>Eldon Shelf Savers™ Cubes and Bins</t>
  </si>
  <si>
    <t>Debra Batchelor</t>
  </si>
  <si>
    <t>Tuscaloosa</t>
  </si>
  <si>
    <t>Sally Dunn</t>
  </si>
  <si>
    <t>Spokane</t>
  </si>
  <si>
    <t>Laurence Poe</t>
  </si>
  <si>
    <t>Spanaway</t>
  </si>
  <si>
    <t>Ibico Ibimaster 300 Manual Binding System</t>
  </si>
  <si>
    <t>Katie Dougherty</t>
  </si>
  <si>
    <t>Hoover Replacement Belts For Soft Guard™ &amp; Commercial Ltweight Upright Vacs, 2/Pk</t>
  </si>
  <si>
    <t>Fort Lauderdale</t>
  </si>
  <si>
    <t>Danielle Baird</t>
  </si>
  <si>
    <t>Staples Wirebound Steno Books, 6" x 9", 12/Pack</t>
  </si>
  <si>
    <t>Lloyd Dickson</t>
  </si>
  <si>
    <t>Naperville</t>
  </si>
  <si>
    <t>300 Series Non-Flip</t>
  </si>
  <si>
    <t>Kristine Singleton</t>
  </si>
  <si>
    <t>Imation 3.5 IBM Diskettes, 10/Box</t>
  </si>
  <si>
    <t>Carson City</t>
  </si>
  <si>
    <t>Ernest Barber</t>
  </si>
  <si>
    <t>Elgin</t>
  </si>
  <si>
    <t>Lynn O'Donnell</t>
  </si>
  <si>
    <t>Austintown</t>
  </si>
  <si>
    <t>Carole Miller</t>
  </si>
  <si>
    <t>Susan Carroll Berman</t>
  </si>
  <si>
    <t>Shannon Aldridge</t>
  </si>
  <si>
    <t>Lynn Morrow</t>
  </si>
  <si>
    <t>Avery 501</t>
  </si>
  <si>
    <t>Riverview</t>
  </si>
  <si>
    <t>Sidney Gilliam</t>
  </si>
  <si>
    <t>Barrington</t>
  </si>
  <si>
    <t>Jacob Hirsch</t>
  </si>
  <si>
    <t>Linden</t>
  </si>
  <si>
    <t>Xerox 1978</t>
  </si>
  <si>
    <t>Anita Kent</t>
  </si>
  <si>
    <t>Hoover</t>
  </si>
  <si>
    <t>Canon imageCLASS 2200 Advanced Copier</t>
  </si>
  <si>
    <t>Donna Braun</t>
  </si>
  <si>
    <t>Muskego</t>
  </si>
  <si>
    <t>Lexmark Z54se Color Inkjet Printer</t>
  </si>
  <si>
    <t>Judith Shepherd</t>
  </si>
  <si>
    <t>Executive Impressions 14" Contract Wall Clock</t>
  </si>
  <si>
    <t>Regeneration Desk Collection</t>
  </si>
  <si>
    <t>Michele Bradshaw</t>
  </si>
  <si>
    <t>12-1/2 Diameter Round Wall Clock</t>
  </si>
  <si>
    <t>Staples 1 Part Blank Computer Paper</t>
  </si>
  <si>
    <t>Lansing</t>
  </si>
  <si>
    <t>Memo Book, 100 Message Capacity, 5 3/8” x 11”</t>
  </si>
  <si>
    <t>Caroline Stone</t>
  </si>
  <si>
    <t>Wilson Jones Ledger-Size, Piano-Hinge Binder, 2", Blue</t>
  </si>
  <si>
    <t>Harold Albright</t>
  </si>
  <si>
    <t>Memorex 4.7GB DVD+RW, 3/Pack</t>
  </si>
  <si>
    <t>Denise Parks</t>
  </si>
  <si>
    <t>El Dorado Hills</t>
  </si>
  <si>
    <t>Faye Hanna</t>
  </si>
  <si>
    <t>Garfield Heights</t>
  </si>
  <si>
    <t>Robyn Lyon</t>
  </si>
  <si>
    <t>Eldon Expressions™ Desk Accessory, Wood Pencil Holder, Oak</t>
  </si>
  <si>
    <t>Pahrump</t>
  </si>
  <si>
    <t>Stephen Lam</t>
  </si>
  <si>
    <t>Hewlett-Packard 4.7GB DVD+R Discs</t>
  </si>
  <si>
    <t>Fiskars 8" Scissors, 2/Pack</t>
  </si>
  <si>
    <t>Hagerstown</t>
  </si>
  <si>
    <t>C-Line Peel &amp; Stick Add-On Filing Pockets, 8-3/4 x 5-1/8, 10/Pack</t>
  </si>
  <si>
    <t>Lynne Griffith</t>
  </si>
  <si>
    <t>Hays</t>
  </si>
  <si>
    <t>Dwight Robinson</t>
  </si>
  <si>
    <t>Xerox 20</t>
  </si>
  <si>
    <t>Camarillo</t>
  </si>
  <si>
    <t>Glenda Simon</t>
  </si>
  <si>
    <t>Gordon Brandt</t>
  </si>
  <si>
    <t>Winter Garden</t>
  </si>
  <si>
    <t>Jennifer Stanton</t>
  </si>
  <si>
    <t>Riverside</t>
  </si>
  <si>
    <t>Tensor "Hersey Kiss" Styled Floor Lamp</t>
  </si>
  <si>
    <t>Gregory Holden</t>
  </si>
  <si>
    <t>Sault Sainte Marie</t>
  </si>
  <si>
    <t>Xerox 1989</t>
  </si>
  <si>
    <t>Gilbert Godfrey</t>
  </si>
  <si>
    <t>Nu-Form 106-Key Ergonomic Keyboard w/ Touchpad</t>
  </si>
  <si>
    <t>Torrance</t>
  </si>
  <si>
    <t>600 Series Flip</t>
  </si>
  <si>
    <t>Nelson Hong</t>
  </si>
  <si>
    <t>AT&amp;T Black Trimline Phone, Model 210</t>
  </si>
  <si>
    <t>David Wrenn</t>
  </si>
  <si>
    <t>Xerox 1923</t>
  </si>
  <si>
    <t>Gayle Pearson</t>
  </si>
  <si>
    <t>TI 30X Scientific Calculator</t>
  </si>
  <si>
    <t>Sharp AL-1530CS Digital Copier</t>
  </si>
  <si>
    <t>Hazel Khan</t>
  </si>
  <si>
    <t>Heather Stern</t>
  </si>
  <si>
    <t>Xerox 1985</t>
  </si>
  <si>
    <t>Laguna Hills</t>
  </si>
  <si>
    <t>Elsie Pridgen</t>
  </si>
  <si>
    <t>Stamford</t>
  </si>
  <si>
    <t>Eaton Premium Continuous-Feed Paper, 25% Cotton, Letter Size, White, 1000 Shts/Box</t>
  </si>
  <si>
    <t>Marvin Rollins</t>
  </si>
  <si>
    <t>Carina 42"Hx23 3/4"W Media Storage Unit</t>
  </si>
  <si>
    <t>Deflect-o SuperTray™ Unbreakable Stackable Tray, Letter, Black</t>
  </si>
  <si>
    <t>Dana Fluorescent Magnifying Lamp, White, 36"</t>
  </si>
  <si>
    <t>Vincent Daniel</t>
  </si>
  <si>
    <t>South Orange</t>
  </si>
  <si>
    <t>Faye Wolf</t>
  </si>
  <si>
    <t>Elmwood Park</t>
  </si>
  <si>
    <t>Ibico Laser Imprintable Binding System Covers</t>
  </si>
  <si>
    <t>Beth English</t>
  </si>
  <si>
    <t>Nashua</t>
  </si>
  <si>
    <t>Edward Lamm</t>
  </si>
  <si>
    <t>Hanover Park</t>
  </si>
  <si>
    <t>Julian F Wolfe</t>
  </si>
  <si>
    <t>Redwood City</t>
  </si>
  <si>
    <t>Benjamin Chan</t>
  </si>
  <si>
    <t>Pine Bluff</t>
  </si>
  <si>
    <t>Nathan Jenkins</t>
  </si>
  <si>
    <t>Woodmere</t>
  </si>
  <si>
    <t>Belkin Premiere Surge Master II 8-outlet surge protector</t>
  </si>
  <si>
    <t>Roy Hardison</t>
  </si>
  <si>
    <t>252</t>
  </si>
  <si>
    <t>BPI Conference Tables</t>
  </si>
  <si>
    <t>Madison Heights</t>
  </si>
  <si>
    <t>Kathryn Tate</t>
  </si>
  <si>
    <t>Livonia</t>
  </si>
  <si>
    <t>Hon 2111 Invitation™ Series Corner Table</t>
  </si>
  <si>
    <t>Benjamin Porter</t>
  </si>
  <si>
    <t>Covington</t>
  </si>
  <si>
    <t>Cameron Owens</t>
  </si>
  <si>
    <t>Paris</t>
  </si>
  <si>
    <t>Fellowes Bases and Tops For Staxonsteel®/High-Stak® Systems</t>
  </si>
  <si>
    <t>Roberta Mitchell</t>
  </si>
  <si>
    <t>Vestavia Hills</t>
  </si>
  <si>
    <t>Ricky W Clements</t>
  </si>
  <si>
    <t>Iceberg OfficeWorks 42" Round Tables</t>
  </si>
  <si>
    <t>Wirebound Service Call Books, 5 1/2" x 4"</t>
  </si>
  <si>
    <t>Derby</t>
  </si>
  <si>
    <t>Leo Kane</t>
  </si>
  <si>
    <t>Monica Law Thompson</t>
  </si>
  <si>
    <t>Shawn McIntyre</t>
  </si>
  <si>
    <t>Kearns</t>
  </si>
  <si>
    <t>Paula Hubbard</t>
  </si>
  <si>
    <t>Carrie Lewis</t>
  </si>
  <si>
    <t>Lee Hancock</t>
  </si>
  <si>
    <t>Lexmark 4227 Plus Dot Matrix Printer</t>
  </si>
  <si>
    <t>Joliet</t>
  </si>
  <si>
    <t>Ricky Sanders</t>
  </si>
  <si>
    <t>Salt Lake City</t>
  </si>
  <si>
    <t>Erika Fink</t>
  </si>
  <si>
    <t>Hobbs</t>
  </si>
  <si>
    <t>Office Star Flex Back Scooter Chair with Aluminum Finish Frame</t>
  </si>
  <si>
    <t>Sean McKenna</t>
  </si>
  <si>
    <t>Arlington</t>
  </si>
  <si>
    <t>Phillip Holmes</t>
  </si>
  <si>
    <t>Downers Grove</t>
  </si>
  <si>
    <t>Tennsco Double-Tier Lockers</t>
  </si>
  <si>
    <t>Wayne Sutherland</t>
  </si>
  <si>
    <t>Hanging Personal Folder File</t>
  </si>
  <si>
    <t>Ibico Covers for Plastic or Wire Binding Elements</t>
  </si>
  <si>
    <t>Orland Park</t>
  </si>
  <si>
    <t>Michele Bullard</t>
  </si>
  <si>
    <t>Fellowes Black Plastic Comb Bindings</t>
  </si>
  <si>
    <t>Kissimmee</t>
  </si>
  <si>
    <t>Michael Shaffer</t>
  </si>
  <si>
    <t>Parma</t>
  </si>
  <si>
    <t>Dana Swing-Arm Lamps</t>
  </si>
  <si>
    <t>Gretchen McKinney</t>
  </si>
  <si>
    <t>Avery 510</t>
  </si>
  <si>
    <t>Albuquerque</t>
  </si>
  <si>
    <t>Francis Kendall</t>
  </si>
  <si>
    <t>Memorex 4.7GB DVD-RAM, 3/Pack</t>
  </si>
  <si>
    <t>Cedar Falls</t>
  </si>
  <si>
    <t>Stacey Lucas</t>
  </si>
  <si>
    <t>Tooele</t>
  </si>
  <si>
    <t>3390</t>
  </si>
  <si>
    <t>Cindy Harvey</t>
  </si>
  <si>
    <t>Gail Currin</t>
  </si>
  <si>
    <t>Kankakee</t>
  </si>
  <si>
    <t>Geoffrey Koch</t>
  </si>
  <si>
    <t>Arlene Long</t>
  </si>
  <si>
    <t>Corsicana</t>
  </si>
  <si>
    <t>Shawn Meyer</t>
  </si>
  <si>
    <t>Multi-Use Personal File Cart and Caster Set, Three Stacking Bins</t>
  </si>
  <si>
    <t>Molly Webster</t>
  </si>
  <si>
    <t>Tamarac</t>
  </si>
  <si>
    <t>Maureen Whitley</t>
  </si>
  <si>
    <t>Burbank</t>
  </si>
  <si>
    <t>Vicki Bond</t>
  </si>
  <si>
    <t>Keller</t>
  </si>
  <si>
    <t>John Merritt</t>
  </si>
  <si>
    <t>Chris Pritchard</t>
  </si>
  <si>
    <t>Adams Telephone Message Books, 5 1/4” x 11”</t>
  </si>
  <si>
    <t>Sulphur Springs</t>
  </si>
  <si>
    <t>Patrick Byrne</t>
  </si>
  <si>
    <t>Hazel Jennings</t>
  </si>
  <si>
    <t>The Colony</t>
  </si>
  <si>
    <t>Malcolm Floyd</t>
  </si>
  <si>
    <t>Waterville</t>
  </si>
  <si>
    <t>Ronnie Nolan</t>
  </si>
  <si>
    <t>Canon Imageclass D680 Copier / Fax</t>
  </si>
  <si>
    <t>Jordan Womble</t>
  </si>
  <si>
    <t>Las Vegas</t>
  </si>
  <si>
    <t>Leah Clapp</t>
  </si>
  <si>
    <t>Riverside Palais Royal Lawyers Bookcase, Royale Cherry Finish</t>
  </si>
  <si>
    <t>Shawn Combs</t>
  </si>
  <si>
    <t>Addison</t>
  </si>
  <si>
    <t>Jonathan Crabtree</t>
  </si>
  <si>
    <t>Self-Adhesive Address Labels for Typewriters by Universal</t>
  </si>
  <si>
    <t>Accessory15</t>
  </si>
  <si>
    <t>Carmel</t>
  </si>
  <si>
    <t>Doris Fitzpatrick</t>
  </si>
  <si>
    <t>Adams Telephone Message Book w/Frequently-Called Numbers Space, 400 Messages per Book</t>
  </si>
  <si>
    <t>Roselle</t>
  </si>
  <si>
    <t>Marcus Dunlap</t>
  </si>
  <si>
    <t>Eldon® 200 Class™ Desk Accessories</t>
  </si>
  <si>
    <t>Chromcraft Rectangular Conference Tables</t>
  </si>
  <si>
    <t>Lois Rowland</t>
  </si>
  <si>
    <t>Lawton</t>
  </si>
  <si>
    <t>Sherri P Stephens</t>
  </si>
  <si>
    <t>Tewksbury</t>
  </si>
  <si>
    <t>Edith Forbes</t>
  </si>
  <si>
    <t>Glen Caldwell</t>
  </si>
  <si>
    <t>Pikesville</t>
  </si>
  <si>
    <t>Thomas McAllister</t>
  </si>
  <si>
    <t>Newell 307</t>
  </si>
  <si>
    <t>Costa Mesa</t>
  </si>
  <si>
    <t>Pauline Finch</t>
  </si>
  <si>
    <t>282</t>
  </si>
  <si>
    <t>Donald Melton</t>
  </si>
  <si>
    <t>Stanley Bostitch Contemporary Electric Pencil Sharpeners</t>
  </si>
  <si>
    <t>Marvin Patrick</t>
  </si>
  <si>
    <t>Port Saint Lucie</t>
  </si>
  <si>
    <t>Southworth Structures Collection™</t>
  </si>
  <si>
    <t>Lawrence Haas</t>
  </si>
  <si>
    <t>Hickory</t>
  </si>
  <si>
    <t>Louise Webster Sharma</t>
  </si>
  <si>
    <t>Maple Grove</t>
  </si>
  <si>
    <t>Xerox 1997</t>
  </si>
  <si>
    <t>Betty Giles</t>
  </si>
  <si>
    <t>Rochester Hills</t>
  </si>
  <si>
    <t>Jim Hinson</t>
  </si>
  <si>
    <t>Paul Tate</t>
  </si>
  <si>
    <t>Plum</t>
  </si>
  <si>
    <t>O'Sullivan Living Dimensions 2-Shelf Bookcases</t>
  </si>
  <si>
    <t>Erika Jordan</t>
  </si>
  <si>
    <t>Fellowes High-Stak® Drawer Files</t>
  </si>
  <si>
    <t>Herbert Beard</t>
  </si>
  <si>
    <t>Stacy Byrne</t>
  </si>
  <si>
    <t>El Mirage</t>
  </si>
  <si>
    <t>Xerox 217</t>
  </si>
  <si>
    <t>Leslie Jacobson</t>
  </si>
  <si>
    <t>Kenosha</t>
  </si>
  <si>
    <t>GBC ProClick Spines for 32-Hole Punch</t>
  </si>
  <si>
    <t>Virginia McNeill</t>
  </si>
  <si>
    <t>Accessory28</t>
  </si>
  <si>
    <t>Paige Jacobs</t>
  </si>
  <si>
    <t>Highland Village</t>
  </si>
  <si>
    <t>Turquoise Lead Holder with Pocket Clip</t>
  </si>
  <si>
    <t>Tony Chandler</t>
  </si>
  <si>
    <t>Leawood</t>
  </si>
  <si>
    <t>Andrew Pearce</t>
  </si>
  <si>
    <t>APC 7 Outlet Network SurgeArrest Surge Protector</t>
  </si>
  <si>
    <t>Arlington Heights</t>
  </si>
  <si>
    <t>Lloyd Norris</t>
  </si>
  <si>
    <t>Syracuse</t>
  </si>
  <si>
    <t>StarTAC 7797</t>
  </si>
  <si>
    <t>Sarah Ramsey</t>
  </si>
  <si>
    <t>Staples Gold Paper Clips</t>
  </si>
  <si>
    <t>Neil Hogan</t>
  </si>
  <si>
    <t>Pearl</t>
  </si>
  <si>
    <t>Marvin Yang</t>
  </si>
  <si>
    <t>Alison Jones</t>
  </si>
  <si>
    <t>Talkabout T8097</t>
  </si>
  <si>
    <t>Flint</t>
  </si>
  <si>
    <t>Xerox 1920</t>
  </si>
  <si>
    <t>Malcolm S Lanier</t>
  </si>
  <si>
    <t>Ultra Door Pull Handle</t>
  </si>
  <si>
    <t>Atlantic Metals Mobile 3-Shelf Bookcases, Custom Colors</t>
  </si>
  <si>
    <t>Weatherford</t>
  </si>
  <si>
    <t>Aaron Dillon</t>
  </si>
  <si>
    <t>Global Enterprise Series Seating High-Back Swivel/Tilt Chairs</t>
  </si>
  <si>
    <t>Joe Baldwin</t>
  </si>
  <si>
    <t>Panama City</t>
  </si>
  <si>
    <t>Beth Dolan</t>
  </si>
  <si>
    <t>Horn Lake</t>
  </si>
  <si>
    <t>Gerald Raynor</t>
  </si>
  <si>
    <t>Career Cubicle Clock, 8 1/4", Black</t>
  </si>
  <si>
    <t>Kerry Hardy</t>
  </si>
  <si>
    <t>Idaho Falls</t>
  </si>
  <si>
    <t>Thomas Spence</t>
  </si>
  <si>
    <t>Xerox 1930</t>
  </si>
  <si>
    <t>Maurice Everett</t>
  </si>
  <si>
    <t>Perma STOR-ALL™ Hanging File Box, 13 1/8"W x 12 1/4"D x 10 1/2"H</t>
  </si>
  <si>
    <t>Accessory24</t>
  </si>
  <si>
    <t>Denise McIntosh</t>
  </si>
  <si>
    <t>Birmingham</t>
  </si>
  <si>
    <t>Larry Hall</t>
  </si>
  <si>
    <t>Oscar Ford</t>
  </si>
  <si>
    <t>Allen Park</t>
  </si>
  <si>
    <t>Accessory20</t>
  </si>
  <si>
    <t>Kristina Collier</t>
  </si>
  <si>
    <t>Boston School Pro Electric Pencil Sharpener, 1670</t>
  </si>
  <si>
    <t>Fayetteville</t>
  </si>
  <si>
    <t>Fellowes Basic 104-Key Keyboard, Platinum</t>
  </si>
  <si>
    <t>Sherry Hurley</t>
  </si>
  <si>
    <t>Dubuque</t>
  </si>
  <si>
    <t>Melinda Rogers</t>
  </si>
  <si>
    <t>Randallstown</t>
  </si>
  <si>
    <t>Donna Craven</t>
  </si>
  <si>
    <t>Ross Simpson</t>
  </si>
  <si>
    <t>Cheyenne</t>
  </si>
  <si>
    <t>Tenex 46" x 60" Computer Anti-Static Chairmat, Rectangular Shaped</t>
  </si>
  <si>
    <t>Tammy Buckley</t>
  </si>
  <si>
    <t>Cleveland</t>
  </si>
  <si>
    <t>Marjorie Burnette</t>
  </si>
  <si>
    <t>Temecula</t>
  </si>
  <si>
    <t>Tonya Proctor</t>
  </si>
  <si>
    <t>Southworth 25% Cotton Premium Laser Paper and Envelopes</t>
  </si>
  <si>
    <t>Pasco</t>
  </si>
  <si>
    <t>Nathan Wyatt</t>
  </si>
  <si>
    <t>Avery Trapezoid Extra Heavy Duty 4" Binders</t>
  </si>
  <si>
    <t>Lillian Fischer</t>
  </si>
  <si>
    <t>Mauldin</t>
  </si>
  <si>
    <t>V70</t>
  </si>
  <si>
    <t>Kristine Holden</t>
  </si>
  <si>
    <t>Super Bands, 12/Pack</t>
  </si>
  <si>
    <t>Acme® Preferred Stainless Steel Scissors</t>
  </si>
  <si>
    <t>Lincoln</t>
  </si>
  <si>
    <t>Joel Buckley</t>
  </si>
  <si>
    <t>Statesboro</t>
  </si>
  <si>
    <t>Jack Horn</t>
  </si>
  <si>
    <t>Clovis</t>
  </si>
  <si>
    <t>Melvin Kendall</t>
  </si>
  <si>
    <t>Earl Alston</t>
  </si>
  <si>
    <t>Nicole Reid</t>
  </si>
  <si>
    <t>Elizabeth</t>
  </si>
  <si>
    <t>Scott Feldman</t>
  </si>
  <si>
    <t>Tucson</t>
  </si>
  <si>
    <t>Samantha Koch</t>
  </si>
  <si>
    <t>East Los Angeles</t>
  </si>
  <si>
    <t>Catherine Dorsey Burnett</t>
  </si>
  <si>
    <t>Hewlett-Packard cp1700 [D, PS] Series Color Inkjet Printers</t>
  </si>
  <si>
    <t>Eldon® Expressions™ Wood and Plastic Desk Accessories, Oak</t>
  </si>
  <si>
    <t>Fitchburg</t>
  </si>
  <si>
    <t>Jimmy Waters</t>
  </si>
  <si>
    <t>Chico</t>
  </si>
  <si>
    <t>Vernon Hirsch Singleton</t>
  </si>
  <si>
    <t>Companion Letter/Legal File, Black</t>
  </si>
  <si>
    <t>Howard Burnett</t>
  </si>
  <si>
    <t>Danielle Schneider</t>
  </si>
  <si>
    <t>Stacy Gould</t>
  </si>
  <si>
    <t>R380</t>
  </si>
  <si>
    <t>Brian Leach</t>
  </si>
  <si>
    <t>Fort Myers</t>
  </si>
  <si>
    <t>Post-it® “Important Message” Note Pad, Neon Colors, 50 Sheets/Pad</t>
  </si>
  <si>
    <t>Annie Horne</t>
  </si>
  <si>
    <t>Sanyo 2.5 Cubic Foot Mid-Size Office Refrigerators</t>
  </si>
  <si>
    <t>Depew</t>
  </si>
  <si>
    <t>Security-Tint Envelopes</t>
  </si>
  <si>
    <t>Kathy Turner</t>
  </si>
  <si>
    <t>Terre Haute</t>
  </si>
  <si>
    <t>Charlotte Patterson</t>
  </si>
  <si>
    <t>Hutchinson</t>
  </si>
  <si>
    <t>GBC White Gloss Covers, Plain Front</t>
  </si>
  <si>
    <t>Tara Gold</t>
  </si>
  <si>
    <t>Coon Rapids</t>
  </si>
  <si>
    <t>Logitech Cordless Navigator Duo</t>
  </si>
  <si>
    <t>Glen Robertson</t>
  </si>
  <si>
    <t>Spartanburg</t>
  </si>
  <si>
    <t>Larry Langston</t>
  </si>
  <si>
    <t>Coral Gables</t>
  </si>
  <si>
    <t>Charlotte L Doyle</t>
  </si>
  <si>
    <t>Xerox 21</t>
  </si>
  <si>
    <t>Casselberry</t>
  </si>
  <si>
    <t>Advantus Push Pins, Aluminum Head</t>
  </si>
  <si>
    <t>Earl Roy</t>
  </si>
  <si>
    <t>Mead 1st Gear 2" Zipper Binder, Asst. Colors</t>
  </si>
  <si>
    <t>Saint Peters</t>
  </si>
  <si>
    <t>BASF Silver 74 Minute CD-R</t>
  </si>
  <si>
    <t>Tommy Honeycutt</t>
  </si>
  <si>
    <t>Metal Folding Chairs, Beige, 4/Carton</t>
  </si>
  <si>
    <t>Brooklyn Park</t>
  </si>
  <si>
    <t>Eddie Walker</t>
  </si>
  <si>
    <t>Granger</t>
  </si>
  <si>
    <t>Jeremy Pratt</t>
  </si>
  <si>
    <t>Yvonne Clarke</t>
  </si>
  <si>
    <t>Phillip Chappell</t>
  </si>
  <si>
    <t>Okidata Pacemark 4410N Wide Format Dot Matrix Printer</t>
  </si>
  <si>
    <t>Gretchen Ball</t>
  </si>
  <si>
    <t>Robin Tyler</t>
  </si>
  <si>
    <t>Northbrook</t>
  </si>
  <si>
    <t>Wallace Pugh</t>
  </si>
  <si>
    <t>Rick Foster Hawkins</t>
  </si>
  <si>
    <t>Mountain View</t>
  </si>
  <si>
    <t>Marc Ray</t>
  </si>
  <si>
    <t>Lake In The Hills</t>
  </si>
  <si>
    <t>Kevin Smith</t>
  </si>
  <si>
    <t>OIC Thumb-Tacks</t>
  </si>
  <si>
    <t>Gail Rankin Cole</t>
  </si>
  <si>
    <t>Annette Boone</t>
  </si>
  <si>
    <t>Scott Bunn</t>
  </si>
  <si>
    <t>Avery 508</t>
  </si>
  <si>
    <t>Karl Knowles</t>
  </si>
  <si>
    <t>Cuyahoga Falls</t>
  </si>
  <si>
    <t>Denise Carver</t>
  </si>
  <si>
    <t>Speediset Carbonless Redi-Letter® 7" x 8 1/2"</t>
  </si>
  <si>
    <t>Imation 5.2GB DVD-RAM</t>
  </si>
  <si>
    <t>Dana Waller</t>
  </si>
  <si>
    <t>Fort Wayne</t>
  </si>
  <si>
    <t>Avery 497</t>
  </si>
  <si>
    <t>Debra Proctor</t>
  </si>
  <si>
    <t>Sherwood</t>
  </si>
  <si>
    <t>Carolyn Fisher</t>
  </si>
  <si>
    <t>Manteca</t>
  </si>
  <si>
    <t>Gregory Rao</t>
  </si>
  <si>
    <t>West Palm Beach</t>
  </si>
  <si>
    <t>Crystal Crabtree</t>
  </si>
  <si>
    <t>Cedar Hill</t>
  </si>
  <si>
    <t>April Bowers</t>
  </si>
  <si>
    <t>Woodburn</t>
  </si>
  <si>
    <t>Kelly Byers</t>
  </si>
  <si>
    <t>Hewlett-Packard Business Color Inkjet 3000 [N, DTN] Series Printers</t>
  </si>
  <si>
    <t>Brooklyn Center</t>
  </si>
  <si>
    <t>Laurie Howe</t>
  </si>
  <si>
    <t>Anderson Hickey Conga Table Tops &amp; Accessories</t>
  </si>
  <si>
    <t>Lynn Epstein</t>
  </si>
  <si>
    <t>Hanover</t>
  </si>
  <si>
    <t>Irene Li</t>
  </si>
  <si>
    <t>Franklin Park</t>
  </si>
  <si>
    <t>Polycom ViaVideo™ Desktop Video Communications Unit</t>
  </si>
  <si>
    <t>Theodore Rubin</t>
  </si>
  <si>
    <t>Howard Miller 13" Diameter Goldtone Round Wall Clock</t>
  </si>
  <si>
    <t>Sherman</t>
  </si>
  <si>
    <t>Peggy Chan</t>
  </si>
  <si>
    <t>Rock Island</t>
  </si>
  <si>
    <t>Jeffrey Mueller</t>
  </si>
  <si>
    <t>North Platte</t>
  </si>
  <si>
    <t>Atlantic Metals Mobile 2-Shelf Bookcases, Custom Colors</t>
  </si>
  <si>
    <t>Marianne Carey</t>
  </si>
  <si>
    <t>Kansas City</t>
  </si>
  <si>
    <t>James Davenport</t>
  </si>
  <si>
    <t>Acco Four Pocket Poly Ring Binder with Label Holder, Smoke, 1"</t>
  </si>
  <si>
    <t>Chesapeake</t>
  </si>
  <si>
    <t>Martin Kirk</t>
  </si>
  <si>
    <t>Provo</t>
  </si>
  <si>
    <t>Fellowes Neat Ideas® Storage Cubes</t>
  </si>
  <si>
    <t>Kristina Sanders</t>
  </si>
  <si>
    <t>Belkin 8 Outlet SurgeMaster II Gold Surge Protector</t>
  </si>
  <si>
    <t>Laguna Niguel</t>
  </si>
  <si>
    <t>Edna Thomas</t>
  </si>
  <si>
    <t>North Plainfield</t>
  </si>
  <si>
    <t>Billie Stern</t>
  </si>
  <si>
    <t>Edgar Kumar</t>
  </si>
  <si>
    <t>Eau Claire</t>
  </si>
  <si>
    <t>Monica Harvey</t>
  </si>
  <si>
    <t>Coconut Creek</t>
  </si>
  <si>
    <t>LX 677</t>
  </si>
  <si>
    <t>Janet McCullough</t>
  </si>
  <si>
    <t>Altoona</t>
  </si>
  <si>
    <t>Jordan Berry</t>
  </si>
  <si>
    <t>Round Specialty Laser Printer Labels</t>
  </si>
  <si>
    <t>Harriet Hodges</t>
  </si>
  <si>
    <t>Royal Palm Beach</t>
  </si>
  <si>
    <t>Carrie McIntosh</t>
  </si>
  <si>
    <t>Worcester</t>
  </si>
  <si>
    <t>Judy Hall</t>
  </si>
  <si>
    <t>Joplin</t>
  </si>
  <si>
    <t>Kensington 7 Outlet MasterPiece Power Center with Fax/Phone Line Protection</t>
  </si>
  <si>
    <t>Helen Dickerson</t>
  </si>
  <si>
    <t>Mount Lebanon</t>
  </si>
  <si>
    <t>Teresa Wallace</t>
  </si>
  <si>
    <t>Billy Hale</t>
  </si>
  <si>
    <t>Wirebound Four 2-3/4 x 5 Forms per Page, 400 Sets per Book</t>
  </si>
  <si>
    <t>Jackie Flynn</t>
  </si>
  <si>
    <t>Agawam</t>
  </si>
  <si>
    <t>Rogers® Profile Extra Capacity Storage Tub</t>
  </si>
  <si>
    <t>Edwin Blackburn</t>
  </si>
  <si>
    <t>Pontiac</t>
  </si>
  <si>
    <t>Priscilla Allen</t>
  </si>
  <si>
    <t>Mason City</t>
  </si>
  <si>
    <t>A1228</t>
  </si>
  <si>
    <t>Harry Burns</t>
  </si>
  <si>
    <t>Farmers Branch</t>
  </si>
  <si>
    <t>Marjorie Owens</t>
  </si>
  <si>
    <t>Muscatine</t>
  </si>
  <si>
    <t>Nu-Dell Leatherette Frames</t>
  </si>
  <si>
    <t>Arlene Gibbons</t>
  </si>
  <si>
    <t>Thousand Oaks</t>
  </si>
  <si>
    <t>Charles Cline</t>
  </si>
  <si>
    <t>Recycled Premium Regency Composition Covers</t>
  </si>
  <si>
    <t>Roger Blalock Cassidy</t>
  </si>
  <si>
    <t>Franklin</t>
  </si>
  <si>
    <t>Nancy Holden</t>
  </si>
  <si>
    <t>Eureka Hand Vacuum, Bagless</t>
  </si>
  <si>
    <t>Sandy Cannon</t>
  </si>
  <si>
    <t>Fords</t>
  </si>
  <si>
    <t>Eureka The Boss® Cordless Rechargeable Stick Vac</t>
  </si>
  <si>
    <t>Anthony Stanley</t>
  </si>
  <si>
    <t>636</t>
  </si>
  <si>
    <t>Dana Sharpe</t>
  </si>
  <si>
    <t>Vincennes</t>
  </si>
  <si>
    <t>Pauline Denton</t>
  </si>
  <si>
    <t>Bayonne</t>
  </si>
  <si>
    <t>Fellowes Command Center 5-outlet power strip</t>
  </si>
  <si>
    <t>Phillip Pollard</t>
  </si>
  <si>
    <t>Wheat Ridge</t>
  </si>
  <si>
    <t>Douglas Sutton</t>
  </si>
  <si>
    <t>Rhonda Schroeder</t>
  </si>
  <si>
    <t>Parkland</t>
  </si>
  <si>
    <t>Amy York</t>
  </si>
  <si>
    <t>Hialeah</t>
  </si>
  <si>
    <t>Chromcraft Bull-Nose Wood Round Conference Table Top, Wood Base</t>
  </si>
  <si>
    <t>Benjamin Gunter</t>
  </si>
  <si>
    <t>Sharon Thomas</t>
  </si>
  <si>
    <t>Lino Lakes</t>
  </si>
  <si>
    <t>GBC Twin Loop™ Wire Binding Elements, 9/16" Spine, Black</t>
  </si>
  <si>
    <t>Yvonne Collier</t>
  </si>
  <si>
    <t>Mobile</t>
  </si>
  <si>
    <t>Deflect-o RollaMat Studded, Beveled Mat for Medium Pile Carpeting</t>
  </si>
  <si>
    <t>Joan Beach</t>
  </si>
  <si>
    <t>Elyria</t>
  </si>
  <si>
    <t>Jean Weiss Diaz</t>
  </si>
  <si>
    <t>PC Concepts 116 Key Quantum 3000 Keyboard</t>
  </si>
  <si>
    <t>Imation 3.5" DS/HD IBM Formatted Diskettes, 50/Pack</t>
  </si>
  <si>
    <t>Superior</t>
  </si>
  <si>
    <t>Large Capacity Hanging Post Binders</t>
  </si>
  <si>
    <t>Sharon Kessler</t>
  </si>
  <si>
    <t>Greer</t>
  </si>
  <si>
    <t>Ibico EPK-21 Electric Binding System</t>
  </si>
  <si>
    <t>Gregory R Snow</t>
  </si>
  <si>
    <t>Kent</t>
  </si>
  <si>
    <t>Juanita Ballard</t>
  </si>
  <si>
    <t>Woburn</t>
  </si>
  <si>
    <t>Tenex File Box, Personal Filing Tote with Lid, Black</t>
  </si>
  <si>
    <t>Timothy Currie</t>
  </si>
  <si>
    <t>Pittsburgh</t>
  </si>
  <si>
    <t>Cameron Kendall</t>
  </si>
  <si>
    <t>Sioux City</t>
  </si>
  <si>
    <t>Premier Elliptical Ring Binder, Black</t>
  </si>
  <si>
    <t>Cindy McLeod</t>
  </si>
  <si>
    <t>Battle Creek</t>
  </si>
  <si>
    <t>Crystal Floyd</t>
  </si>
  <si>
    <t>Wesley Tate</t>
  </si>
  <si>
    <t>Memorex 80 Minute CD-R Spindle, 100/Pack</t>
  </si>
  <si>
    <t>Hurst</t>
  </si>
  <si>
    <t>Nicholas Wallace</t>
  </si>
  <si>
    <t>Cleveland Heights</t>
  </si>
  <si>
    <t>Carlos Hess</t>
  </si>
  <si>
    <t>Valerie Siegel</t>
  </si>
  <si>
    <t>Wooster</t>
  </si>
  <si>
    <t>Memorex Slim 80 Minute CD-R, 10/Pack</t>
  </si>
  <si>
    <t>Paul Puckett</t>
  </si>
  <si>
    <t>GBC Standard Plastic Binding Systems' Combs</t>
  </si>
  <si>
    <t>Dennis Boykin Townsend</t>
  </si>
  <si>
    <t>Farragut</t>
  </si>
  <si>
    <t>Gina McKnight</t>
  </si>
  <si>
    <t>Seatac</t>
  </si>
  <si>
    <t>Douglas Buck</t>
  </si>
  <si>
    <t>Fellowes Smart Surge Ten-Outlet Protector, Platinum</t>
  </si>
  <si>
    <t>Santa Fe</t>
  </si>
  <si>
    <t>Edward Pugh</t>
  </si>
  <si>
    <t>Hamilton</t>
  </si>
  <si>
    <t>Milton Lindsay</t>
  </si>
  <si>
    <t>Marjorie Arthur</t>
  </si>
  <si>
    <t>Oxford</t>
  </si>
  <si>
    <t>Derek McCormick</t>
  </si>
  <si>
    <t>Willow Grove</t>
  </si>
  <si>
    <t>Priscilla Brandon</t>
  </si>
  <si>
    <t>Tupelo</t>
  </si>
  <si>
    <t>Marsha Roy</t>
  </si>
  <si>
    <t>Clarksville</t>
  </si>
  <si>
    <t>Katharine Hudson</t>
  </si>
  <si>
    <t>Avery 4027 File Folder Labels for Dot Matrix Printers, 5000 Labels per Box, White</t>
  </si>
  <si>
    <t>Danielle P Rao</t>
  </si>
  <si>
    <t>6162</t>
  </si>
  <si>
    <t>Phenix City</t>
  </si>
  <si>
    <t>Marshall Sutherland</t>
  </si>
  <si>
    <t>Lisa Kim</t>
  </si>
  <si>
    <t>Northport</t>
  </si>
  <si>
    <t>Russell W Melton</t>
  </si>
  <si>
    <t>Meridian</t>
  </si>
  <si>
    <t>Sandra Berry</t>
  </si>
  <si>
    <t>Peoria</t>
  </si>
  <si>
    <t>Verbatim DVD-R, 4.7GB, Spindle, WE, Blank, Ink Jet/Thermal, 20/Spindle</t>
  </si>
  <si>
    <t>Mary Page</t>
  </si>
  <si>
    <t>Patrick Rosenthal</t>
  </si>
  <si>
    <t>Palm Coast</t>
  </si>
  <si>
    <t>Jon Ayers</t>
  </si>
  <si>
    <t>Woodridge</t>
  </si>
  <si>
    <t>Joel Huffman</t>
  </si>
  <si>
    <t>Wilmette</t>
  </si>
  <si>
    <t>Eva Silverman</t>
  </si>
  <si>
    <t>Assorted Color Push Pins</t>
  </si>
  <si>
    <t>Hot Springs</t>
  </si>
  <si>
    <t>Holly Osborne</t>
  </si>
  <si>
    <t>Boardman</t>
  </si>
  <si>
    <t>Daniel Richmond</t>
  </si>
  <si>
    <t>Premium Writing Pencils, Soft, #2 by Central Association for the Blind</t>
  </si>
  <si>
    <t>Laurel</t>
  </si>
  <si>
    <t>TOPS Money Receipt Book, Consecutively Numbered in Red,</t>
  </si>
  <si>
    <t>Courtney Nelson</t>
  </si>
  <si>
    <t>Alex Watkins</t>
  </si>
  <si>
    <t>Stockwell Push Pins</t>
  </si>
  <si>
    <t>Wichita</t>
  </si>
  <si>
    <t>MicroTAC 650</t>
  </si>
  <si>
    <t>Patricia Cole Blair</t>
  </si>
  <si>
    <t>Wirebound Message Books, 2 7/8" x 5", 3 Forms per Page</t>
  </si>
  <si>
    <t>Lombard</t>
  </si>
  <si>
    <t>Tina Evans</t>
  </si>
  <si>
    <t>Hammermill CopyPlus Copy Paper (20Lb. and 84 Bright)</t>
  </si>
  <si>
    <t>Newell 312</t>
  </si>
  <si>
    <t>Gary</t>
  </si>
  <si>
    <t>Eileen Fletcher</t>
  </si>
  <si>
    <t>Pressboard Covers with Storage Hooks, 9 1/2" x 11", Light Blue</t>
  </si>
  <si>
    <t>Newell 346</t>
  </si>
  <si>
    <t>Dawn Larson</t>
  </si>
  <si>
    <t>Newell 335</t>
  </si>
  <si>
    <t>Germantown</t>
  </si>
  <si>
    <t>1.7 Cubic Foot Compact "Cube" Office Refrigerators</t>
  </si>
  <si>
    <t>Robyn Crawford</t>
  </si>
  <si>
    <t>Hon 4070 Series Pagoda™ Round Back Stacking Chairs</t>
  </si>
  <si>
    <t>Harriet Moore</t>
  </si>
  <si>
    <t>Post Falls</t>
  </si>
  <si>
    <t>Leroy Field</t>
  </si>
  <si>
    <t>Clarence Crowder</t>
  </si>
  <si>
    <t>West Hollywood</t>
  </si>
  <si>
    <t>Debbie Stevenson</t>
  </si>
  <si>
    <t>Salinas</t>
  </si>
  <si>
    <t>Sidney Greenberg</t>
  </si>
  <si>
    <t>Troutdale</t>
  </si>
  <si>
    <t>i1000plus</t>
  </si>
  <si>
    <t>Phillip Blum</t>
  </si>
  <si>
    <t>Pembroke Pines</t>
  </si>
  <si>
    <t>Mike G Hartman</t>
  </si>
  <si>
    <t>Pomona</t>
  </si>
  <si>
    <t>Gordon Lyon</t>
  </si>
  <si>
    <t>Katharine Bass</t>
  </si>
  <si>
    <t>TDK 4.7GB DVD-R</t>
  </si>
  <si>
    <t>Florence</t>
  </si>
  <si>
    <t>Fellowes Super Stor/Drawer®</t>
  </si>
  <si>
    <t>Jordan Wilkinson</t>
  </si>
  <si>
    <t>Fort Thomas</t>
  </si>
  <si>
    <t>Elsie Boykin</t>
  </si>
  <si>
    <t>Becky Farmer</t>
  </si>
  <si>
    <t>Joann Moser</t>
  </si>
  <si>
    <t>Smyrna</t>
  </si>
  <si>
    <t>Eldon Expressions Mahogany Wood Desk Collection</t>
  </si>
  <si>
    <t>Christian Albright</t>
  </si>
  <si>
    <t>Lexmark Z55se Color Inkjet Printer</t>
  </si>
  <si>
    <t>Helen H Murphy</t>
  </si>
  <si>
    <t>Gaithersburg</t>
  </si>
  <si>
    <t>April Henson</t>
  </si>
  <si>
    <t>Trenton</t>
  </si>
  <si>
    <t>Tony Doyle</t>
  </si>
  <si>
    <t>Hawthorne</t>
  </si>
  <si>
    <t>Marion Bowling</t>
  </si>
  <si>
    <t>Hanson</t>
  </si>
  <si>
    <t>Craig Bennett</t>
  </si>
  <si>
    <t>Beverly</t>
  </si>
  <si>
    <t>Maria Thomas</t>
  </si>
  <si>
    <t>Marc Nash</t>
  </si>
  <si>
    <t>Lebanon</t>
  </si>
  <si>
    <t>Vicki Hauser</t>
  </si>
  <si>
    <t>Dorothy Buchanan</t>
  </si>
  <si>
    <t>Hazelwood</t>
  </si>
  <si>
    <t>Philip Hawkins</t>
  </si>
  <si>
    <t>Petersburg</t>
  </si>
  <si>
    <t>Kyle Fink</t>
  </si>
  <si>
    <t>Canon PC1080F Personal Copier</t>
  </si>
  <si>
    <t>Document Clip Frames</t>
  </si>
  <si>
    <t>Ormond Beach</t>
  </si>
  <si>
    <t>Elisabeth Shaw</t>
  </si>
  <si>
    <t>Newell 339</t>
  </si>
  <si>
    <t>Melanie Knight</t>
  </si>
  <si>
    <t>Harry Sellers</t>
  </si>
  <si>
    <t>Acco PRESSTEX® Data Binder with Storage Hooks, Dark Blue, 9 1/2" X 11"</t>
  </si>
  <si>
    <t>Avery 05222 Permanent Self-Adhesive File Folder Labels for Typewriters, on Rolls, White, 250/Roll</t>
  </si>
  <si>
    <t>King of Prussia</t>
  </si>
  <si>
    <t>Chris F Brandt</t>
  </si>
  <si>
    <t>Gilroy</t>
  </si>
  <si>
    <t>Boston 16765 Mini Stand Up Battery Pencil Sharpener</t>
  </si>
  <si>
    <t>Gerald Love</t>
  </si>
  <si>
    <t>Encinitas</t>
  </si>
  <si>
    <t>Melvin Benton</t>
  </si>
  <si>
    <t>Eden</t>
  </si>
  <si>
    <t>GBC DocuBind 300 Electric Binding Machine</t>
  </si>
  <si>
    <t>Brad Stark</t>
  </si>
  <si>
    <t>VTech VT20-2481 2.4GHz Two-Line Phone System w/Answering Machine</t>
  </si>
  <si>
    <t>Judy Singer</t>
  </si>
  <si>
    <t>Myrtle Beach</t>
  </si>
  <si>
    <t>Nathan Fox</t>
  </si>
  <si>
    <t>Pauline Brooks</t>
  </si>
  <si>
    <t>O'Sullivan Cherrywood Estates Traditional Barrister Bookcase</t>
  </si>
  <si>
    <t>Stow</t>
  </si>
  <si>
    <t>Peter Hardy</t>
  </si>
  <si>
    <t>Franklin Square</t>
  </si>
  <si>
    <t>Don Rogers</t>
  </si>
  <si>
    <t>Avery Reinforcements for Hole-Punch Pages</t>
  </si>
  <si>
    <t>Lubbock</t>
  </si>
  <si>
    <t>James Hunter</t>
  </si>
  <si>
    <t>Lake Worth</t>
  </si>
  <si>
    <t>Carole Creech</t>
  </si>
  <si>
    <t>Melrose Park</t>
  </si>
  <si>
    <t>Jamie Manning</t>
  </si>
  <si>
    <t>Master Caster Door Stop, Brown</t>
  </si>
  <si>
    <t>Norman</t>
  </si>
  <si>
    <t>Betsy Puckett</t>
  </si>
  <si>
    <t>Anacortes</t>
  </si>
  <si>
    <t>Bonnie Potter</t>
  </si>
  <si>
    <t>Howard Rogers</t>
  </si>
  <si>
    <t>Herndon</t>
  </si>
  <si>
    <t>Xerox 19</t>
  </si>
  <si>
    <t>Ricky Garner</t>
  </si>
  <si>
    <t>Holmes HEPA Air Purifier</t>
  </si>
  <si>
    <t>Butte</t>
  </si>
  <si>
    <t>Leslie Shannon</t>
  </si>
  <si>
    <t>Lee McKenna Gregory</t>
  </si>
  <si>
    <t>Eldon Portable Mobile Manager</t>
  </si>
  <si>
    <t>Novimex Swivel Fabric Task Chair</t>
  </si>
  <si>
    <t>GBC VeloBinder Strips</t>
  </si>
  <si>
    <t>Courtney Boyd</t>
  </si>
  <si>
    <t>Self-Adhesive Ring Binder Labels</t>
  </si>
  <si>
    <t>Carlos Byrd</t>
  </si>
  <si>
    <t>San Clemente</t>
  </si>
  <si>
    <t>Lawrence Dennis</t>
  </si>
  <si>
    <t>Sanford EarthWrite® Recycled Pencils, Medium Soft, #2</t>
  </si>
  <si>
    <t>Galesburg</t>
  </si>
  <si>
    <t>Derek Jernigan</t>
  </si>
  <si>
    <t>Mount Prospect</t>
  </si>
  <si>
    <t>Canon S750 Color Inkjet Printer</t>
  </si>
  <si>
    <t>Guy McDonald</t>
  </si>
  <si>
    <t>Fort Dodge</t>
  </si>
  <si>
    <t>3285</t>
  </si>
  <si>
    <t>Bobby Powell</t>
  </si>
  <si>
    <t>Bedford</t>
  </si>
  <si>
    <t>232</t>
  </si>
  <si>
    <t>Billie Fowler</t>
  </si>
  <si>
    <t>Marion Wilcox</t>
  </si>
  <si>
    <t>Bryan</t>
  </si>
  <si>
    <t>Carol Sherrill</t>
  </si>
  <si>
    <t>Pharr</t>
  </si>
  <si>
    <t>"While you Were Out" Message Book, One Form per Page</t>
  </si>
  <si>
    <t>Maureen Stout</t>
  </si>
  <si>
    <t>Ithaca</t>
  </si>
  <si>
    <t>Matthew Conway</t>
  </si>
  <si>
    <t>Baton Rouge</t>
  </si>
  <si>
    <t>Janice Cole</t>
  </si>
  <si>
    <t>Fellowes Mobile Numeric Keypad, Graphite</t>
  </si>
  <si>
    <t>Peel-Off® China Markers</t>
  </si>
  <si>
    <t>Lucille Gibbons</t>
  </si>
  <si>
    <t>Gladstone</t>
  </si>
  <si>
    <t>Bush Mission Pointe Library</t>
  </si>
  <si>
    <t>Mary Hewitt</t>
  </si>
  <si>
    <t>36X48 HARDFLOOR CHAIRMAT</t>
  </si>
  <si>
    <t>Anna Burgess</t>
  </si>
  <si>
    <t>Kearney</t>
  </si>
  <si>
    <t>Roger Schwartz</t>
  </si>
  <si>
    <t>Xerox 4200 Series MultiUse Premium Copy Paper (20Lb. and 84 Bright)</t>
  </si>
  <si>
    <t>Seminole</t>
  </si>
  <si>
    <t>Allan Shields</t>
  </si>
  <si>
    <t>Richland</t>
  </si>
  <si>
    <t>Xerox 1952</t>
  </si>
  <si>
    <t>Robin Kramer Vaughn</t>
  </si>
  <si>
    <t>Hon Valutask™ Swivel Chairs</t>
  </si>
  <si>
    <t>Napa</t>
  </si>
  <si>
    <t>Ellen McCormick</t>
  </si>
  <si>
    <t>Carol Stream</t>
  </si>
  <si>
    <t>Epson LQ-570e Dot Matrix Printer</t>
  </si>
  <si>
    <t>Carmen McPherson</t>
  </si>
  <si>
    <t>Montebello</t>
  </si>
  <si>
    <t>Alex Nicholson</t>
  </si>
  <si>
    <t>Raytown</t>
  </si>
  <si>
    <t>Albert Frost</t>
  </si>
  <si>
    <t>Peachtree City</t>
  </si>
  <si>
    <t>Sean Stephenson</t>
  </si>
  <si>
    <t>Canon PC940 Copier</t>
  </si>
  <si>
    <t>Gregory Crane</t>
  </si>
  <si>
    <t>Kokomo</t>
  </si>
  <si>
    <t>Rebecca Lindsey</t>
  </si>
  <si>
    <t>Gary Koch</t>
  </si>
  <si>
    <t>Manager</t>
  </si>
  <si>
    <t>Total</t>
  </si>
  <si>
    <t>Disc Order Id</t>
  </si>
  <si>
    <t>Order ID</t>
  </si>
  <si>
    <t>Sales</t>
  </si>
  <si>
    <t xml:space="preserve">Quantity </t>
  </si>
  <si>
    <t>Profit</t>
  </si>
  <si>
    <t>Ship Duration</t>
  </si>
  <si>
    <t>Ship Date</t>
  </si>
  <si>
    <t>Order Date</t>
  </si>
  <si>
    <t>Postal Code</t>
  </si>
  <si>
    <t>City</t>
  </si>
  <si>
    <t>State or Province</t>
  </si>
  <si>
    <t>Region</t>
  </si>
  <si>
    <t>Country</t>
  </si>
  <si>
    <t>Product Base Margin</t>
  </si>
  <si>
    <t>Product Name</t>
  </si>
  <si>
    <t>Product Container</t>
  </si>
  <si>
    <t>Product Sub-Category</t>
  </si>
  <si>
    <t>Product Category</t>
  </si>
  <si>
    <t>Customer Segment</t>
  </si>
  <si>
    <t>Ship Mode</t>
  </si>
  <si>
    <t>Shipping Cost</t>
  </si>
  <si>
    <t>Unit Price</t>
  </si>
  <si>
    <t>Discount</t>
  </si>
  <si>
    <t>Order Priority</t>
  </si>
  <si>
    <t>Customer Name</t>
  </si>
  <si>
    <t>Disc Customer Id</t>
  </si>
  <si>
    <t>Customer ID</t>
  </si>
  <si>
    <t>Row Labels</t>
  </si>
  <si>
    <t>Grand Total</t>
  </si>
  <si>
    <t>Jan</t>
  </si>
  <si>
    <t>Feb</t>
  </si>
  <si>
    <t>Mar</t>
  </si>
  <si>
    <t>Apr</t>
  </si>
  <si>
    <t>May</t>
  </si>
  <si>
    <t>Jun</t>
  </si>
  <si>
    <t>Sum of Sales</t>
  </si>
  <si>
    <t>Sum of Profit</t>
  </si>
  <si>
    <t xml:space="preserve">Profit </t>
  </si>
  <si>
    <t>Sale and Profit By Month</t>
  </si>
  <si>
    <t>Sales And Profit by Region</t>
  </si>
  <si>
    <t>Sales And Profit by Product Category</t>
  </si>
  <si>
    <t xml:space="preserve">Sales </t>
  </si>
  <si>
    <t>Sales And Profit by Manager</t>
  </si>
  <si>
    <t>Chris</t>
  </si>
  <si>
    <t>Erin</t>
  </si>
  <si>
    <t>Sam</t>
  </si>
  <si>
    <t>William</t>
  </si>
  <si>
    <t>Sales And Profit by Customer Segment</t>
  </si>
  <si>
    <t>Charts</t>
  </si>
  <si>
    <t>KPI</t>
  </si>
  <si>
    <t>Total Orders</t>
  </si>
  <si>
    <t>Total Sales</t>
  </si>
  <si>
    <t>Total Profit</t>
  </si>
  <si>
    <t>Profit Margin</t>
  </si>
  <si>
    <t>Sum of Profit Margin</t>
  </si>
  <si>
    <t>Average Order Value</t>
  </si>
  <si>
    <t>Average of Sales</t>
  </si>
  <si>
    <t>Column Labels</t>
  </si>
  <si>
    <t>Sales By Product Category</t>
  </si>
  <si>
    <t>Sales Trend By Product Category</t>
  </si>
  <si>
    <t>Profit by Product Category</t>
  </si>
  <si>
    <t>Quntity Sold By Product Category</t>
  </si>
  <si>
    <t xml:space="preserve">Sum of Quantity </t>
  </si>
  <si>
    <t>Top 10 Product By Quntity</t>
  </si>
  <si>
    <t>Top 10 Product By Sale</t>
  </si>
  <si>
    <t>Top 10 Product By Profit</t>
  </si>
  <si>
    <t>Total sale</t>
  </si>
  <si>
    <t>Unit Sold</t>
  </si>
  <si>
    <t>Average Discount</t>
  </si>
  <si>
    <t>Average of Discount</t>
  </si>
  <si>
    <t>Order Trend</t>
  </si>
  <si>
    <t>Count of Disc Order Id</t>
  </si>
  <si>
    <t>Average Shipping time By Order Priority</t>
  </si>
  <si>
    <t>Average of Ship Duration</t>
  </si>
  <si>
    <t>Orders By Priority</t>
  </si>
  <si>
    <t>Sales By Priority</t>
  </si>
  <si>
    <t>Sales By Shipping Mode</t>
  </si>
  <si>
    <t>Sales Distribution By Region</t>
  </si>
  <si>
    <t>Sales Distribution By Product Category</t>
  </si>
  <si>
    <t>Sales Distribution By Customer Segment</t>
  </si>
  <si>
    <t>IsDiscount</t>
  </si>
  <si>
    <t>Sales Befor Discount &amp; After Discount</t>
  </si>
  <si>
    <t xml:space="preserve"> No Discount</t>
  </si>
  <si>
    <t>After Discount</t>
  </si>
  <si>
    <t>Orders By Ship Mode</t>
  </si>
  <si>
    <t>Orders By Month</t>
  </si>
  <si>
    <t>Week</t>
  </si>
  <si>
    <t>Orders By Days</t>
  </si>
  <si>
    <t>Sun</t>
  </si>
  <si>
    <t>Mon</t>
  </si>
  <si>
    <t>Tue</t>
  </si>
  <si>
    <t>Wed</t>
  </si>
  <si>
    <t>Thu</t>
  </si>
  <si>
    <t>Fri</t>
  </si>
  <si>
    <t>Sat</t>
  </si>
  <si>
    <t>Orders By Customer Segment</t>
  </si>
  <si>
    <t>Orders By Region</t>
  </si>
  <si>
    <t>Super Store | Order Analysis</t>
  </si>
  <si>
    <t>Super Store | Product Analysis</t>
  </si>
  <si>
    <t>Kpi</t>
  </si>
  <si>
    <t>Total orders</t>
  </si>
  <si>
    <t>Sum of Disc Order Id</t>
  </si>
  <si>
    <t>Average order</t>
  </si>
  <si>
    <t>Average discount</t>
  </si>
  <si>
    <t xml:space="preserve">Average order fulfillmet </t>
  </si>
  <si>
    <t>Top selling product</t>
  </si>
  <si>
    <t>Total Quantity Sold</t>
  </si>
  <si>
    <t xml:space="preserve">Count of Quantity </t>
  </si>
  <si>
    <t>Super Store | Executive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</si>
</sst>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1009]#,##0.00"/>
    <numFmt numFmtId="165" formatCode="&quot;$&quot;#,##0.00"/>
  </numFmts>
  <fonts count="8" x14ac:knownFonts="1">
    <font>
      <sz val="10"/>
      <color rgb="FF000000"/>
      <name val="Aptos Narrow"/>
      <family val="2"/>
      <scheme val="minor"/>
    </font>
    <font>
      <sz val="11"/>
      <color theme="1"/>
      <name val="Aptos Narrow"/>
      <family val="2"/>
      <scheme val="minor"/>
    </font>
    <font>
      <sz val="10"/>
      <color theme="1"/>
      <name val="Arial"/>
      <family val="2"/>
    </font>
    <font>
      <sz val="11"/>
      <color theme="1"/>
      <name val="Calibri"/>
      <family val="2"/>
    </font>
    <font>
      <b/>
      <sz val="10"/>
      <color theme="1"/>
      <name val="Aptos Narrow"/>
      <family val="2"/>
      <scheme val="minor"/>
    </font>
    <font>
      <b/>
      <sz val="10"/>
      <color rgb="FF000000"/>
      <name val="Aptos Narrow"/>
      <family val="2"/>
      <scheme val="minor"/>
    </font>
    <font>
      <b/>
      <sz val="48"/>
      <color theme="6" tint="0.39997558519241921"/>
      <name val="Calibri"/>
      <family val="2"/>
    </font>
    <font>
      <sz val="10"/>
      <color theme="9" tint="0.79998168889431442"/>
      <name val="Aptos Narrow"/>
      <family val="2"/>
      <scheme val="minor"/>
    </font>
  </fonts>
  <fills count="11">
    <fill>
      <patternFill patternType="none"/>
    </fill>
    <fill>
      <patternFill patternType="gray125"/>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theme="6" tint="0.39997558519241921"/>
        <bgColor indexed="64"/>
      </patternFill>
    </fill>
    <fill>
      <patternFill patternType="solid">
        <fgColor rgb="FF92D050"/>
        <bgColor indexed="64"/>
      </patternFill>
    </fill>
    <fill>
      <patternFill patternType="solid">
        <fgColor theme="8" tint="0.39997558519241921"/>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3" tint="0.499984740745262"/>
        <bgColor indexed="64"/>
      </patternFill>
    </fill>
  </fills>
  <borders count="2">
    <border>
      <left/>
      <right/>
      <top/>
      <bottom/>
      <diagonal/>
    </border>
    <border>
      <left/>
      <right/>
      <top style="thin">
        <color theme="4" tint="0.39997558519241921"/>
      </top>
      <bottom/>
      <diagonal/>
    </border>
  </borders>
  <cellStyleXfs count="2">
    <xf numFmtId="0" fontId="0" fillId="0" borderId="0"/>
    <xf numFmtId="44" fontId="1" fillId="0" borderId="0" applyFont="0" applyFill="0" applyBorder="0" applyAlignment="0" applyProtection="0"/>
  </cellStyleXfs>
  <cellXfs count="37">
    <xf numFmtId="0" fontId="0" fillId="0" borderId="0" xfId="0"/>
    <xf numFmtId="164" fontId="0" fillId="0" borderId="0" xfId="0" applyNumberFormat="1"/>
    <xf numFmtId="2" fontId="0" fillId="0" borderId="0" xfId="0" applyNumberFormat="1"/>
    <xf numFmtId="0" fontId="2" fillId="0" borderId="0" xfId="0" applyFont="1"/>
    <xf numFmtId="164" fontId="2" fillId="0" borderId="0" xfId="0" applyNumberFormat="1" applyFont="1"/>
    <xf numFmtId="0" fontId="2" fillId="0" borderId="0" xfId="0" applyFont="1" applyAlignment="1">
      <alignment horizontal="left"/>
    </xf>
    <xf numFmtId="164" fontId="2" fillId="0" borderId="0" xfId="0" applyNumberFormat="1" applyFont="1" applyAlignment="1">
      <alignment horizontal="left"/>
    </xf>
    <xf numFmtId="2" fontId="3" fillId="0" borderId="0" xfId="0" applyNumberFormat="1" applyFont="1" applyAlignment="1">
      <alignment horizontal="left"/>
    </xf>
    <xf numFmtId="14" fontId="3" fillId="0" borderId="0" xfId="0" applyNumberFormat="1" applyFont="1" applyAlignment="1">
      <alignment horizontal="left"/>
    </xf>
    <xf numFmtId="2" fontId="2"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0" fillId="3" borderId="0" xfId="0" applyFill="1"/>
    <xf numFmtId="44" fontId="0" fillId="0" borderId="0" xfId="0" applyNumberFormat="1"/>
    <xf numFmtId="44" fontId="2" fillId="0" borderId="0" xfId="1" applyFont="1" applyAlignment="1">
      <alignment horizontal="left"/>
    </xf>
    <xf numFmtId="0" fontId="5" fillId="3" borderId="0" xfId="0" applyFont="1" applyFill="1"/>
    <xf numFmtId="0" fontId="0" fillId="4" borderId="0" xfId="0" applyFill="1"/>
    <xf numFmtId="0" fontId="5" fillId="4" borderId="0" xfId="0" applyFont="1" applyFill="1"/>
    <xf numFmtId="0" fontId="4" fillId="2" borderId="1" xfId="0" applyFont="1" applyFill="1" applyBorder="1"/>
    <xf numFmtId="165" fontId="4" fillId="2" borderId="1" xfId="0" applyNumberFormat="1" applyFont="1" applyFill="1" applyBorder="1"/>
    <xf numFmtId="9" fontId="0" fillId="0" borderId="0" xfId="0" applyNumberFormat="1"/>
    <xf numFmtId="0" fontId="0" fillId="5" borderId="0" xfId="0" applyFill="1"/>
    <xf numFmtId="0" fontId="5" fillId="5" borderId="0" xfId="0" applyFont="1" applyFill="1"/>
    <xf numFmtId="0" fontId="5" fillId="6" borderId="0" xfId="0" applyFont="1" applyFill="1"/>
    <xf numFmtId="10" fontId="0" fillId="0" borderId="0" xfId="0" applyNumberFormat="1"/>
    <xf numFmtId="10" fontId="4" fillId="2" borderId="1" xfId="0" applyNumberFormat="1" applyFont="1" applyFill="1" applyBorder="1"/>
    <xf numFmtId="0" fontId="0" fillId="7" borderId="0" xfId="0" applyFill="1"/>
    <xf numFmtId="0" fontId="0" fillId="8" borderId="0" xfId="0" applyFill="1"/>
    <xf numFmtId="0" fontId="3" fillId="0" borderId="0" xfId="0" applyFont="1" applyAlignment="1">
      <alignment horizontal="left"/>
    </xf>
    <xf numFmtId="0" fontId="7" fillId="8" borderId="0" xfId="0" applyFont="1" applyFill="1"/>
    <xf numFmtId="0" fontId="0" fillId="9" borderId="0" xfId="0" applyFill="1"/>
    <xf numFmtId="0" fontId="0" fillId="10" borderId="0" xfId="0" applyFill="1"/>
    <xf numFmtId="0" fontId="6" fillId="7" borderId="0" xfId="0" applyFont="1" applyFill="1" applyAlignment="1">
      <alignment horizontal="left"/>
    </xf>
    <xf numFmtId="0" fontId="0" fillId="8" borderId="0" xfId="0" applyFill="1"/>
    <xf numFmtId="0" fontId="0" fillId="7" borderId="0" xfId="0" applyFill="1" applyAlignment="1">
      <alignment horizontal="center"/>
    </xf>
    <xf numFmtId="0" fontId="7" fillId="8" borderId="0" xfId="0" applyFont="1" applyFill="1"/>
  </cellXfs>
  <cellStyles count="2">
    <cellStyle name="Currency" xfId="1" builtinId="4"/>
    <cellStyle name="Normal" xfId="0" builtinId="0"/>
  </cellStyles>
  <dxfs count="95">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3" formatCode="0%"/>
    </dxf>
    <dxf>
      <numFmt numFmtId="34" formatCode="_-&quot;$&quot;* #,##0.00_-;\-&quot;$&quot;* #,##0.00_-;_-&quot;$&quot;* &quot;-&quot;??_-;_-@_-"/>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2" formatCode="0.00"/>
    </dxf>
    <dxf>
      <numFmt numFmtId="165" formatCode="&quot;$&quot;#,##0.00"/>
    </dxf>
    <dxf>
      <numFmt numFmtId="2" formatCode="0.00"/>
    </dxf>
    <dxf>
      <numFmt numFmtId="0" formatCode="Genera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4" formatCode="[$$-1009]#,##0.00"/>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4" formatCode="[$$-1009]#,##0.00"/>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4" formatCode="[$$-1009]#,##0.0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yyyy/mm/dd"/>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yyyy/mm/dd"/>
    </dxf>
    <dxf>
      <font>
        <b val="0"/>
        <i val="0"/>
        <strike val="0"/>
        <condense val="0"/>
        <extend val="0"/>
        <outline val="0"/>
        <shadow val="0"/>
        <u val="none"/>
        <vertAlign val="baseline"/>
        <sz val="11"/>
        <color theme="1"/>
        <name val="Calibri"/>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yyyy/mm/dd"/>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4" formatCode="[$$-1009]#,##0.00"/>
    </dxf>
    <dxf>
      <numFmt numFmtId="164" formatCode="[$$-1009]#,##0.00"/>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4" formatCode="[$$-1009]#,##0.00"/>
    </dxf>
    <dxf>
      <numFmt numFmtId="164" formatCode="[$$-1009]#,##0.00"/>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4" formatCode="[$$-1009]#,##0.00"/>
    </dxf>
    <dxf>
      <numFmt numFmtId="164" formatCode="[$$-1009]#,##0.00"/>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4" formatCode="[$$-1009]#,##0.00"/>
    </dxf>
    <dxf>
      <font>
        <b val="0"/>
        <i val="0"/>
        <strike val="0"/>
        <condense val="0"/>
        <extend val="0"/>
        <outline val="0"/>
        <shadow val="0"/>
        <u val="none"/>
        <vertAlign val="baseline"/>
        <sz val="10"/>
        <color theme="1"/>
        <name val="Arial"/>
        <family val="2"/>
        <scheme val="none"/>
      </font>
      <numFmt numFmtId="164" formatCode="[$$-1009]#,##0.00"/>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4" formatCode="[$$-1009]#,##0.00"/>
    </dxf>
    <dxf>
      <numFmt numFmtId="164" formatCode="[$$-1009]#,##0.00"/>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alignment horizontal="left" vertical="bottom" textRotation="0" wrapText="0" indent="0" justifyLastLine="0" shrinkToFit="0" readingOrder="0"/>
    </dxf>
    <dxf>
      <alignment horizontal="left" vertical="bottom" textRotation="0" wrapText="0" indent="0" justifyLastLine="0" shrinkToFit="0" readingOrder="0"/>
    </dxf>
    <dxf>
      <font>
        <b/>
        <i val="0"/>
        <sz val="18"/>
        <name val="Calibri"/>
        <family val="2"/>
        <scheme val="none"/>
      </font>
      <border>
        <left style="thin">
          <color auto="1"/>
        </left>
        <right style="thin">
          <color auto="1"/>
        </right>
        <top style="thin">
          <color auto="1"/>
        </top>
        <bottom style="thin">
          <color auto="1"/>
        </bottom>
      </border>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2" defaultTableStyle="TableStyleMedium2" defaultPivotStyle="PivotStyleLight16">
    <tableStyle name="DataSheet-style" pivot="0" count="4" xr9:uid="{20D18E51-01DB-47B1-B2AB-56DF113620C7}">
      <tableStyleElement type="headerRow" dxfId="94"/>
      <tableStyleElement type="totalRow" dxfId="93"/>
      <tableStyleElement type="firstRowStripe" dxfId="92"/>
      <tableStyleElement type="secondRowStripe" dxfId="91"/>
    </tableStyle>
    <tableStyle name="Fav" pivot="0" table="0" count="4" xr9:uid="{2A29E576-E997-45F1-9D1F-BF0063E59448}">
      <tableStyleElement type="wholeTable" dxfId="90"/>
    </tableStyle>
  </tableStyles>
  <colors>
    <mruColors>
      <color rgb="FFBCFC8C"/>
    </mruColors>
  </colors>
  <extLst>
    <ext xmlns:x14="http://schemas.microsoft.com/office/spreadsheetml/2009/9/main" uri="{46F421CA-312F-682f-3DD2-61675219B42D}">
      <x14:dxfs count="3">
        <dxf>
          <fill>
            <patternFill>
              <bgColor theme="6" tint="0.79998168889431442"/>
            </patternFill>
          </fill>
        </dxf>
        <dxf>
          <fill>
            <patternFill>
              <bgColor theme="0"/>
            </patternFill>
          </fill>
        </dxf>
        <dxf>
          <fill>
            <patternFill>
              <bgColor theme="6" tint="0.59996337778862885"/>
            </patternFill>
          </fill>
        </dxf>
      </x14:dxfs>
    </ext>
    <ext xmlns:x14="http://schemas.microsoft.com/office/spreadsheetml/2009/9/main" uri="{EB79DEF2-80B8-43e5-95BD-54CBDDF9020C}">
      <x14:slicerStyles defaultSlicerStyle="SlicerStyleLight1">
        <x14:slicerStyle name="Fav">
          <x14:slicerStyleElements>
            <x14:slicerStyleElement type="selectedItemWithData" dxfId="2"/>
            <x14:slicerStyleElement type="selectedItemWithNo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alcChain" Target="calcChain.xml"/><Relationship Id="rId10" Type="http://schemas.microsoft.com/office/2007/relationships/slicerCache" Target="slicerCaches/slicerCache1.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Analysis.xlsx]Sales_analysis!PivotTable42</c:name>
    <c:fmtId val="5"/>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By Month</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6"/>
            </a:solidFill>
            <a:ln w="9525">
              <a:solidFill>
                <a:schemeClr val="accent6"/>
              </a:solidFill>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s>
    <c:plotArea>
      <c:layout/>
      <c:lineChart>
        <c:grouping val="standard"/>
        <c:varyColors val="0"/>
        <c:ser>
          <c:idx val="0"/>
          <c:order val="0"/>
          <c:tx>
            <c:strRef>
              <c:f>Sales_analysis!$C$5</c:f>
              <c:strCache>
                <c:ptCount val="1"/>
                <c:pt idx="0">
                  <c:v>Sales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Sales_analysis!$B$6:$B$12</c:f>
              <c:strCache>
                <c:ptCount val="6"/>
                <c:pt idx="0">
                  <c:v>Jan</c:v>
                </c:pt>
                <c:pt idx="1">
                  <c:v>Feb</c:v>
                </c:pt>
                <c:pt idx="2">
                  <c:v>Mar</c:v>
                </c:pt>
                <c:pt idx="3">
                  <c:v>Apr</c:v>
                </c:pt>
                <c:pt idx="4">
                  <c:v>May</c:v>
                </c:pt>
                <c:pt idx="5">
                  <c:v>Jun</c:v>
                </c:pt>
              </c:strCache>
            </c:strRef>
          </c:cat>
          <c:val>
            <c:numRef>
              <c:f>Sales_analysis!$C$6:$C$12</c:f>
              <c:numCache>
                <c:formatCode>"$"#,##0.00</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0-FD24-46C0-AABC-28F3DF420130}"/>
            </c:ext>
          </c:extLst>
        </c:ser>
        <c:ser>
          <c:idx val="1"/>
          <c:order val="1"/>
          <c:tx>
            <c:strRef>
              <c:f>Sales_analysis!$D$5</c:f>
              <c:strCache>
                <c:ptCount val="1"/>
                <c:pt idx="0">
                  <c:v>Profit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Sales_analysis!$B$6:$B$12</c:f>
              <c:strCache>
                <c:ptCount val="6"/>
                <c:pt idx="0">
                  <c:v>Jan</c:v>
                </c:pt>
                <c:pt idx="1">
                  <c:v>Feb</c:v>
                </c:pt>
                <c:pt idx="2">
                  <c:v>Mar</c:v>
                </c:pt>
                <c:pt idx="3">
                  <c:v>Apr</c:v>
                </c:pt>
                <c:pt idx="4">
                  <c:v>May</c:v>
                </c:pt>
                <c:pt idx="5">
                  <c:v>Jun</c:v>
                </c:pt>
              </c:strCache>
            </c:strRef>
          </c:cat>
          <c:val>
            <c:numRef>
              <c:f>Sales_analysis!$D$6:$D$12</c:f>
              <c:numCache>
                <c:formatCode>"$"#,##0.00</c:formatCode>
                <c:ptCount val="6"/>
                <c:pt idx="0">
                  <c:v>-657.53850031999627</c:v>
                </c:pt>
                <c:pt idx="1">
                  <c:v>36266.168780320018</c:v>
                </c:pt>
                <c:pt idx="2">
                  <c:v>1881.830586749998</c:v>
                </c:pt>
                <c:pt idx="3">
                  <c:v>50182.103101999965</c:v>
                </c:pt>
                <c:pt idx="4">
                  <c:v>61026.94915840005</c:v>
                </c:pt>
                <c:pt idx="5">
                  <c:v>66323.886609999987</c:v>
                </c:pt>
              </c:numCache>
            </c:numRef>
          </c:val>
          <c:smooth val="0"/>
          <c:extLst>
            <c:ext xmlns:c16="http://schemas.microsoft.com/office/drawing/2014/chart" uri="{C3380CC4-5D6E-409C-BE32-E72D297353CC}">
              <c16:uniqueId val="{00000001-FD24-46C0-AABC-28F3DF420130}"/>
            </c:ext>
          </c:extLst>
        </c:ser>
        <c:dLbls>
          <c:dLblPos val="t"/>
          <c:showLegendKey val="0"/>
          <c:showVal val="1"/>
          <c:showCatName val="0"/>
          <c:showSerName val="0"/>
          <c:showPercent val="0"/>
          <c:showBubbleSize val="0"/>
        </c:dLbls>
        <c:marker val="1"/>
        <c:smooth val="0"/>
        <c:axId val="1240285568"/>
        <c:axId val="1240287968"/>
      </c:lineChart>
      <c:catAx>
        <c:axId val="124028556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40287968"/>
        <c:crosses val="autoZero"/>
        <c:auto val="1"/>
        <c:lblAlgn val="ctr"/>
        <c:lblOffset val="100"/>
        <c:noMultiLvlLbl val="0"/>
      </c:catAx>
      <c:valAx>
        <c:axId val="1240287968"/>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40285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tx1"/>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Analysis.xlsx]Sales_analysis!PivotTable43</c:name>
    <c:fmtId val="2"/>
  </c:pivotSource>
  <c:chart>
    <c:title>
      <c:tx>
        <c:rich>
          <a:bodyPr rot="0" spcFirstLastPara="1" vertOverflow="ellipsis" vert="horz" wrap="square" anchor="ctr" anchorCtr="1"/>
          <a:lstStyle/>
          <a:p>
            <a:pPr>
              <a:defRPr lang="en-US"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By Region</a:t>
            </a:r>
          </a:p>
        </c:rich>
      </c:tx>
      <c:overlay val="0"/>
      <c:spPr>
        <a:noFill/>
        <a:ln>
          <a:noFill/>
        </a:ln>
        <a:effectLst/>
      </c:spPr>
      <c:txPr>
        <a:bodyPr rot="0" spcFirstLastPara="1" vertOverflow="ellipsis" vert="horz" wrap="square" anchor="ctr" anchorCtr="1"/>
        <a:lstStyle/>
        <a:p>
          <a:pPr>
            <a:defRPr lang="en-US"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lang="en-US"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lang="en-US"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dLbl>
          <c:idx val="0"/>
          <c:layout>
            <c:manualLayout>
              <c:x val="1.4196983934602508E-3"/>
              <c:y val="0.12173913043478277"/>
            </c:manualLayout>
          </c:layout>
          <c:numFmt formatCode="0,&quot;K&quot;" sourceLinked="0"/>
          <c:spPr>
            <a:noFill/>
            <a:ln>
              <a:noFill/>
            </a:ln>
            <a:effectLst/>
          </c:spPr>
          <c:txPr>
            <a:bodyPr rot="0" spcFirstLastPara="1" vertOverflow="ellipsis" vert="horz" wrap="square" anchor="ctr" anchorCtr="1"/>
            <a:lstStyle/>
            <a:p>
              <a:pPr>
                <a:defRPr lang="en-US"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Sales_analysis!$C$18</c:f>
              <c:strCache>
                <c:ptCount val="1"/>
                <c:pt idx="0">
                  <c:v>Sales </c:v>
                </c:pt>
              </c:strCache>
            </c:strRef>
          </c:tx>
          <c:spPr>
            <a:solidFill>
              <a:schemeClr val="accent6"/>
            </a:solidFill>
            <a:ln>
              <a:noFill/>
            </a:ln>
            <a:effectLst/>
          </c:spPr>
          <c:invertIfNegative val="0"/>
          <c:dLbls>
            <c:numFmt formatCode="0,&quot;K&quot;" sourceLinked="0"/>
            <c:spPr>
              <a:noFill/>
              <a:ln>
                <a:noFill/>
              </a:ln>
              <a:effectLst/>
            </c:spPr>
            <c:txPr>
              <a:bodyPr rot="0" spcFirstLastPara="1" vertOverflow="ellipsis" vert="horz" wrap="square" anchor="ctr" anchorCtr="1"/>
              <a:lstStyle/>
              <a:p>
                <a:pPr>
                  <a:defRPr lang="en-US"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Sales_analysis!$B$19:$B$23</c:f>
              <c:strCache>
                <c:ptCount val="4"/>
                <c:pt idx="0">
                  <c:v>Central</c:v>
                </c:pt>
                <c:pt idx="1">
                  <c:v>East</c:v>
                </c:pt>
                <c:pt idx="2">
                  <c:v>South</c:v>
                </c:pt>
                <c:pt idx="3">
                  <c:v>West</c:v>
                </c:pt>
              </c:strCache>
            </c:strRef>
          </c:cat>
          <c:val>
            <c:numRef>
              <c:f>Sales_analysis!$C$19:$C$23</c:f>
              <c:numCache>
                <c:formatCode>_("$"* #,##0.00_);_("$"* \(#,##0.00\);_("$"* "-"??_);_(@_)</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B4A6-4D51-A1A9-2CBA729162CF}"/>
            </c:ext>
          </c:extLst>
        </c:ser>
        <c:ser>
          <c:idx val="1"/>
          <c:order val="1"/>
          <c:tx>
            <c:strRef>
              <c:f>Sales_analysis!$D$18</c:f>
              <c:strCache>
                <c:ptCount val="1"/>
                <c:pt idx="0">
                  <c:v>Profit </c:v>
                </c:pt>
              </c:strCache>
            </c:strRef>
          </c:tx>
          <c:spPr>
            <a:solidFill>
              <a:schemeClr val="accent5"/>
            </a:solidFill>
            <a:ln>
              <a:noFill/>
            </a:ln>
            <a:effectLst/>
          </c:spPr>
          <c:invertIfNegative val="0"/>
          <c:dPt>
            <c:idx val="2"/>
            <c:invertIfNegative val="0"/>
            <c:bubble3D val="0"/>
            <c:spPr>
              <a:solidFill>
                <a:schemeClr val="accent5"/>
              </a:solidFill>
              <a:ln>
                <a:noFill/>
              </a:ln>
              <a:effectLst/>
            </c:spPr>
            <c:extLst>
              <c:ext xmlns:c16="http://schemas.microsoft.com/office/drawing/2014/chart" uri="{C3380CC4-5D6E-409C-BE32-E72D297353CC}">
                <c16:uniqueId val="{00000002-B4A6-4D51-A1A9-2CBA729162CF}"/>
              </c:ext>
            </c:extLst>
          </c:dPt>
          <c:dLbls>
            <c:dLbl>
              <c:idx val="2"/>
              <c:layout>
                <c:manualLayout>
                  <c:x val="1.4196983934602508E-3"/>
                  <c:y val="0.1217391304347827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4A6-4D51-A1A9-2CBA729162CF}"/>
                </c:ext>
              </c:extLst>
            </c:dLbl>
            <c:numFmt formatCode="0,&quot;K&quot;" sourceLinked="0"/>
            <c:spPr>
              <a:noFill/>
              <a:ln>
                <a:noFill/>
              </a:ln>
              <a:effectLst/>
            </c:spPr>
            <c:txPr>
              <a:bodyPr rot="0" spcFirstLastPara="1" vertOverflow="ellipsis" vert="horz" wrap="square" anchor="ctr" anchorCtr="1"/>
              <a:lstStyle/>
              <a:p>
                <a:pPr>
                  <a:defRPr lang="en-US"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Sales_analysis!$B$19:$B$23</c:f>
              <c:strCache>
                <c:ptCount val="4"/>
                <c:pt idx="0">
                  <c:v>Central</c:v>
                </c:pt>
                <c:pt idx="1">
                  <c:v>East</c:v>
                </c:pt>
                <c:pt idx="2">
                  <c:v>South</c:v>
                </c:pt>
                <c:pt idx="3">
                  <c:v>West</c:v>
                </c:pt>
              </c:strCache>
            </c:strRef>
          </c:cat>
          <c:val>
            <c:numRef>
              <c:f>Sales_analysis!$D$19:$D$23</c:f>
              <c:numCache>
                <c:formatCode>_("$"* #,##0.00_);_("$"* \(#,##0.00\);_("$"* "-"??_);_(@_)</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1-B4A6-4D51-A1A9-2CBA729162CF}"/>
            </c:ext>
          </c:extLst>
        </c:ser>
        <c:dLbls>
          <c:dLblPos val="outEnd"/>
          <c:showLegendKey val="0"/>
          <c:showVal val="1"/>
          <c:showCatName val="0"/>
          <c:showSerName val="0"/>
          <c:showPercent val="0"/>
          <c:showBubbleSize val="0"/>
        </c:dLbls>
        <c:gapWidth val="219"/>
        <c:overlap val="-27"/>
        <c:axId val="672905343"/>
        <c:axId val="672886623"/>
      </c:barChart>
      <c:catAx>
        <c:axId val="67290534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2886623"/>
        <c:crosses val="autoZero"/>
        <c:auto val="1"/>
        <c:lblAlgn val="ctr"/>
        <c:lblOffset val="100"/>
        <c:noMultiLvlLbl val="0"/>
      </c:catAx>
      <c:valAx>
        <c:axId val="672886623"/>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2905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lang="en-US"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Analysis.xlsx]Sales_analysis!PivotTable44</c:name>
    <c:fmtId val="3"/>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By Product Category</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Sales_analysis!$C$30</c:f>
              <c:strCache>
                <c:ptCount val="1"/>
                <c:pt idx="0">
                  <c:v>Sales </c:v>
                </c:pt>
              </c:strCache>
            </c:strRef>
          </c:tx>
          <c:spPr>
            <a:solidFill>
              <a:schemeClr val="accent6"/>
            </a:solidFill>
            <a:ln>
              <a:noFill/>
            </a:ln>
            <a:effectLst/>
          </c:spPr>
          <c:invertIfNegative val="0"/>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Sales_analysis!$B$31:$B$34</c:f>
              <c:strCache>
                <c:ptCount val="3"/>
                <c:pt idx="0">
                  <c:v>Furniture</c:v>
                </c:pt>
                <c:pt idx="1">
                  <c:v>Office Supplies</c:v>
                </c:pt>
                <c:pt idx="2">
                  <c:v>Technology</c:v>
                </c:pt>
              </c:strCache>
            </c:strRef>
          </c:cat>
          <c:val>
            <c:numRef>
              <c:f>Sales_analysis!$C$31:$C$34</c:f>
              <c:numCache>
                <c:formatCode>"$"#,##0.00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0-1935-430C-9237-B3687C5D12DA}"/>
            </c:ext>
          </c:extLst>
        </c:ser>
        <c:ser>
          <c:idx val="1"/>
          <c:order val="1"/>
          <c:tx>
            <c:strRef>
              <c:f>Sales_analysis!$D$30</c:f>
              <c:strCache>
                <c:ptCount val="1"/>
                <c:pt idx="0">
                  <c:v>Profit </c:v>
                </c:pt>
              </c:strCache>
            </c:strRef>
          </c:tx>
          <c:spPr>
            <a:solidFill>
              <a:schemeClr val="accent5"/>
            </a:solidFill>
            <a:ln>
              <a:noFill/>
            </a:ln>
            <a:effectLst/>
          </c:spPr>
          <c:invertIfNegative val="0"/>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Sales_analysis!$B$31:$B$34</c:f>
              <c:strCache>
                <c:ptCount val="3"/>
                <c:pt idx="0">
                  <c:v>Furniture</c:v>
                </c:pt>
                <c:pt idx="1">
                  <c:v>Office Supplies</c:v>
                </c:pt>
                <c:pt idx="2">
                  <c:v>Technology</c:v>
                </c:pt>
              </c:strCache>
            </c:strRef>
          </c:cat>
          <c:val>
            <c:numRef>
              <c:f>Sales_analysis!$D$31:$D$34</c:f>
              <c:numCache>
                <c:formatCode>"$"#,##0.00</c:formatCode>
                <c:ptCount val="3"/>
                <c:pt idx="0">
                  <c:v>49515.527436350014</c:v>
                </c:pt>
                <c:pt idx="1">
                  <c:v>90204.715936799927</c:v>
                </c:pt>
                <c:pt idx="2">
                  <c:v>75303.156364000024</c:v>
                </c:pt>
              </c:numCache>
            </c:numRef>
          </c:val>
          <c:extLst>
            <c:ext xmlns:c16="http://schemas.microsoft.com/office/drawing/2014/chart" uri="{C3380CC4-5D6E-409C-BE32-E72D297353CC}">
              <c16:uniqueId val="{00000001-1935-430C-9237-B3687C5D12DA}"/>
            </c:ext>
          </c:extLst>
        </c:ser>
        <c:dLbls>
          <c:dLblPos val="outEnd"/>
          <c:showLegendKey val="0"/>
          <c:showVal val="1"/>
          <c:showCatName val="0"/>
          <c:showSerName val="0"/>
          <c:showPercent val="0"/>
          <c:showBubbleSize val="0"/>
        </c:dLbls>
        <c:gapWidth val="219"/>
        <c:overlap val="-27"/>
        <c:axId val="1286066560"/>
        <c:axId val="1286077600"/>
      </c:barChart>
      <c:catAx>
        <c:axId val="12860665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6077600"/>
        <c:crosses val="autoZero"/>
        <c:auto val="1"/>
        <c:lblAlgn val="ctr"/>
        <c:lblOffset val="100"/>
        <c:noMultiLvlLbl val="0"/>
      </c:catAx>
      <c:valAx>
        <c:axId val="1286077600"/>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60665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Analysis.xlsx]Sales_analysis!PivotTable45</c:name>
    <c:fmtId val="2"/>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By Managers</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Sales_analysis!$C$41</c:f>
              <c:strCache>
                <c:ptCount val="1"/>
                <c:pt idx="0">
                  <c:v>Sales </c:v>
                </c:pt>
              </c:strCache>
            </c:strRef>
          </c:tx>
          <c:spPr>
            <a:solidFill>
              <a:schemeClr val="accent6"/>
            </a:solidFill>
            <a:ln>
              <a:noFill/>
            </a:ln>
            <a:effectLst/>
          </c:spPr>
          <c:invertIfNegative val="0"/>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Sales_analysis!$B$42:$B$46</c:f>
              <c:strCache>
                <c:ptCount val="4"/>
                <c:pt idx="0">
                  <c:v>Chris</c:v>
                </c:pt>
                <c:pt idx="1">
                  <c:v>Erin</c:v>
                </c:pt>
                <c:pt idx="2">
                  <c:v>Sam</c:v>
                </c:pt>
                <c:pt idx="3">
                  <c:v>William</c:v>
                </c:pt>
              </c:strCache>
            </c:strRef>
          </c:cat>
          <c:val>
            <c:numRef>
              <c:f>Sales_analysis!$C$42:$C$46</c:f>
              <c:numCache>
                <c:formatCode>"$"#,##0.00</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8389-48C0-8178-C294C9FD80D6}"/>
            </c:ext>
          </c:extLst>
        </c:ser>
        <c:ser>
          <c:idx val="1"/>
          <c:order val="1"/>
          <c:tx>
            <c:strRef>
              <c:f>Sales_analysis!$D$41</c:f>
              <c:strCache>
                <c:ptCount val="1"/>
                <c:pt idx="0">
                  <c:v>Profit </c:v>
                </c:pt>
              </c:strCache>
            </c:strRef>
          </c:tx>
          <c:spPr>
            <a:solidFill>
              <a:schemeClr val="accent5"/>
            </a:solidFill>
            <a:ln>
              <a:noFill/>
            </a:ln>
            <a:effectLst/>
          </c:spPr>
          <c:invertIfNegative val="0"/>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Sales_analysis!$B$42:$B$46</c:f>
              <c:strCache>
                <c:ptCount val="4"/>
                <c:pt idx="0">
                  <c:v>Chris</c:v>
                </c:pt>
                <c:pt idx="1">
                  <c:v>Erin</c:v>
                </c:pt>
                <c:pt idx="2">
                  <c:v>Sam</c:v>
                </c:pt>
                <c:pt idx="3">
                  <c:v>William</c:v>
                </c:pt>
              </c:strCache>
            </c:strRef>
          </c:cat>
          <c:val>
            <c:numRef>
              <c:f>Sales_analysis!$D$42:$D$46</c:f>
              <c:numCache>
                <c:formatCode>"$"#,##0.00</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1-8389-48C0-8178-C294C9FD80D6}"/>
            </c:ext>
          </c:extLst>
        </c:ser>
        <c:dLbls>
          <c:dLblPos val="outEnd"/>
          <c:showLegendKey val="0"/>
          <c:showVal val="1"/>
          <c:showCatName val="0"/>
          <c:showSerName val="0"/>
          <c:showPercent val="0"/>
          <c:showBubbleSize val="0"/>
        </c:dLbls>
        <c:gapWidth val="219"/>
        <c:overlap val="-27"/>
        <c:axId val="1116490288"/>
        <c:axId val="1186710335"/>
      </c:barChart>
      <c:catAx>
        <c:axId val="111649028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86710335"/>
        <c:crosses val="autoZero"/>
        <c:auto val="1"/>
        <c:lblAlgn val="ctr"/>
        <c:lblOffset val="100"/>
        <c:noMultiLvlLbl val="0"/>
      </c:catAx>
      <c:valAx>
        <c:axId val="1186710335"/>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16490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Analysis.xlsx]Sales_analysis!PivotTable46</c:name>
    <c:fmtId val="2"/>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By Customer Segment</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Sales_analysis!$C$50</c:f>
              <c:strCache>
                <c:ptCount val="1"/>
                <c:pt idx="0">
                  <c:v>Sales </c:v>
                </c:pt>
              </c:strCache>
            </c:strRef>
          </c:tx>
          <c:spPr>
            <a:solidFill>
              <a:schemeClr val="accent6"/>
            </a:solidFill>
            <a:ln>
              <a:noFill/>
            </a:ln>
            <a:effectLst/>
          </c:spPr>
          <c:invertIfNegative val="0"/>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Sales_analysis!$B$51:$B$55</c:f>
              <c:strCache>
                <c:ptCount val="4"/>
                <c:pt idx="0">
                  <c:v>Consumer</c:v>
                </c:pt>
                <c:pt idx="1">
                  <c:v>Corporate</c:v>
                </c:pt>
                <c:pt idx="2">
                  <c:v>Home Office</c:v>
                </c:pt>
                <c:pt idx="3">
                  <c:v>Small Business</c:v>
                </c:pt>
              </c:strCache>
            </c:strRef>
          </c:cat>
          <c:val>
            <c:numRef>
              <c:f>Sales_analysis!$C$51:$C$55</c:f>
              <c:numCache>
                <c:formatCode>"$"#,##0.00</c:formatCode>
                <c:ptCount val="4"/>
                <c:pt idx="0">
                  <c:v>394051.70000000007</c:v>
                </c:pt>
                <c:pt idx="1">
                  <c:v>634861.31000000017</c:v>
                </c:pt>
                <c:pt idx="2">
                  <c:v>461345.74</c:v>
                </c:pt>
                <c:pt idx="3">
                  <c:v>391266.0199999999</c:v>
                </c:pt>
              </c:numCache>
            </c:numRef>
          </c:val>
          <c:extLst>
            <c:ext xmlns:c16="http://schemas.microsoft.com/office/drawing/2014/chart" uri="{C3380CC4-5D6E-409C-BE32-E72D297353CC}">
              <c16:uniqueId val="{00000000-3D1A-4510-B646-5AD937EDF323}"/>
            </c:ext>
          </c:extLst>
        </c:ser>
        <c:ser>
          <c:idx val="1"/>
          <c:order val="1"/>
          <c:tx>
            <c:strRef>
              <c:f>Sales_analysis!$D$50</c:f>
              <c:strCache>
                <c:ptCount val="1"/>
                <c:pt idx="0">
                  <c:v>Profit </c:v>
                </c:pt>
              </c:strCache>
            </c:strRef>
          </c:tx>
          <c:spPr>
            <a:solidFill>
              <a:schemeClr val="accent5"/>
            </a:solidFill>
            <a:ln>
              <a:noFill/>
            </a:ln>
            <a:effectLst/>
          </c:spPr>
          <c:invertIfNegative val="0"/>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Sales_analysis!$B$51:$B$55</c:f>
              <c:strCache>
                <c:ptCount val="4"/>
                <c:pt idx="0">
                  <c:v>Consumer</c:v>
                </c:pt>
                <c:pt idx="1">
                  <c:v>Corporate</c:v>
                </c:pt>
                <c:pt idx="2">
                  <c:v>Home Office</c:v>
                </c:pt>
                <c:pt idx="3">
                  <c:v>Small Business</c:v>
                </c:pt>
              </c:strCache>
            </c:strRef>
          </c:cat>
          <c:val>
            <c:numRef>
              <c:f>Sales_analysis!$D$51:$D$55</c:f>
              <c:numCache>
                <c:formatCode>"$"#,##0.00</c:formatCode>
                <c:ptCount val="4"/>
                <c:pt idx="0">
                  <c:v>46524.707372600009</c:v>
                </c:pt>
                <c:pt idx="1">
                  <c:v>52542.787802400002</c:v>
                </c:pt>
                <c:pt idx="2">
                  <c:v>51665.445270920027</c:v>
                </c:pt>
                <c:pt idx="3">
                  <c:v>64290.459291230021</c:v>
                </c:pt>
              </c:numCache>
            </c:numRef>
          </c:val>
          <c:extLst>
            <c:ext xmlns:c16="http://schemas.microsoft.com/office/drawing/2014/chart" uri="{C3380CC4-5D6E-409C-BE32-E72D297353CC}">
              <c16:uniqueId val="{00000001-3D1A-4510-B646-5AD937EDF323}"/>
            </c:ext>
          </c:extLst>
        </c:ser>
        <c:dLbls>
          <c:dLblPos val="outEnd"/>
          <c:showLegendKey val="0"/>
          <c:showVal val="1"/>
          <c:showCatName val="0"/>
          <c:showSerName val="0"/>
          <c:showPercent val="0"/>
          <c:showBubbleSize val="0"/>
        </c:dLbls>
        <c:gapWidth val="219"/>
        <c:overlap val="-27"/>
        <c:axId val="1760835120"/>
        <c:axId val="1760839440"/>
      </c:barChart>
      <c:catAx>
        <c:axId val="17608351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60839440"/>
        <c:crosses val="autoZero"/>
        <c:auto val="1"/>
        <c:lblAlgn val="ctr"/>
        <c:lblOffset val="100"/>
        <c:noMultiLvlLbl val="0"/>
      </c:catAx>
      <c:valAx>
        <c:axId val="1760839440"/>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60835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Analysis.xlsx]Sales_analysis!PivotTable71</c:name>
    <c:fmtId val="13"/>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a:t>Sales Distribution By Region</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Sales_analysis!$C$62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CB-45A9-81B7-374818DD32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CB-45A9-81B7-374818DD32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CB-45A9-81B7-374818DD324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CB-45A9-81B7-374818DD324B}"/>
              </c:ext>
            </c:extLst>
          </c:dPt>
          <c:dLbls>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Sales_analysis!$B$63:$B$67</c:f>
              <c:strCache>
                <c:ptCount val="4"/>
                <c:pt idx="0">
                  <c:v>Central</c:v>
                </c:pt>
                <c:pt idx="1">
                  <c:v>East</c:v>
                </c:pt>
                <c:pt idx="2">
                  <c:v>South</c:v>
                </c:pt>
                <c:pt idx="3">
                  <c:v>West</c:v>
                </c:pt>
              </c:strCache>
            </c:strRef>
          </c:cat>
          <c:val>
            <c:numRef>
              <c:f>Sales_analysis!$C$63:$C$67</c:f>
              <c:numCache>
                <c:formatCode>"$"#,##0.00</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8-8DCB-45A9-81B7-374818DD324B}"/>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outerShdw blurRad="50800" dist="38100" algn="l" rotWithShape="0">
        <a:prstClr val="black">
          <a:alpha val="40000"/>
        </a:prstClr>
      </a:outerShdw>
    </a:effectLst>
  </c:spPr>
  <c:txPr>
    <a:bodyPr/>
    <a:lstStyle/>
    <a:p>
      <a:pPr>
        <a:defRPr sz="1600" b="1">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Analysis.xlsx]Sales_analysis!PivotTable73</c:name>
    <c:fmtId val="5"/>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a:t>Sales Distribution By Segment</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Sales_analysis!$C$84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D0-45D8-916E-873F34DAAE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D0-45D8-916E-873F34DAAE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D0-45D8-916E-873F34DAAE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6D0-45D8-916E-873F34DAAE30}"/>
              </c:ext>
            </c:extLst>
          </c:dPt>
          <c:dLbls>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Sales_analysis!$B$85:$B$89</c:f>
              <c:strCache>
                <c:ptCount val="4"/>
                <c:pt idx="0">
                  <c:v>Consumer</c:v>
                </c:pt>
                <c:pt idx="1">
                  <c:v>Corporate</c:v>
                </c:pt>
                <c:pt idx="2">
                  <c:v>Home Office</c:v>
                </c:pt>
                <c:pt idx="3">
                  <c:v>Small Business</c:v>
                </c:pt>
              </c:strCache>
            </c:strRef>
          </c:cat>
          <c:val>
            <c:numRef>
              <c:f>Sales_analysis!$C$85:$C$89</c:f>
              <c:numCache>
                <c:formatCode>"$"#,##0.00</c:formatCode>
                <c:ptCount val="4"/>
                <c:pt idx="0">
                  <c:v>394051.70000000007</c:v>
                </c:pt>
                <c:pt idx="1">
                  <c:v>634861.31000000017</c:v>
                </c:pt>
                <c:pt idx="2">
                  <c:v>461345.74</c:v>
                </c:pt>
                <c:pt idx="3">
                  <c:v>391266.0199999999</c:v>
                </c:pt>
              </c:numCache>
            </c:numRef>
          </c:val>
          <c:extLst>
            <c:ext xmlns:c16="http://schemas.microsoft.com/office/drawing/2014/chart" uri="{C3380CC4-5D6E-409C-BE32-E72D297353CC}">
              <c16:uniqueId val="{00000008-96D0-45D8-916E-873F34DAAE3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outerShdw blurRad="50800" dist="38100" algn="l" rotWithShape="0">
        <a:prstClr val="black">
          <a:alpha val="40000"/>
        </a:prstClr>
      </a:outerShdw>
    </a:effectLst>
  </c:spPr>
  <c:txPr>
    <a:bodyPr/>
    <a:lstStyle/>
    <a:p>
      <a:pPr>
        <a:defRPr sz="1600" b="1">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Analysis.xlsx]Sales_analysis!PivotTable72</c:name>
    <c:fmtId val="5"/>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a:t>Sales Distribution By Product Category</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Sales_analysis!$C$74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7C-4C9C-8068-EFF533EE56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7C-4C9C-8068-EFF533EE56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7C-4C9C-8068-EFF533EE567E}"/>
              </c:ext>
            </c:extLst>
          </c:dPt>
          <c:dLbls>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Sales_analysis!$B$75:$B$78</c:f>
              <c:strCache>
                <c:ptCount val="3"/>
                <c:pt idx="0">
                  <c:v>Furniture</c:v>
                </c:pt>
                <c:pt idx="1">
                  <c:v>Office Supplies</c:v>
                </c:pt>
                <c:pt idx="2">
                  <c:v>Technology</c:v>
                </c:pt>
              </c:strCache>
            </c:strRef>
          </c:cat>
          <c:val>
            <c:numRef>
              <c:f>Sales_analysis!$C$75:$C$78</c:f>
              <c:numCache>
                <c:formatCode>"$"#,##0.00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6-A57C-4C9C-8068-EFF533EE567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outerShdw blurRad="50800" dist="38100" algn="l" rotWithShape="0">
        <a:prstClr val="black">
          <a:alpha val="40000"/>
        </a:prstClr>
      </a:outerShdw>
    </a:effectLst>
  </c:spPr>
  <c:txPr>
    <a:bodyPr/>
    <a:lstStyle/>
    <a:p>
      <a:pPr>
        <a:defRPr sz="1600" b="1">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Analysis!PivotTable52</c:name>
    <c:fmtId val="8"/>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Sales Trend</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a:sp3d/>
        </c:spPr>
        <c:marker>
          <c:spPr>
            <a:solidFill>
              <a:schemeClr val="accent1"/>
            </a:solidFill>
            <a:ln w="9525">
              <a:solidFill>
                <a:schemeClr val="accent1"/>
              </a:solidFill>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'Product Analysis'!$D$4:$D$5</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Analysis'!$C$6:$C$12</c:f>
              <c:strCache>
                <c:ptCount val="6"/>
                <c:pt idx="0">
                  <c:v>Jan</c:v>
                </c:pt>
                <c:pt idx="1">
                  <c:v>Feb</c:v>
                </c:pt>
                <c:pt idx="2">
                  <c:v>Mar</c:v>
                </c:pt>
                <c:pt idx="3">
                  <c:v>Apr</c:v>
                </c:pt>
                <c:pt idx="4">
                  <c:v>May</c:v>
                </c:pt>
                <c:pt idx="5">
                  <c:v>Jun</c:v>
                </c:pt>
              </c:strCache>
            </c:strRef>
          </c:cat>
          <c:val>
            <c:numRef>
              <c:f>'Product Analysis'!$D$6:$D$12</c:f>
              <c:numCache>
                <c:formatCode>"$"#,##0.00</c:formatCode>
                <c:ptCount val="6"/>
                <c:pt idx="0">
                  <c:v>77992.7</c:v>
                </c:pt>
                <c:pt idx="1">
                  <c:v>125695.12000000004</c:v>
                </c:pt>
                <c:pt idx="2">
                  <c:v>81913.340000000026</c:v>
                </c:pt>
                <c:pt idx="3">
                  <c:v>111743.53999999998</c:v>
                </c:pt>
                <c:pt idx="4">
                  <c:v>96904.989999999976</c:v>
                </c:pt>
                <c:pt idx="5">
                  <c:v>125329.06</c:v>
                </c:pt>
              </c:numCache>
            </c:numRef>
          </c:val>
          <c:smooth val="0"/>
          <c:extLst>
            <c:ext xmlns:c16="http://schemas.microsoft.com/office/drawing/2014/chart" uri="{C3380CC4-5D6E-409C-BE32-E72D297353CC}">
              <c16:uniqueId val="{00000000-1DEC-449E-BD41-0C179E984B77}"/>
            </c:ext>
          </c:extLst>
        </c:ser>
        <c:ser>
          <c:idx val="1"/>
          <c:order val="1"/>
          <c:tx>
            <c:strRef>
              <c:f>'Product Analysis'!$E$4:$E$5</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Analysis'!$C$6:$C$12</c:f>
              <c:strCache>
                <c:ptCount val="6"/>
                <c:pt idx="0">
                  <c:v>Jan</c:v>
                </c:pt>
                <c:pt idx="1">
                  <c:v>Feb</c:v>
                </c:pt>
                <c:pt idx="2">
                  <c:v>Mar</c:v>
                </c:pt>
                <c:pt idx="3">
                  <c:v>Apr</c:v>
                </c:pt>
                <c:pt idx="4">
                  <c:v>May</c:v>
                </c:pt>
                <c:pt idx="5">
                  <c:v>Jun</c:v>
                </c:pt>
              </c:strCache>
            </c:strRef>
          </c:cat>
          <c:val>
            <c:numRef>
              <c:f>'Product Analysis'!$E$6:$E$12</c:f>
              <c:numCache>
                <c:formatCode>"$"#,##0.00</c:formatCode>
                <c:ptCount val="6"/>
                <c:pt idx="0">
                  <c:v>68799.839999999997</c:v>
                </c:pt>
                <c:pt idx="1">
                  <c:v>41657.679999999993</c:v>
                </c:pt>
                <c:pt idx="2">
                  <c:v>68019.710000000021</c:v>
                </c:pt>
                <c:pt idx="3">
                  <c:v>181592.15</c:v>
                </c:pt>
                <c:pt idx="4">
                  <c:v>109443.89000000003</c:v>
                </c:pt>
                <c:pt idx="5">
                  <c:v>80167.799999999974</c:v>
                </c:pt>
              </c:numCache>
            </c:numRef>
          </c:val>
          <c:smooth val="0"/>
          <c:extLst>
            <c:ext xmlns:c16="http://schemas.microsoft.com/office/drawing/2014/chart" uri="{C3380CC4-5D6E-409C-BE32-E72D297353CC}">
              <c16:uniqueId val="{00000004-1DEC-449E-BD41-0C179E984B77}"/>
            </c:ext>
          </c:extLst>
        </c:ser>
        <c:ser>
          <c:idx val="2"/>
          <c:order val="2"/>
          <c:tx>
            <c:strRef>
              <c:f>'Product Analysis'!$F$4:$F$5</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Analysis'!$C$6:$C$12</c:f>
              <c:strCache>
                <c:ptCount val="6"/>
                <c:pt idx="0">
                  <c:v>Jan</c:v>
                </c:pt>
                <c:pt idx="1">
                  <c:v>Feb</c:v>
                </c:pt>
                <c:pt idx="2">
                  <c:v>Mar</c:v>
                </c:pt>
                <c:pt idx="3">
                  <c:v>Apr</c:v>
                </c:pt>
                <c:pt idx="4">
                  <c:v>May</c:v>
                </c:pt>
                <c:pt idx="5">
                  <c:v>Jun</c:v>
                </c:pt>
              </c:strCache>
            </c:strRef>
          </c:cat>
          <c:val>
            <c:numRef>
              <c:f>'Product Analysis'!$F$6:$F$12</c:f>
              <c:numCache>
                <c:formatCode>"$"#,##0.00</c:formatCode>
                <c:ptCount val="6"/>
                <c:pt idx="0">
                  <c:v>118206.01000000004</c:v>
                </c:pt>
                <c:pt idx="1">
                  <c:v>158149.63999999996</c:v>
                </c:pt>
                <c:pt idx="2">
                  <c:v>115234.08000000003</c:v>
                </c:pt>
                <c:pt idx="3">
                  <c:v>90693.500000000015</c:v>
                </c:pt>
                <c:pt idx="4">
                  <c:v>83881.970000000016</c:v>
                </c:pt>
                <c:pt idx="5">
                  <c:v>146099.74999999997</c:v>
                </c:pt>
              </c:numCache>
            </c:numRef>
          </c:val>
          <c:smooth val="0"/>
          <c:extLst>
            <c:ext xmlns:c16="http://schemas.microsoft.com/office/drawing/2014/chart" uri="{C3380CC4-5D6E-409C-BE32-E72D297353CC}">
              <c16:uniqueId val="{00000005-1DEC-449E-BD41-0C179E984B77}"/>
            </c:ext>
          </c:extLst>
        </c:ser>
        <c:dLbls>
          <c:dLblPos val="t"/>
          <c:showLegendKey val="0"/>
          <c:showVal val="1"/>
          <c:showCatName val="0"/>
          <c:showSerName val="0"/>
          <c:showPercent val="0"/>
          <c:showBubbleSize val="0"/>
        </c:dLbls>
        <c:marker val="1"/>
        <c:smooth val="0"/>
        <c:axId val="672923103"/>
        <c:axId val="672933663"/>
      </c:lineChart>
      <c:catAx>
        <c:axId val="67292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2933663"/>
        <c:crosses val="autoZero"/>
        <c:auto val="1"/>
        <c:lblAlgn val="ctr"/>
        <c:lblOffset val="100"/>
        <c:noMultiLvlLbl val="0"/>
      </c:catAx>
      <c:valAx>
        <c:axId val="672933663"/>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2923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Analysis!PivotTable53</c:name>
    <c:fmtId val="9"/>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Sales By Product Category</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1"/>
          <c:showVal val="0"/>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'Product Analysis'!$D$19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75-4C7B-854B-9CCC03EC23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75-4C7B-854B-9CCC03EC23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75-4C7B-854B-9CCC03EC23EF}"/>
              </c:ext>
            </c:extLst>
          </c:dPt>
          <c:dLbls>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1"/>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Analysis'!$C$20:$C$23</c:f>
              <c:strCache>
                <c:ptCount val="3"/>
                <c:pt idx="0">
                  <c:v>Furniture</c:v>
                </c:pt>
                <c:pt idx="1">
                  <c:v>Office Supplies</c:v>
                </c:pt>
                <c:pt idx="2">
                  <c:v>Technology</c:v>
                </c:pt>
              </c:strCache>
            </c:strRef>
          </c:cat>
          <c:val>
            <c:numRef>
              <c:f>'Product Analysis'!$D$20:$D$23</c:f>
              <c:numCache>
                <c:formatCode>"$"#,##0.00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6-B675-4C7B-854B-9CCC03EC23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Analysis!PivotTable54</c:name>
    <c:fmtId val="2"/>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Profit By Product Category</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'Product Analysis'!$D$33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74-4081-8FC0-07E0660BD4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74-4081-8FC0-07E0660BD4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74-4081-8FC0-07E0660BD4E1}"/>
              </c:ext>
            </c:extLst>
          </c:dPt>
          <c:dLbls>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Analysis'!$C$34:$C$37</c:f>
              <c:strCache>
                <c:ptCount val="3"/>
                <c:pt idx="0">
                  <c:v>Furniture</c:v>
                </c:pt>
                <c:pt idx="1">
                  <c:v>Office Supplies</c:v>
                </c:pt>
                <c:pt idx="2">
                  <c:v>Technology</c:v>
                </c:pt>
              </c:strCache>
            </c:strRef>
          </c:cat>
          <c:val>
            <c:numRef>
              <c:f>'Product Analysis'!$D$34:$D$37</c:f>
              <c:numCache>
                <c:formatCode>"$"#,##0.00</c:formatCode>
                <c:ptCount val="3"/>
                <c:pt idx="0">
                  <c:v>49515.527436350014</c:v>
                </c:pt>
                <c:pt idx="1">
                  <c:v>90204.715936799927</c:v>
                </c:pt>
                <c:pt idx="2">
                  <c:v>75303.156364000024</c:v>
                </c:pt>
              </c:numCache>
            </c:numRef>
          </c:val>
          <c:extLst>
            <c:ext xmlns:c16="http://schemas.microsoft.com/office/drawing/2014/chart" uri="{C3380CC4-5D6E-409C-BE32-E72D297353CC}">
              <c16:uniqueId val="{00000006-E474-4081-8FC0-07E0660BD4E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Analysis!PivotTable55</c:name>
    <c:fmtId val="2"/>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Quantity Sold By Product Category</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'Product Analysis'!$D$45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07-40FE-9DB6-3610E04AF6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07-40FE-9DB6-3610E04AF6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07-40FE-9DB6-3610E04AF6C7}"/>
              </c:ext>
            </c:extLst>
          </c:dPt>
          <c:dLbls>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Analysis'!$C$46:$C$49</c:f>
              <c:strCache>
                <c:ptCount val="3"/>
                <c:pt idx="0">
                  <c:v>Furniture</c:v>
                </c:pt>
                <c:pt idx="1">
                  <c:v>Office Supplies</c:v>
                </c:pt>
                <c:pt idx="2">
                  <c:v>Technology</c:v>
                </c:pt>
              </c:strCache>
            </c:strRef>
          </c:cat>
          <c:val>
            <c:numRef>
              <c:f>'Product Analysis'!$D$46:$D$49</c:f>
              <c:numCache>
                <c:formatCode>General</c:formatCode>
                <c:ptCount val="3"/>
                <c:pt idx="0">
                  <c:v>4912</c:v>
                </c:pt>
                <c:pt idx="1">
                  <c:v>14272</c:v>
                </c:pt>
                <c:pt idx="2">
                  <c:v>5918</c:v>
                </c:pt>
              </c:numCache>
            </c:numRef>
          </c:val>
          <c:extLst>
            <c:ext xmlns:c16="http://schemas.microsoft.com/office/drawing/2014/chart" uri="{C3380CC4-5D6E-409C-BE32-E72D297353CC}">
              <c16:uniqueId val="{00000006-2A07-40FE-9DB6-3610E04AF6C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Analysis!PivotTable56</c:name>
    <c:fmtId val="2"/>
  </c:pivotSource>
  <c:chart>
    <c:title>
      <c:tx>
        <c:rich>
          <a:bodyPr rot="0" spcFirstLastPara="1" vertOverflow="ellipsis" vert="horz" wrap="square" anchor="ctr" anchorCtr="1"/>
          <a:lstStyle/>
          <a:p>
            <a:pPr>
              <a:defRPr sz="168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Top 10 Product By Quntity</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Analysis'!$D$55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Analysis'!$C$56:$C$66</c:f>
              <c:strCache>
                <c:ptCount val="10"/>
                <c:pt idx="0">
                  <c:v>Labels</c:v>
                </c:pt>
                <c:pt idx="1">
                  <c:v>Chairs &amp; Chairmats</c:v>
                </c:pt>
                <c:pt idx="2">
                  <c:v>Appliances</c:v>
                </c:pt>
                <c:pt idx="3">
                  <c:v>Storage &amp; Organization</c:v>
                </c:pt>
                <c:pt idx="4">
                  <c:v>Office Furnishings</c:v>
                </c:pt>
                <c:pt idx="5">
                  <c:v>Telephones and Communication</c:v>
                </c:pt>
                <c:pt idx="6">
                  <c:v>Computer Peripherals</c:v>
                </c:pt>
                <c:pt idx="7">
                  <c:v>Binders and Binder Accessories</c:v>
                </c:pt>
                <c:pt idx="8">
                  <c:v>Pens &amp; Art Supplies</c:v>
                </c:pt>
                <c:pt idx="9">
                  <c:v>Paper</c:v>
                </c:pt>
              </c:strCache>
            </c:strRef>
          </c:cat>
          <c:val>
            <c:numRef>
              <c:f>'Product Analysis'!$D$56:$D$66</c:f>
              <c:numCache>
                <c:formatCode>General</c:formatCode>
                <c:ptCount val="10"/>
                <c:pt idx="0">
                  <c:v>903</c:v>
                </c:pt>
                <c:pt idx="1">
                  <c:v>1138</c:v>
                </c:pt>
                <c:pt idx="2">
                  <c:v>1187</c:v>
                </c:pt>
                <c:pt idx="3">
                  <c:v>1889</c:v>
                </c:pt>
                <c:pt idx="4">
                  <c:v>2356</c:v>
                </c:pt>
                <c:pt idx="5">
                  <c:v>2358</c:v>
                </c:pt>
                <c:pt idx="6">
                  <c:v>2481</c:v>
                </c:pt>
                <c:pt idx="7">
                  <c:v>2554</c:v>
                </c:pt>
                <c:pt idx="8">
                  <c:v>2744</c:v>
                </c:pt>
                <c:pt idx="9">
                  <c:v>3481</c:v>
                </c:pt>
              </c:numCache>
            </c:numRef>
          </c:val>
          <c:extLst>
            <c:ext xmlns:c16="http://schemas.microsoft.com/office/drawing/2014/chart" uri="{C3380CC4-5D6E-409C-BE32-E72D297353CC}">
              <c16:uniqueId val="{00000000-472E-4437-B023-FE48631F9451}"/>
            </c:ext>
          </c:extLst>
        </c:ser>
        <c:dLbls>
          <c:dLblPos val="outEnd"/>
          <c:showLegendKey val="0"/>
          <c:showVal val="1"/>
          <c:showCatName val="0"/>
          <c:showSerName val="0"/>
          <c:showPercent val="0"/>
          <c:showBubbleSize val="0"/>
        </c:dLbls>
        <c:gapWidth val="182"/>
        <c:axId val="1760894160"/>
        <c:axId val="1760890800"/>
      </c:barChart>
      <c:catAx>
        <c:axId val="176089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60890800"/>
        <c:crosses val="autoZero"/>
        <c:auto val="1"/>
        <c:lblAlgn val="ctr"/>
        <c:lblOffset val="100"/>
        <c:noMultiLvlLbl val="0"/>
      </c:catAx>
      <c:valAx>
        <c:axId val="1760890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6089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4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Analysis!PivotTable57</c:name>
    <c:fmtId val="2"/>
  </c:pivotSource>
  <c:chart>
    <c:title>
      <c:tx>
        <c:rich>
          <a:bodyPr rot="0" spcFirstLastPara="1" vertOverflow="ellipsis" vert="horz" wrap="square" anchor="ctr" anchorCtr="1"/>
          <a:lstStyle/>
          <a:p>
            <a:pPr>
              <a:defRPr sz="168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Top 10 Product By Sale</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Analysis'!$D$71</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Analysis'!$C$72:$C$82</c:f>
              <c:strCache>
                <c:ptCount val="10"/>
                <c:pt idx="0">
                  <c:v>Computer Peripherals</c:v>
                </c:pt>
                <c:pt idx="1">
                  <c:v>Office Furnishings</c:v>
                </c:pt>
                <c:pt idx="2">
                  <c:v>Copiers and Fax</c:v>
                </c:pt>
                <c:pt idx="3">
                  <c:v>Bookcases</c:v>
                </c:pt>
                <c:pt idx="4">
                  <c:v>Tables</c:v>
                </c:pt>
                <c:pt idx="5">
                  <c:v>Storage &amp; Organization</c:v>
                </c:pt>
                <c:pt idx="6">
                  <c:v>Binders and Binder Accessories</c:v>
                </c:pt>
                <c:pt idx="7">
                  <c:v>Telephones and Communication</c:v>
                </c:pt>
                <c:pt idx="8">
                  <c:v>Chairs &amp; Chairmats</c:v>
                </c:pt>
                <c:pt idx="9">
                  <c:v>Office Machines</c:v>
                </c:pt>
              </c:strCache>
            </c:strRef>
          </c:cat>
          <c:val>
            <c:numRef>
              <c:f>'Product Analysis'!$D$72:$D$82</c:f>
              <c:numCache>
                <c:formatCode>"$"#,##0.00</c:formatCode>
                <c:ptCount val="10"/>
                <c:pt idx="0">
                  <c:v>96261.300000000017</c:v>
                </c:pt>
                <c:pt idx="1">
                  <c:v>98070.909999999989</c:v>
                </c:pt>
                <c:pt idx="2">
                  <c:v>99069.48</c:v>
                </c:pt>
                <c:pt idx="3">
                  <c:v>107796.09000000004</c:v>
                </c:pt>
                <c:pt idx="4">
                  <c:v>172511.33000000002</c:v>
                </c:pt>
                <c:pt idx="5">
                  <c:v>175730.04999999996</c:v>
                </c:pt>
                <c:pt idx="6">
                  <c:v>185928.13999999984</c:v>
                </c:pt>
                <c:pt idx="7">
                  <c:v>198764.48999999985</c:v>
                </c:pt>
                <c:pt idx="8">
                  <c:v>241200.42000000007</c:v>
                </c:pt>
                <c:pt idx="9">
                  <c:v>318169.67999999993</c:v>
                </c:pt>
              </c:numCache>
            </c:numRef>
          </c:val>
          <c:extLst>
            <c:ext xmlns:c16="http://schemas.microsoft.com/office/drawing/2014/chart" uri="{C3380CC4-5D6E-409C-BE32-E72D297353CC}">
              <c16:uniqueId val="{00000000-8F53-4809-AF02-E50A688C38BA}"/>
            </c:ext>
          </c:extLst>
        </c:ser>
        <c:dLbls>
          <c:dLblPos val="outEnd"/>
          <c:showLegendKey val="0"/>
          <c:showVal val="1"/>
          <c:showCatName val="0"/>
          <c:showSerName val="0"/>
          <c:showPercent val="0"/>
          <c:showBubbleSize val="0"/>
        </c:dLbls>
        <c:gapWidth val="182"/>
        <c:axId val="1565100416"/>
        <c:axId val="1565100896"/>
      </c:barChart>
      <c:catAx>
        <c:axId val="156510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65100896"/>
        <c:crosses val="autoZero"/>
        <c:auto val="1"/>
        <c:lblAlgn val="ctr"/>
        <c:lblOffset val="100"/>
        <c:noMultiLvlLbl val="0"/>
      </c:catAx>
      <c:valAx>
        <c:axId val="1565100896"/>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6510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c:spPr>
  <c:txPr>
    <a:bodyPr/>
    <a:lstStyle/>
    <a:p>
      <a:pPr>
        <a:defRPr sz="14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Analysis!PivotTable58</c:name>
    <c:fmtId val="2"/>
  </c:pivotSource>
  <c:chart>
    <c:title>
      <c:tx>
        <c:rich>
          <a:bodyPr rot="0" spcFirstLastPara="1" vertOverflow="ellipsis" vert="horz" wrap="square" anchor="ctr" anchorCtr="1"/>
          <a:lstStyle/>
          <a:p>
            <a:pPr>
              <a:defRPr sz="168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Top 10 Product By Profit</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Analysis'!$D$87</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Analysis'!$C$88:$C$98</c:f>
              <c:strCache>
                <c:ptCount val="10"/>
                <c:pt idx="0">
                  <c:v>Labels</c:v>
                </c:pt>
                <c:pt idx="1">
                  <c:v>Paper</c:v>
                </c:pt>
                <c:pt idx="2">
                  <c:v>Storage &amp; Organization</c:v>
                </c:pt>
                <c:pt idx="3">
                  <c:v>Office Machines</c:v>
                </c:pt>
                <c:pt idx="4">
                  <c:v>Appliances</c:v>
                </c:pt>
                <c:pt idx="5">
                  <c:v>Office Furnishings</c:v>
                </c:pt>
                <c:pt idx="6">
                  <c:v>Copiers and Fax</c:v>
                </c:pt>
                <c:pt idx="7">
                  <c:v>Chairs &amp; Chairmats</c:v>
                </c:pt>
                <c:pt idx="8">
                  <c:v>Telephones and Communication</c:v>
                </c:pt>
                <c:pt idx="9">
                  <c:v>Binders and Binder Accessories</c:v>
                </c:pt>
              </c:strCache>
            </c:strRef>
          </c:cat>
          <c:val>
            <c:numRef>
              <c:f>'Product Analysis'!$D$88:$D$98</c:f>
              <c:numCache>
                <c:formatCode>"$"#,##0.00</c:formatCode>
                <c:ptCount val="10"/>
                <c:pt idx="0">
                  <c:v>7028.1595000000016</c:v>
                </c:pt>
                <c:pt idx="1">
                  <c:v>7769.3150699999978</c:v>
                </c:pt>
                <c:pt idx="2">
                  <c:v>7803.9946</c:v>
                </c:pt>
                <c:pt idx="3">
                  <c:v>8824.3905639999939</c:v>
                </c:pt>
                <c:pt idx="4">
                  <c:v>12594.820600000001</c:v>
                </c:pt>
                <c:pt idx="5">
                  <c:v>18724.1191</c:v>
                </c:pt>
                <c:pt idx="6">
                  <c:v>23990.207579999998</c:v>
                </c:pt>
                <c:pt idx="7">
                  <c:v>39808.485999999997</c:v>
                </c:pt>
                <c:pt idx="8">
                  <c:v>40790.514240000019</c:v>
                </c:pt>
                <c:pt idx="9">
                  <c:v>59296.389429999988</c:v>
                </c:pt>
              </c:numCache>
            </c:numRef>
          </c:val>
          <c:extLst>
            <c:ext xmlns:c16="http://schemas.microsoft.com/office/drawing/2014/chart" uri="{C3380CC4-5D6E-409C-BE32-E72D297353CC}">
              <c16:uniqueId val="{00000000-697B-4D60-A8F2-41F572CC0A15}"/>
            </c:ext>
          </c:extLst>
        </c:ser>
        <c:dLbls>
          <c:dLblPos val="outEnd"/>
          <c:showLegendKey val="0"/>
          <c:showVal val="1"/>
          <c:showCatName val="0"/>
          <c:showSerName val="0"/>
          <c:showPercent val="0"/>
          <c:showBubbleSize val="0"/>
        </c:dLbls>
        <c:gapWidth val="182"/>
        <c:axId val="672941823"/>
        <c:axId val="672969183"/>
      </c:barChart>
      <c:catAx>
        <c:axId val="672941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2969183"/>
        <c:crosses val="autoZero"/>
        <c:auto val="1"/>
        <c:lblAlgn val="ctr"/>
        <c:lblOffset val="100"/>
        <c:noMultiLvlLbl val="0"/>
      </c:catAx>
      <c:valAx>
        <c:axId val="672969183"/>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294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4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analysis!PivotTable74</c:name>
    <c:fmtId val="2"/>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Orders Difference By Discount</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analysis'!$D$68:$D$69</c:f>
              <c:strCache>
                <c:ptCount val="1"/>
                <c:pt idx="0">
                  <c:v> No Discount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analysis'!$C$70:$C$87</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'Order analysis'!$D$70:$D$87</c:f>
              <c:numCache>
                <c:formatCode>General</c:formatCode>
                <c:ptCount val="17"/>
                <c:pt idx="0">
                  <c:v>7</c:v>
                </c:pt>
                <c:pt idx="1">
                  <c:v>18</c:v>
                </c:pt>
                <c:pt idx="2">
                  <c:v>3</c:v>
                </c:pt>
                <c:pt idx="3">
                  <c:v>5</c:v>
                </c:pt>
                <c:pt idx="4">
                  <c:v>14</c:v>
                </c:pt>
                <c:pt idx="5">
                  <c:v>2</c:v>
                </c:pt>
                <c:pt idx="6">
                  <c:v>6</c:v>
                </c:pt>
                <c:pt idx="7">
                  <c:v>4</c:v>
                </c:pt>
                <c:pt idx="8">
                  <c:v>17</c:v>
                </c:pt>
                <c:pt idx="9">
                  <c:v>8</c:v>
                </c:pt>
                <c:pt idx="10">
                  <c:v>28</c:v>
                </c:pt>
                <c:pt idx="11">
                  <c:v>9</c:v>
                </c:pt>
                <c:pt idx="12">
                  <c:v>1</c:v>
                </c:pt>
                <c:pt idx="13">
                  <c:v>4</c:v>
                </c:pt>
                <c:pt idx="14">
                  <c:v>10</c:v>
                </c:pt>
                <c:pt idx="15">
                  <c:v>5</c:v>
                </c:pt>
                <c:pt idx="16">
                  <c:v>25</c:v>
                </c:pt>
              </c:numCache>
            </c:numRef>
          </c:val>
          <c:extLst>
            <c:ext xmlns:c16="http://schemas.microsoft.com/office/drawing/2014/chart" uri="{C3380CC4-5D6E-409C-BE32-E72D297353CC}">
              <c16:uniqueId val="{00000000-9DC5-4DF1-8C82-E0EB346CB09F}"/>
            </c:ext>
          </c:extLst>
        </c:ser>
        <c:ser>
          <c:idx val="1"/>
          <c:order val="1"/>
          <c:tx>
            <c:strRef>
              <c:f>'Order analysis'!$E$68:$E$69</c:f>
              <c:strCache>
                <c:ptCount val="1"/>
                <c:pt idx="0">
                  <c:v>After Discount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analysis'!$C$70:$C$87</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'Order analysis'!$E$70:$E$87</c:f>
              <c:numCache>
                <c:formatCode>General</c:formatCode>
                <c:ptCount val="17"/>
                <c:pt idx="0">
                  <c:v>93</c:v>
                </c:pt>
                <c:pt idx="1">
                  <c:v>182</c:v>
                </c:pt>
                <c:pt idx="2">
                  <c:v>40</c:v>
                </c:pt>
                <c:pt idx="3">
                  <c:v>79</c:v>
                </c:pt>
                <c:pt idx="4">
                  <c:v>160</c:v>
                </c:pt>
                <c:pt idx="5">
                  <c:v>16</c:v>
                </c:pt>
                <c:pt idx="6">
                  <c:v>49</c:v>
                </c:pt>
                <c:pt idx="7">
                  <c:v>67</c:v>
                </c:pt>
                <c:pt idx="8">
                  <c:v>168</c:v>
                </c:pt>
                <c:pt idx="9">
                  <c:v>87</c:v>
                </c:pt>
                <c:pt idx="10">
                  <c:v>256</c:v>
                </c:pt>
                <c:pt idx="11">
                  <c:v>152</c:v>
                </c:pt>
                <c:pt idx="12">
                  <c:v>33</c:v>
                </c:pt>
                <c:pt idx="13">
                  <c:v>32</c:v>
                </c:pt>
                <c:pt idx="14">
                  <c:v>117</c:v>
                </c:pt>
                <c:pt idx="15">
                  <c:v>70</c:v>
                </c:pt>
                <c:pt idx="16">
                  <c:v>169</c:v>
                </c:pt>
              </c:numCache>
            </c:numRef>
          </c:val>
          <c:extLst>
            <c:ext xmlns:c16="http://schemas.microsoft.com/office/drawing/2014/chart" uri="{C3380CC4-5D6E-409C-BE32-E72D297353CC}">
              <c16:uniqueId val="{00000001-9DC5-4DF1-8C82-E0EB346CB09F}"/>
            </c:ext>
          </c:extLst>
        </c:ser>
        <c:dLbls>
          <c:dLblPos val="outEnd"/>
          <c:showLegendKey val="0"/>
          <c:showVal val="1"/>
          <c:showCatName val="0"/>
          <c:showSerName val="0"/>
          <c:showPercent val="0"/>
          <c:showBubbleSize val="0"/>
        </c:dLbls>
        <c:gapWidth val="219"/>
        <c:overlap val="-27"/>
        <c:axId val="156573904"/>
        <c:axId val="156582064"/>
      </c:barChart>
      <c:catAx>
        <c:axId val="15657390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6582064"/>
        <c:crosses val="autoZero"/>
        <c:auto val="1"/>
        <c:lblAlgn val="ctr"/>
        <c:lblOffset val="100"/>
        <c:noMultiLvlLbl val="0"/>
      </c:catAx>
      <c:valAx>
        <c:axId val="15658206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65739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analysis!PivotTable68</c:name>
    <c:fmtId val="2"/>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solidFill>
                  <a:schemeClr val="accent5">
                    <a:lumMod val="50000"/>
                  </a:schemeClr>
                </a:solidFill>
              </a:rPr>
              <a:t>By Priority</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analysis'!$D$31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analysis'!$C$32:$C$37</c:f>
              <c:strCache>
                <c:ptCount val="5"/>
                <c:pt idx="0">
                  <c:v>Critical</c:v>
                </c:pt>
                <c:pt idx="1">
                  <c:v>High</c:v>
                </c:pt>
                <c:pt idx="2">
                  <c:v>Low</c:v>
                </c:pt>
                <c:pt idx="3">
                  <c:v>Medium</c:v>
                </c:pt>
                <c:pt idx="4">
                  <c:v>Not Specified</c:v>
                </c:pt>
              </c:strCache>
            </c:strRef>
          </c:cat>
          <c:val>
            <c:numRef>
              <c:f>'Order analysis'!$D$32:$D$37</c:f>
              <c:numCache>
                <c:formatCode>General</c:formatCode>
                <c:ptCount val="5"/>
                <c:pt idx="0">
                  <c:v>385</c:v>
                </c:pt>
                <c:pt idx="1">
                  <c:v>388</c:v>
                </c:pt>
                <c:pt idx="2">
                  <c:v>396</c:v>
                </c:pt>
                <c:pt idx="3">
                  <c:v>375</c:v>
                </c:pt>
                <c:pt idx="4">
                  <c:v>392</c:v>
                </c:pt>
              </c:numCache>
            </c:numRef>
          </c:val>
          <c:extLst>
            <c:ext xmlns:c16="http://schemas.microsoft.com/office/drawing/2014/chart" uri="{C3380CC4-5D6E-409C-BE32-E72D297353CC}">
              <c16:uniqueId val="{00000000-409B-4808-8CBD-34BC27A56DFE}"/>
            </c:ext>
          </c:extLst>
        </c:ser>
        <c:dLbls>
          <c:dLblPos val="outEnd"/>
          <c:showLegendKey val="0"/>
          <c:showVal val="1"/>
          <c:showCatName val="0"/>
          <c:showSerName val="0"/>
          <c:showPercent val="0"/>
          <c:showBubbleSize val="0"/>
        </c:dLbls>
        <c:gapWidth val="219"/>
        <c:overlap val="-27"/>
        <c:axId val="672915903"/>
        <c:axId val="672913023"/>
      </c:barChart>
      <c:catAx>
        <c:axId val="67291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2913023"/>
        <c:crosses val="autoZero"/>
        <c:auto val="1"/>
        <c:lblAlgn val="ctr"/>
        <c:lblOffset val="100"/>
        <c:noMultiLvlLbl val="0"/>
      </c:catAx>
      <c:valAx>
        <c:axId val="672913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291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analysis!PivotTable75</c:name>
    <c:fmtId val="3"/>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 By Ship Mode</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s>
    <c:plotArea>
      <c:layout/>
      <c:barChart>
        <c:barDir val="col"/>
        <c:grouping val="clustered"/>
        <c:varyColors val="0"/>
        <c:ser>
          <c:idx val="0"/>
          <c:order val="0"/>
          <c:tx>
            <c:strRef>
              <c:f>'Order analysis'!$D$93</c:f>
              <c:strCache>
                <c:ptCount val="1"/>
                <c:pt idx="0">
                  <c:v>Total</c:v>
                </c:pt>
              </c:strCache>
            </c:strRef>
          </c:tx>
          <c:spPr>
            <a:solidFill>
              <a:schemeClr val="accent6">
                <a:lumMod val="75000"/>
              </a:schemeClr>
            </a:solidFill>
            <a:ln w="19050">
              <a:solidFill>
                <a:schemeClr val="lt1"/>
              </a:solidFill>
            </a:ln>
            <a:effectLst/>
          </c:spPr>
          <c:invertIfNegative val="0"/>
          <c:dPt>
            <c:idx val="0"/>
            <c:invertIfNegative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E2DF-4989-8947-67EC3579A41A}"/>
              </c:ext>
            </c:extLst>
          </c:dPt>
          <c:dPt>
            <c:idx val="1"/>
            <c:invertIfNegative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2DF-4989-8947-67EC3579A41A}"/>
              </c:ext>
            </c:extLst>
          </c:dPt>
          <c:dPt>
            <c:idx val="2"/>
            <c:invertIfNegative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E2DF-4989-8947-67EC3579A41A}"/>
              </c:ext>
            </c:extLst>
          </c:dPt>
          <c:dLbls>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analysis'!$C$94:$C$97</c:f>
              <c:strCache>
                <c:ptCount val="3"/>
                <c:pt idx="0">
                  <c:v>Delivery Truck</c:v>
                </c:pt>
                <c:pt idx="1">
                  <c:v>Express Air</c:v>
                </c:pt>
                <c:pt idx="2">
                  <c:v>Regular Air</c:v>
                </c:pt>
              </c:strCache>
            </c:strRef>
          </c:cat>
          <c:val>
            <c:numRef>
              <c:f>'Order analysis'!$D$94:$D$97</c:f>
              <c:numCache>
                <c:formatCode>General</c:formatCode>
                <c:ptCount val="3"/>
                <c:pt idx="0">
                  <c:v>270</c:v>
                </c:pt>
                <c:pt idx="1">
                  <c:v>238</c:v>
                </c:pt>
                <c:pt idx="2">
                  <c:v>1428</c:v>
                </c:pt>
              </c:numCache>
            </c:numRef>
          </c:val>
          <c:extLst>
            <c:ext xmlns:c16="http://schemas.microsoft.com/office/drawing/2014/chart" uri="{C3380CC4-5D6E-409C-BE32-E72D297353CC}">
              <c16:uniqueId val="{00000006-E2DF-4989-8947-67EC3579A41A}"/>
            </c:ext>
          </c:extLst>
        </c:ser>
        <c:dLbls>
          <c:dLblPos val="outEnd"/>
          <c:showLegendKey val="0"/>
          <c:showVal val="1"/>
          <c:showCatName val="0"/>
          <c:showSerName val="0"/>
          <c:showPercent val="0"/>
          <c:showBubbleSize val="0"/>
        </c:dLbls>
        <c:gapWidth val="100"/>
        <c:axId val="1760908560"/>
        <c:axId val="1760912400"/>
      </c:barChart>
      <c:catAx>
        <c:axId val="1760908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60912400"/>
        <c:crosses val="autoZero"/>
        <c:auto val="1"/>
        <c:lblAlgn val="ctr"/>
        <c:lblOffset val="100"/>
        <c:noMultiLvlLbl val="0"/>
      </c:catAx>
      <c:valAx>
        <c:axId val="176091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6090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analysis!PivotTable76</c:name>
    <c:fmtId val="2"/>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 By Month</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analysis'!$D$106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analysis'!$C$107:$C$113</c:f>
              <c:strCache>
                <c:ptCount val="6"/>
                <c:pt idx="0">
                  <c:v>Jan</c:v>
                </c:pt>
                <c:pt idx="1">
                  <c:v>Feb</c:v>
                </c:pt>
                <c:pt idx="2">
                  <c:v>Mar</c:v>
                </c:pt>
                <c:pt idx="3">
                  <c:v>Apr</c:v>
                </c:pt>
                <c:pt idx="4">
                  <c:v>May</c:v>
                </c:pt>
                <c:pt idx="5">
                  <c:v>Jun</c:v>
                </c:pt>
              </c:strCache>
            </c:strRef>
          </c:cat>
          <c:val>
            <c:numRef>
              <c:f>'Order analysis'!$D$107:$D$113</c:f>
              <c:numCache>
                <c:formatCode>General</c:formatCode>
                <c:ptCount val="6"/>
                <c:pt idx="0">
                  <c:v>366</c:v>
                </c:pt>
                <c:pt idx="1">
                  <c:v>313</c:v>
                </c:pt>
                <c:pt idx="2">
                  <c:v>326</c:v>
                </c:pt>
                <c:pt idx="3">
                  <c:v>318</c:v>
                </c:pt>
                <c:pt idx="4">
                  <c:v>308</c:v>
                </c:pt>
                <c:pt idx="5">
                  <c:v>305</c:v>
                </c:pt>
              </c:numCache>
            </c:numRef>
          </c:val>
          <c:extLst>
            <c:ext xmlns:c16="http://schemas.microsoft.com/office/drawing/2014/chart" uri="{C3380CC4-5D6E-409C-BE32-E72D297353CC}">
              <c16:uniqueId val="{00000000-C0BE-40F1-859E-6E02AB6BE6BA}"/>
            </c:ext>
          </c:extLst>
        </c:ser>
        <c:dLbls>
          <c:dLblPos val="outEnd"/>
          <c:showLegendKey val="0"/>
          <c:showVal val="1"/>
          <c:showCatName val="0"/>
          <c:showSerName val="0"/>
          <c:showPercent val="0"/>
          <c:showBubbleSize val="0"/>
        </c:dLbls>
        <c:gapWidth val="219"/>
        <c:overlap val="-27"/>
        <c:axId val="672901023"/>
        <c:axId val="672899103"/>
      </c:barChart>
      <c:catAx>
        <c:axId val="67290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2899103"/>
        <c:crosses val="autoZero"/>
        <c:auto val="1"/>
        <c:lblAlgn val="ctr"/>
        <c:lblOffset val="100"/>
        <c:noMultiLvlLbl val="0"/>
      </c:catAx>
      <c:valAx>
        <c:axId val="672899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290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analysis!PivotTable77</c:name>
    <c:fmtId val="2"/>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 By Days</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analysis'!$D$119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analysis'!$C$120:$C$127</c:f>
              <c:strCache>
                <c:ptCount val="7"/>
                <c:pt idx="0">
                  <c:v>Sun</c:v>
                </c:pt>
                <c:pt idx="1">
                  <c:v>Mon</c:v>
                </c:pt>
                <c:pt idx="2">
                  <c:v>Tue</c:v>
                </c:pt>
                <c:pt idx="3">
                  <c:v>Wed</c:v>
                </c:pt>
                <c:pt idx="4">
                  <c:v>Thu</c:v>
                </c:pt>
                <c:pt idx="5">
                  <c:v>Fri</c:v>
                </c:pt>
                <c:pt idx="6">
                  <c:v>Sat</c:v>
                </c:pt>
              </c:strCache>
            </c:strRef>
          </c:cat>
          <c:val>
            <c:numRef>
              <c:f>'Order analysis'!$D$120:$D$127</c:f>
              <c:numCache>
                <c:formatCode>General</c:formatCode>
                <c:ptCount val="7"/>
                <c:pt idx="0">
                  <c:v>235</c:v>
                </c:pt>
                <c:pt idx="1">
                  <c:v>282</c:v>
                </c:pt>
                <c:pt idx="2">
                  <c:v>245</c:v>
                </c:pt>
                <c:pt idx="3">
                  <c:v>290</c:v>
                </c:pt>
                <c:pt idx="4">
                  <c:v>294</c:v>
                </c:pt>
                <c:pt idx="5">
                  <c:v>280</c:v>
                </c:pt>
                <c:pt idx="6">
                  <c:v>310</c:v>
                </c:pt>
              </c:numCache>
            </c:numRef>
          </c:val>
          <c:extLst>
            <c:ext xmlns:c16="http://schemas.microsoft.com/office/drawing/2014/chart" uri="{C3380CC4-5D6E-409C-BE32-E72D297353CC}">
              <c16:uniqueId val="{00000000-A1F9-4D08-8389-435FEED2A86F}"/>
            </c:ext>
          </c:extLst>
        </c:ser>
        <c:dLbls>
          <c:dLblPos val="outEnd"/>
          <c:showLegendKey val="0"/>
          <c:showVal val="1"/>
          <c:showCatName val="0"/>
          <c:showSerName val="0"/>
          <c:showPercent val="0"/>
          <c:showBubbleSize val="0"/>
        </c:dLbls>
        <c:gapWidth val="219"/>
        <c:overlap val="-27"/>
        <c:axId val="1760804400"/>
        <c:axId val="1760810640"/>
      </c:barChart>
      <c:catAx>
        <c:axId val="176080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60810640"/>
        <c:crosses val="autoZero"/>
        <c:auto val="1"/>
        <c:lblAlgn val="ctr"/>
        <c:lblOffset val="100"/>
        <c:noMultiLvlLbl val="0"/>
      </c:catAx>
      <c:valAx>
        <c:axId val="1760810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6080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analysis!PivotTable78</c:name>
    <c:fmtId val="2"/>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 By Segment</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analysis'!$D$135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analysis'!$C$136:$C$140</c:f>
              <c:strCache>
                <c:ptCount val="4"/>
                <c:pt idx="0">
                  <c:v>Consumer</c:v>
                </c:pt>
                <c:pt idx="1">
                  <c:v>Corporate</c:v>
                </c:pt>
                <c:pt idx="2">
                  <c:v>Home Office</c:v>
                </c:pt>
                <c:pt idx="3">
                  <c:v>Small Business</c:v>
                </c:pt>
              </c:strCache>
            </c:strRef>
          </c:cat>
          <c:val>
            <c:numRef>
              <c:f>'Order analysis'!$D$136:$D$140</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81BC-4BFE-9A6A-6A62BE986659}"/>
            </c:ext>
          </c:extLst>
        </c:ser>
        <c:dLbls>
          <c:dLblPos val="outEnd"/>
          <c:showLegendKey val="0"/>
          <c:showVal val="1"/>
          <c:showCatName val="0"/>
          <c:showSerName val="0"/>
          <c:showPercent val="0"/>
          <c:showBubbleSize val="0"/>
        </c:dLbls>
        <c:gapWidth val="219"/>
        <c:overlap val="-27"/>
        <c:axId val="240385232"/>
        <c:axId val="240366992"/>
      </c:barChart>
      <c:catAx>
        <c:axId val="24038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40366992"/>
        <c:crosses val="autoZero"/>
        <c:auto val="1"/>
        <c:lblAlgn val="ctr"/>
        <c:lblOffset val="100"/>
        <c:noMultiLvlLbl val="0"/>
      </c:catAx>
      <c:valAx>
        <c:axId val="240366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4038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analysis!PivotTable79</c:name>
    <c:fmtId val="2"/>
  </c:pivotSource>
  <c:chart>
    <c:title>
      <c:tx>
        <c:rich>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a:t> By Region</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analysis'!$D$149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analysis'!$C$150:$C$154</c:f>
              <c:strCache>
                <c:ptCount val="4"/>
                <c:pt idx="0">
                  <c:v>Central</c:v>
                </c:pt>
                <c:pt idx="1">
                  <c:v>East</c:v>
                </c:pt>
                <c:pt idx="2">
                  <c:v>South</c:v>
                </c:pt>
                <c:pt idx="3">
                  <c:v>West</c:v>
                </c:pt>
              </c:strCache>
            </c:strRef>
          </c:cat>
          <c:val>
            <c:numRef>
              <c:f>'Order analysis'!$D$150:$D$154</c:f>
              <c:numCache>
                <c:formatCode>General</c:formatCode>
                <c:ptCount val="4"/>
                <c:pt idx="0">
                  <c:v>563</c:v>
                </c:pt>
                <c:pt idx="1">
                  <c:v>471</c:v>
                </c:pt>
                <c:pt idx="2">
                  <c:v>436</c:v>
                </c:pt>
                <c:pt idx="3">
                  <c:v>466</c:v>
                </c:pt>
              </c:numCache>
            </c:numRef>
          </c:val>
          <c:extLst>
            <c:ext xmlns:c16="http://schemas.microsoft.com/office/drawing/2014/chart" uri="{C3380CC4-5D6E-409C-BE32-E72D297353CC}">
              <c16:uniqueId val="{00000000-B545-4632-A45A-75C42663B370}"/>
            </c:ext>
          </c:extLst>
        </c:ser>
        <c:dLbls>
          <c:dLblPos val="outEnd"/>
          <c:showLegendKey val="0"/>
          <c:showVal val="1"/>
          <c:showCatName val="0"/>
          <c:showSerName val="0"/>
          <c:showPercent val="0"/>
          <c:showBubbleSize val="0"/>
        </c:dLbls>
        <c:gapWidth val="219"/>
        <c:overlap val="-27"/>
        <c:axId val="680029247"/>
        <c:axId val="680050367"/>
      </c:barChart>
      <c:catAx>
        <c:axId val="68002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80050367"/>
        <c:crosses val="autoZero"/>
        <c:auto val="1"/>
        <c:lblAlgn val="ctr"/>
        <c:lblOffset val="100"/>
        <c:noMultiLvlLbl val="0"/>
      </c:catAx>
      <c:valAx>
        <c:axId val="680050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8002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ysClr val="windowText" lastClr="000000"/>
      </a:solidFill>
      <a:round/>
    </a:ln>
    <a:effectLst>
      <a:glow rad="228600">
        <a:schemeClr val="accent6">
          <a:satMod val="175000"/>
          <a:alpha val="40000"/>
        </a:schemeClr>
      </a:glow>
    </a:effectLst>
  </c:spPr>
  <c:txPr>
    <a:bodyPr/>
    <a:lstStyle/>
    <a:p>
      <a:pPr>
        <a:defRPr sz="1600" b="1">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analysis!PivotTable66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Ordering</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analysis'!$D$5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analysis'!$C$6:$C$12</c:f>
              <c:strCache>
                <c:ptCount val="6"/>
                <c:pt idx="0">
                  <c:v>Jan</c:v>
                </c:pt>
                <c:pt idx="1">
                  <c:v>Feb</c:v>
                </c:pt>
                <c:pt idx="2">
                  <c:v>Mar</c:v>
                </c:pt>
                <c:pt idx="3">
                  <c:v>Apr</c:v>
                </c:pt>
                <c:pt idx="4">
                  <c:v>May</c:v>
                </c:pt>
                <c:pt idx="5">
                  <c:v>Jun</c:v>
                </c:pt>
              </c:strCache>
            </c:strRef>
          </c:cat>
          <c:val>
            <c:numRef>
              <c:f>'Order analysis'!$D$6:$D$12</c:f>
              <c:numCache>
                <c:formatCode>General</c:formatCode>
                <c:ptCount val="6"/>
                <c:pt idx="0">
                  <c:v>366</c:v>
                </c:pt>
                <c:pt idx="1">
                  <c:v>313</c:v>
                </c:pt>
                <c:pt idx="2">
                  <c:v>326</c:v>
                </c:pt>
                <c:pt idx="3">
                  <c:v>318</c:v>
                </c:pt>
                <c:pt idx="4">
                  <c:v>308</c:v>
                </c:pt>
                <c:pt idx="5">
                  <c:v>305</c:v>
                </c:pt>
              </c:numCache>
            </c:numRef>
          </c:val>
          <c:smooth val="0"/>
          <c:extLst>
            <c:ext xmlns:c16="http://schemas.microsoft.com/office/drawing/2014/chart" uri="{C3380CC4-5D6E-409C-BE32-E72D297353CC}">
              <c16:uniqueId val="{00000000-54DE-4225-B812-784AED836231}"/>
            </c:ext>
          </c:extLst>
        </c:ser>
        <c:dLbls>
          <c:dLblPos val="t"/>
          <c:showLegendKey val="0"/>
          <c:showVal val="1"/>
          <c:showCatName val="0"/>
          <c:showSerName val="0"/>
          <c:showPercent val="0"/>
          <c:showBubbleSize val="0"/>
        </c:dLbls>
        <c:smooth val="0"/>
        <c:axId val="672911103"/>
        <c:axId val="672935583"/>
      </c:lineChart>
      <c:catAx>
        <c:axId val="67291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35583"/>
        <c:crosses val="autoZero"/>
        <c:auto val="1"/>
        <c:lblAlgn val="ctr"/>
        <c:lblOffset val="100"/>
        <c:noMultiLvlLbl val="0"/>
      </c:catAx>
      <c:valAx>
        <c:axId val="672935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1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analysis!PivotTable67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Average Shipping time By Order Priority</a:t>
            </a:r>
            <a:r>
              <a:rPr lang="en-US" sz="1400" b="0" i="0" u="none" strike="noStrike" baseline="0"/>
              <a:t> </a:t>
            </a:r>
            <a:endParaRPr lang="en-US"/>
          </a:p>
        </c:rich>
      </c:tx>
      <c:layout>
        <c:manualLayout>
          <c:xMode val="edge"/>
          <c:yMode val="edge"/>
          <c:x val="0.17830518222279373"/>
          <c:y val="3.80408768691699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 analysis'!$D$20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analysis'!$C$21:$C$26</c:f>
              <c:strCache>
                <c:ptCount val="5"/>
                <c:pt idx="0">
                  <c:v>High</c:v>
                </c:pt>
                <c:pt idx="1">
                  <c:v>Critical</c:v>
                </c:pt>
                <c:pt idx="2">
                  <c:v>Medium</c:v>
                </c:pt>
                <c:pt idx="3">
                  <c:v>Not Specified</c:v>
                </c:pt>
                <c:pt idx="4">
                  <c:v>Low</c:v>
                </c:pt>
              </c:strCache>
            </c:strRef>
          </c:cat>
          <c:val>
            <c:numRef>
              <c:f>'Order analysis'!$D$21:$D$26</c:f>
              <c:numCache>
                <c:formatCode>0.00</c:formatCode>
                <c:ptCount val="5"/>
                <c:pt idx="0">
                  <c:v>1.3530927835051547</c:v>
                </c:pt>
                <c:pt idx="1">
                  <c:v>1.4051948051948051</c:v>
                </c:pt>
                <c:pt idx="2">
                  <c:v>1.4133333333333333</c:v>
                </c:pt>
                <c:pt idx="3">
                  <c:v>1.4260204081632653</c:v>
                </c:pt>
                <c:pt idx="4">
                  <c:v>4.0606060606060606</c:v>
                </c:pt>
              </c:numCache>
            </c:numRef>
          </c:val>
          <c:extLst>
            <c:ext xmlns:c16="http://schemas.microsoft.com/office/drawing/2014/chart" uri="{C3380CC4-5D6E-409C-BE32-E72D297353CC}">
              <c16:uniqueId val="{00000000-233A-49C3-93B8-4972E0907F19}"/>
            </c:ext>
          </c:extLst>
        </c:ser>
        <c:dLbls>
          <c:dLblPos val="outEnd"/>
          <c:showLegendKey val="0"/>
          <c:showVal val="1"/>
          <c:showCatName val="0"/>
          <c:showSerName val="0"/>
          <c:showPercent val="0"/>
          <c:showBubbleSize val="0"/>
        </c:dLbls>
        <c:gapWidth val="182"/>
        <c:axId val="475163663"/>
        <c:axId val="475154543"/>
      </c:barChart>
      <c:catAx>
        <c:axId val="475163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154543"/>
        <c:crosses val="autoZero"/>
        <c:auto val="1"/>
        <c:lblAlgn val="ctr"/>
        <c:lblOffset val="100"/>
        <c:noMultiLvlLbl val="0"/>
      </c:catAx>
      <c:valAx>
        <c:axId val="47515454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16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analysis!PivotTable68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By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analysis'!$C$32:$C$37</c:f>
              <c:strCache>
                <c:ptCount val="5"/>
                <c:pt idx="0">
                  <c:v>Critical</c:v>
                </c:pt>
                <c:pt idx="1">
                  <c:v>High</c:v>
                </c:pt>
                <c:pt idx="2">
                  <c:v>Low</c:v>
                </c:pt>
                <c:pt idx="3">
                  <c:v>Medium</c:v>
                </c:pt>
                <c:pt idx="4">
                  <c:v>Not Specified</c:v>
                </c:pt>
              </c:strCache>
            </c:strRef>
          </c:cat>
          <c:val>
            <c:numRef>
              <c:f>'Order analysis'!$D$32:$D$37</c:f>
              <c:numCache>
                <c:formatCode>General</c:formatCode>
                <c:ptCount val="5"/>
                <c:pt idx="0">
                  <c:v>385</c:v>
                </c:pt>
                <c:pt idx="1">
                  <c:v>388</c:v>
                </c:pt>
                <c:pt idx="2">
                  <c:v>396</c:v>
                </c:pt>
                <c:pt idx="3">
                  <c:v>375</c:v>
                </c:pt>
                <c:pt idx="4">
                  <c:v>392</c:v>
                </c:pt>
              </c:numCache>
            </c:numRef>
          </c:val>
          <c:extLst>
            <c:ext xmlns:c16="http://schemas.microsoft.com/office/drawing/2014/chart" uri="{C3380CC4-5D6E-409C-BE32-E72D297353CC}">
              <c16:uniqueId val="{00000000-89B9-4DB1-AAF2-11973F41C036}"/>
            </c:ext>
          </c:extLst>
        </c:ser>
        <c:dLbls>
          <c:dLblPos val="outEnd"/>
          <c:showLegendKey val="0"/>
          <c:showVal val="1"/>
          <c:showCatName val="0"/>
          <c:showSerName val="0"/>
          <c:showPercent val="0"/>
          <c:showBubbleSize val="0"/>
        </c:dLbls>
        <c:gapWidth val="219"/>
        <c:overlap val="-27"/>
        <c:axId val="672915903"/>
        <c:axId val="672913023"/>
      </c:barChart>
      <c:catAx>
        <c:axId val="67291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13023"/>
        <c:crosses val="autoZero"/>
        <c:auto val="1"/>
        <c:lblAlgn val="ctr"/>
        <c:lblOffset val="100"/>
        <c:noMultiLvlLbl val="0"/>
      </c:catAx>
      <c:valAx>
        <c:axId val="672913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1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analysis!PivotTable69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 analysis'!$D$43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analysis'!$C$44:$C$49</c:f>
              <c:strCache>
                <c:ptCount val="5"/>
                <c:pt idx="0">
                  <c:v>High</c:v>
                </c:pt>
                <c:pt idx="1">
                  <c:v>Medium</c:v>
                </c:pt>
                <c:pt idx="2">
                  <c:v>Low</c:v>
                </c:pt>
                <c:pt idx="3">
                  <c:v>Not Specified</c:v>
                </c:pt>
                <c:pt idx="4">
                  <c:v>Critical</c:v>
                </c:pt>
              </c:strCache>
            </c:strRef>
          </c:cat>
          <c:val>
            <c:numRef>
              <c:f>'Order analysis'!$D$44:$D$49</c:f>
              <c:numCache>
                <c:formatCode>"$"#,##0.00</c:formatCode>
                <c:ptCount val="5"/>
                <c:pt idx="0">
                  <c:v>299342.24999999959</c:v>
                </c:pt>
                <c:pt idx="1">
                  <c:v>368933.21000000008</c:v>
                </c:pt>
                <c:pt idx="2">
                  <c:v>370698.45000000013</c:v>
                </c:pt>
                <c:pt idx="3">
                  <c:v>413151.84999999969</c:v>
                </c:pt>
                <c:pt idx="4">
                  <c:v>429399.01000000013</c:v>
                </c:pt>
              </c:numCache>
            </c:numRef>
          </c:val>
          <c:extLst>
            <c:ext xmlns:c16="http://schemas.microsoft.com/office/drawing/2014/chart" uri="{C3380CC4-5D6E-409C-BE32-E72D297353CC}">
              <c16:uniqueId val="{00000000-EAB2-4E44-8A5D-BE9F053D5D2F}"/>
            </c:ext>
          </c:extLst>
        </c:ser>
        <c:dLbls>
          <c:dLblPos val="outEnd"/>
          <c:showLegendKey val="0"/>
          <c:showVal val="1"/>
          <c:showCatName val="0"/>
          <c:showSerName val="0"/>
          <c:showPercent val="0"/>
          <c:showBubbleSize val="0"/>
        </c:dLbls>
        <c:gapWidth val="182"/>
        <c:axId val="1755111968"/>
        <c:axId val="1755101408"/>
      </c:barChart>
      <c:catAx>
        <c:axId val="1755111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101408"/>
        <c:crosses val="autoZero"/>
        <c:auto val="1"/>
        <c:lblAlgn val="ctr"/>
        <c:lblOffset val="100"/>
        <c:noMultiLvlLbl val="0"/>
      </c:catAx>
      <c:valAx>
        <c:axId val="17551014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11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 By Shipping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'Order analysis'!$D$55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D7-47E0-92AA-C73EE2BA5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D7-47E0-92AA-C73EE2BA5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D7-47E0-92AA-C73EE2BA52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 analysis'!$C$56:$C$59</c:f>
              <c:strCache>
                <c:ptCount val="3"/>
                <c:pt idx="0">
                  <c:v>Delivery Truck</c:v>
                </c:pt>
                <c:pt idx="1">
                  <c:v>Express Air</c:v>
                </c:pt>
                <c:pt idx="2">
                  <c:v>Regular Air</c:v>
                </c:pt>
              </c:strCache>
            </c:strRef>
          </c:cat>
          <c:val>
            <c:numRef>
              <c:f>'Order analysis'!$D$56:$D$59</c:f>
              <c:numCache>
                <c:formatCode>"$"#,##0.00</c:formatCode>
                <c:ptCount val="3"/>
                <c:pt idx="0">
                  <c:v>767982.21000000008</c:v>
                </c:pt>
                <c:pt idx="1">
                  <c:v>142245.78000000009</c:v>
                </c:pt>
                <c:pt idx="2">
                  <c:v>971296.77999999945</c:v>
                </c:pt>
              </c:numCache>
            </c:numRef>
          </c:val>
          <c:extLst>
            <c:ext xmlns:c16="http://schemas.microsoft.com/office/drawing/2014/chart" uri="{C3380CC4-5D6E-409C-BE32-E72D297353CC}">
              <c16:uniqueId val="{00000000-1802-4D2B-9209-04D593EABED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analysis'!$D$68:$D$69</c:f>
              <c:strCache>
                <c:ptCount val="1"/>
                <c:pt idx="0">
                  <c:v> No Discount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analysis'!$C$70:$C$87</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'Order analysis'!$D$70:$D$87</c:f>
              <c:numCache>
                <c:formatCode>General</c:formatCode>
                <c:ptCount val="17"/>
                <c:pt idx="0">
                  <c:v>7</c:v>
                </c:pt>
                <c:pt idx="1">
                  <c:v>18</c:v>
                </c:pt>
                <c:pt idx="2">
                  <c:v>3</c:v>
                </c:pt>
                <c:pt idx="3">
                  <c:v>5</c:v>
                </c:pt>
                <c:pt idx="4">
                  <c:v>14</c:v>
                </c:pt>
                <c:pt idx="5">
                  <c:v>2</c:v>
                </c:pt>
                <c:pt idx="6">
                  <c:v>6</c:v>
                </c:pt>
                <c:pt idx="7">
                  <c:v>4</c:v>
                </c:pt>
                <c:pt idx="8">
                  <c:v>17</c:v>
                </c:pt>
                <c:pt idx="9">
                  <c:v>8</c:v>
                </c:pt>
                <c:pt idx="10">
                  <c:v>28</c:v>
                </c:pt>
                <c:pt idx="11">
                  <c:v>9</c:v>
                </c:pt>
                <c:pt idx="12">
                  <c:v>1</c:v>
                </c:pt>
                <c:pt idx="13">
                  <c:v>4</c:v>
                </c:pt>
                <c:pt idx="14">
                  <c:v>10</c:v>
                </c:pt>
                <c:pt idx="15">
                  <c:v>5</c:v>
                </c:pt>
                <c:pt idx="16">
                  <c:v>25</c:v>
                </c:pt>
              </c:numCache>
            </c:numRef>
          </c:val>
          <c:extLst>
            <c:ext xmlns:c16="http://schemas.microsoft.com/office/drawing/2014/chart" uri="{C3380CC4-5D6E-409C-BE32-E72D297353CC}">
              <c16:uniqueId val="{00000000-DBD0-49EC-9C4D-554D6B1F681A}"/>
            </c:ext>
          </c:extLst>
        </c:ser>
        <c:ser>
          <c:idx val="1"/>
          <c:order val="1"/>
          <c:tx>
            <c:strRef>
              <c:f>'Order analysis'!$E$68:$E$69</c:f>
              <c:strCache>
                <c:ptCount val="1"/>
                <c:pt idx="0">
                  <c:v>After Discount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analysis'!$C$70:$C$87</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'Order analysis'!$E$70:$E$87</c:f>
              <c:numCache>
                <c:formatCode>General</c:formatCode>
                <c:ptCount val="17"/>
                <c:pt idx="0">
                  <c:v>93</c:v>
                </c:pt>
                <c:pt idx="1">
                  <c:v>182</c:v>
                </c:pt>
                <c:pt idx="2">
                  <c:v>40</c:v>
                </c:pt>
                <c:pt idx="3">
                  <c:v>79</c:v>
                </c:pt>
                <c:pt idx="4">
                  <c:v>160</c:v>
                </c:pt>
                <c:pt idx="5">
                  <c:v>16</c:v>
                </c:pt>
                <c:pt idx="6">
                  <c:v>49</c:v>
                </c:pt>
                <c:pt idx="7">
                  <c:v>67</c:v>
                </c:pt>
                <c:pt idx="8">
                  <c:v>168</c:v>
                </c:pt>
                <c:pt idx="9">
                  <c:v>87</c:v>
                </c:pt>
                <c:pt idx="10">
                  <c:v>256</c:v>
                </c:pt>
                <c:pt idx="11">
                  <c:v>152</c:v>
                </c:pt>
                <c:pt idx="12">
                  <c:v>33</c:v>
                </c:pt>
                <c:pt idx="13">
                  <c:v>32</c:v>
                </c:pt>
                <c:pt idx="14">
                  <c:v>117</c:v>
                </c:pt>
                <c:pt idx="15">
                  <c:v>70</c:v>
                </c:pt>
                <c:pt idx="16">
                  <c:v>169</c:v>
                </c:pt>
              </c:numCache>
            </c:numRef>
          </c:val>
          <c:extLst>
            <c:ext xmlns:c16="http://schemas.microsoft.com/office/drawing/2014/chart" uri="{C3380CC4-5D6E-409C-BE32-E72D297353CC}">
              <c16:uniqueId val="{00000002-DBD0-49EC-9C4D-554D6B1F681A}"/>
            </c:ext>
          </c:extLst>
        </c:ser>
        <c:dLbls>
          <c:dLblPos val="outEnd"/>
          <c:showLegendKey val="0"/>
          <c:showVal val="1"/>
          <c:showCatName val="0"/>
          <c:showSerName val="0"/>
          <c:showPercent val="0"/>
          <c:showBubbleSize val="0"/>
        </c:dLbls>
        <c:gapWidth val="219"/>
        <c:overlap val="-27"/>
        <c:axId val="156573904"/>
        <c:axId val="156582064"/>
      </c:barChart>
      <c:catAx>
        <c:axId val="15657390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2064"/>
        <c:crosses val="autoZero"/>
        <c:auto val="1"/>
        <c:lblAlgn val="ctr"/>
        <c:lblOffset val="100"/>
        <c:noMultiLvlLbl val="0"/>
      </c:catAx>
      <c:valAx>
        <c:axId val="156582064"/>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739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By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'Order analysis'!$D$93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25-455E-9D62-DA9F9E3E31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25-455E-9D62-DA9F9E3E31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25-455E-9D62-DA9F9E3E311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analysis'!$C$94:$C$97</c:f>
              <c:strCache>
                <c:ptCount val="3"/>
                <c:pt idx="0">
                  <c:v>Delivery Truck</c:v>
                </c:pt>
                <c:pt idx="1">
                  <c:v>Express Air</c:v>
                </c:pt>
                <c:pt idx="2">
                  <c:v>Regular Air</c:v>
                </c:pt>
              </c:strCache>
            </c:strRef>
          </c:cat>
          <c:val>
            <c:numRef>
              <c:f>'Order analysis'!$D$94:$D$97</c:f>
              <c:numCache>
                <c:formatCode>General</c:formatCode>
                <c:ptCount val="3"/>
                <c:pt idx="0">
                  <c:v>270</c:v>
                </c:pt>
                <c:pt idx="1">
                  <c:v>238</c:v>
                </c:pt>
                <c:pt idx="2">
                  <c:v>1428</c:v>
                </c:pt>
              </c:numCache>
            </c:numRef>
          </c:val>
          <c:extLst>
            <c:ext xmlns:c16="http://schemas.microsoft.com/office/drawing/2014/chart" uri="{C3380CC4-5D6E-409C-BE32-E72D297353CC}">
              <c16:uniqueId val="{00000000-B780-4430-AA3B-37F4BB07446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analysis'!$D$106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analysis'!$C$107:$C$113</c:f>
              <c:strCache>
                <c:ptCount val="6"/>
                <c:pt idx="0">
                  <c:v>Jan</c:v>
                </c:pt>
                <c:pt idx="1">
                  <c:v>Feb</c:v>
                </c:pt>
                <c:pt idx="2">
                  <c:v>Mar</c:v>
                </c:pt>
                <c:pt idx="3">
                  <c:v>Apr</c:v>
                </c:pt>
                <c:pt idx="4">
                  <c:v>May</c:v>
                </c:pt>
                <c:pt idx="5">
                  <c:v>Jun</c:v>
                </c:pt>
              </c:strCache>
            </c:strRef>
          </c:cat>
          <c:val>
            <c:numRef>
              <c:f>'Order analysis'!$D$107:$D$113</c:f>
              <c:numCache>
                <c:formatCode>General</c:formatCode>
                <c:ptCount val="6"/>
                <c:pt idx="0">
                  <c:v>366</c:v>
                </c:pt>
                <c:pt idx="1">
                  <c:v>313</c:v>
                </c:pt>
                <c:pt idx="2">
                  <c:v>326</c:v>
                </c:pt>
                <c:pt idx="3">
                  <c:v>318</c:v>
                </c:pt>
                <c:pt idx="4">
                  <c:v>308</c:v>
                </c:pt>
                <c:pt idx="5">
                  <c:v>305</c:v>
                </c:pt>
              </c:numCache>
            </c:numRef>
          </c:val>
          <c:extLst>
            <c:ext xmlns:c16="http://schemas.microsoft.com/office/drawing/2014/chart" uri="{C3380CC4-5D6E-409C-BE32-E72D297353CC}">
              <c16:uniqueId val="{00000000-3038-4F7B-8869-68B7EE26D085}"/>
            </c:ext>
          </c:extLst>
        </c:ser>
        <c:dLbls>
          <c:dLblPos val="outEnd"/>
          <c:showLegendKey val="0"/>
          <c:showVal val="1"/>
          <c:showCatName val="0"/>
          <c:showSerName val="0"/>
          <c:showPercent val="0"/>
          <c:showBubbleSize val="0"/>
        </c:dLbls>
        <c:gapWidth val="219"/>
        <c:overlap val="-27"/>
        <c:axId val="672901023"/>
        <c:axId val="672899103"/>
      </c:barChart>
      <c:catAx>
        <c:axId val="67290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899103"/>
        <c:crosses val="autoZero"/>
        <c:auto val="1"/>
        <c:lblAlgn val="ctr"/>
        <c:lblOffset val="100"/>
        <c:noMultiLvlLbl val="0"/>
      </c:catAx>
      <c:valAx>
        <c:axId val="672899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0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By Days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analysis'!$D$119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analysis'!$C$120:$C$127</c:f>
              <c:strCache>
                <c:ptCount val="7"/>
                <c:pt idx="0">
                  <c:v>Sun</c:v>
                </c:pt>
                <c:pt idx="1">
                  <c:v>Mon</c:v>
                </c:pt>
                <c:pt idx="2">
                  <c:v>Tue</c:v>
                </c:pt>
                <c:pt idx="3">
                  <c:v>Wed</c:v>
                </c:pt>
                <c:pt idx="4">
                  <c:v>Thu</c:v>
                </c:pt>
                <c:pt idx="5">
                  <c:v>Fri</c:v>
                </c:pt>
                <c:pt idx="6">
                  <c:v>Sat</c:v>
                </c:pt>
              </c:strCache>
            </c:strRef>
          </c:cat>
          <c:val>
            <c:numRef>
              <c:f>'Order analysis'!$D$120:$D$127</c:f>
              <c:numCache>
                <c:formatCode>General</c:formatCode>
                <c:ptCount val="7"/>
                <c:pt idx="0">
                  <c:v>235</c:v>
                </c:pt>
                <c:pt idx="1">
                  <c:v>282</c:v>
                </c:pt>
                <c:pt idx="2">
                  <c:v>245</c:v>
                </c:pt>
                <c:pt idx="3">
                  <c:v>290</c:v>
                </c:pt>
                <c:pt idx="4">
                  <c:v>294</c:v>
                </c:pt>
                <c:pt idx="5">
                  <c:v>280</c:v>
                </c:pt>
                <c:pt idx="6">
                  <c:v>310</c:v>
                </c:pt>
              </c:numCache>
            </c:numRef>
          </c:val>
          <c:extLst>
            <c:ext xmlns:c16="http://schemas.microsoft.com/office/drawing/2014/chart" uri="{C3380CC4-5D6E-409C-BE32-E72D297353CC}">
              <c16:uniqueId val="{00000000-C0BB-43EA-A2C7-CD88D9A7B8BC}"/>
            </c:ext>
          </c:extLst>
        </c:ser>
        <c:dLbls>
          <c:dLblPos val="outEnd"/>
          <c:showLegendKey val="0"/>
          <c:showVal val="1"/>
          <c:showCatName val="0"/>
          <c:showSerName val="0"/>
          <c:showPercent val="0"/>
          <c:showBubbleSize val="0"/>
        </c:dLbls>
        <c:gapWidth val="219"/>
        <c:overlap val="-27"/>
        <c:axId val="1760804400"/>
        <c:axId val="1760810640"/>
      </c:barChart>
      <c:catAx>
        <c:axId val="176080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810640"/>
        <c:crosses val="autoZero"/>
        <c:auto val="1"/>
        <c:lblAlgn val="ctr"/>
        <c:lblOffset val="100"/>
        <c:noMultiLvlLbl val="0"/>
      </c:catAx>
      <c:valAx>
        <c:axId val="1760810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80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analysis'!$D$135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analysis'!$C$136:$C$140</c:f>
              <c:strCache>
                <c:ptCount val="4"/>
                <c:pt idx="0">
                  <c:v>Consumer</c:v>
                </c:pt>
                <c:pt idx="1">
                  <c:v>Corporate</c:v>
                </c:pt>
                <c:pt idx="2">
                  <c:v>Home Office</c:v>
                </c:pt>
                <c:pt idx="3">
                  <c:v>Small Business</c:v>
                </c:pt>
              </c:strCache>
            </c:strRef>
          </c:cat>
          <c:val>
            <c:numRef>
              <c:f>'Order analysis'!$D$136:$D$140</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BBB9-47B0-AAAF-99AFD140D6D1}"/>
            </c:ext>
          </c:extLst>
        </c:ser>
        <c:dLbls>
          <c:dLblPos val="outEnd"/>
          <c:showLegendKey val="0"/>
          <c:showVal val="1"/>
          <c:showCatName val="0"/>
          <c:showSerName val="0"/>
          <c:showPercent val="0"/>
          <c:showBubbleSize val="0"/>
        </c:dLbls>
        <c:gapWidth val="219"/>
        <c:overlap val="-27"/>
        <c:axId val="240385232"/>
        <c:axId val="240366992"/>
      </c:barChart>
      <c:catAx>
        <c:axId val="24038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366992"/>
        <c:crosses val="autoZero"/>
        <c:auto val="1"/>
        <c:lblAlgn val="ctr"/>
        <c:lblOffset val="100"/>
        <c:noMultiLvlLbl val="0"/>
      </c:catAx>
      <c:valAx>
        <c:axId val="240366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38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Analysis.xlsx]Order analysis!PivotTable79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analysis'!$D$149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analysis'!$C$150:$C$154</c:f>
              <c:strCache>
                <c:ptCount val="4"/>
                <c:pt idx="0">
                  <c:v>Central</c:v>
                </c:pt>
                <c:pt idx="1">
                  <c:v>East</c:v>
                </c:pt>
                <c:pt idx="2">
                  <c:v>South</c:v>
                </c:pt>
                <c:pt idx="3">
                  <c:v>West</c:v>
                </c:pt>
              </c:strCache>
            </c:strRef>
          </c:cat>
          <c:val>
            <c:numRef>
              <c:f>'Order analysis'!$D$150:$D$154</c:f>
              <c:numCache>
                <c:formatCode>General</c:formatCode>
                <c:ptCount val="4"/>
                <c:pt idx="0">
                  <c:v>563</c:v>
                </c:pt>
                <c:pt idx="1">
                  <c:v>471</c:v>
                </c:pt>
                <c:pt idx="2">
                  <c:v>436</c:v>
                </c:pt>
                <c:pt idx="3">
                  <c:v>466</c:v>
                </c:pt>
              </c:numCache>
            </c:numRef>
          </c:val>
          <c:extLst>
            <c:ext xmlns:c16="http://schemas.microsoft.com/office/drawing/2014/chart" uri="{C3380CC4-5D6E-409C-BE32-E72D297353CC}">
              <c16:uniqueId val="{00000000-EB71-4F42-BAB0-9EBDCFEFC373}"/>
            </c:ext>
          </c:extLst>
        </c:ser>
        <c:dLbls>
          <c:dLblPos val="outEnd"/>
          <c:showLegendKey val="0"/>
          <c:showVal val="1"/>
          <c:showCatName val="0"/>
          <c:showSerName val="0"/>
          <c:showPercent val="0"/>
          <c:showBubbleSize val="0"/>
        </c:dLbls>
        <c:gapWidth val="219"/>
        <c:overlap val="-27"/>
        <c:axId val="680029247"/>
        <c:axId val="680050367"/>
      </c:barChart>
      <c:catAx>
        <c:axId val="68002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050367"/>
        <c:crosses val="autoZero"/>
        <c:auto val="1"/>
        <c:lblAlgn val="ctr"/>
        <c:lblOffset val="100"/>
        <c:noMultiLvlLbl val="0"/>
      </c:catAx>
      <c:valAx>
        <c:axId val="680050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02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Analysis.xlsx]Sales_analysis!PivotTable42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Sales_analysis!$C$5</c:f>
              <c:strCache>
                <c:ptCount val="1"/>
                <c:pt idx="0">
                  <c:v>Sales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Sales_analysis!$B$6:$B$12</c:f>
              <c:strCache>
                <c:ptCount val="6"/>
                <c:pt idx="0">
                  <c:v>Jan</c:v>
                </c:pt>
                <c:pt idx="1">
                  <c:v>Feb</c:v>
                </c:pt>
                <c:pt idx="2">
                  <c:v>Mar</c:v>
                </c:pt>
                <c:pt idx="3">
                  <c:v>Apr</c:v>
                </c:pt>
                <c:pt idx="4">
                  <c:v>May</c:v>
                </c:pt>
                <c:pt idx="5">
                  <c:v>Jun</c:v>
                </c:pt>
              </c:strCache>
            </c:strRef>
          </c:cat>
          <c:val>
            <c:numRef>
              <c:f>Sales_analysis!$C$6:$C$12</c:f>
              <c:numCache>
                <c:formatCode>"$"#,##0.00</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0-0D48-4613-8393-FE673C62B8D9}"/>
            </c:ext>
          </c:extLst>
        </c:ser>
        <c:ser>
          <c:idx val="1"/>
          <c:order val="1"/>
          <c:tx>
            <c:strRef>
              <c:f>Sales_analysis!$D$5</c:f>
              <c:strCache>
                <c:ptCount val="1"/>
                <c:pt idx="0">
                  <c:v>Profit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Sales_analysis!$B$6:$B$12</c:f>
              <c:strCache>
                <c:ptCount val="6"/>
                <c:pt idx="0">
                  <c:v>Jan</c:v>
                </c:pt>
                <c:pt idx="1">
                  <c:v>Feb</c:v>
                </c:pt>
                <c:pt idx="2">
                  <c:v>Mar</c:v>
                </c:pt>
                <c:pt idx="3">
                  <c:v>Apr</c:v>
                </c:pt>
                <c:pt idx="4">
                  <c:v>May</c:v>
                </c:pt>
                <c:pt idx="5">
                  <c:v>Jun</c:v>
                </c:pt>
              </c:strCache>
            </c:strRef>
          </c:cat>
          <c:val>
            <c:numRef>
              <c:f>Sales_analysis!$D$6:$D$12</c:f>
              <c:numCache>
                <c:formatCode>"$"#,##0.00</c:formatCode>
                <c:ptCount val="6"/>
                <c:pt idx="0">
                  <c:v>-657.53850031999627</c:v>
                </c:pt>
                <c:pt idx="1">
                  <c:v>36266.168780320018</c:v>
                </c:pt>
                <c:pt idx="2">
                  <c:v>1881.830586749998</c:v>
                </c:pt>
                <c:pt idx="3">
                  <c:v>50182.103101999965</c:v>
                </c:pt>
                <c:pt idx="4">
                  <c:v>61026.94915840005</c:v>
                </c:pt>
                <c:pt idx="5">
                  <c:v>66323.886609999987</c:v>
                </c:pt>
              </c:numCache>
            </c:numRef>
          </c:val>
          <c:smooth val="0"/>
          <c:extLst>
            <c:ext xmlns:c16="http://schemas.microsoft.com/office/drawing/2014/chart" uri="{C3380CC4-5D6E-409C-BE32-E72D297353CC}">
              <c16:uniqueId val="{00000001-0D48-4613-8393-FE673C62B8D9}"/>
            </c:ext>
          </c:extLst>
        </c:ser>
        <c:dLbls>
          <c:dLblPos val="t"/>
          <c:showLegendKey val="0"/>
          <c:showVal val="1"/>
          <c:showCatName val="0"/>
          <c:showSerName val="0"/>
          <c:showPercent val="0"/>
          <c:showBubbleSize val="0"/>
        </c:dLbls>
        <c:marker val="1"/>
        <c:smooth val="0"/>
        <c:axId val="1240285568"/>
        <c:axId val="1240287968"/>
      </c:lineChart>
      <c:catAx>
        <c:axId val="124028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87968"/>
        <c:crosses val="autoZero"/>
        <c:auto val="1"/>
        <c:lblAlgn val="ctr"/>
        <c:lblOffset val="100"/>
        <c:noMultiLvlLbl val="0"/>
      </c:catAx>
      <c:valAx>
        <c:axId val="124028796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85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Analysis.xlsx]Sales_analysis!PivotTable43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Sales_analysis!$C$18</c:f>
              <c:strCache>
                <c:ptCount val="1"/>
                <c:pt idx="0">
                  <c:v>Sales </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Sales_analysis!$B$19:$B$23</c:f>
              <c:strCache>
                <c:ptCount val="4"/>
                <c:pt idx="0">
                  <c:v>Central</c:v>
                </c:pt>
                <c:pt idx="1">
                  <c:v>East</c:v>
                </c:pt>
                <c:pt idx="2">
                  <c:v>South</c:v>
                </c:pt>
                <c:pt idx="3">
                  <c:v>West</c:v>
                </c:pt>
              </c:strCache>
            </c:strRef>
          </c:cat>
          <c:val>
            <c:numRef>
              <c:f>Sales_analysis!$C$19:$C$23</c:f>
              <c:numCache>
                <c:formatCode>_("$"* #,##0.00_);_("$"* \(#,##0.00\);_("$"* "-"??_);_(@_)</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CD5B-40F5-B847-2E523F0AC55D}"/>
            </c:ext>
          </c:extLst>
        </c:ser>
        <c:ser>
          <c:idx val="1"/>
          <c:order val="1"/>
          <c:tx>
            <c:strRef>
              <c:f>Sales_analysis!$D$18</c:f>
              <c:strCache>
                <c:ptCount val="1"/>
                <c:pt idx="0">
                  <c:v>Profit </c:v>
                </c:pt>
              </c:strCache>
            </c:strRef>
          </c:tx>
          <c:spPr>
            <a:solidFill>
              <a:schemeClr val="accent2"/>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Sales_analysis!$B$19:$B$23</c:f>
              <c:strCache>
                <c:ptCount val="4"/>
                <c:pt idx="0">
                  <c:v>Central</c:v>
                </c:pt>
                <c:pt idx="1">
                  <c:v>East</c:v>
                </c:pt>
                <c:pt idx="2">
                  <c:v>South</c:v>
                </c:pt>
                <c:pt idx="3">
                  <c:v>West</c:v>
                </c:pt>
              </c:strCache>
            </c:strRef>
          </c:cat>
          <c:val>
            <c:numRef>
              <c:f>Sales_analysis!$D$19:$D$23</c:f>
              <c:numCache>
                <c:formatCode>_("$"* #,##0.00_);_("$"* \(#,##0.00\);_("$"* "-"??_);_(@_)</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1-CD5B-40F5-B847-2E523F0AC55D}"/>
            </c:ext>
          </c:extLst>
        </c:ser>
        <c:dLbls>
          <c:dLblPos val="outEnd"/>
          <c:showLegendKey val="0"/>
          <c:showVal val="1"/>
          <c:showCatName val="0"/>
          <c:showSerName val="0"/>
          <c:showPercent val="0"/>
          <c:showBubbleSize val="0"/>
        </c:dLbls>
        <c:gapWidth val="219"/>
        <c:overlap val="-27"/>
        <c:axId val="672905343"/>
        <c:axId val="672886623"/>
      </c:barChart>
      <c:catAx>
        <c:axId val="6729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886623"/>
        <c:crosses val="autoZero"/>
        <c:auto val="1"/>
        <c:lblAlgn val="ctr"/>
        <c:lblOffset val="100"/>
        <c:noMultiLvlLbl val="0"/>
      </c:catAx>
      <c:valAx>
        <c:axId val="672886623"/>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672905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Analysis.xlsx]Sales_analysis!PivotTable44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Sales_analysis!$C$30</c:f>
              <c:strCache>
                <c:ptCount val="1"/>
                <c:pt idx="0">
                  <c:v>Sales </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Sales_analysis!$B$31:$B$34</c:f>
              <c:strCache>
                <c:ptCount val="3"/>
                <c:pt idx="0">
                  <c:v>Furniture</c:v>
                </c:pt>
                <c:pt idx="1">
                  <c:v>Office Supplies</c:v>
                </c:pt>
                <c:pt idx="2">
                  <c:v>Technology</c:v>
                </c:pt>
              </c:strCache>
            </c:strRef>
          </c:cat>
          <c:val>
            <c:numRef>
              <c:f>Sales_analysis!$C$31:$C$34</c:f>
              <c:numCache>
                <c:formatCode>"$"#,##0.00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0-CACE-4EFE-939D-EC03E31F7444}"/>
            </c:ext>
          </c:extLst>
        </c:ser>
        <c:ser>
          <c:idx val="1"/>
          <c:order val="1"/>
          <c:tx>
            <c:strRef>
              <c:f>Sales_analysis!$D$30</c:f>
              <c:strCache>
                <c:ptCount val="1"/>
                <c:pt idx="0">
                  <c:v>Profit </c:v>
                </c:pt>
              </c:strCache>
            </c:strRef>
          </c:tx>
          <c:spPr>
            <a:solidFill>
              <a:schemeClr val="accent2"/>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Sales_analysis!$B$31:$B$34</c:f>
              <c:strCache>
                <c:ptCount val="3"/>
                <c:pt idx="0">
                  <c:v>Furniture</c:v>
                </c:pt>
                <c:pt idx="1">
                  <c:v>Office Supplies</c:v>
                </c:pt>
                <c:pt idx="2">
                  <c:v>Technology</c:v>
                </c:pt>
              </c:strCache>
            </c:strRef>
          </c:cat>
          <c:val>
            <c:numRef>
              <c:f>Sales_analysis!$D$31:$D$34</c:f>
              <c:numCache>
                <c:formatCode>"$"#,##0.00</c:formatCode>
                <c:ptCount val="3"/>
                <c:pt idx="0">
                  <c:v>49515.527436350014</c:v>
                </c:pt>
                <c:pt idx="1">
                  <c:v>90204.715936799927</c:v>
                </c:pt>
                <c:pt idx="2">
                  <c:v>75303.156364000024</c:v>
                </c:pt>
              </c:numCache>
            </c:numRef>
          </c:val>
          <c:extLst>
            <c:ext xmlns:c16="http://schemas.microsoft.com/office/drawing/2014/chart" uri="{C3380CC4-5D6E-409C-BE32-E72D297353CC}">
              <c16:uniqueId val="{00000001-CACE-4EFE-939D-EC03E31F7444}"/>
            </c:ext>
          </c:extLst>
        </c:ser>
        <c:dLbls>
          <c:dLblPos val="outEnd"/>
          <c:showLegendKey val="0"/>
          <c:showVal val="1"/>
          <c:showCatName val="0"/>
          <c:showSerName val="0"/>
          <c:showPercent val="0"/>
          <c:showBubbleSize val="0"/>
        </c:dLbls>
        <c:gapWidth val="219"/>
        <c:overlap val="-27"/>
        <c:axId val="1286066560"/>
        <c:axId val="1286077600"/>
      </c:barChart>
      <c:catAx>
        <c:axId val="128606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077600"/>
        <c:crosses val="autoZero"/>
        <c:auto val="1"/>
        <c:lblAlgn val="ctr"/>
        <c:lblOffset val="100"/>
        <c:noMultiLvlLbl val="0"/>
      </c:catAx>
      <c:valAx>
        <c:axId val="1286077600"/>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0665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Analysis.xlsx]Sales_analysis!PivotTable45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Sales_analysis!$C$41</c:f>
              <c:strCache>
                <c:ptCount val="1"/>
                <c:pt idx="0">
                  <c:v>Sales </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Sales_analysis!$B$42:$B$46</c:f>
              <c:strCache>
                <c:ptCount val="4"/>
                <c:pt idx="0">
                  <c:v>Chris</c:v>
                </c:pt>
                <c:pt idx="1">
                  <c:v>Erin</c:v>
                </c:pt>
                <c:pt idx="2">
                  <c:v>Sam</c:v>
                </c:pt>
                <c:pt idx="3">
                  <c:v>William</c:v>
                </c:pt>
              </c:strCache>
            </c:strRef>
          </c:cat>
          <c:val>
            <c:numRef>
              <c:f>Sales_analysis!$C$42:$C$46</c:f>
              <c:numCache>
                <c:formatCode>"$"#,##0.00</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7F47-4B4C-B87E-559EDB4598D4}"/>
            </c:ext>
          </c:extLst>
        </c:ser>
        <c:ser>
          <c:idx val="1"/>
          <c:order val="1"/>
          <c:tx>
            <c:strRef>
              <c:f>Sales_analysis!$D$41</c:f>
              <c:strCache>
                <c:ptCount val="1"/>
                <c:pt idx="0">
                  <c:v>Profit </c:v>
                </c:pt>
              </c:strCache>
            </c:strRef>
          </c:tx>
          <c:spPr>
            <a:solidFill>
              <a:schemeClr val="accent2"/>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Sales_analysis!$B$42:$B$46</c:f>
              <c:strCache>
                <c:ptCount val="4"/>
                <c:pt idx="0">
                  <c:v>Chris</c:v>
                </c:pt>
                <c:pt idx="1">
                  <c:v>Erin</c:v>
                </c:pt>
                <c:pt idx="2">
                  <c:v>Sam</c:v>
                </c:pt>
                <c:pt idx="3">
                  <c:v>William</c:v>
                </c:pt>
              </c:strCache>
            </c:strRef>
          </c:cat>
          <c:val>
            <c:numRef>
              <c:f>Sales_analysis!$D$42:$D$46</c:f>
              <c:numCache>
                <c:formatCode>"$"#,##0.00</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1-7F47-4B4C-B87E-559EDB4598D4}"/>
            </c:ext>
          </c:extLst>
        </c:ser>
        <c:dLbls>
          <c:dLblPos val="outEnd"/>
          <c:showLegendKey val="0"/>
          <c:showVal val="1"/>
          <c:showCatName val="0"/>
          <c:showSerName val="0"/>
          <c:showPercent val="0"/>
          <c:showBubbleSize val="0"/>
        </c:dLbls>
        <c:gapWidth val="219"/>
        <c:overlap val="-27"/>
        <c:axId val="1116490288"/>
        <c:axId val="1186710335"/>
      </c:barChart>
      <c:catAx>
        <c:axId val="111649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710335"/>
        <c:crosses val="autoZero"/>
        <c:auto val="1"/>
        <c:lblAlgn val="ctr"/>
        <c:lblOffset val="100"/>
        <c:noMultiLvlLbl val="0"/>
      </c:catAx>
      <c:valAx>
        <c:axId val="118671033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490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Analysis.xlsx]Sales_analysis!PivotTable46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Customer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Sales_analysis!$C$50</c:f>
              <c:strCache>
                <c:ptCount val="1"/>
                <c:pt idx="0">
                  <c:v>Sales </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Sales_analysis!$B$51:$B$55</c:f>
              <c:strCache>
                <c:ptCount val="4"/>
                <c:pt idx="0">
                  <c:v>Consumer</c:v>
                </c:pt>
                <c:pt idx="1">
                  <c:v>Corporate</c:v>
                </c:pt>
                <c:pt idx="2">
                  <c:v>Home Office</c:v>
                </c:pt>
                <c:pt idx="3">
                  <c:v>Small Business</c:v>
                </c:pt>
              </c:strCache>
            </c:strRef>
          </c:cat>
          <c:val>
            <c:numRef>
              <c:f>Sales_analysis!$C$51:$C$55</c:f>
              <c:numCache>
                <c:formatCode>"$"#,##0.00</c:formatCode>
                <c:ptCount val="4"/>
                <c:pt idx="0">
                  <c:v>394051.70000000007</c:v>
                </c:pt>
                <c:pt idx="1">
                  <c:v>634861.31000000017</c:v>
                </c:pt>
                <c:pt idx="2">
                  <c:v>461345.74</c:v>
                </c:pt>
                <c:pt idx="3">
                  <c:v>391266.0199999999</c:v>
                </c:pt>
              </c:numCache>
            </c:numRef>
          </c:val>
          <c:extLst>
            <c:ext xmlns:c16="http://schemas.microsoft.com/office/drawing/2014/chart" uri="{C3380CC4-5D6E-409C-BE32-E72D297353CC}">
              <c16:uniqueId val="{00000000-CCE0-45F0-AE35-1FBC3B2819E9}"/>
            </c:ext>
          </c:extLst>
        </c:ser>
        <c:ser>
          <c:idx val="1"/>
          <c:order val="1"/>
          <c:tx>
            <c:strRef>
              <c:f>Sales_analysis!$D$50</c:f>
              <c:strCache>
                <c:ptCount val="1"/>
                <c:pt idx="0">
                  <c:v>Profit </c:v>
                </c:pt>
              </c:strCache>
            </c:strRef>
          </c:tx>
          <c:spPr>
            <a:solidFill>
              <a:schemeClr val="accent2"/>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Sales_analysis!$B$51:$B$55</c:f>
              <c:strCache>
                <c:ptCount val="4"/>
                <c:pt idx="0">
                  <c:v>Consumer</c:v>
                </c:pt>
                <c:pt idx="1">
                  <c:v>Corporate</c:v>
                </c:pt>
                <c:pt idx="2">
                  <c:v>Home Office</c:v>
                </c:pt>
                <c:pt idx="3">
                  <c:v>Small Business</c:v>
                </c:pt>
              </c:strCache>
            </c:strRef>
          </c:cat>
          <c:val>
            <c:numRef>
              <c:f>Sales_analysis!$D$51:$D$55</c:f>
              <c:numCache>
                <c:formatCode>"$"#,##0.00</c:formatCode>
                <c:ptCount val="4"/>
                <c:pt idx="0">
                  <c:v>46524.707372600009</c:v>
                </c:pt>
                <c:pt idx="1">
                  <c:v>52542.787802400002</c:v>
                </c:pt>
                <c:pt idx="2">
                  <c:v>51665.445270920027</c:v>
                </c:pt>
                <c:pt idx="3">
                  <c:v>64290.459291230021</c:v>
                </c:pt>
              </c:numCache>
            </c:numRef>
          </c:val>
          <c:extLst>
            <c:ext xmlns:c16="http://schemas.microsoft.com/office/drawing/2014/chart" uri="{C3380CC4-5D6E-409C-BE32-E72D297353CC}">
              <c16:uniqueId val="{00000001-CCE0-45F0-AE35-1FBC3B2819E9}"/>
            </c:ext>
          </c:extLst>
        </c:ser>
        <c:dLbls>
          <c:dLblPos val="outEnd"/>
          <c:showLegendKey val="0"/>
          <c:showVal val="1"/>
          <c:showCatName val="0"/>
          <c:showSerName val="0"/>
          <c:showPercent val="0"/>
          <c:showBubbleSize val="0"/>
        </c:dLbls>
        <c:gapWidth val="219"/>
        <c:overlap val="-27"/>
        <c:axId val="1760835120"/>
        <c:axId val="1760839440"/>
      </c:barChart>
      <c:catAx>
        <c:axId val="176083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839440"/>
        <c:crosses val="autoZero"/>
        <c:auto val="1"/>
        <c:lblAlgn val="ctr"/>
        <c:lblOffset val="100"/>
        <c:noMultiLvlLbl val="0"/>
      </c:catAx>
      <c:valAx>
        <c:axId val="1760839440"/>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835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Analysis.xlsx]Sales_analysis!PivotTable71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Distribution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Sales_analysis!$C$62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93-4B8E-B7D1-901E2FFD15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93-4B8E-B7D1-901E2FFD15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93-4B8E-B7D1-901E2FFD153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93-4B8E-B7D1-901E2FFD15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Sales_analysis!$B$63:$B$67</c:f>
              <c:strCache>
                <c:ptCount val="4"/>
                <c:pt idx="0">
                  <c:v>Central</c:v>
                </c:pt>
                <c:pt idx="1">
                  <c:v>East</c:v>
                </c:pt>
                <c:pt idx="2">
                  <c:v>South</c:v>
                </c:pt>
                <c:pt idx="3">
                  <c:v>West</c:v>
                </c:pt>
              </c:strCache>
            </c:strRef>
          </c:cat>
          <c:val>
            <c:numRef>
              <c:f>Sales_analysis!$C$63:$C$67</c:f>
              <c:numCache>
                <c:formatCode>"$"#,##0.00</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F76D-4F95-AB6A-938D24531BFE}"/>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Analysis.xlsx]Sales_analysis!PivotTable72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Sales_analysis!$C$74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E3-46A3-A750-780C9E74C2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E3-46A3-A750-780C9E74C2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E3-46A3-A750-780C9E74C2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Sales_analysis!$B$75:$B$78</c:f>
              <c:strCache>
                <c:ptCount val="3"/>
                <c:pt idx="0">
                  <c:v>Furniture</c:v>
                </c:pt>
                <c:pt idx="1">
                  <c:v>Office Supplies</c:v>
                </c:pt>
                <c:pt idx="2">
                  <c:v>Technology</c:v>
                </c:pt>
              </c:strCache>
            </c:strRef>
          </c:cat>
          <c:val>
            <c:numRef>
              <c:f>Sales_analysis!$C$75:$C$78</c:f>
              <c:numCache>
                <c:formatCode>"$"#,##0.00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0-97FF-4D9E-91BE-DB0FE41E82F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Analysis.xlsx]Sales_analysis!PivotTable73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Sales_analysis!$C$84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3D-450A-B509-C18BAF2ECA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3D-450A-B509-C18BAF2ECA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3D-450A-B509-C18BAF2ECA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3D-450A-B509-C18BAF2ECA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Sales_analysis!$B$85:$B$89</c:f>
              <c:strCache>
                <c:ptCount val="4"/>
                <c:pt idx="0">
                  <c:v>Consumer</c:v>
                </c:pt>
                <c:pt idx="1">
                  <c:v>Corporate</c:v>
                </c:pt>
                <c:pt idx="2">
                  <c:v>Home Office</c:v>
                </c:pt>
                <c:pt idx="3">
                  <c:v>Small Business</c:v>
                </c:pt>
              </c:strCache>
            </c:strRef>
          </c:cat>
          <c:val>
            <c:numRef>
              <c:f>Sales_analysis!$C$85:$C$89</c:f>
              <c:numCache>
                <c:formatCode>"$"#,##0.00</c:formatCode>
                <c:ptCount val="4"/>
                <c:pt idx="0">
                  <c:v>394051.70000000007</c:v>
                </c:pt>
                <c:pt idx="1">
                  <c:v>634861.31000000017</c:v>
                </c:pt>
                <c:pt idx="2">
                  <c:v>461345.74</c:v>
                </c:pt>
                <c:pt idx="3">
                  <c:v>391266.0199999999</c:v>
                </c:pt>
              </c:numCache>
            </c:numRef>
          </c:val>
          <c:extLst>
            <c:ext xmlns:c16="http://schemas.microsoft.com/office/drawing/2014/chart" uri="{C3380CC4-5D6E-409C-BE32-E72D297353CC}">
              <c16:uniqueId val="{00000000-C475-4AF5-9D86-BE071032298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pPr>
            <a:solidFill>
              <a:schemeClr val="accent1"/>
            </a:solidFill>
            <a:ln w="9525">
              <a:solidFill>
                <a:schemeClr val="accent1"/>
              </a:solidFill>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'Product Analysis'!$D$4:$D$5</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Analysis'!$C$6:$C$12</c:f>
              <c:strCache>
                <c:ptCount val="6"/>
                <c:pt idx="0">
                  <c:v>Jan</c:v>
                </c:pt>
                <c:pt idx="1">
                  <c:v>Feb</c:v>
                </c:pt>
                <c:pt idx="2">
                  <c:v>Mar</c:v>
                </c:pt>
                <c:pt idx="3">
                  <c:v>Apr</c:v>
                </c:pt>
                <c:pt idx="4">
                  <c:v>May</c:v>
                </c:pt>
                <c:pt idx="5">
                  <c:v>Jun</c:v>
                </c:pt>
              </c:strCache>
            </c:strRef>
          </c:cat>
          <c:val>
            <c:numRef>
              <c:f>'Product Analysis'!$D$6:$D$12</c:f>
              <c:numCache>
                <c:formatCode>"$"#,##0.00</c:formatCode>
                <c:ptCount val="6"/>
                <c:pt idx="0">
                  <c:v>77992.7</c:v>
                </c:pt>
                <c:pt idx="1">
                  <c:v>125695.12000000004</c:v>
                </c:pt>
                <c:pt idx="2">
                  <c:v>81913.340000000026</c:v>
                </c:pt>
                <c:pt idx="3">
                  <c:v>111743.53999999998</c:v>
                </c:pt>
                <c:pt idx="4">
                  <c:v>96904.989999999976</c:v>
                </c:pt>
                <c:pt idx="5">
                  <c:v>125329.06</c:v>
                </c:pt>
              </c:numCache>
            </c:numRef>
          </c:val>
          <c:smooth val="0"/>
          <c:extLst>
            <c:ext xmlns:c16="http://schemas.microsoft.com/office/drawing/2014/chart" uri="{C3380CC4-5D6E-409C-BE32-E72D297353CC}">
              <c16:uniqueId val="{00000000-300A-492F-A42C-797312A68287}"/>
            </c:ext>
          </c:extLst>
        </c:ser>
        <c:ser>
          <c:idx val="1"/>
          <c:order val="1"/>
          <c:tx>
            <c:strRef>
              <c:f>'Product Analysis'!$E$4:$E$5</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Analysis'!$C$6:$C$12</c:f>
              <c:strCache>
                <c:ptCount val="6"/>
                <c:pt idx="0">
                  <c:v>Jan</c:v>
                </c:pt>
                <c:pt idx="1">
                  <c:v>Feb</c:v>
                </c:pt>
                <c:pt idx="2">
                  <c:v>Mar</c:v>
                </c:pt>
                <c:pt idx="3">
                  <c:v>Apr</c:v>
                </c:pt>
                <c:pt idx="4">
                  <c:v>May</c:v>
                </c:pt>
                <c:pt idx="5">
                  <c:v>Jun</c:v>
                </c:pt>
              </c:strCache>
            </c:strRef>
          </c:cat>
          <c:val>
            <c:numRef>
              <c:f>'Product Analysis'!$E$6:$E$12</c:f>
              <c:numCache>
                <c:formatCode>"$"#,##0.00</c:formatCode>
                <c:ptCount val="6"/>
                <c:pt idx="0">
                  <c:v>68799.839999999997</c:v>
                </c:pt>
                <c:pt idx="1">
                  <c:v>41657.679999999993</c:v>
                </c:pt>
                <c:pt idx="2">
                  <c:v>68019.710000000021</c:v>
                </c:pt>
                <c:pt idx="3">
                  <c:v>181592.15</c:v>
                </c:pt>
                <c:pt idx="4">
                  <c:v>109443.89000000003</c:v>
                </c:pt>
                <c:pt idx="5">
                  <c:v>80167.799999999974</c:v>
                </c:pt>
              </c:numCache>
            </c:numRef>
          </c:val>
          <c:smooth val="0"/>
          <c:extLst>
            <c:ext xmlns:c16="http://schemas.microsoft.com/office/drawing/2014/chart" uri="{C3380CC4-5D6E-409C-BE32-E72D297353CC}">
              <c16:uniqueId val="{00000003-0234-405A-AD52-B981D3C73732}"/>
            </c:ext>
          </c:extLst>
        </c:ser>
        <c:ser>
          <c:idx val="2"/>
          <c:order val="2"/>
          <c:tx>
            <c:strRef>
              <c:f>'Product Analysis'!$F$4:$F$5</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Analysis'!$C$6:$C$12</c:f>
              <c:strCache>
                <c:ptCount val="6"/>
                <c:pt idx="0">
                  <c:v>Jan</c:v>
                </c:pt>
                <c:pt idx="1">
                  <c:v>Feb</c:v>
                </c:pt>
                <c:pt idx="2">
                  <c:v>Mar</c:v>
                </c:pt>
                <c:pt idx="3">
                  <c:v>Apr</c:v>
                </c:pt>
                <c:pt idx="4">
                  <c:v>May</c:v>
                </c:pt>
                <c:pt idx="5">
                  <c:v>Jun</c:v>
                </c:pt>
              </c:strCache>
            </c:strRef>
          </c:cat>
          <c:val>
            <c:numRef>
              <c:f>'Product Analysis'!$F$6:$F$12</c:f>
              <c:numCache>
                <c:formatCode>"$"#,##0.00</c:formatCode>
                <c:ptCount val="6"/>
                <c:pt idx="0">
                  <c:v>118206.01000000004</c:v>
                </c:pt>
                <c:pt idx="1">
                  <c:v>158149.63999999996</c:v>
                </c:pt>
                <c:pt idx="2">
                  <c:v>115234.08000000003</c:v>
                </c:pt>
                <c:pt idx="3">
                  <c:v>90693.500000000015</c:v>
                </c:pt>
                <c:pt idx="4">
                  <c:v>83881.970000000016</c:v>
                </c:pt>
                <c:pt idx="5">
                  <c:v>146099.74999999997</c:v>
                </c:pt>
              </c:numCache>
            </c:numRef>
          </c:val>
          <c:smooth val="0"/>
          <c:extLst>
            <c:ext xmlns:c16="http://schemas.microsoft.com/office/drawing/2014/chart" uri="{C3380CC4-5D6E-409C-BE32-E72D297353CC}">
              <c16:uniqueId val="{00000004-0234-405A-AD52-B981D3C73732}"/>
            </c:ext>
          </c:extLst>
        </c:ser>
        <c:dLbls>
          <c:dLblPos val="t"/>
          <c:showLegendKey val="0"/>
          <c:showVal val="1"/>
          <c:showCatName val="0"/>
          <c:showSerName val="0"/>
          <c:showPercent val="0"/>
          <c:showBubbleSize val="0"/>
        </c:dLbls>
        <c:marker val="1"/>
        <c:smooth val="0"/>
        <c:axId val="672923103"/>
        <c:axId val="672933663"/>
      </c:lineChart>
      <c:catAx>
        <c:axId val="67292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33663"/>
        <c:crosses val="autoZero"/>
        <c:auto val="1"/>
        <c:lblAlgn val="ctr"/>
        <c:lblOffset val="100"/>
        <c:noMultiLvlLbl val="0"/>
      </c:catAx>
      <c:valAx>
        <c:axId val="6729336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23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'Product Analysis'!$D$19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A96-4B01-8C35-7A994BC9D6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96-4B01-8C35-7A994BC9D6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4A96-4B01-8C35-7A994BC9D6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Analysis'!$C$20:$C$23</c:f>
              <c:strCache>
                <c:ptCount val="3"/>
                <c:pt idx="0">
                  <c:v>Furniture</c:v>
                </c:pt>
                <c:pt idx="1">
                  <c:v>Office Supplies</c:v>
                </c:pt>
                <c:pt idx="2">
                  <c:v>Technology</c:v>
                </c:pt>
              </c:strCache>
            </c:strRef>
          </c:cat>
          <c:val>
            <c:numRef>
              <c:f>'Product Analysis'!$D$20:$D$23</c:f>
              <c:numCache>
                <c:formatCode>"$"#,##0.00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0-4A96-4B01-8C35-7A994BC9D6D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'Product Analysis'!$D$33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EB-4819-8D2B-A3DDCA6456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EB-4819-8D2B-A3DDCA6456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EB-4819-8D2B-A3DDCA645630}"/>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Analysis'!$C$34:$C$37</c:f>
              <c:strCache>
                <c:ptCount val="3"/>
                <c:pt idx="0">
                  <c:v>Furniture</c:v>
                </c:pt>
                <c:pt idx="1">
                  <c:v>Office Supplies</c:v>
                </c:pt>
                <c:pt idx="2">
                  <c:v>Technology</c:v>
                </c:pt>
              </c:strCache>
            </c:strRef>
          </c:cat>
          <c:val>
            <c:numRef>
              <c:f>'Product Analysis'!$D$34:$D$37</c:f>
              <c:numCache>
                <c:formatCode>"$"#,##0.00</c:formatCode>
                <c:ptCount val="3"/>
                <c:pt idx="0">
                  <c:v>49515.527436350014</c:v>
                </c:pt>
                <c:pt idx="1">
                  <c:v>90204.715936799927</c:v>
                </c:pt>
                <c:pt idx="2">
                  <c:v>75303.156364000024</c:v>
                </c:pt>
              </c:numCache>
            </c:numRef>
          </c:val>
          <c:extLst>
            <c:ext xmlns:c16="http://schemas.microsoft.com/office/drawing/2014/chart" uri="{C3380CC4-5D6E-409C-BE32-E72D297353CC}">
              <c16:uniqueId val="{00000000-EDCE-4FF9-8738-750920DD511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Sold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'Product Analysis'!$D$45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83-49D2-B708-A191318C22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83-49D2-B708-A191318C22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83-49D2-B708-A191318C22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Analysis'!$C$46:$C$49</c:f>
              <c:strCache>
                <c:ptCount val="3"/>
                <c:pt idx="0">
                  <c:v>Furniture</c:v>
                </c:pt>
                <c:pt idx="1">
                  <c:v>Office Supplies</c:v>
                </c:pt>
                <c:pt idx="2">
                  <c:v>Technology</c:v>
                </c:pt>
              </c:strCache>
            </c:strRef>
          </c:cat>
          <c:val>
            <c:numRef>
              <c:f>'Product Analysis'!$D$46:$D$49</c:f>
              <c:numCache>
                <c:formatCode>General</c:formatCode>
                <c:ptCount val="3"/>
                <c:pt idx="0">
                  <c:v>4912</c:v>
                </c:pt>
                <c:pt idx="1">
                  <c:v>14272</c:v>
                </c:pt>
                <c:pt idx="2">
                  <c:v>5918</c:v>
                </c:pt>
              </c:numCache>
            </c:numRef>
          </c:val>
          <c:extLst>
            <c:ext xmlns:c16="http://schemas.microsoft.com/office/drawing/2014/chart" uri="{C3380CC4-5D6E-409C-BE32-E72D297353CC}">
              <c16:uniqueId val="{00000000-F306-4D69-BFEF-688BD51EB7C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By Quntity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Analysis'!$D$55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Analysis'!$C$56:$C$66</c:f>
              <c:strCache>
                <c:ptCount val="10"/>
                <c:pt idx="0">
                  <c:v>Labels</c:v>
                </c:pt>
                <c:pt idx="1">
                  <c:v>Chairs &amp; Chairmats</c:v>
                </c:pt>
                <c:pt idx="2">
                  <c:v>Appliances</c:v>
                </c:pt>
                <c:pt idx="3">
                  <c:v>Storage &amp; Organization</c:v>
                </c:pt>
                <c:pt idx="4">
                  <c:v>Office Furnishings</c:v>
                </c:pt>
                <c:pt idx="5">
                  <c:v>Telephones and Communication</c:v>
                </c:pt>
                <c:pt idx="6">
                  <c:v>Computer Peripherals</c:v>
                </c:pt>
                <c:pt idx="7">
                  <c:v>Binders and Binder Accessories</c:v>
                </c:pt>
                <c:pt idx="8">
                  <c:v>Pens &amp; Art Supplies</c:v>
                </c:pt>
                <c:pt idx="9">
                  <c:v>Paper</c:v>
                </c:pt>
              </c:strCache>
            </c:strRef>
          </c:cat>
          <c:val>
            <c:numRef>
              <c:f>'Product Analysis'!$D$56:$D$66</c:f>
              <c:numCache>
                <c:formatCode>General</c:formatCode>
                <c:ptCount val="10"/>
                <c:pt idx="0">
                  <c:v>903</c:v>
                </c:pt>
                <c:pt idx="1">
                  <c:v>1138</c:v>
                </c:pt>
                <c:pt idx="2">
                  <c:v>1187</c:v>
                </c:pt>
                <c:pt idx="3">
                  <c:v>1889</c:v>
                </c:pt>
                <c:pt idx="4">
                  <c:v>2356</c:v>
                </c:pt>
                <c:pt idx="5">
                  <c:v>2358</c:v>
                </c:pt>
                <c:pt idx="6">
                  <c:v>2481</c:v>
                </c:pt>
                <c:pt idx="7">
                  <c:v>2554</c:v>
                </c:pt>
                <c:pt idx="8">
                  <c:v>2744</c:v>
                </c:pt>
                <c:pt idx="9">
                  <c:v>3481</c:v>
                </c:pt>
              </c:numCache>
            </c:numRef>
          </c:val>
          <c:extLst>
            <c:ext xmlns:c16="http://schemas.microsoft.com/office/drawing/2014/chart" uri="{C3380CC4-5D6E-409C-BE32-E72D297353CC}">
              <c16:uniqueId val="{00000000-57BF-4960-99B2-7A329AFA8991}"/>
            </c:ext>
          </c:extLst>
        </c:ser>
        <c:dLbls>
          <c:dLblPos val="outEnd"/>
          <c:showLegendKey val="0"/>
          <c:showVal val="1"/>
          <c:showCatName val="0"/>
          <c:showSerName val="0"/>
          <c:showPercent val="0"/>
          <c:showBubbleSize val="0"/>
        </c:dLbls>
        <c:gapWidth val="182"/>
        <c:axId val="1760894160"/>
        <c:axId val="1760890800"/>
      </c:barChart>
      <c:catAx>
        <c:axId val="176089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890800"/>
        <c:crosses val="autoZero"/>
        <c:auto val="1"/>
        <c:lblAlgn val="ctr"/>
        <c:lblOffset val="100"/>
        <c:noMultiLvlLbl val="0"/>
      </c:catAx>
      <c:valAx>
        <c:axId val="1760890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89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By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Analysis'!$D$71</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Analysis'!$C$72:$C$82</c:f>
              <c:strCache>
                <c:ptCount val="10"/>
                <c:pt idx="0">
                  <c:v>Computer Peripherals</c:v>
                </c:pt>
                <c:pt idx="1">
                  <c:v>Office Furnishings</c:v>
                </c:pt>
                <c:pt idx="2">
                  <c:v>Copiers and Fax</c:v>
                </c:pt>
                <c:pt idx="3">
                  <c:v>Bookcases</c:v>
                </c:pt>
                <c:pt idx="4">
                  <c:v>Tables</c:v>
                </c:pt>
                <c:pt idx="5">
                  <c:v>Storage &amp; Organization</c:v>
                </c:pt>
                <c:pt idx="6">
                  <c:v>Binders and Binder Accessories</c:v>
                </c:pt>
                <c:pt idx="7">
                  <c:v>Telephones and Communication</c:v>
                </c:pt>
                <c:pt idx="8">
                  <c:v>Chairs &amp; Chairmats</c:v>
                </c:pt>
                <c:pt idx="9">
                  <c:v>Office Machines</c:v>
                </c:pt>
              </c:strCache>
            </c:strRef>
          </c:cat>
          <c:val>
            <c:numRef>
              <c:f>'Product Analysis'!$D$72:$D$82</c:f>
              <c:numCache>
                <c:formatCode>"$"#,##0.00</c:formatCode>
                <c:ptCount val="10"/>
                <c:pt idx="0">
                  <c:v>96261.300000000017</c:v>
                </c:pt>
                <c:pt idx="1">
                  <c:v>98070.909999999989</c:v>
                </c:pt>
                <c:pt idx="2">
                  <c:v>99069.48</c:v>
                </c:pt>
                <c:pt idx="3">
                  <c:v>107796.09000000004</c:v>
                </c:pt>
                <c:pt idx="4">
                  <c:v>172511.33000000002</c:v>
                </c:pt>
                <c:pt idx="5">
                  <c:v>175730.04999999996</c:v>
                </c:pt>
                <c:pt idx="6">
                  <c:v>185928.13999999984</c:v>
                </c:pt>
                <c:pt idx="7">
                  <c:v>198764.48999999985</c:v>
                </c:pt>
                <c:pt idx="8">
                  <c:v>241200.42000000007</c:v>
                </c:pt>
                <c:pt idx="9">
                  <c:v>318169.67999999993</c:v>
                </c:pt>
              </c:numCache>
            </c:numRef>
          </c:val>
          <c:extLst>
            <c:ext xmlns:c16="http://schemas.microsoft.com/office/drawing/2014/chart" uri="{C3380CC4-5D6E-409C-BE32-E72D297353CC}">
              <c16:uniqueId val="{00000000-5004-4D76-81BA-4AD02D159CB1}"/>
            </c:ext>
          </c:extLst>
        </c:ser>
        <c:dLbls>
          <c:dLblPos val="outEnd"/>
          <c:showLegendKey val="0"/>
          <c:showVal val="1"/>
          <c:showCatName val="0"/>
          <c:showSerName val="0"/>
          <c:showPercent val="0"/>
          <c:showBubbleSize val="0"/>
        </c:dLbls>
        <c:gapWidth val="182"/>
        <c:axId val="1565100416"/>
        <c:axId val="1565100896"/>
      </c:barChart>
      <c:catAx>
        <c:axId val="156510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100896"/>
        <c:crosses val="autoZero"/>
        <c:auto val="1"/>
        <c:lblAlgn val="ctr"/>
        <c:lblOffset val="100"/>
        <c:noMultiLvlLbl val="0"/>
      </c:catAx>
      <c:valAx>
        <c:axId val="1565100896"/>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10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Analysis.xlsx]Product Analysis!PivotTable58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Analysis'!$D$87</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Analysis'!$C$88:$C$98</c:f>
              <c:strCache>
                <c:ptCount val="10"/>
                <c:pt idx="0">
                  <c:v>Labels</c:v>
                </c:pt>
                <c:pt idx="1">
                  <c:v>Paper</c:v>
                </c:pt>
                <c:pt idx="2">
                  <c:v>Storage &amp; Organization</c:v>
                </c:pt>
                <c:pt idx="3">
                  <c:v>Office Machines</c:v>
                </c:pt>
                <c:pt idx="4">
                  <c:v>Appliances</c:v>
                </c:pt>
                <c:pt idx="5">
                  <c:v>Office Furnishings</c:v>
                </c:pt>
                <c:pt idx="6">
                  <c:v>Copiers and Fax</c:v>
                </c:pt>
                <c:pt idx="7">
                  <c:v>Chairs &amp; Chairmats</c:v>
                </c:pt>
                <c:pt idx="8">
                  <c:v>Telephones and Communication</c:v>
                </c:pt>
                <c:pt idx="9">
                  <c:v>Binders and Binder Accessories</c:v>
                </c:pt>
              </c:strCache>
            </c:strRef>
          </c:cat>
          <c:val>
            <c:numRef>
              <c:f>'Product Analysis'!$D$88:$D$98</c:f>
              <c:numCache>
                <c:formatCode>"$"#,##0.00</c:formatCode>
                <c:ptCount val="10"/>
                <c:pt idx="0">
                  <c:v>7028.1595000000016</c:v>
                </c:pt>
                <c:pt idx="1">
                  <c:v>7769.3150699999978</c:v>
                </c:pt>
                <c:pt idx="2">
                  <c:v>7803.9946</c:v>
                </c:pt>
                <c:pt idx="3">
                  <c:v>8824.3905639999939</c:v>
                </c:pt>
                <c:pt idx="4">
                  <c:v>12594.820600000001</c:v>
                </c:pt>
                <c:pt idx="5">
                  <c:v>18724.1191</c:v>
                </c:pt>
                <c:pt idx="6">
                  <c:v>23990.207579999998</c:v>
                </c:pt>
                <c:pt idx="7">
                  <c:v>39808.485999999997</c:v>
                </c:pt>
                <c:pt idx="8">
                  <c:v>40790.514240000019</c:v>
                </c:pt>
                <c:pt idx="9">
                  <c:v>59296.389429999988</c:v>
                </c:pt>
              </c:numCache>
            </c:numRef>
          </c:val>
          <c:extLst>
            <c:ext xmlns:c16="http://schemas.microsoft.com/office/drawing/2014/chart" uri="{C3380CC4-5D6E-409C-BE32-E72D297353CC}">
              <c16:uniqueId val="{00000000-4299-4073-9B34-51E3B15610E3}"/>
            </c:ext>
          </c:extLst>
        </c:ser>
        <c:dLbls>
          <c:dLblPos val="outEnd"/>
          <c:showLegendKey val="0"/>
          <c:showVal val="1"/>
          <c:showCatName val="0"/>
          <c:showSerName val="0"/>
          <c:showPercent val="0"/>
          <c:showBubbleSize val="0"/>
        </c:dLbls>
        <c:gapWidth val="182"/>
        <c:axId val="672941823"/>
        <c:axId val="672969183"/>
      </c:barChart>
      <c:catAx>
        <c:axId val="672941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69183"/>
        <c:crosses val="autoZero"/>
        <c:auto val="1"/>
        <c:lblAlgn val="ctr"/>
        <c:lblOffset val="100"/>
        <c:noMultiLvlLbl val="0"/>
      </c:catAx>
      <c:valAx>
        <c:axId val="672969183"/>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41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Dashboard - Order Analysis'!A1"/><Relationship Id="rId4" Type="http://schemas.openxmlformats.org/officeDocument/2006/relationships/chart" Target="../charts/chart4.xml"/><Relationship Id="rId9" Type="http://schemas.openxmlformats.org/officeDocument/2006/relationships/hyperlink" Target="#'Dashboard- Product_Analysis'!A1"/></Relationships>
</file>

<file path=xl/drawings/_rels/drawing2.xml.rels><?xml version="1.0" encoding="UTF-8" standalone="yes"?>
<Relationships xmlns="http://schemas.openxmlformats.org/package/2006/relationships"><Relationship Id="rId8" Type="http://schemas.openxmlformats.org/officeDocument/2006/relationships/hyperlink" Target="#'Executive Summery'!A1"/><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hyperlink" Target="#'Dashboard - Order Analysis'!A1"/></Relationships>
</file>

<file path=xl/drawings/_rels/drawing3.xml.rels><?xml version="1.0" encoding="UTF-8" standalone="yes"?>
<Relationships xmlns="http://schemas.openxmlformats.org/package/2006/relationships"><Relationship Id="rId8" Type="http://schemas.openxmlformats.org/officeDocument/2006/relationships/hyperlink" Target="#'Dashboard- Product_Analysis'!A1"/><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 Id="rId9" Type="http://schemas.openxmlformats.org/officeDocument/2006/relationships/hyperlink" Target="#'Executive Summery'!A1"/></Relationships>
</file>

<file path=xl/drawings/_rels/drawing4.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1.xml"/><Relationship Id="rId3" Type="http://schemas.openxmlformats.org/officeDocument/2006/relationships/chart" Target="../charts/chart36.xml"/><Relationship Id="rId7" Type="http://schemas.openxmlformats.org/officeDocument/2006/relationships/chart" Target="../charts/chart40.xm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chart" Target="../charts/chart39.xml"/><Relationship Id="rId5" Type="http://schemas.openxmlformats.org/officeDocument/2006/relationships/chart" Target="../charts/chart38.xml"/><Relationship Id="rId4" Type="http://schemas.openxmlformats.org/officeDocument/2006/relationships/chart" Target="../charts/chart3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drawing1.xml><?xml version="1.0" encoding="utf-8"?>
<xdr:wsDr xmlns:xdr="http://schemas.openxmlformats.org/drawingml/2006/spreadsheetDrawing" xmlns:a="http://schemas.openxmlformats.org/drawingml/2006/main">
  <xdr:twoCellAnchor>
    <xdr:from>
      <xdr:col>3</xdr:col>
      <xdr:colOff>108857</xdr:colOff>
      <xdr:row>1</xdr:row>
      <xdr:rowOff>70302</xdr:rowOff>
    </xdr:from>
    <xdr:to>
      <xdr:col>7</xdr:col>
      <xdr:colOff>394607</xdr:colOff>
      <xdr:row>5</xdr:row>
      <xdr:rowOff>165553</xdr:rowOff>
    </xdr:to>
    <xdr:grpSp>
      <xdr:nvGrpSpPr>
        <xdr:cNvPr id="6" name="Group 5">
          <a:extLst>
            <a:ext uri="{FF2B5EF4-FFF2-40B4-BE49-F238E27FC236}">
              <a16:creationId xmlns:a16="http://schemas.microsoft.com/office/drawing/2014/main" id="{9EE47789-6B1E-2518-A013-2175AB4A7B3F}"/>
            </a:ext>
          </a:extLst>
        </xdr:cNvPr>
        <xdr:cNvGrpSpPr/>
      </xdr:nvGrpSpPr>
      <xdr:grpSpPr>
        <a:xfrm>
          <a:off x="1942420" y="903740"/>
          <a:ext cx="2730500" cy="762001"/>
          <a:chOff x="1945821" y="898069"/>
          <a:chExt cx="2626180" cy="817915"/>
        </a:xfrm>
      </xdr:grpSpPr>
      <xdr:sp macro="" textlink="">
        <xdr:nvSpPr>
          <xdr:cNvPr id="2" name="TextBox 1">
            <a:extLst>
              <a:ext uri="{FF2B5EF4-FFF2-40B4-BE49-F238E27FC236}">
                <a16:creationId xmlns:a16="http://schemas.microsoft.com/office/drawing/2014/main" id="{AFAA5B12-8C08-6C94-9162-EA9C14C4CFED}"/>
              </a:ext>
            </a:extLst>
          </xdr:cNvPr>
          <xdr:cNvSpPr txBox="1"/>
        </xdr:nvSpPr>
        <xdr:spPr>
          <a:xfrm>
            <a:off x="1945821" y="898069"/>
            <a:ext cx="2626180" cy="817915"/>
          </a:xfrm>
          <a:prstGeom prst="rect">
            <a:avLst/>
          </a:prstGeom>
          <a:noFill/>
          <a:ln w="12700" cmpd="sng">
            <a:solidFill>
              <a:schemeClr val="tx1"/>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Total Orders</a:t>
            </a:r>
          </a:p>
        </xdr:txBody>
      </xdr:sp>
      <xdr:sp macro="" textlink="Sales_analysis!Q8">
        <xdr:nvSpPr>
          <xdr:cNvPr id="4" name="TextBox 3">
            <a:extLst>
              <a:ext uri="{FF2B5EF4-FFF2-40B4-BE49-F238E27FC236}">
                <a16:creationId xmlns:a16="http://schemas.microsoft.com/office/drawing/2014/main" id="{04EB15B2-13B1-5D8E-1194-9D2F66CA8AE0}"/>
              </a:ext>
            </a:extLst>
          </xdr:cNvPr>
          <xdr:cNvSpPr txBox="1"/>
        </xdr:nvSpPr>
        <xdr:spPr>
          <a:xfrm>
            <a:off x="2299608" y="1183821"/>
            <a:ext cx="1700892" cy="431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2F5590-52C7-4FE4-B305-516DE7195741}"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1358</a:t>
            </a:fld>
            <a:endParaRPr lang="en-US" sz="24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11</xdr:col>
      <xdr:colOff>471714</xdr:colOff>
      <xdr:row>1</xdr:row>
      <xdr:rowOff>70302</xdr:rowOff>
    </xdr:from>
    <xdr:to>
      <xdr:col>16</xdr:col>
      <xdr:colOff>147241</xdr:colOff>
      <xdr:row>5</xdr:row>
      <xdr:rowOff>163945</xdr:rowOff>
    </xdr:to>
    <xdr:grpSp>
      <xdr:nvGrpSpPr>
        <xdr:cNvPr id="7" name="Group 6">
          <a:extLst>
            <a:ext uri="{FF2B5EF4-FFF2-40B4-BE49-F238E27FC236}">
              <a16:creationId xmlns:a16="http://schemas.microsoft.com/office/drawing/2014/main" id="{6F0E2031-248E-4843-AF41-EBE7D88F2B29}"/>
            </a:ext>
          </a:extLst>
        </xdr:cNvPr>
        <xdr:cNvGrpSpPr/>
      </xdr:nvGrpSpPr>
      <xdr:grpSpPr>
        <a:xfrm>
          <a:off x="7194777" y="903740"/>
          <a:ext cx="2731464" cy="760393"/>
          <a:chOff x="1802709" y="881911"/>
          <a:chExt cx="2736000" cy="774000"/>
        </a:xfrm>
      </xdr:grpSpPr>
      <xdr:sp macro="" textlink="">
        <xdr:nvSpPr>
          <xdr:cNvPr id="8" name="TextBox 7">
            <a:extLst>
              <a:ext uri="{FF2B5EF4-FFF2-40B4-BE49-F238E27FC236}">
                <a16:creationId xmlns:a16="http://schemas.microsoft.com/office/drawing/2014/main" id="{7E6B320E-1447-9E8B-3E7D-3E210F78B3D4}"/>
              </a:ext>
            </a:extLst>
          </xdr:cNvPr>
          <xdr:cNvSpPr txBox="1"/>
        </xdr:nvSpPr>
        <xdr:spPr>
          <a:xfrm>
            <a:off x="1802709" y="881911"/>
            <a:ext cx="2736000" cy="774000"/>
          </a:xfrm>
          <a:prstGeom prst="rect">
            <a:avLst/>
          </a:prstGeom>
          <a:noFill/>
          <a:ln w="12700" cmpd="sng">
            <a:solidFill>
              <a:sysClr val="windowText" lastClr="000000"/>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Total Sale</a:t>
            </a:r>
          </a:p>
        </xdr:txBody>
      </xdr:sp>
      <xdr:sp macro="" textlink="Sales_analysis!Q15">
        <xdr:nvSpPr>
          <xdr:cNvPr id="9" name="TextBox 8">
            <a:extLst>
              <a:ext uri="{FF2B5EF4-FFF2-40B4-BE49-F238E27FC236}">
                <a16:creationId xmlns:a16="http://schemas.microsoft.com/office/drawing/2014/main" id="{3822B51A-AF8D-09B3-6A47-8E694167ABE3}"/>
              </a:ext>
            </a:extLst>
          </xdr:cNvPr>
          <xdr:cNvSpPr txBox="1"/>
        </xdr:nvSpPr>
        <xdr:spPr>
          <a:xfrm>
            <a:off x="2109107" y="1183821"/>
            <a:ext cx="2109107"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F4BB456-B106-41A5-A1E5-0D586E41323A}"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$1,881,524.77</a:t>
            </a:fld>
            <a:endParaRPr lang="en-US" sz="24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20</xdr:col>
      <xdr:colOff>234725</xdr:colOff>
      <xdr:row>1</xdr:row>
      <xdr:rowOff>70302</xdr:rowOff>
    </xdr:from>
    <xdr:to>
      <xdr:col>24</xdr:col>
      <xdr:colOff>521439</xdr:colOff>
      <xdr:row>5</xdr:row>
      <xdr:rowOff>163945</xdr:rowOff>
    </xdr:to>
    <xdr:grpSp>
      <xdr:nvGrpSpPr>
        <xdr:cNvPr id="10" name="Group 9">
          <a:extLst>
            <a:ext uri="{FF2B5EF4-FFF2-40B4-BE49-F238E27FC236}">
              <a16:creationId xmlns:a16="http://schemas.microsoft.com/office/drawing/2014/main" id="{E67FFEC7-6D4A-4AF0-8CD4-05F0B5280CB7}"/>
            </a:ext>
          </a:extLst>
        </xdr:cNvPr>
        <xdr:cNvGrpSpPr/>
      </xdr:nvGrpSpPr>
      <xdr:grpSpPr>
        <a:xfrm>
          <a:off x="12458475" y="903740"/>
          <a:ext cx="2731464" cy="760393"/>
          <a:chOff x="1945821" y="898070"/>
          <a:chExt cx="2736000" cy="767387"/>
        </a:xfrm>
      </xdr:grpSpPr>
      <xdr:sp macro="" textlink="">
        <xdr:nvSpPr>
          <xdr:cNvPr id="11" name="TextBox 10">
            <a:extLst>
              <a:ext uri="{FF2B5EF4-FFF2-40B4-BE49-F238E27FC236}">
                <a16:creationId xmlns:a16="http://schemas.microsoft.com/office/drawing/2014/main" id="{D4FB5409-1BDD-F02A-FD2D-D1FE391AF85E}"/>
              </a:ext>
            </a:extLst>
          </xdr:cNvPr>
          <xdr:cNvSpPr txBox="1"/>
        </xdr:nvSpPr>
        <xdr:spPr>
          <a:xfrm>
            <a:off x="1945821" y="898070"/>
            <a:ext cx="2736000" cy="767387"/>
          </a:xfrm>
          <a:prstGeom prst="rect">
            <a:avLst/>
          </a:prstGeom>
          <a:noFill/>
          <a:ln w="12700" cmpd="sng">
            <a:solidFill>
              <a:sysClr val="windowText" lastClr="000000"/>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Total Proft</a:t>
            </a:r>
          </a:p>
        </xdr:txBody>
      </xdr:sp>
      <xdr:sp macro="" textlink="Sales_analysis!Q22">
        <xdr:nvSpPr>
          <xdr:cNvPr id="12" name="TextBox 11">
            <a:extLst>
              <a:ext uri="{FF2B5EF4-FFF2-40B4-BE49-F238E27FC236}">
                <a16:creationId xmlns:a16="http://schemas.microsoft.com/office/drawing/2014/main" id="{DAA77EBD-9D62-F5D5-26F2-9920C8D90F1E}"/>
              </a:ext>
            </a:extLst>
          </xdr:cNvPr>
          <xdr:cNvSpPr txBox="1"/>
        </xdr:nvSpPr>
        <xdr:spPr>
          <a:xfrm>
            <a:off x="2299607" y="1183821"/>
            <a:ext cx="1823355"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E488C7-488F-4E7A-ABEC-6A0AF0C69A2D}"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$215,023.40</a:t>
            </a:fld>
            <a:endParaRPr lang="en-US" sz="24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31</xdr:col>
      <xdr:colOff>29937</xdr:colOff>
      <xdr:row>1</xdr:row>
      <xdr:rowOff>70302</xdr:rowOff>
    </xdr:from>
    <xdr:to>
      <xdr:col>35</xdr:col>
      <xdr:colOff>315517</xdr:colOff>
      <xdr:row>5</xdr:row>
      <xdr:rowOff>163945</xdr:rowOff>
    </xdr:to>
    <xdr:grpSp>
      <xdr:nvGrpSpPr>
        <xdr:cNvPr id="13" name="Group 12">
          <a:extLst>
            <a:ext uri="{FF2B5EF4-FFF2-40B4-BE49-F238E27FC236}">
              <a16:creationId xmlns:a16="http://schemas.microsoft.com/office/drawing/2014/main" id="{1E40DFAB-FC0C-468E-9121-256F382849C9}"/>
            </a:ext>
          </a:extLst>
        </xdr:cNvPr>
        <xdr:cNvGrpSpPr/>
      </xdr:nvGrpSpPr>
      <xdr:grpSpPr>
        <a:xfrm>
          <a:off x="18976750" y="903740"/>
          <a:ext cx="2730330" cy="760393"/>
          <a:chOff x="1914005" y="898069"/>
          <a:chExt cx="2736000" cy="758314"/>
        </a:xfrm>
      </xdr:grpSpPr>
      <xdr:sp macro="" textlink="">
        <xdr:nvSpPr>
          <xdr:cNvPr id="14" name="TextBox 13">
            <a:extLst>
              <a:ext uri="{FF2B5EF4-FFF2-40B4-BE49-F238E27FC236}">
                <a16:creationId xmlns:a16="http://schemas.microsoft.com/office/drawing/2014/main" id="{5D80C8A6-93AA-A91A-21F4-37B778174AEF}"/>
              </a:ext>
            </a:extLst>
          </xdr:cNvPr>
          <xdr:cNvSpPr txBox="1"/>
        </xdr:nvSpPr>
        <xdr:spPr>
          <a:xfrm>
            <a:off x="1914005" y="898069"/>
            <a:ext cx="2736000" cy="758314"/>
          </a:xfrm>
          <a:prstGeom prst="rect">
            <a:avLst/>
          </a:prstGeom>
          <a:noFill/>
          <a:ln w="12700" cmpd="sng">
            <a:solidFill>
              <a:sysClr val="windowText" lastClr="000000"/>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Profit</a:t>
            </a:r>
            <a:r>
              <a:rPr lang="en-US" sz="1800"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Margin</a:t>
            </a:r>
            <a:endPar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Sales_analysis!Q27">
        <xdr:nvSpPr>
          <xdr:cNvPr id="15" name="TextBox 14">
            <a:extLst>
              <a:ext uri="{FF2B5EF4-FFF2-40B4-BE49-F238E27FC236}">
                <a16:creationId xmlns:a16="http://schemas.microsoft.com/office/drawing/2014/main" id="{0C617BBB-45D5-9771-02E1-BC76F71ECFD1}"/>
              </a:ext>
            </a:extLst>
          </xdr:cNvPr>
          <xdr:cNvSpPr txBox="1"/>
        </xdr:nvSpPr>
        <xdr:spPr>
          <a:xfrm>
            <a:off x="2299607" y="1183821"/>
            <a:ext cx="1823355"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D60BB5A-551A-4E65-86E1-FAABEC2B61A3}"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11.43%</a:t>
            </a:fld>
            <a:endParaRPr lang="en-US" sz="24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41</xdr:col>
      <xdr:colOff>475116</xdr:colOff>
      <xdr:row>1</xdr:row>
      <xdr:rowOff>70302</xdr:rowOff>
    </xdr:from>
    <xdr:to>
      <xdr:col>46</xdr:col>
      <xdr:colOff>149510</xdr:colOff>
      <xdr:row>5</xdr:row>
      <xdr:rowOff>163945</xdr:rowOff>
    </xdr:to>
    <xdr:grpSp>
      <xdr:nvGrpSpPr>
        <xdr:cNvPr id="16" name="Group 15">
          <a:extLst>
            <a:ext uri="{FF2B5EF4-FFF2-40B4-BE49-F238E27FC236}">
              <a16:creationId xmlns:a16="http://schemas.microsoft.com/office/drawing/2014/main" id="{FEB0EAD3-DCFF-49A6-958F-7F1B22020A9B}"/>
            </a:ext>
          </a:extLst>
        </xdr:cNvPr>
        <xdr:cNvGrpSpPr/>
      </xdr:nvGrpSpPr>
      <xdr:grpSpPr>
        <a:xfrm>
          <a:off x="25533804" y="903740"/>
          <a:ext cx="2730331" cy="760393"/>
          <a:chOff x="1945821" y="898069"/>
          <a:chExt cx="2736000" cy="758314"/>
        </a:xfrm>
        <a:noFill/>
      </xdr:grpSpPr>
      <xdr:sp macro="" textlink="">
        <xdr:nvSpPr>
          <xdr:cNvPr id="17" name="TextBox 16">
            <a:extLst>
              <a:ext uri="{FF2B5EF4-FFF2-40B4-BE49-F238E27FC236}">
                <a16:creationId xmlns:a16="http://schemas.microsoft.com/office/drawing/2014/main" id="{010E5068-14A8-FD7D-973A-FD6B30CB75FF}"/>
              </a:ext>
            </a:extLst>
          </xdr:cNvPr>
          <xdr:cNvSpPr txBox="1"/>
        </xdr:nvSpPr>
        <xdr:spPr>
          <a:xfrm>
            <a:off x="1945821" y="898069"/>
            <a:ext cx="2736000" cy="758314"/>
          </a:xfrm>
          <a:prstGeom prst="rect">
            <a:avLst/>
          </a:prstGeom>
          <a:grpFill/>
          <a:ln w="12700" cmpd="sng">
            <a:solidFill>
              <a:sysClr val="windowText" lastClr="000000"/>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Average Order</a:t>
            </a:r>
          </a:p>
        </xdr:txBody>
      </xdr:sp>
      <xdr:sp macro="" textlink="Sales_analysis!Q34">
        <xdr:nvSpPr>
          <xdr:cNvPr id="18" name="TextBox 17">
            <a:extLst>
              <a:ext uri="{FF2B5EF4-FFF2-40B4-BE49-F238E27FC236}">
                <a16:creationId xmlns:a16="http://schemas.microsoft.com/office/drawing/2014/main" id="{D3CB0E67-05DB-ED9F-8411-2B3DEB0623B0}"/>
              </a:ext>
            </a:extLst>
          </xdr:cNvPr>
          <xdr:cNvSpPr txBox="1"/>
        </xdr:nvSpPr>
        <xdr:spPr>
          <a:xfrm>
            <a:off x="2299607" y="1183821"/>
            <a:ext cx="1823355" cy="34017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22E28AA-5D0C-4C6A-990C-980903A85E50}"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$971.86</a:t>
            </a:fld>
            <a:endParaRPr lang="en-US" sz="24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3</xdr:col>
      <xdr:colOff>104874</xdr:colOff>
      <xdr:row>6</xdr:row>
      <xdr:rowOff>141513</xdr:rowOff>
    </xdr:from>
    <xdr:to>
      <xdr:col>34</xdr:col>
      <xdr:colOff>611187</xdr:colOff>
      <xdr:row>27</xdr:row>
      <xdr:rowOff>23812</xdr:rowOff>
    </xdr:to>
    <xdr:graphicFrame macro="">
      <xdr:nvGraphicFramePr>
        <xdr:cNvPr id="19" name="Chart 18">
          <a:extLst>
            <a:ext uri="{FF2B5EF4-FFF2-40B4-BE49-F238E27FC236}">
              <a16:creationId xmlns:a16="http://schemas.microsoft.com/office/drawing/2014/main" id="{CC3F46F3-AE23-436C-B183-C2F21B97F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79375</xdr:colOff>
      <xdr:row>27</xdr:row>
      <xdr:rowOff>134938</xdr:rowOff>
    </xdr:from>
    <xdr:to>
      <xdr:col>18</xdr:col>
      <xdr:colOff>559563</xdr:colOff>
      <xdr:row>47</xdr:row>
      <xdr:rowOff>41188</xdr:rowOff>
    </xdr:to>
    <xdr:graphicFrame macro="">
      <xdr:nvGraphicFramePr>
        <xdr:cNvPr id="20" name="Chart 19">
          <a:extLst>
            <a:ext uri="{FF2B5EF4-FFF2-40B4-BE49-F238E27FC236}">
              <a16:creationId xmlns:a16="http://schemas.microsoft.com/office/drawing/2014/main" id="{A1C02E9A-0D70-48E6-BAA8-76FAD5DEB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130999</xdr:colOff>
      <xdr:row>27</xdr:row>
      <xdr:rowOff>134938</xdr:rowOff>
    </xdr:from>
    <xdr:to>
      <xdr:col>34</xdr:col>
      <xdr:colOff>611187</xdr:colOff>
      <xdr:row>47</xdr:row>
      <xdr:rowOff>41188</xdr:rowOff>
    </xdr:to>
    <xdr:graphicFrame macro="">
      <xdr:nvGraphicFramePr>
        <xdr:cNvPr id="21" name="Chart 20">
          <a:extLst>
            <a:ext uri="{FF2B5EF4-FFF2-40B4-BE49-F238E27FC236}">
              <a16:creationId xmlns:a16="http://schemas.microsoft.com/office/drawing/2014/main" id="{F59197E3-4B2C-48BB-A238-24AAE40FC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79375</xdr:colOff>
      <xdr:row>47</xdr:row>
      <xdr:rowOff>142875</xdr:rowOff>
    </xdr:from>
    <xdr:to>
      <xdr:col>18</xdr:col>
      <xdr:colOff>559563</xdr:colOff>
      <xdr:row>67</xdr:row>
      <xdr:rowOff>49125</xdr:rowOff>
    </xdr:to>
    <xdr:graphicFrame macro="">
      <xdr:nvGraphicFramePr>
        <xdr:cNvPr id="22" name="Chart 21">
          <a:extLst>
            <a:ext uri="{FF2B5EF4-FFF2-40B4-BE49-F238E27FC236}">
              <a16:creationId xmlns:a16="http://schemas.microsoft.com/office/drawing/2014/main" id="{17FD43D1-3681-4A31-BA77-FA9F72FB9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130999</xdr:colOff>
      <xdr:row>47</xdr:row>
      <xdr:rowOff>165187</xdr:rowOff>
    </xdr:from>
    <xdr:to>
      <xdr:col>34</xdr:col>
      <xdr:colOff>611187</xdr:colOff>
      <xdr:row>67</xdr:row>
      <xdr:rowOff>71437</xdr:rowOff>
    </xdr:to>
    <xdr:graphicFrame macro="">
      <xdr:nvGraphicFramePr>
        <xdr:cNvPr id="23" name="Chart 22">
          <a:extLst>
            <a:ext uri="{FF2B5EF4-FFF2-40B4-BE49-F238E27FC236}">
              <a16:creationId xmlns:a16="http://schemas.microsoft.com/office/drawing/2014/main" id="{29F3EF63-783D-40A6-B726-0627BCE55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6</xdr:row>
      <xdr:rowOff>133575</xdr:rowOff>
    </xdr:from>
    <xdr:to>
      <xdr:col>2</xdr:col>
      <xdr:colOff>606425</xdr:colOff>
      <xdr:row>23</xdr:row>
      <xdr:rowOff>166686</xdr:rowOff>
    </xdr:to>
    <mc:AlternateContent xmlns:mc="http://schemas.openxmlformats.org/markup-compatibility/2006" xmlns:a14="http://schemas.microsoft.com/office/drawing/2010/main">
      <mc:Choice Requires="a14">
        <xdr:graphicFrame macro="">
          <xdr:nvGraphicFramePr>
            <xdr:cNvPr id="24" name="Months (Order Date)">
              <a:extLst>
                <a:ext uri="{FF2B5EF4-FFF2-40B4-BE49-F238E27FC236}">
                  <a16:creationId xmlns:a16="http://schemas.microsoft.com/office/drawing/2014/main" id="{11E3CE1C-ADA1-ABBE-AD4B-9CC63B7D7433}"/>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0" y="1800450"/>
              <a:ext cx="1828800" cy="2866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0</xdr:rowOff>
    </xdr:from>
    <xdr:to>
      <xdr:col>2</xdr:col>
      <xdr:colOff>606425</xdr:colOff>
      <xdr:row>52</xdr:row>
      <xdr:rowOff>1</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AC9401B4-9167-61AF-4C70-9F3AC9B9453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7167563"/>
              <a:ext cx="1828800" cy="2166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54</xdr:row>
      <xdr:rowOff>71438</xdr:rowOff>
    </xdr:from>
    <xdr:to>
      <xdr:col>2</xdr:col>
      <xdr:colOff>606425</xdr:colOff>
      <xdr:row>67</xdr:row>
      <xdr:rowOff>71437</xdr:rowOff>
    </xdr:to>
    <mc:AlternateContent xmlns:mc="http://schemas.openxmlformats.org/markup-compatibility/2006" xmlns:a14="http://schemas.microsoft.com/office/drawing/2010/main">
      <mc:Choice Requires="a14">
        <xdr:graphicFrame macro="">
          <xdr:nvGraphicFramePr>
            <xdr:cNvPr id="26" name="Customer Segment">
              <a:extLst>
                <a:ext uri="{FF2B5EF4-FFF2-40B4-BE49-F238E27FC236}">
                  <a16:creationId xmlns:a16="http://schemas.microsoft.com/office/drawing/2014/main" id="{56001F96-325C-1355-1CDA-55011237C6AE}"/>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0" y="9739313"/>
              <a:ext cx="1828800" cy="2166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55563</xdr:rowOff>
    </xdr:from>
    <xdr:to>
      <xdr:col>2</xdr:col>
      <xdr:colOff>606425</xdr:colOff>
      <xdr:row>37</xdr:row>
      <xdr:rowOff>31750</xdr:rowOff>
    </xdr:to>
    <mc:AlternateContent xmlns:mc="http://schemas.openxmlformats.org/markup-compatibility/2006" xmlns:a14="http://schemas.microsoft.com/office/drawing/2010/main">
      <mc:Choice Requires="a14">
        <xdr:graphicFrame macro="">
          <xdr:nvGraphicFramePr>
            <xdr:cNvPr id="27" name="Product Category">
              <a:extLst>
                <a:ext uri="{FF2B5EF4-FFF2-40B4-BE49-F238E27FC236}">
                  <a16:creationId xmlns:a16="http://schemas.microsoft.com/office/drawing/2014/main" id="{C422074B-70C0-577B-037E-D245ADBCE35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5056188"/>
              <a:ext cx="1828800" cy="1809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35</xdr:col>
      <xdr:colOff>152399</xdr:colOff>
      <xdr:row>27</xdr:row>
      <xdr:rowOff>134938</xdr:rowOff>
    </xdr:from>
    <xdr:to>
      <xdr:col>49</xdr:col>
      <xdr:colOff>0</xdr:colOff>
      <xdr:row>47</xdr:row>
      <xdr:rowOff>41188</xdr:rowOff>
    </xdr:to>
    <xdr:graphicFrame macro="">
      <xdr:nvGraphicFramePr>
        <xdr:cNvPr id="29" name="Chart 28">
          <a:extLst>
            <a:ext uri="{FF2B5EF4-FFF2-40B4-BE49-F238E27FC236}">
              <a16:creationId xmlns:a16="http://schemas.microsoft.com/office/drawing/2014/main" id="{1DA6F102-10BD-446A-B2FE-0074FE230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152399</xdr:colOff>
      <xdr:row>47</xdr:row>
      <xdr:rowOff>165187</xdr:rowOff>
    </xdr:from>
    <xdr:to>
      <xdr:col>49</xdr:col>
      <xdr:colOff>9524</xdr:colOff>
      <xdr:row>67</xdr:row>
      <xdr:rowOff>71437</xdr:rowOff>
    </xdr:to>
    <xdr:graphicFrame macro="">
      <xdr:nvGraphicFramePr>
        <xdr:cNvPr id="30" name="Chart 29">
          <a:extLst>
            <a:ext uri="{FF2B5EF4-FFF2-40B4-BE49-F238E27FC236}">
              <a16:creationId xmlns:a16="http://schemas.microsoft.com/office/drawing/2014/main" id="{7131BCC2-40E8-46CF-A7E7-5BB2842B5A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35</xdr:col>
      <xdr:colOff>152399</xdr:colOff>
      <xdr:row>6</xdr:row>
      <xdr:rowOff>141513</xdr:rowOff>
    </xdr:from>
    <xdr:to>
      <xdr:col>48</xdr:col>
      <xdr:colOff>588962</xdr:colOff>
      <xdr:row>27</xdr:row>
      <xdr:rowOff>25075</xdr:rowOff>
    </xdr:to>
    <xdr:graphicFrame macro="">
      <xdr:nvGraphicFramePr>
        <xdr:cNvPr id="31" name="Chart 30">
          <a:extLst>
            <a:ext uri="{FF2B5EF4-FFF2-40B4-BE49-F238E27FC236}">
              <a16:creationId xmlns:a16="http://schemas.microsoft.com/office/drawing/2014/main" id="{04503C5D-51ED-4B8A-A5E2-52D6446B9D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484187</xdr:colOff>
      <xdr:row>0</xdr:row>
      <xdr:rowOff>31751</xdr:rowOff>
    </xdr:from>
    <xdr:to>
      <xdr:col>41</xdr:col>
      <xdr:colOff>420687</xdr:colOff>
      <xdr:row>0</xdr:row>
      <xdr:rowOff>762000</xdr:rowOff>
    </xdr:to>
    <xdr:grpSp>
      <xdr:nvGrpSpPr>
        <xdr:cNvPr id="35" name="Group 34">
          <a:hlinkClick xmlns:r="http://schemas.openxmlformats.org/officeDocument/2006/relationships" r:id="rId9"/>
          <a:extLst>
            <a:ext uri="{FF2B5EF4-FFF2-40B4-BE49-F238E27FC236}">
              <a16:creationId xmlns:a16="http://schemas.microsoft.com/office/drawing/2014/main" id="{92558A08-17F3-CB84-357A-70F8C56BC211}"/>
            </a:ext>
          </a:extLst>
        </xdr:cNvPr>
        <xdr:cNvGrpSpPr/>
      </xdr:nvGrpSpPr>
      <xdr:grpSpPr>
        <a:xfrm>
          <a:off x="23098125" y="31751"/>
          <a:ext cx="2381250" cy="730249"/>
          <a:chOff x="25241250" y="0"/>
          <a:chExt cx="2381250" cy="841375"/>
        </a:xfrm>
      </xdr:grpSpPr>
      <xdr:sp macro="" textlink="">
        <xdr:nvSpPr>
          <xdr:cNvPr id="33" name="Arrow: Right 32">
            <a:extLst>
              <a:ext uri="{FF2B5EF4-FFF2-40B4-BE49-F238E27FC236}">
                <a16:creationId xmlns:a16="http://schemas.microsoft.com/office/drawing/2014/main" id="{88D36C5A-D215-8566-E32A-30F12579120D}"/>
              </a:ext>
            </a:extLst>
          </xdr:cNvPr>
          <xdr:cNvSpPr/>
        </xdr:nvSpPr>
        <xdr:spPr>
          <a:xfrm>
            <a:off x="25241250" y="0"/>
            <a:ext cx="2381250" cy="841375"/>
          </a:xfrm>
          <a:prstGeom prst="righ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34" name="TextBox 33">
            <a:extLst>
              <a:ext uri="{FF2B5EF4-FFF2-40B4-BE49-F238E27FC236}">
                <a16:creationId xmlns:a16="http://schemas.microsoft.com/office/drawing/2014/main" id="{28ABDF0E-0E0B-D087-03BF-94F48515E453}"/>
              </a:ext>
            </a:extLst>
          </xdr:cNvPr>
          <xdr:cNvSpPr txBox="1"/>
        </xdr:nvSpPr>
        <xdr:spPr>
          <a:xfrm>
            <a:off x="25304750" y="238124"/>
            <a:ext cx="1809750" cy="30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Product Analysis</a:t>
            </a:r>
            <a:endParaRPr lang="en-US" sz="18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42</xdr:col>
      <xdr:colOff>517525</xdr:colOff>
      <xdr:row>0</xdr:row>
      <xdr:rowOff>57151</xdr:rowOff>
    </xdr:from>
    <xdr:to>
      <xdr:col>46</xdr:col>
      <xdr:colOff>454025</xdr:colOff>
      <xdr:row>0</xdr:row>
      <xdr:rowOff>787400</xdr:rowOff>
    </xdr:to>
    <xdr:grpSp>
      <xdr:nvGrpSpPr>
        <xdr:cNvPr id="36" name="Group 35">
          <a:hlinkClick xmlns:r="http://schemas.openxmlformats.org/officeDocument/2006/relationships" r:id="rId10"/>
          <a:extLst>
            <a:ext uri="{FF2B5EF4-FFF2-40B4-BE49-F238E27FC236}">
              <a16:creationId xmlns:a16="http://schemas.microsoft.com/office/drawing/2014/main" id="{7E5E609E-1F5D-4F37-BF18-81306243AADE}"/>
            </a:ext>
          </a:extLst>
        </xdr:cNvPr>
        <xdr:cNvGrpSpPr/>
      </xdr:nvGrpSpPr>
      <xdr:grpSpPr>
        <a:xfrm>
          <a:off x="26187400" y="57151"/>
          <a:ext cx="2381250" cy="730249"/>
          <a:chOff x="25241250" y="0"/>
          <a:chExt cx="2381250" cy="841375"/>
        </a:xfrm>
      </xdr:grpSpPr>
      <xdr:sp macro="" textlink="">
        <xdr:nvSpPr>
          <xdr:cNvPr id="37" name="Arrow: Right 36">
            <a:extLst>
              <a:ext uri="{FF2B5EF4-FFF2-40B4-BE49-F238E27FC236}">
                <a16:creationId xmlns:a16="http://schemas.microsoft.com/office/drawing/2014/main" id="{A77224B3-33E3-46EA-549D-4016377904ED}"/>
              </a:ext>
            </a:extLst>
          </xdr:cNvPr>
          <xdr:cNvSpPr/>
        </xdr:nvSpPr>
        <xdr:spPr>
          <a:xfrm>
            <a:off x="25241250" y="0"/>
            <a:ext cx="2381250" cy="841375"/>
          </a:xfrm>
          <a:prstGeom prst="righ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38" name="TextBox 37">
            <a:extLst>
              <a:ext uri="{FF2B5EF4-FFF2-40B4-BE49-F238E27FC236}">
                <a16:creationId xmlns:a16="http://schemas.microsoft.com/office/drawing/2014/main" id="{F4E8FF53-67B3-AD89-58A3-9DDFB2527DD8}"/>
              </a:ext>
            </a:extLst>
          </xdr:cNvPr>
          <xdr:cNvSpPr txBox="1"/>
        </xdr:nvSpPr>
        <xdr:spPr>
          <a:xfrm>
            <a:off x="25304750" y="238124"/>
            <a:ext cx="1809750" cy="30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Order Analysis</a:t>
            </a:r>
            <a:endParaRPr lang="en-US" sz="18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471714</xdr:colOff>
      <xdr:row>1</xdr:row>
      <xdr:rowOff>70302</xdr:rowOff>
    </xdr:from>
    <xdr:to>
      <xdr:col>16</xdr:col>
      <xdr:colOff>147241</xdr:colOff>
      <xdr:row>5</xdr:row>
      <xdr:rowOff>163945</xdr:rowOff>
    </xdr:to>
    <xdr:grpSp>
      <xdr:nvGrpSpPr>
        <xdr:cNvPr id="5" name="Group 4">
          <a:extLst>
            <a:ext uri="{FF2B5EF4-FFF2-40B4-BE49-F238E27FC236}">
              <a16:creationId xmlns:a16="http://schemas.microsoft.com/office/drawing/2014/main" id="{AB50A000-CDBE-4E73-9939-749A6A75EEED}"/>
            </a:ext>
          </a:extLst>
        </xdr:cNvPr>
        <xdr:cNvGrpSpPr/>
      </xdr:nvGrpSpPr>
      <xdr:grpSpPr>
        <a:xfrm>
          <a:off x="7194777" y="903740"/>
          <a:ext cx="2731464" cy="760393"/>
          <a:chOff x="1802709" y="881911"/>
          <a:chExt cx="2736000" cy="774000"/>
        </a:xfrm>
      </xdr:grpSpPr>
      <xdr:sp macro="" textlink="">
        <xdr:nvSpPr>
          <xdr:cNvPr id="6" name="TextBox 5">
            <a:extLst>
              <a:ext uri="{FF2B5EF4-FFF2-40B4-BE49-F238E27FC236}">
                <a16:creationId xmlns:a16="http://schemas.microsoft.com/office/drawing/2014/main" id="{3E992EE7-0C49-9CA5-584A-47B61BC4965F}"/>
              </a:ext>
            </a:extLst>
          </xdr:cNvPr>
          <xdr:cNvSpPr txBox="1"/>
        </xdr:nvSpPr>
        <xdr:spPr>
          <a:xfrm>
            <a:off x="1802709" y="881911"/>
            <a:ext cx="2736000" cy="774000"/>
          </a:xfrm>
          <a:prstGeom prst="rect">
            <a:avLst/>
          </a:prstGeom>
          <a:noFill/>
          <a:ln w="12700" cmpd="sng">
            <a:solidFill>
              <a:schemeClr val="lt1">
                <a:shade val="50000"/>
              </a:schemeClr>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Total Sale</a:t>
            </a:r>
          </a:p>
        </xdr:txBody>
      </xdr:sp>
      <xdr:sp macro="" textlink="'Product Analysis'!U7">
        <xdr:nvSpPr>
          <xdr:cNvPr id="7" name="TextBox 6">
            <a:extLst>
              <a:ext uri="{FF2B5EF4-FFF2-40B4-BE49-F238E27FC236}">
                <a16:creationId xmlns:a16="http://schemas.microsoft.com/office/drawing/2014/main" id="{63F350B6-2DBD-C3B3-F446-3AD03779CFCE}"/>
              </a:ext>
            </a:extLst>
          </xdr:cNvPr>
          <xdr:cNvSpPr txBox="1"/>
        </xdr:nvSpPr>
        <xdr:spPr>
          <a:xfrm>
            <a:off x="2109107" y="1183821"/>
            <a:ext cx="2109107"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CACF3F3-B7D0-434A-84B2-79C748808EC7}"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$1,881,524.77</a:t>
            </a:fld>
            <a:endParaRPr lang="en-US" sz="24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20</xdr:col>
      <xdr:colOff>234725</xdr:colOff>
      <xdr:row>1</xdr:row>
      <xdr:rowOff>70302</xdr:rowOff>
    </xdr:from>
    <xdr:to>
      <xdr:col>24</xdr:col>
      <xdr:colOff>521439</xdr:colOff>
      <xdr:row>5</xdr:row>
      <xdr:rowOff>163945</xdr:rowOff>
    </xdr:to>
    <xdr:grpSp>
      <xdr:nvGrpSpPr>
        <xdr:cNvPr id="8" name="Group 7">
          <a:extLst>
            <a:ext uri="{FF2B5EF4-FFF2-40B4-BE49-F238E27FC236}">
              <a16:creationId xmlns:a16="http://schemas.microsoft.com/office/drawing/2014/main" id="{E893F240-4BC6-4CC2-A328-37D83600E829}"/>
            </a:ext>
          </a:extLst>
        </xdr:cNvPr>
        <xdr:cNvGrpSpPr/>
      </xdr:nvGrpSpPr>
      <xdr:grpSpPr>
        <a:xfrm>
          <a:off x="12458475" y="903740"/>
          <a:ext cx="2731464" cy="760393"/>
          <a:chOff x="1945821" y="898070"/>
          <a:chExt cx="2736000" cy="767387"/>
        </a:xfrm>
      </xdr:grpSpPr>
      <xdr:sp macro="" textlink="">
        <xdr:nvSpPr>
          <xdr:cNvPr id="9" name="TextBox 8">
            <a:extLst>
              <a:ext uri="{FF2B5EF4-FFF2-40B4-BE49-F238E27FC236}">
                <a16:creationId xmlns:a16="http://schemas.microsoft.com/office/drawing/2014/main" id="{F8772666-4272-EB3C-FD62-B9B2D9DD1227}"/>
              </a:ext>
            </a:extLst>
          </xdr:cNvPr>
          <xdr:cNvSpPr txBox="1"/>
        </xdr:nvSpPr>
        <xdr:spPr>
          <a:xfrm>
            <a:off x="1945821" y="898070"/>
            <a:ext cx="2736000" cy="767387"/>
          </a:xfrm>
          <a:prstGeom prst="rect">
            <a:avLst/>
          </a:prstGeom>
          <a:noFill/>
          <a:ln w="12700" cmpd="sng">
            <a:solidFill>
              <a:schemeClr val="lt1">
                <a:shade val="50000"/>
              </a:schemeClr>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Total Proft</a:t>
            </a:r>
          </a:p>
        </xdr:txBody>
      </xdr:sp>
      <xdr:sp macro="" textlink="'Product Analysis'!U12">
        <xdr:nvSpPr>
          <xdr:cNvPr id="10" name="TextBox 9">
            <a:extLst>
              <a:ext uri="{FF2B5EF4-FFF2-40B4-BE49-F238E27FC236}">
                <a16:creationId xmlns:a16="http://schemas.microsoft.com/office/drawing/2014/main" id="{C651F8D5-FEB5-F7E5-6B01-DD6FD6D118A4}"/>
              </a:ext>
            </a:extLst>
          </xdr:cNvPr>
          <xdr:cNvSpPr txBox="1"/>
        </xdr:nvSpPr>
        <xdr:spPr>
          <a:xfrm>
            <a:off x="2299607" y="1183821"/>
            <a:ext cx="1823355"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7DD74C4-BC5B-4C52-A2C3-1162C280AA5F}"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$215,023.40</a:t>
            </a:fld>
            <a:endParaRPr lang="en-US" sz="24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editAs="oneCell">
    <xdr:from>
      <xdr:col>0</xdr:col>
      <xdr:colOff>0</xdr:colOff>
      <xdr:row>6</xdr:row>
      <xdr:rowOff>133575</xdr:rowOff>
    </xdr:from>
    <xdr:to>
      <xdr:col>3</xdr:col>
      <xdr:colOff>3175</xdr:colOff>
      <xdr:row>23</xdr:row>
      <xdr:rowOff>166686</xdr:rowOff>
    </xdr:to>
    <mc:AlternateContent xmlns:mc="http://schemas.openxmlformats.org/markup-compatibility/2006" xmlns:a14="http://schemas.microsoft.com/office/drawing/2010/main">
      <mc:Choice Requires="a14">
        <xdr:graphicFrame macro="">
          <xdr:nvGraphicFramePr>
            <xdr:cNvPr id="22" name="Months (Order Date) 1">
              <a:extLst>
                <a:ext uri="{FF2B5EF4-FFF2-40B4-BE49-F238E27FC236}">
                  <a16:creationId xmlns:a16="http://schemas.microsoft.com/office/drawing/2014/main" id="{9F2AC714-9D82-413F-8C65-18BFBBA9168A}"/>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0" y="1800450"/>
              <a:ext cx="1828800" cy="2866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39687</xdr:rowOff>
    </xdr:from>
    <xdr:to>
      <xdr:col>2</xdr:col>
      <xdr:colOff>598487</xdr:colOff>
      <xdr:row>41</xdr:row>
      <xdr:rowOff>39687</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73ECFE29-4F8A-4C2D-BB89-0E8CCDDACD9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5580062"/>
              <a:ext cx="1804987" cy="227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45</xdr:row>
      <xdr:rowOff>47626</xdr:rowOff>
    </xdr:from>
    <xdr:to>
      <xdr:col>2</xdr:col>
      <xdr:colOff>598487</xdr:colOff>
      <xdr:row>58</xdr:row>
      <xdr:rowOff>47625</xdr:rowOff>
    </xdr:to>
    <mc:AlternateContent xmlns:mc="http://schemas.openxmlformats.org/markup-compatibility/2006" xmlns:a14="http://schemas.microsoft.com/office/drawing/2010/main">
      <mc:Choice Requires="a14">
        <xdr:graphicFrame macro="">
          <xdr:nvGraphicFramePr>
            <xdr:cNvPr id="24" name="Customer Segment 1">
              <a:extLst>
                <a:ext uri="{FF2B5EF4-FFF2-40B4-BE49-F238E27FC236}">
                  <a16:creationId xmlns:a16="http://schemas.microsoft.com/office/drawing/2014/main" id="{ECC9966E-F37D-42E8-8DA5-62157BBB3508}"/>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0" y="8556626"/>
              <a:ext cx="1804987" cy="2270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134937</xdr:colOff>
      <xdr:row>7</xdr:row>
      <xdr:rowOff>7937</xdr:rowOff>
    </xdr:from>
    <xdr:to>
      <xdr:col>35</xdr:col>
      <xdr:colOff>23811</xdr:colOff>
      <xdr:row>36</xdr:row>
      <xdr:rowOff>31749</xdr:rowOff>
    </xdr:to>
    <xdr:graphicFrame macro="">
      <xdr:nvGraphicFramePr>
        <xdr:cNvPr id="29" name="Chart 28">
          <a:extLst>
            <a:ext uri="{FF2B5EF4-FFF2-40B4-BE49-F238E27FC236}">
              <a16:creationId xmlns:a16="http://schemas.microsoft.com/office/drawing/2014/main" id="{500A7186-CA2D-42CA-8EE8-057F616E8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130173</xdr:colOff>
      <xdr:row>37</xdr:row>
      <xdr:rowOff>31750</xdr:rowOff>
    </xdr:from>
    <xdr:to>
      <xdr:col>13</xdr:col>
      <xdr:colOff>318298</xdr:colOff>
      <xdr:row>67</xdr:row>
      <xdr:rowOff>71125</xdr:rowOff>
    </xdr:to>
    <xdr:graphicFrame macro="">
      <xdr:nvGraphicFramePr>
        <xdr:cNvPr id="30" name="Chart 29">
          <a:extLst>
            <a:ext uri="{FF2B5EF4-FFF2-40B4-BE49-F238E27FC236}">
              <a16:creationId xmlns:a16="http://schemas.microsoft.com/office/drawing/2014/main" id="{E34B9ECC-8256-4C80-94E6-592A43111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517525</xdr:colOff>
      <xdr:row>37</xdr:row>
      <xdr:rowOff>31750</xdr:rowOff>
    </xdr:from>
    <xdr:to>
      <xdr:col>24</xdr:col>
      <xdr:colOff>94463</xdr:colOff>
      <xdr:row>67</xdr:row>
      <xdr:rowOff>71125</xdr:rowOff>
    </xdr:to>
    <xdr:graphicFrame macro="">
      <xdr:nvGraphicFramePr>
        <xdr:cNvPr id="31" name="Chart 30">
          <a:extLst>
            <a:ext uri="{FF2B5EF4-FFF2-40B4-BE49-F238E27FC236}">
              <a16:creationId xmlns:a16="http://schemas.microsoft.com/office/drawing/2014/main" id="{F1EAE778-7377-4FC6-B37C-5F6D84E1A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277811</xdr:colOff>
      <xdr:row>37</xdr:row>
      <xdr:rowOff>31750</xdr:rowOff>
    </xdr:from>
    <xdr:to>
      <xdr:col>35</xdr:col>
      <xdr:colOff>23811</xdr:colOff>
      <xdr:row>67</xdr:row>
      <xdr:rowOff>71125</xdr:rowOff>
    </xdr:to>
    <xdr:graphicFrame macro="">
      <xdr:nvGraphicFramePr>
        <xdr:cNvPr id="32" name="Chart 31">
          <a:extLst>
            <a:ext uri="{FF2B5EF4-FFF2-40B4-BE49-F238E27FC236}">
              <a16:creationId xmlns:a16="http://schemas.microsoft.com/office/drawing/2014/main" id="{2E3714EB-BFEE-46D6-9037-DE5687A5D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163512</xdr:colOff>
      <xdr:row>7</xdr:row>
      <xdr:rowOff>15874</xdr:rowOff>
    </xdr:from>
    <xdr:to>
      <xdr:col>48</xdr:col>
      <xdr:colOff>498075</xdr:colOff>
      <xdr:row>26</xdr:row>
      <xdr:rowOff>88812</xdr:rowOff>
    </xdr:to>
    <xdr:graphicFrame macro="">
      <xdr:nvGraphicFramePr>
        <xdr:cNvPr id="33" name="Chart 32">
          <a:extLst>
            <a:ext uri="{FF2B5EF4-FFF2-40B4-BE49-F238E27FC236}">
              <a16:creationId xmlns:a16="http://schemas.microsoft.com/office/drawing/2014/main" id="{833A905E-6A96-4F98-9CEE-0C4065C39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160336</xdr:colOff>
      <xdr:row>27</xdr:row>
      <xdr:rowOff>84137</xdr:rowOff>
    </xdr:from>
    <xdr:to>
      <xdr:col>48</xdr:col>
      <xdr:colOff>494899</xdr:colOff>
      <xdr:row>46</xdr:row>
      <xdr:rowOff>157075</xdr:rowOff>
    </xdr:to>
    <xdr:graphicFrame macro="">
      <xdr:nvGraphicFramePr>
        <xdr:cNvPr id="34" name="Chart 33">
          <a:extLst>
            <a:ext uri="{FF2B5EF4-FFF2-40B4-BE49-F238E27FC236}">
              <a16:creationId xmlns:a16="http://schemas.microsoft.com/office/drawing/2014/main" id="{EC84D153-9A58-4D90-A1AB-6E171E1D2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150812</xdr:colOff>
      <xdr:row>47</xdr:row>
      <xdr:rowOff>150812</xdr:rowOff>
    </xdr:from>
    <xdr:to>
      <xdr:col>48</xdr:col>
      <xdr:colOff>485375</xdr:colOff>
      <xdr:row>67</xdr:row>
      <xdr:rowOff>57062</xdr:rowOff>
    </xdr:to>
    <xdr:graphicFrame macro="">
      <xdr:nvGraphicFramePr>
        <xdr:cNvPr id="35" name="Chart 34">
          <a:extLst>
            <a:ext uri="{FF2B5EF4-FFF2-40B4-BE49-F238E27FC236}">
              <a16:creationId xmlns:a16="http://schemas.microsoft.com/office/drawing/2014/main" id="{65FF371B-CF9A-432F-B944-37A0F16A7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135290</xdr:colOff>
      <xdr:row>1</xdr:row>
      <xdr:rowOff>70302</xdr:rowOff>
    </xdr:from>
    <xdr:to>
      <xdr:col>7</xdr:col>
      <xdr:colOff>422004</xdr:colOff>
      <xdr:row>5</xdr:row>
      <xdr:rowOff>163945</xdr:rowOff>
    </xdr:to>
    <xdr:grpSp>
      <xdr:nvGrpSpPr>
        <xdr:cNvPr id="37" name="Group 36">
          <a:extLst>
            <a:ext uri="{FF2B5EF4-FFF2-40B4-BE49-F238E27FC236}">
              <a16:creationId xmlns:a16="http://schemas.microsoft.com/office/drawing/2014/main" id="{E99EB8D6-3778-4859-8CF1-CFA6A93085A6}"/>
            </a:ext>
          </a:extLst>
        </xdr:cNvPr>
        <xdr:cNvGrpSpPr/>
      </xdr:nvGrpSpPr>
      <xdr:grpSpPr>
        <a:xfrm>
          <a:off x="1968853" y="903740"/>
          <a:ext cx="2731464" cy="760393"/>
          <a:chOff x="-1154944" y="783801"/>
          <a:chExt cx="2736000" cy="774000"/>
        </a:xfrm>
      </xdr:grpSpPr>
      <xdr:sp macro="" textlink="">
        <xdr:nvSpPr>
          <xdr:cNvPr id="38" name="TextBox 37">
            <a:extLst>
              <a:ext uri="{FF2B5EF4-FFF2-40B4-BE49-F238E27FC236}">
                <a16:creationId xmlns:a16="http://schemas.microsoft.com/office/drawing/2014/main" id="{EE4FF8A9-7478-3169-9E64-BFE802A64875}"/>
              </a:ext>
            </a:extLst>
          </xdr:cNvPr>
          <xdr:cNvSpPr txBox="1"/>
        </xdr:nvSpPr>
        <xdr:spPr>
          <a:xfrm>
            <a:off x="-1154944" y="783801"/>
            <a:ext cx="2736000" cy="774000"/>
          </a:xfrm>
          <a:prstGeom prst="rect">
            <a:avLst/>
          </a:prstGeom>
          <a:noFill/>
          <a:ln w="12700" cmpd="sng">
            <a:solidFill>
              <a:schemeClr val="lt1">
                <a:shade val="50000"/>
              </a:schemeClr>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Total Unit</a:t>
            </a:r>
            <a:r>
              <a:rPr lang="en-US" sz="1800"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Sold</a:t>
            </a:r>
            <a:endPar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Product Analysis'!U25">
        <xdr:nvSpPr>
          <xdr:cNvPr id="39" name="TextBox 38">
            <a:extLst>
              <a:ext uri="{FF2B5EF4-FFF2-40B4-BE49-F238E27FC236}">
                <a16:creationId xmlns:a16="http://schemas.microsoft.com/office/drawing/2014/main" id="{B766DA2D-8D11-5B41-12EC-1BFD7E658704}"/>
              </a:ext>
            </a:extLst>
          </xdr:cNvPr>
          <xdr:cNvSpPr txBox="1"/>
        </xdr:nvSpPr>
        <xdr:spPr>
          <a:xfrm>
            <a:off x="-950755" y="1050743"/>
            <a:ext cx="2109107"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73D94A4-B9F9-4EE5-994D-E4C6CFC4D78C}"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25102</a:t>
            </a:fld>
            <a:endParaRPr lang="en-US" sz="24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41</xdr:col>
      <xdr:colOff>284786</xdr:colOff>
      <xdr:row>1</xdr:row>
      <xdr:rowOff>70302</xdr:rowOff>
    </xdr:from>
    <xdr:to>
      <xdr:col>45</xdr:col>
      <xdr:colOff>571500</xdr:colOff>
      <xdr:row>5</xdr:row>
      <xdr:rowOff>163945</xdr:rowOff>
    </xdr:to>
    <xdr:grpSp>
      <xdr:nvGrpSpPr>
        <xdr:cNvPr id="40" name="Group 39">
          <a:extLst>
            <a:ext uri="{FF2B5EF4-FFF2-40B4-BE49-F238E27FC236}">
              <a16:creationId xmlns:a16="http://schemas.microsoft.com/office/drawing/2014/main" id="{0DED0A70-3E8A-4FF9-8A50-87D0BF45EE7B}"/>
            </a:ext>
          </a:extLst>
        </xdr:cNvPr>
        <xdr:cNvGrpSpPr/>
      </xdr:nvGrpSpPr>
      <xdr:grpSpPr>
        <a:xfrm>
          <a:off x="25343474" y="903740"/>
          <a:ext cx="2731464" cy="760393"/>
          <a:chOff x="1802709" y="881911"/>
          <a:chExt cx="2736000" cy="774000"/>
        </a:xfrm>
      </xdr:grpSpPr>
      <xdr:sp macro="" textlink="">
        <xdr:nvSpPr>
          <xdr:cNvPr id="41" name="TextBox 40">
            <a:extLst>
              <a:ext uri="{FF2B5EF4-FFF2-40B4-BE49-F238E27FC236}">
                <a16:creationId xmlns:a16="http://schemas.microsoft.com/office/drawing/2014/main" id="{EE04D35C-0B82-AA04-7411-DD849C4A350D}"/>
              </a:ext>
            </a:extLst>
          </xdr:cNvPr>
          <xdr:cNvSpPr txBox="1"/>
        </xdr:nvSpPr>
        <xdr:spPr>
          <a:xfrm>
            <a:off x="1802709" y="881911"/>
            <a:ext cx="2736000" cy="774000"/>
          </a:xfrm>
          <a:prstGeom prst="rect">
            <a:avLst/>
          </a:prstGeom>
          <a:noFill/>
          <a:ln w="12700" cmpd="sng">
            <a:solidFill>
              <a:schemeClr val="lt1">
                <a:shade val="50000"/>
              </a:schemeClr>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Average</a:t>
            </a:r>
            <a:r>
              <a:rPr lang="en-US" sz="1800"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Discount</a:t>
            </a:r>
            <a:endPar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Product Analysis'!U32">
        <xdr:nvSpPr>
          <xdr:cNvPr id="42" name="TextBox 41">
            <a:extLst>
              <a:ext uri="{FF2B5EF4-FFF2-40B4-BE49-F238E27FC236}">
                <a16:creationId xmlns:a16="http://schemas.microsoft.com/office/drawing/2014/main" id="{38DB1B84-F428-C95E-527F-06372697FF17}"/>
              </a:ext>
            </a:extLst>
          </xdr:cNvPr>
          <xdr:cNvSpPr txBox="1"/>
        </xdr:nvSpPr>
        <xdr:spPr>
          <a:xfrm>
            <a:off x="2109107" y="1183821"/>
            <a:ext cx="2109107"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F2416B7-36AE-4651-BBC6-24590BB3DB25}"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4.89%</a:t>
            </a:fld>
            <a:endParaRPr lang="en-US" sz="24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30</xdr:col>
      <xdr:colOff>212500</xdr:colOff>
      <xdr:row>1</xdr:row>
      <xdr:rowOff>79827</xdr:rowOff>
    </xdr:from>
    <xdr:to>
      <xdr:col>34</xdr:col>
      <xdr:colOff>499214</xdr:colOff>
      <xdr:row>5</xdr:row>
      <xdr:rowOff>173470</xdr:rowOff>
    </xdr:to>
    <xdr:grpSp>
      <xdr:nvGrpSpPr>
        <xdr:cNvPr id="2" name="Group 1">
          <a:extLst>
            <a:ext uri="{FF2B5EF4-FFF2-40B4-BE49-F238E27FC236}">
              <a16:creationId xmlns:a16="http://schemas.microsoft.com/office/drawing/2014/main" id="{6B07B3C8-2BFF-46DA-BD9C-3C729F83DA24}"/>
            </a:ext>
          </a:extLst>
        </xdr:cNvPr>
        <xdr:cNvGrpSpPr/>
      </xdr:nvGrpSpPr>
      <xdr:grpSpPr>
        <a:xfrm>
          <a:off x="18548125" y="913265"/>
          <a:ext cx="2731464" cy="755631"/>
          <a:chOff x="1945821" y="898070"/>
          <a:chExt cx="2736000" cy="767387"/>
        </a:xfrm>
      </xdr:grpSpPr>
      <xdr:sp macro="" textlink="">
        <xdr:nvSpPr>
          <xdr:cNvPr id="3" name="TextBox 2">
            <a:extLst>
              <a:ext uri="{FF2B5EF4-FFF2-40B4-BE49-F238E27FC236}">
                <a16:creationId xmlns:a16="http://schemas.microsoft.com/office/drawing/2014/main" id="{36E2FAD2-54CF-A79A-82F3-52F9B9C5A52B}"/>
              </a:ext>
            </a:extLst>
          </xdr:cNvPr>
          <xdr:cNvSpPr txBox="1"/>
        </xdr:nvSpPr>
        <xdr:spPr>
          <a:xfrm>
            <a:off x="1945821" y="898070"/>
            <a:ext cx="2736000" cy="767387"/>
          </a:xfrm>
          <a:prstGeom prst="rect">
            <a:avLst/>
          </a:prstGeom>
          <a:noFill/>
          <a:ln w="12700" cmpd="sng">
            <a:solidFill>
              <a:schemeClr val="lt1">
                <a:shade val="50000"/>
              </a:schemeClr>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Profit</a:t>
            </a:r>
            <a:r>
              <a:rPr lang="en-US" sz="1800"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Margin</a:t>
            </a:r>
            <a:endPar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Product Analysis'!U18">
        <xdr:nvSpPr>
          <xdr:cNvPr id="4" name="TextBox 3">
            <a:extLst>
              <a:ext uri="{FF2B5EF4-FFF2-40B4-BE49-F238E27FC236}">
                <a16:creationId xmlns:a16="http://schemas.microsoft.com/office/drawing/2014/main" id="{1810205F-33C0-01AD-45D0-12E951ECDB94}"/>
              </a:ext>
            </a:extLst>
          </xdr:cNvPr>
          <xdr:cNvSpPr txBox="1"/>
        </xdr:nvSpPr>
        <xdr:spPr>
          <a:xfrm>
            <a:off x="2299607" y="1183821"/>
            <a:ext cx="1823355"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3591390-E95D-4DC3-A7E3-DB42A2485BD4}"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11.43%</a:t>
            </a:fld>
            <a:endParaRPr lang="en-US" sz="24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39</xdr:col>
      <xdr:colOff>15875</xdr:colOff>
      <xdr:row>0</xdr:row>
      <xdr:rowOff>31750</xdr:rowOff>
    </xdr:from>
    <xdr:to>
      <xdr:col>43</xdr:col>
      <xdr:colOff>182561</xdr:colOff>
      <xdr:row>0</xdr:row>
      <xdr:rowOff>761999</xdr:rowOff>
    </xdr:to>
    <xdr:grpSp>
      <xdr:nvGrpSpPr>
        <xdr:cNvPr id="11" name="Group 10">
          <a:hlinkClick xmlns:r="http://schemas.openxmlformats.org/officeDocument/2006/relationships" r:id="rId8"/>
          <a:extLst>
            <a:ext uri="{FF2B5EF4-FFF2-40B4-BE49-F238E27FC236}">
              <a16:creationId xmlns:a16="http://schemas.microsoft.com/office/drawing/2014/main" id="{A651C4E8-1975-4BBD-AD5C-A9FD8BDDF164}"/>
            </a:ext>
          </a:extLst>
        </xdr:cNvPr>
        <xdr:cNvGrpSpPr/>
      </xdr:nvGrpSpPr>
      <xdr:grpSpPr>
        <a:xfrm>
          <a:off x="23852188" y="31750"/>
          <a:ext cx="2611436" cy="730249"/>
          <a:chOff x="25257125" y="18291"/>
          <a:chExt cx="2611436" cy="841375"/>
        </a:xfrm>
      </xdr:grpSpPr>
      <xdr:sp macro="" textlink="">
        <xdr:nvSpPr>
          <xdr:cNvPr id="12" name="Arrow: Right 11">
            <a:extLst>
              <a:ext uri="{FF2B5EF4-FFF2-40B4-BE49-F238E27FC236}">
                <a16:creationId xmlns:a16="http://schemas.microsoft.com/office/drawing/2014/main" id="{D1AB0E58-1879-7444-43E0-379D5FBBFA52}"/>
              </a:ext>
            </a:extLst>
          </xdr:cNvPr>
          <xdr:cNvSpPr/>
        </xdr:nvSpPr>
        <xdr:spPr>
          <a:xfrm>
            <a:off x="25257125" y="18291"/>
            <a:ext cx="2381250" cy="841375"/>
          </a:xfrm>
          <a:prstGeom prst="lef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A8C06689-F812-DC90-0F5D-B6161A7452D8}"/>
              </a:ext>
            </a:extLst>
          </xdr:cNvPr>
          <xdr:cNvSpPr txBox="1"/>
        </xdr:nvSpPr>
        <xdr:spPr>
          <a:xfrm>
            <a:off x="25614312" y="91796"/>
            <a:ext cx="2254249" cy="639834"/>
          </a:xfrm>
          <a:prstGeom prst="leftArrow">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Executive Summary</a:t>
            </a:r>
            <a:endParaRPr lang="en-US" sz="18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44</xdr:col>
      <xdr:colOff>128588</xdr:colOff>
      <xdr:row>0</xdr:row>
      <xdr:rowOff>25400</xdr:rowOff>
    </xdr:from>
    <xdr:to>
      <xdr:col>48</xdr:col>
      <xdr:colOff>65088</xdr:colOff>
      <xdr:row>0</xdr:row>
      <xdr:rowOff>755649</xdr:rowOff>
    </xdr:to>
    <xdr:grpSp>
      <xdr:nvGrpSpPr>
        <xdr:cNvPr id="14" name="Group 13">
          <a:hlinkClick xmlns:r="http://schemas.openxmlformats.org/officeDocument/2006/relationships" r:id="rId9"/>
          <a:extLst>
            <a:ext uri="{FF2B5EF4-FFF2-40B4-BE49-F238E27FC236}">
              <a16:creationId xmlns:a16="http://schemas.microsoft.com/office/drawing/2014/main" id="{DC681618-F33F-4D7C-B995-6FFBA811CD23}"/>
            </a:ext>
          </a:extLst>
        </xdr:cNvPr>
        <xdr:cNvGrpSpPr/>
      </xdr:nvGrpSpPr>
      <xdr:grpSpPr>
        <a:xfrm>
          <a:off x="27020838" y="25400"/>
          <a:ext cx="2381250" cy="730249"/>
          <a:chOff x="25241250" y="0"/>
          <a:chExt cx="2381250" cy="841375"/>
        </a:xfrm>
      </xdr:grpSpPr>
      <xdr:sp macro="" textlink="">
        <xdr:nvSpPr>
          <xdr:cNvPr id="15" name="Arrow: Right 14">
            <a:extLst>
              <a:ext uri="{FF2B5EF4-FFF2-40B4-BE49-F238E27FC236}">
                <a16:creationId xmlns:a16="http://schemas.microsoft.com/office/drawing/2014/main" id="{49D291F9-AD58-59E3-0902-0CEDE1445085}"/>
              </a:ext>
            </a:extLst>
          </xdr:cNvPr>
          <xdr:cNvSpPr/>
        </xdr:nvSpPr>
        <xdr:spPr>
          <a:xfrm>
            <a:off x="25241250" y="0"/>
            <a:ext cx="2381250" cy="841375"/>
          </a:xfrm>
          <a:prstGeom prst="righ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16" name="TextBox 15">
            <a:extLst>
              <a:ext uri="{FF2B5EF4-FFF2-40B4-BE49-F238E27FC236}">
                <a16:creationId xmlns:a16="http://schemas.microsoft.com/office/drawing/2014/main" id="{D1A7D9B1-96CE-366E-2DA6-1C9CABD6BC79}"/>
              </a:ext>
            </a:extLst>
          </xdr:cNvPr>
          <xdr:cNvSpPr txBox="1"/>
        </xdr:nvSpPr>
        <xdr:spPr>
          <a:xfrm>
            <a:off x="25304750" y="238124"/>
            <a:ext cx="1809750" cy="30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Order Analysis</a:t>
            </a:r>
            <a:endParaRPr lang="en-US" sz="18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108857</xdr:colOff>
      <xdr:row>1</xdr:row>
      <xdr:rowOff>70302</xdr:rowOff>
    </xdr:from>
    <xdr:to>
      <xdr:col>7</xdr:col>
      <xdr:colOff>394607</xdr:colOff>
      <xdr:row>5</xdr:row>
      <xdr:rowOff>165553</xdr:rowOff>
    </xdr:to>
    <xdr:grpSp>
      <xdr:nvGrpSpPr>
        <xdr:cNvPr id="2" name="Group 1">
          <a:extLst>
            <a:ext uri="{FF2B5EF4-FFF2-40B4-BE49-F238E27FC236}">
              <a16:creationId xmlns:a16="http://schemas.microsoft.com/office/drawing/2014/main" id="{46A3F9EC-F4E2-4B0A-A0CF-D11350C9A6FF}"/>
            </a:ext>
          </a:extLst>
        </xdr:cNvPr>
        <xdr:cNvGrpSpPr/>
      </xdr:nvGrpSpPr>
      <xdr:grpSpPr>
        <a:xfrm>
          <a:off x="1942420" y="903740"/>
          <a:ext cx="2730500" cy="762001"/>
          <a:chOff x="1945821" y="898069"/>
          <a:chExt cx="2626180" cy="817915"/>
        </a:xfrm>
      </xdr:grpSpPr>
      <xdr:sp macro="" textlink="">
        <xdr:nvSpPr>
          <xdr:cNvPr id="3" name="TextBox 2">
            <a:extLst>
              <a:ext uri="{FF2B5EF4-FFF2-40B4-BE49-F238E27FC236}">
                <a16:creationId xmlns:a16="http://schemas.microsoft.com/office/drawing/2014/main" id="{3D2F6938-B0CA-DE82-3343-791B33181D81}"/>
              </a:ext>
            </a:extLst>
          </xdr:cNvPr>
          <xdr:cNvSpPr txBox="1"/>
        </xdr:nvSpPr>
        <xdr:spPr>
          <a:xfrm>
            <a:off x="1945821" y="898069"/>
            <a:ext cx="2626180" cy="817915"/>
          </a:xfrm>
          <a:prstGeom prst="rect">
            <a:avLst/>
          </a:prstGeom>
          <a:noFill/>
          <a:ln w="12700" cmpd="sng">
            <a:solidFill>
              <a:schemeClr val="lt1">
                <a:shade val="50000"/>
              </a:schemeClr>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Total Orders</a:t>
            </a:r>
          </a:p>
        </xdr:txBody>
      </xdr:sp>
      <xdr:sp macro="" textlink="'Order analysis'!U7">
        <xdr:nvSpPr>
          <xdr:cNvPr id="4" name="TextBox 3">
            <a:extLst>
              <a:ext uri="{FF2B5EF4-FFF2-40B4-BE49-F238E27FC236}">
                <a16:creationId xmlns:a16="http://schemas.microsoft.com/office/drawing/2014/main" id="{C9EDB399-E9AB-79E1-67AC-BA2509EC93FD}"/>
              </a:ext>
            </a:extLst>
          </xdr:cNvPr>
          <xdr:cNvSpPr txBox="1"/>
        </xdr:nvSpPr>
        <xdr:spPr>
          <a:xfrm>
            <a:off x="2299608" y="1183821"/>
            <a:ext cx="1700892" cy="431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02873CE-133F-404B-B02F-0FAA192C56DE}"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1358</a:t>
            </a:fld>
            <a:endParaRPr lang="en-US" sz="2400" b="1">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14</xdr:col>
      <xdr:colOff>11339</xdr:colOff>
      <xdr:row>1</xdr:row>
      <xdr:rowOff>70302</xdr:rowOff>
    </xdr:from>
    <xdr:to>
      <xdr:col>18</xdr:col>
      <xdr:colOff>290116</xdr:colOff>
      <xdr:row>5</xdr:row>
      <xdr:rowOff>163945</xdr:rowOff>
    </xdr:to>
    <xdr:grpSp>
      <xdr:nvGrpSpPr>
        <xdr:cNvPr id="5" name="Group 4">
          <a:extLst>
            <a:ext uri="{FF2B5EF4-FFF2-40B4-BE49-F238E27FC236}">
              <a16:creationId xmlns:a16="http://schemas.microsoft.com/office/drawing/2014/main" id="{F9911B36-2E9E-465A-B037-2A66962A5EB1}"/>
            </a:ext>
          </a:extLst>
        </xdr:cNvPr>
        <xdr:cNvGrpSpPr/>
      </xdr:nvGrpSpPr>
      <xdr:grpSpPr>
        <a:xfrm>
          <a:off x="8567964" y="903740"/>
          <a:ext cx="2723527" cy="760393"/>
          <a:chOff x="1802709" y="881911"/>
          <a:chExt cx="2736000" cy="774000"/>
        </a:xfrm>
      </xdr:grpSpPr>
      <xdr:sp macro="" textlink="">
        <xdr:nvSpPr>
          <xdr:cNvPr id="6" name="TextBox 5">
            <a:extLst>
              <a:ext uri="{FF2B5EF4-FFF2-40B4-BE49-F238E27FC236}">
                <a16:creationId xmlns:a16="http://schemas.microsoft.com/office/drawing/2014/main" id="{29B12642-75E3-6A60-90DF-F459FF3D9A63}"/>
              </a:ext>
            </a:extLst>
          </xdr:cNvPr>
          <xdr:cNvSpPr txBox="1"/>
        </xdr:nvSpPr>
        <xdr:spPr>
          <a:xfrm>
            <a:off x="1802709" y="881911"/>
            <a:ext cx="2736000" cy="774000"/>
          </a:xfrm>
          <a:prstGeom prst="rect">
            <a:avLst/>
          </a:prstGeom>
          <a:noFill/>
          <a:ln w="12700" cmpd="sng">
            <a:solidFill>
              <a:schemeClr val="lt1">
                <a:shade val="50000"/>
              </a:schemeClr>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Average</a:t>
            </a:r>
            <a:r>
              <a:rPr lang="en-US" sz="1800"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Order</a:t>
            </a:r>
            <a:endPar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Order analysis'!U12">
        <xdr:nvSpPr>
          <xdr:cNvPr id="7" name="TextBox 6">
            <a:extLst>
              <a:ext uri="{FF2B5EF4-FFF2-40B4-BE49-F238E27FC236}">
                <a16:creationId xmlns:a16="http://schemas.microsoft.com/office/drawing/2014/main" id="{097FF5D3-E4D1-0E05-5966-788A5C616810}"/>
              </a:ext>
            </a:extLst>
          </xdr:cNvPr>
          <xdr:cNvSpPr txBox="1"/>
        </xdr:nvSpPr>
        <xdr:spPr>
          <a:xfrm>
            <a:off x="2109107" y="1183821"/>
            <a:ext cx="2109107"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6246379-5390-4CCE-B4F3-30281DAA7F87}"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$971.86</a:t>
            </a:fld>
            <a:endParaRPr lang="en-US" sz="2400" b="1">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26</xdr:col>
      <xdr:colOff>361725</xdr:colOff>
      <xdr:row>1</xdr:row>
      <xdr:rowOff>54427</xdr:rowOff>
    </xdr:from>
    <xdr:to>
      <xdr:col>31</xdr:col>
      <xdr:colOff>45189</xdr:colOff>
      <xdr:row>5</xdr:row>
      <xdr:rowOff>148070</xdr:rowOff>
    </xdr:to>
    <xdr:grpSp>
      <xdr:nvGrpSpPr>
        <xdr:cNvPr id="8" name="Group 7">
          <a:extLst>
            <a:ext uri="{FF2B5EF4-FFF2-40B4-BE49-F238E27FC236}">
              <a16:creationId xmlns:a16="http://schemas.microsoft.com/office/drawing/2014/main" id="{640DA707-DEDD-4436-8BDA-AC7A5E3B00D7}"/>
            </a:ext>
          </a:extLst>
        </xdr:cNvPr>
        <xdr:cNvGrpSpPr/>
      </xdr:nvGrpSpPr>
      <xdr:grpSpPr>
        <a:xfrm>
          <a:off x="16252600" y="887865"/>
          <a:ext cx="2739402" cy="760393"/>
          <a:chOff x="1945821" y="898070"/>
          <a:chExt cx="2736000" cy="767387"/>
        </a:xfrm>
      </xdr:grpSpPr>
      <xdr:sp macro="" textlink="">
        <xdr:nvSpPr>
          <xdr:cNvPr id="9" name="TextBox 8">
            <a:extLst>
              <a:ext uri="{FF2B5EF4-FFF2-40B4-BE49-F238E27FC236}">
                <a16:creationId xmlns:a16="http://schemas.microsoft.com/office/drawing/2014/main" id="{5EDEED2F-036E-25D8-4E99-50A8312FBECE}"/>
              </a:ext>
            </a:extLst>
          </xdr:cNvPr>
          <xdr:cNvSpPr txBox="1"/>
        </xdr:nvSpPr>
        <xdr:spPr>
          <a:xfrm>
            <a:off x="1945821" y="898070"/>
            <a:ext cx="2736000" cy="767387"/>
          </a:xfrm>
          <a:prstGeom prst="rect">
            <a:avLst/>
          </a:prstGeom>
          <a:noFill/>
          <a:ln w="12700" cmpd="sng">
            <a:solidFill>
              <a:schemeClr val="lt1">
                <a:shade val="50000"/>
              </a:schemeClr>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Average</a:t>
            </a:r>
            <a:r>
              <a:rPr lang="en-US" sz="1800"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Discount</a:t>
            </a:r>
            <a:endPar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Order analysis'!U18">
        <xdr:nvSpPr>
          <xdr:cNvPr id="10" name="TextBox 9">
            <a:extLst>
              <a:ext uri="{FF2B5EF4-FFF2-40B4-BE49-F238E27FC236}">
                <a16:creationId xmlns:a16="http://schemas.microsoft.com/office/drawing/2014/main" id="{C3DC56E2-9483-A8E2-1D7C-A0199B0C5062}"/>
              </a:ext>
            </a:extLst>
          </xdr:cNvPr>
          <xdr:cNvSpPr txBox="1"/>
        </xdr:nvSpPr>
        <xdr:spPr>
          <a:xfrm>
            <a:off x="2299607" y="1183821"/>
            <a:ext cx="1823355"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6F6F7F-5904-4D59-9D83-3584CD62E642}"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4.89%</a:t>
            </a:fld>
            <a:endParaRPr lang="en-US" sz="2400" b="1">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41</xdr:col>
      <xdr:colOff>77562</xdr:colOff>
      <xdr:row>1</xdr:row>
      <xdr:rowOff>38552</xdr:rowOff>
    </xdr:from>
    <xdr:to>
      <xdr:col>45</xdr:col>
      <xdr:colOff>363142</xdr:colOff>
      <xdr:row>5</xdr:row>
      <xdr:rowOff>132195</xdr:rowOff>
    </xdr:to>
    <xdr:grpSp>
      <xdr:nvGrpSpPr>
        <xdr:cNvPr id="11" name="Group 10">
          <a:extLst>
            <a:ext uri="{FF2B5EF4-FFF2-40B4-BE49-F238E27FC236}">
              <a16:creationId xmlns:a16="http://schemas.microsoft.com/office/drawing/2014/main" id="{26D422EB-F378-4897-BC58-E8A8E8C7B597}"/>
            </a:ext>
          </a:extLst>
        </xdr:cNvPr>
        <xdr:cNvGrpSpPr/>
      </xdr:nvGrpSpPr>
      <xdr:grpSpPr>
        <a:xfrm>
          <a:off x="25136250" y="871990"/>
          <a:ext cx="2730330" cy="760393"/>
          <a:chOff x="1946195" y="898069"/>
          <a:chExt cx="2736000" cy="758314"/>
        </a:xfrm>
      </xdr:grpSpPr>
      <xdr:sp macro="" textlink="">
        <xdr:nvSpPr>
          <xdr:cNvPr id="12" name="TextBox 11">
            <a:extLst>
              <a:ext uri="{FF2B5EF4-FFF2-40B4-BE49-F238E27FC236}">
                <a16:creationId xmlns:a16="http://schemas.microsoft.com/office/drawing/2014/main" id="{62ED5244-BA30-6DD8-6E34-C7E6E2E7D516}"/>
              </a:ext>
            </a:extLst>
          </xdr:cNvPr>
          <xdr:cNvSpPr txBox="1"/>
        </xdr:nvSpPr>
        <xdr:spPr>
          <a:xfrm>
            <a:off x="1946195" y="898069"/>
            <a:ext cx="2736000" cy="758314"/>
          </a:xfrm>
          <a:prstGeom prst="rect">
            <a:avLst/>
          </a:prstGeom>
          <a:noFill/>
          <a:ln w="12700" cmpd="sng">
            <a:solidFill>
              <a:schemeClr val="lt1">
                <a:shade val="50000"/>
              </a:schemeClr>
            </a:solid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Average</a:t>
            </a:r>
            <a:r>
              <a:rPr lang="en-US" sz="1800"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fulfilment Time</a:t>
            </a:r>
            <a:endParaRPr lang="en-US" sz="18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Order analysis'!U26">
        <xdr:nvSpPr>
          <xdr:cNvPr id="13" name="TextBox 12">
            <a:extLst>
              <a:ext uri="{FF2B5EF4-FFF2-40B4-BE49-F238E27FC236}">
                <a16:creationId xmlns:a16="http://schemas.microsoft.com/office/drawing/2014/main" id="{2EF0624C-C271-7FBB-3E90-906D90DC820F}"/>
              </a:ext>
            </a:extLst>
          </xdr:cNvPr>
          <xdr:cNvSpPr txBox="1"/>
        </xdr:nvSpPr>
        <xdr:spPr>
          <a:xfrm>
            <a:off x="2508845" y="1183821"/>
            <a:ext cx="887751" cy="346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8A55404-5854-419F-9A75-25EEE8F02A40}"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l"/>
              <a:t>1.94</a:t>
            </a:fld>
            <a:endParaRPr lang="en-US" sz="2400" b="1">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editAs="oneCell">
    <xdr:from>
      <xdr:col>0</xdr:col>
      <xdr:colOff>0</xdr:colOff>
      <xdr:row>6</xdr:row>
      <xdr:rowOff>133575</xdr:rowOff>
    </xdr:from>
    <xdr:to>
      <xdr:col>2</xdr:col>
      <xdr:colOff>606425</xdr:colOff>
      <xdr:row>23</xdr:row>
      <xdr:rowOff>166686</xdr:rowOff>
    </xdr:to>
    <mc:AlternateContent xmlns:mc="http://schemas.openxmlformats.org/markup-compatibility/2006" xmlns:a14="http://schemas.microsoft.com/office/drawing/2010/main">
      <mc:Choice Requires="a14">
        <xdr:graphicFrame macro="">
          <xdr:nvGraphicFramePr>
            <xdr:cNvPr id="17" name="Months (Order Date) 2">
              <a:extLst>
                <a:ext uri="{FF2B5EF4-FFF2-40B4-BE49-F238E27FC236}">
                  <a16:creationId xmlns:a16="http://schemas.microsoft.com/office/drawing/2014/main" id="{CA0D2366-69AF-42DC-BDA4-C7BFE1BC98BD}"/>
                </a:ext>
              </a:extLst>
            </xdr:cNvPr>
            <xdr:cNvGraphicFramePr/>
          </xdr:nvGraphicFramePr>
          <xdr:xfrm>
            <a:off x="0" y="0"/>
            <a:ext cx="0" cy="0"/>
          </xdr:xfrm>
          <a:graphic>
            <a:graphicData uri="http://schemas.microsoft.com/office/drawing/2010/slicer">
              <sle:slicer xmlns:sle="http://schemas.microsoft.com/office/drawing/2010/slicer" name="Months (Order Date) 2"/>
            </a:graphicData>
          </a:graphic>
        </xdr:graphicFrame>
      </mc:Choice>
      <mc:Fallback xmlns="">
        <xdr:sp macro="" textlink="">
          <xdr:nvSpPr>
            <xdr:cNvPr id="0" name=""/>
            <xdr:cNvSpPr>
              <a:spLocks noTextEdit="1"/>
            </xdr:cNvSpPr>
          </xdr:nvSpPr>
          <xdr:spPr>
            <a:xfrm>
              <a:off x="0" y="1800450"/>
              <a:ext cx="1828800" cy="2866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71438</xdr:rowOff>
    </xdr:from>
    <xdr:to>
      <xdr:col>3</xdr:col>
      <xdr:colOff>3175</xdr:colOff>
      <xdr:row>41</xdr:row>
      <xdr:rowOff>71438</xdr:rowOff>
    </xdr:to>
    <mc:AlternateContent xmlns:mc="http://schemas.openxmlformats.org/markup-compatibility/2006" xmlns:a14="http://schemas.microsoft.com/office/drawing/2010/main">
      <mc:Choice Requires="a14">
        <xdr:graphicFrame macro="">
          <xdr:nvGraphicFramePr>
            <xdr:cNvPr id="18" name="Region 2">
              <a:extLst>
                <a:ext uri="{FF2B5EF4-FFF2-40B4-BE49-F238E27FC236}">
                  <a16:creationId xmlns:a16="http://schemas.microsoft.com/office/drawing/2014/main" id="{DF27F9D3-0DA1-4FD1-8393-F70726FE292C}"/>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0" y="5611813"/>
              <a:ext cx="1812925" cy="227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45</xdr:row>
      <xdr:rowOff>71438</xdr:rowOff>
    </xdr:from>
    <xdr:to>
      <xdr:col>3</xdr:col>
      <xdr:colOff>3175</xdr:colOff>
      <xdr:row>58</xdr:row>
      <xdr:rowOff>71437</xdr:rowOff>
    </xdr:to>
    <mc:AlternateContent xmlns:mc="http://schemas.openxmlformats.org/markup-compatibility/2006" xmlns:a14="http://schemas.microsoft.com/office/drawing/2010/main">
      <mc:Choice Requires="a14">
        <xdr:graphicFrame macro="">
          <xdr:nvGraphicFramePr>
            <xdr:cNvPr id="19" name="Customer Segment 2">
              <a:extLst>
                <a:ext uri="{FF2B5EF4-FFF2-40B4-BE49-F238E27FC236}">
                  <a16:creationId xmlns:a16="http://schemas.microsoft.com/office/drawing/2014/main" id="{009E89B9-FA04-4437-8FD9-795ADE68DB90}"/>
                </a:ext>
              </a:extLst>
            </xdr:cNvPr>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mlns="">
        <xdr:sp macro="" textlink="">
          <xdr:nvSpPr>
            <xdr:cNvPr id="0" name=""/>
            <xdr:cNvSpPr>
              <a:spLocks noTextEdit="1"/>
            </xdr:cNvSpPr>
          </xdr:nvSpPr>
          <xdr:spPr>
            <a:xfrm>
              <a:off x="0" y="8580438"/>
              <a:ext cx="1812925" cy="2270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87310</xdr:colOff>
      <xdr:row>6</xdr:row>
      <xdr:rowOff>158751</xdr:rowOff>
    </xdr:from>
    <xdr:to>
      <xdr:col>48</xdr:col>
      <xdr:colOff>492125</xdr:colOff>
      <xdr:row>25</xdr:row>
      <xdr:rowOff>0</xdr:rowOff>
    </xdr:to>
    <xdr:graphicFrame macro="">
      <xdr:nvGraphicFramePr>
        <xdr:cNvPr id="28" name="Chart 27">
          <a:extLst>
            <a:ext uri="{FF2B5EF4-FFF2-40B4-BE49-F238E27FC236}">
              <a16:creationId xmlns:a16="http://schemas.microsoft.com/office/drawing/2014/main" id="{765ACBA5-3643-4872-8EB0-1BA5DB5C2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75125</xdr:colOff>
      <xdr:row>25</xdr:row>
      <xdr:rowOff>165188</xdr:rowOff>
    </xdr:from>
    <xdr:to>
      <xdr:col>18</xdr:col>
      <xdr:colOff>87313</xdr:colOff>
      <xdr:row>45</xdr:row>
      <xdr:rowOff>71438</xdr:rowOff>
    </xdr:to>
    <xdr:graphicFrame macro="">
      <xdr:nvGraphicFramePr>
        <xdr:cNvPr id="30" name="Chart 29">
          <a:extLst>
            <a:ext uri="{FF2B5EF4-FFF2-40B4-BE49-F238E27FC236}">
              <a16:creationId xmlns:a16="http://schemas.microsoft.com/office/drawing/2014/main" id="{D86D1033-B949-4777-9E47-96B63C38F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479937</xdr:colOff>
      <xdr:row>25</xdr:row>
      <xdr:rowOff>141376</xdr:rowOff>
    </xdr:from>
    <xdr:to>
      <xdr:col>48</xdr:col>
      <xdr:colOff>492125</xdr:colOff>
      <xdr:row>45</xdr:row>
      <xdr:rowOff>47626</xdr:rowOff>
    </xdr:to>
    <xdr:graphicFrame macro="">
      <xdr:nvGraphicFramePr>
        <xdr:cNvPr id="33" name="Chart 32">
          <a:extLst>
            <a:ext uri="{FF2B5EF4-FFF2-40B4-BE49-F238E27FC236}">
              <a16:creationId xmlns:a16="http://schemas.microsoft.com/office/drawing/2014/main" id="{604ACEBF-8C5C-4BA1-A2CE-EBED3379F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265626</xdr:colOff>
      <xdr:row>25</xdr:row>
      <xdr:rowOff>165980</xdr:rowOff>
    </xdr:from>
    <xdr:to>
      <xdr:col>33</xdr:col>
      <xdr:colOff>277813</xdr:colOff>
      <xdr:row>45</xdr:row>
      <xdr:rowOff>72230</xdr:rowOff>
    </xdr:to>
    <xdr:graphicFrame macro="">
      <xdr:nvGraphicFramePr>
        <xdr:cNvPr id="34" name="Chart 33">
          <a:extLst>
            <a:ext uri="{FF2B5EF4-FFF2-40B4-BE49-F238E27FC236}">
              <a16:creationId xmlns:a16="http://schemas.microsoft.com/office/drawing/2014/main" id="{9A0C167B-7573-4674-8AEA-C336D5B5F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265626</xdr:colOff>
      <xdr:row>46</xdr:row>
      <xdr:rowOff>7876</xdr:rowOff>
    </xdr:from>
    <xdr:to>
      <xdr:col>33</xdr:col>
      <xdr:colOff>277813</xdr:colOff>
      <xdr:row>67</xdr:row>
      <xdr:rowOff>71438</xdr:rowOff>
    </xdr:to>
    <xdr:graphicFrame macro="">
      <xdr:nvGraphicFramePr>
        <xdr:cNvPr id="35" name="Chart 34">
          <a:extLst>
            <a:ext uri="{FF2B5EF4-FFF2-40B4-BE49-F238E27FC236}">
              <a16:creationId xmlns:a16="http://schemas.microsoft.com/office/drawing/2014/main" id="{9C7863D1-D364-45B1-8C5F-0045DDA9B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33</xdr:col>
      <xdr:colOff>479937</xdr:colOff>
      <xdr:row>46</xdr:row>
      <xdr:rowOff>7876</xdr:rowOff>
    </xdr:from>
    <xdr:to>
      <xdr:col>48</xdr:col>
      <xdr:colOff>492125</xdr:colOff>
      <xdr:row>67</xdr:row>
      <xdr:rowOff>71438</xdr:rowOff>
    </xdr:to>
    <xdr:graphicFrame macro="">
      <xdr:nvGraphicFramePr>
        <xdr:cNvPr id="36" name="Chart 35">
          <a:extLst>
            <a:ext uri="{FF2B5EF4-FFF2-40B4-BE49-F238E27FC236}">
              <a16:creationId xmlns:a16="http://schemas.microsoft.com/office/drawing/2014/main" id="{DC9F8C0F-31B3-4088-BAD1-C840E9A8A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75125</xdr:colOff>
      <xdr:row>46</xdr:row>
      <xdr:rowOff>7875</xdr:rowOff>
    </xdr:from>
    <xdr:to>
      <xdr:col>18</xdr:col>
      <xdr:colOff>87313</xdr:colOff>
      <xdr:row>67</xdr:row>
      <xdr:rowOff>71437</xdr:rowOff>
    </xdr:to>
    <xdr:graphicFrame macro="">
      <xdr:nvGraphicFramePr>
        <xdr:cNvPr id="37" name="Chart 36">
          <a:extLst>
            <a:ext uri="{FF2B5EF4-FFF2-40B4-BE49-F238E27FC236}">
              <a16:creationId xmlns:a16="http://schemas.microsoft.com/office/drawing/2014/main" id="{D4A638A8-9CEB-4DEA-BC4A-F9498D3C0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43</xdr:col>
      <xdr:colOff>156937</xdr:colOff>
      <xdr:row>2</xdr:row>
      <xdr:rowOff>149677</xdr:rowOff>
    </xdr:from>
    <xdr:to>
      <xdr:col>44</xdr:col>
      <xdr:colOff>429296</xdr:colOff>
      <xdr:row>4</xdr:row>
      <xdr:rowOff>161875</xdr:rowOff>
    </xdr:to>
    <xdr:sp macro="" textlink="">
      <xdr:nvSpPr>
        <xdr:cNvPr id="20" name="TextBox 19">
          <a:extLst>
            <a:ext uri="{FF2B5EF4-FFF2-40B4-BE49-F238E27FC236}">
              <a16:creationId xmlns:a16="http://schemas.microsoft.com/office/drawing/2014/main" id="{1263634B-03B6-440C-BC27-92E2C343EF4F}"/>
            </a:ext>
          </a:extLst>
        </xdr:cNvPr>
        <xdr:cNvSpPr txBox="1"/>
      </xdr:nvSpPr>
      <xdr:spPr>
        <a:xfrm>
          <a:off x="26096687" y="1149802"/>
          <a:ext cx="875609" cy="361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Days</a:t>
          </a:r>
        </a:p>
      </xdr:txBody>
    </xdr:sp>
    <xdr:clientData/>
  </xdr:twoCellAnchor>
  <xdr:twoCellAnchor>
    <xdr:from>
      <xdr:col>43</xdr:col>
      <xdr:colOff>587375</xdr:colOff>
      <xdr:row>0</xdr:row>
      <xdr:rowOff>0</xdr:rowOff>
    </xdr:from>
    <xdr:to>
      <xdr:col>48</xdr:col>
      <xdr:colOff>142874</xdr:colOff>
      <xdr:row>0</xdr:row>
      <xdr:rowOff>730249</xdr:rowOff>
    </xdr:to>
    <xdr:grpSp>
      <xdr:nvGrpSpPr>
        <xdr:cNvPr id="14" name="Group 13">
          <a:hlinkClick xmlns:r="http://schemas.openxmlformats.org/officeDocument/2006/relationships" r:id="rId8"/>
          <a:extLst>
            <a:ext uri="{FF2B5EF4-FFF2-40B4-BE49-F238E27FC236}">
              <a16:creationId xmlns:a16="http://schemas.microsoft.com/office/drawing/2014/main" id="{AFD71134-8CCD-49ED-921F-D99F8020CCBB}"/>
            </a:ext>
          </a:extLst>
        </xdr:cNvPr>
        <xdr:cNvGrpSpPr/>
      </xdr:nvGrpSpPr>
      <xdr:grpSpPr>
        <a:xfrm>
          <a:off x="26868438" y="0"/>
          <a:ext cx="2611436" cy="730249"/>
          <a:chOff x="25257125" y="18291"/>
          <a:chExt cx="2611436" cy="841375"/>
        </a:xfrm>
      </xdr:grpSpPr>
      <xdr:sp macro="" textlink="">
        <xdr:nvSpPr>
          <xdr:cNvPr id="15" name="Arrow: Right 11">
            <a:extLst>
              <a:ext uri="{FF2B5EF4-FFF2-40B4-BE49-F238E27FC236}">
                <a16:creationId xmlns:a16="http://schemas.microsoft.com/office/drawing/2014/main" id="{95772496-69EE-10DD-DA82-C903A0E06504}"/>
              </a:ext>
            </a:extLst>
          </xdr:cNvPr>
          <xdr:cNvSpPr/>
        </xdr:nvSpPr>
        <xdr:spPr>
          <a:xfrm>
            <a:off x="25257125" y="18291"/>
            <a:ext cx="2381250" cy="841375"/>
          </a:xfrm>
          <a:prstGeom prst="lef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16" name="TextBox 15">
            <a:extLst>
              <a:ext uri="{FF2B5EF4-FFF2-40B4-BE49-F238E27FC236}">
                <a16:creationId xmlns:a16="http://schemas.microsoft.com/office/drawing/2014/main" id="{51A116A6-569E-A5E7-7DEB-1B73838B105D}"/>
              </a:ext>
            </a:extLst>
          </xdr:cNvPr>
          <xdr:cNvSpPr txBox="1"/>
        </xdr:nvSpPr>
        <xdr:spPr>
          <a:xfrm>
            <a:off x="25614312" y="91796"/>
            <a:ext cx="2254249" cy="639834"/>
          </a:xfrm>
          <a:prstGeom prst="leftArrow">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Product Analysis</a:t>
            </a:r>
            <a:endParaRPr lang="en-US" sz="18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38</xdr:col>
      <xdr:colOff>500063</xdr:colOff>
      <xdr:row>0</xdr:row>
      <xdr:rowOff>0</xdr:rowOff>
    </xdr:from>
    <xdr:to>
      <xdr:col>43</xdr:col>
      <xdr:colOff>55561</xdr:colOff>
      <xdr:row>0</xdr:row>
      <xdr:rowOff>730249</xdr:rowOff>
    </xdr:to>
    <xdr:grpSp>
      <xdr:nvGrpSpPr>
        <xdr:cNvPr id="21" name="Group 20">
          <a:hlinkClick xmlns:r="http://schemas.openxmlformats.org/officeDocument/2006/relationships" r:id="rId9"/>
          <a:extLst>
            <a:ext uri="{FF2B5EF4-FFF2-40B4-BE49-F238E27FC236}">
              <a16:creationId xmlns:a16="http://schemas.microsoft.com/office/drawing/2014/main" id="{5732FB4C-004E-47FA-8BE7-4209C923E5FD}"/>
            </a:ext>
          </a:extLst>
        </xdr:cNvPr>
        <xdr:cNvGrpSpPr/>
      </xdr:nvGrpSpPr>
      <xdr:grpSpPr>
        <a:xfrm>
          <a:off x="23725188" y="0"/>
          <a:ext cx="2611436" cy="730249"/>
          <a:chOff x="25257125" y="18291"/>
          <a:chExt cx="2611436" cy="841375"/>
        </a:xfrm>
      </xdr:grpSpPr>
      <xdr:sp macro="" textlink="">
        <xdr:nvSpPr>
          <xdr:cNvPr id="22" name="Arrow: Right 11">
            <a:extLst>
              <a:ext uri="{FF2B5EF4-FFF2-40B4-BE49-F238E27FC236}">
                <a16:creationId xmlns:a16="http://schemas.microsoft.com/office/drawing/2014/main" id="{9237B838-0ED6-FA51-3118-58DB21EDD001}"/>
              </a:ext>
            </a:extLst>
          </xdr:cNvPr>
          <xdr:cNvSpPr/>
        </xdr:nvSpPr>
        <xdr:spPr>
          <a:xfrm>
            <a:off x="25257125" y="18291"/>
            <a:ext cx="2381250" cy="841375"/>
          </a:xfrm>
          <a:prstGeom prst="lef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20A5BD52-8461-E1DE-2B43-A5F59702E5B2}"/>
              </a:ext>
            </a:extLst>
          </xdr:cNvPr>
          <xdr:cNvSpPr txBox="1"/>
        </xdr:nvSpPr>
        <xdr:spPr>
          <a:xfrm>
            <a:off x="25614312" y="91796"/>
            <a:ext cx="2254249" cy="639834"/>
          </a:xfrm>
          <a:prstGeom prst="leftArrow">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Executive Summary</a:t>
            </a:r>
            <a:endParaRPr lang="en-US" sz="18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233362</xdr:colOff>
      <xdr:row>4</xdr:row>
      <xdr:rowOff>35718</xdr:rowOff>
    </xdr:from>
    <xdr:to>
      <xdr:col>11</xdr:col>
      <xdr:colOff>495300</xdr:colOff>
      <xdr:row>12</xdr:row>
      <xdr:rowOff>47625</xdr:rowOff>
    </xdr:to>
    <xdr:graphicFrame macro="">
      <xdr:nvGraphicFramePr>
        <xdr:cNvPr id="2" name="Chart 1">
          <a:extLst>
            <a:ext uri="{FF2B5EF4-FFF2-40B4-BE49-F238E27FC236}">
              <a16:creationId xmlns:a16="http://schemas.microsoft.com/office/drawing/2014/main" id="{FA061592-FBBB-DCE9-93BE-126EC0EFF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590549</xdr:colOff>
      <xdr:row>16</xdr:row>
      <xdr:rowOff>111918</xdr:rowOff>
    </xdr:from>
    <xdr:to>
      <xdr:col>11</xdr:col>
      <xdr:colOff>538162</xdr:colOff>
      <xdr:row>26</xdr:row>
      <xdr:rowOff>114300</xdr:rowOff>
    </xdr:to>
    <xdr:graphicFrame macro="">
      <xdr:nvGraphicFramePr>
        <xdr:cNvPr id="3" name="Chart 2">
          <a:extLst>
            <a:ext uri="{FF2B5EF4-FFF2-40B4-BE49-F238E27FC236}">
              <a16:creationId xmlns:a16="http://schemas.microsoft.com/office/drawing/2014/main" id="{8B84F9FA-EA71-23B2-9DAA-25BD0A1D3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423862</xdr:colOff>
      <xdr:row>28</xdr:row>
      <xdr:rowOff>95250</xdr:rowOff>
    </xdr:from>
    <xdr:to>
      <xdr:col>11</xdr:col>
      <xdr:colOff>361950</xdr:colOff>
      <xdr:row>37</xdr:row>
      <xdr:rowOff>157162</xdr:rowOff>
    </xdr:to>
    <xdr:graphicFrame macro="">
      <xdr:nvGraphicFramePr>
        <xdr:cNvPr id="4" name="Chart 3">
          <a:extLst>
            <a:ext uri="{FF2B5EF4-FFF2-40B4-BE49-F238E27FC236}">
              <a16:creationId xmlns:a16="http://schemas.microsoft.com/office/drawing/2014/main" id="{EE0636BA-AE87-B999-8F7C-509E2ECB40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409574</xdr:colOff>
      <xdr:row>40</xdr:row>
      <xdr:rowOff>52387</xdr:rowOff>
    </xdr:from>
    <xdr:to>
      <xdr:col>11</xdr:col>
      <xdr:colOff>319087</xdr:colOff>
      <xdr:row>49</xdr:row>
      <xdr:rowOff>140492</xdr:rowOff>
    </xdr:to>
    <xdr:graphicFrame macro="">
      <xdr:nvGraphicFramePr>
        <xdr:cNvPr id="5" name="Chart 4">
          <a:extLst>
            <a:ext uri="{FF2B5EF4-FFF2-40B4-BE49-F238E27FC236}">
              <a16:creationId xmlns:a16="http://schemas.microsoft.com/office/drawing/2014/main" id="{951F5D96-0F94-8392-B3BD-340CDE0592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380999</xdr:colOff>
      <xdr:row>52</xdr:row>
      <xdr:rowOff>0</xdr:rowOff>
    </xdr:from>
    <xdr:to>
      <xdr:col>10</xdr:col>
      <xdr:colOff>604837</xdr:colOff>
      <xdr:row>62</xdr:row>
      <xdr:rowOff>83343</xdr:rowOff>
    </xdr:to>
    <xdr:graphicFrame macro="">
      <xdr:nvGraphicFramePr>
        <xdr:cNvPr id="6" name="Chart 5">
          <a:extLst>
            <a:ext uri="{FF2B5EF4-FFF2-40B4-BE49-F238E27FC236}">
              <a16:creationId xmlns:a16="http://schemas.microsoft.com/office/drawing/2014/main" id="{0387D529-899F-7B09-EB20-C34BAE52D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328613</xdr:colOff>
      <xdr:row>70</xdr:row>
      <xdr:rowOff>16668</xdr:rowOff>
    </xdr:from>
    <xdr:to>
      <xdr:col>17</xdr:col>
      <xdr:colOff>252412</xdr:colOff>
      <xdr:row>81</xdr:row>
      <xdr:rowOff>119063</xdr:rowOff>
    </xdr:to>
    <xdr:graphicFrame macro="">
      <xdr:nvGraphicFramePr>
        <xdr:cNvPr id="7" name="Chart 6">
          <a:extLst>
            <a:ext uri="{FF2B5EF4-FFF2-40B4-BE49-F238E27FC236}">
              <a16:creationId xmlns:a16="http://schemas.microsoft.com/office/drawing/2014/main" id="{0144AA9B-D1E5-BA01-CA4E-EB65C69E7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271462</xdr:colOff>
      <xdr:row>88</xdr:row>
      <xdr:rowOff>150018</xdr:rowOff>
    </xdr:from>
    <xdr:to>
      <xdr:col>12</xdr:col>
      <xdr:colOff>552450</xdr:colOff>
      <xdr:row>101</xdr:row>
      <xdr:rowOff>42862</xdr:rowOff>
    </xdr:to>
    <xdr:graphicFrame macro="">
      <xdr:nvGraphicFramePr>
        <xdr:cNvPr id="8" name="Chart 7">
          <a:extLst>
            <a:ext uri="{FF2B5EF4-FFF2-40B4-BE49-F238E27FC236}">
              <a16:creationId xmlns:a16="http://schemas.microsoft.com/office/drawing/2014/main" id="{F912EAD7-8449-D403-62AD-503EC51E7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300037</xdr:colOff>
      <xdr:row>103</xdr:row>
      <xdr:rowOff>80962</xdr:rowOff>
    </xdr:from>
    <xdr:to>
      <xdr:col>12</xdr:col>
      <xdr:colOff>295275</xdr:colOff>
      <xdr:row>114</xdr:row>
      <xdr:rowOff>54768</xdr:rowOff>
    </xdr:to>
    <xdr:graphicFrame macro="">
      <xdr:nvGraphicFramePr>
        <xdr:cNvPr id="9" name="Chart 8">
          <a:extLst>
            <a:ext uri="{FF2B5EF4-FFF2-40B4-BE49-F238E27FC236}">
              <a16:creationId xmlns:a16="http://schemas.microsoft.com/office/drawing/2014/main" id="{2443E531-C392-50C4-1D89-7087B8380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204786</xdr:colOff>
      <xdr:row>116</xdr:row>
      <xdr:rowOff>100012</xdr:rowOff>
    </xdr:from>
    <xdr:to>
      <xdr:col>14</xdr:col>
      <xdr:colOff>57149</xdr:colOff>
      <xdr:row>127</xdr:row>
      <xdr:rowOff>159542</xdr:rowOff>
    </xdr:to>
    <xdr:graphicFrame macro="">
      <xdr:nvGraphicFramePr>
        <xdr:cNvPr id="10" name="Chart 9">
          <a:extLst>
            <a:ext uri="{FF2B5EF4-FFF2-40B4-BE49-F238E27FC236}">
              <a16:creationId xmlns:a16="http://schemas.microsoft.com/office/drawing/2014/main" id="{1DF73AAD-0FB9-CD4A-7FF8-4318B44C76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295274</xdr:colOff>
      <xdr:row>131</xdr:row>
      <xdr:rowOff>47625</xdr:rowOff>
    </xdr:from>
    <xdr:to>
      <xdr:col>13</xdr:col>
      <xdr:colOff>509587</xdr:colOff>
      <xdr:row>143</xdr:row>
      <xdr:rowOff>102393</xdr:rowOff>
    </xdr:to>
    <xdr:graphicFrame macro="">
      <xdr:nvGraphicFramePr>
        <xdr:cNvPr id="11" name="Chart 10">
          <a:extLst>
            <a:ext uri="{FF2B5EF4-FFF2-40B4-BE49-F238E27FC236}">
              <a16:creationId xmlns:a16="http://schemas.microsoft.com/office/drawing/2014/main" id="{C0EB2850-CBEB-5A06-98C2-68257FECB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700087</xdr:colOff>
      <xdr:row>147</xdr:row>
      <xdr:rowOff>154780</xdr:rowOff>
    </xdr:from>
    <xdr:to>
      <xdr:col>12</xdr:col>
      <xdr:colOff>142874</xdr:colOff>
      <xdr:row>164</xdr:row>
      <xdr:rowOff>64293</xdr:rowOff>
    </xdr:to>
    <xdr:graphicFrame macro="">
      <xdr:nvGraphicFramePr>
        <xdr:cNvPr id="14" name="Chart 13">
          <a:extLst>
            <a:ext uri="{FF2B5EF4-FFF2-40B4-BE49-F238E27FC236}">
              <a16:creationId xmlns:a16="http://schemas.microsoft.com/office/drawing/2014/main" id="{4D410744-2458-64FD-76B6-439B6CC41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57149</xdr:colOff>
      <xdr:row>2</xdr:row>
      <xdr:rowOff>111918</xdr:rowOff>
    </xdr:from>
    <xdr:to>
      <xdr:col>10</xdr:col>
      <xdr:colOff>423862</xdr:colOff>
      <xdr:row>13</xdr:row>
      <xdr:rowOff>119062</xdr:rowOff>
    </xdr:to>
    <xdr:graphicFrame macro="">
      <xdr:nvGraphicFramePr>
        <xdr:cNvPr id="2" name="Chart 1">
          <a:extLst>
            <a:ext uri="{FF2B5EF4-FFF2-40B4-BE49-F238E27FC236}">
              <a16:creationId xmlns:a16="http://schemas.microsoft.com/office/drawing/2014/main" id="{7625B565-5EBA-5E35-3107-D1CC38519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207168</xdr:colOff>
      <xdr:row>15</xdr:row>
      <xdr:rowOff>11905</xdr:rowOff>
    </xdr:from>
    <xdr:to>
      <xdr:col>10</xdr:col>
      <xdr:colOff>366712</xdr:colOff>
      <xdr:row>24</xdr:row>
      <xdr:rowOff>142875</xdr:rowOff>
    </xdr:to>
    <xdr:graphicFrame macro="">
      <xdr:nvGraphicFramePr>
        <xdr:cNvPr id="3" name="Chart 2">
          <a:extLst>
            <a:ext uri="{FF2B5EF4-FFF2-40B4-BE49-F238E27FC236}">
              <a16:creationId xmlns:a16="http://schemas.microsoft.com/office/drawing/2014/main" id="{139F72F5-5976-6561-50BD-C21F11B5E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166686</xdr:colOff>
      <xdr:row>26</xdr:row>
      <xdr:rowOff>54768</xdr:rowOff>
    </xdr:from>
    <xdr:to>
      <xdr:col>10</xdr:col>
      <xdr:colOff>80961</xdr:colOff>
      <xdr:row>36</xdr:row>
      <xdr:rowOff>0</xdr:rowOff>
    </xdr:to>
    <xdr:graphicFrame macro="">
      <xdr:nvGraphicFramePr>
        <xdr:cNvPr id="5" name="Chart 4">
          <a:extLst>
            <a:ext uri="{FF2B5EF4-FFF2-40B4-BE49-F238E27FC236}">
              <a16:creationId xmlns:a16="http://schemas.microsoft.com/office/drawing/2014/main" id="{B060B75C-02B2-BBE1-74DD-55B598956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159543</xdr:colOff>
      <xdr:row>37</xdr:row>
      <xdr:rowOff>154780</xdr:rowOff>
    </xdr:from>
    <xdr:to>
      <xdr:col>10</xdr:col>
      <xdr:colOff>4762</xdr:colOff>
      <xdr:row>47</xdr:row>
      <xdr:rowOff>80962</xdr:rowOff>
    </xdr:to>
    <xdr:graphicFrame macro="">
      <xdr:nvGraphicFramePr>
        <xdr:cNvPr id="6" name="Chart 5">
          <a:extLst>
            <a:ext uri="{FF2B5EF4-FFF2-40B4-BE49-F238E27FC236}">
              <a16:creationId xmlns:a16="http://schemas.microsoft.com/office/drawing/2014/main" id="{6F8C9C84-3B9B-8E85-704B-889BBDF9CD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121443</xdr:colOff>
      <xdr:row>48</xdr:row>
      <xdr:rowOff>45243</xdr:rowOff>
    </xdr:from>
    <xdr:to>
      <xdr:col>10</xdr:col>
      <xdr:colOff>128587</xdr:colOff>
      <xdr:row>56</xdr:row>
      <xdr:rowOff>71438</xdr:rowOff>
    </xdr:to>
    <xdr:graphicFrame macro="">
      <xdr:nvGraphicFramePr>
        <xdr:cNvPr id="7" name="Chart 6">
          <a:extLst>
            <a:ext uri="{FF2B5EF4-FFF2-40B4-BE49-F238E27FC236}">
              <a16:creationId xmlns:a16="http://schemas.microsoft.com/office/drawing/2014/main" id="{18C4A98A-7996-E25D-D37E-55A674729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57148</xdr:colOff>
      <xdr:row>59</xdr:row>
      <xdr:rowOff>138112</xdr:rowOff>
    </xdr:from>
    <xdr:to>
      <xdr:col>10</xdr:col>
      <xdr:colOff>57149</xdr:colOff>
      <xdr:row>69</xdr:row>
      <xdr:rowOff>1</xdr:rowOff>
    </xdr:to>
    <xdr:graphicFrame macro="">
      <xdr:nvGraphicFramePr>
        <xdr:cNvPr id="8" name="Chart 7">
          <a:extLst>
            <a:ext uri="{FF2B5EF4-FFF2-40B4-BE49-F238E27FC236}">
              <a16:creationId xmlns:a16="http://schemas.microsoft.com/office/drawing/2014/main" id="{C38244D9-7E4C-0666-6B9C-B87275170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38100</xdr:colOff>
      <xdr:row>70</xdr:row>
      <xdr:rowOff>0</xdr:rowOff>
    </xdr:from>
    <xdr:to>
      <xdr:col>10</xdr:col>
      <xdr:colOff>109538</xdr:colOff>
      <xdr:row>80</xdr:row>
      <xdr:rowOff>0</xdr:rowOff>
    </xdr:to>
    <xdr:graphicFrame macro="">
      <xdr:nvGraphicFramePr>
        <xdr:cNvPr id="9" name="Chart 8">
          <a:extLst>
            <a:ext uri="{FF2B5EF4-FFF2-40B4-BE49-F238E27FC236}">
              <a16:creationId xmlns:a16="http://schemas.microsoft.com/office/drawing/2014/main" id="{2BB4C07A-BC4B-CFA3-F023-4ED2D4FE4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11904</xdr:colOff>
      <xdr:row>81</xdr:row>
      <xdr:rowOff>14287</xdr:rowOff>
    </xdr:from>
    <xdr:to>
      <xdr:col>10</xdr:col>
      <xdr:colOff>76200</xdr:colOff>
      <xdr:row>90</xdr:row>
      <xdr:rowOff>161926</xdr:rowOff>
    </xdr:to>
    <xdr:graphicFrame macro="">
      <xdr:nvGraphicFramePr>
        <xdr:cNvPr id="11" name="Chart 10">
          <a:extLst>
            <a:ext uri="{FF2B5EF4-FFF2-40B4-BE49-F238E27FC236}">
              <a16:creationId xmlns:a16="http://schemas.microsoft.com/office/drawing/2014/main" id="{E89C84FC-4CF0-564B-DC72-0C728C386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47624</xdr:colOff>
      <xdr:row>1</xdr:row>
      <xdr:rowOff>40480</xdr:rowOff>
    </xdr:from>
    <xdr:to>
      <xdr:col>14</xdr:col>
      <xdr:colOff>185737</xdr:colOff>
      <xdr:row>13</xdr:row>
      <xdr:rowOff>42862</xdr:rowOff>
    </xdr:to>
    <xdr:graphicFrame macro="">
      <xdr:nvGraphicFramePr>
        <xdr:cNvPr id="2" name="Chart 1">
          <a:extLst>
            <a:ext uri="{FF2B5EF4-FFF2-40B4-BE49-F238E27FC236}">
              <a16:creationId xmlns:a16="http://schemas.microsoft.com/office/drawing/2014/main" id="{4E0897A6-BE2C-85AE-1EF3-DE8BFC948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61912</xdr:colOff>
      <xdr:row>15</xdr:row>
      <xdr:rowOff>30956</xdr:rowOff>
    </xdr:from>
    <xdr:to>
      <xdr:col>13</xdr:col>
      <xdr:colOff>133350</xdr:colOff>
      <xdr:row>26</xdr:row>
      <xdr:rowOff>123826</xdr:rowOff>
    </xdr:to>
    <xdr:graphicFrame macro="">
      <xdr:nvGraphicFramePr>
        <xdr:cNvPr id="3" name="Chart 2">
          <a:extLst>
            <a:ext uri="{FF2B5EF4-FFF2-40B4-BE49-F238E27FC236}">
              <a16:creationId xmlns:a16="http://schemas.microsoft.com/office/drawing/2014/main" id="{7A7F98F2-EBA9-65E5-CAAA-34E3CEF6AD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52387</xdr:colOff>
      <xdr:row>27</xdr:row>
      <xdr:rowOff>40480</xdr:rowOff>
    </xdr:from>
    <xdr:to>
      <xdr:col>12</xdr:col>
      <xdr:colOff>495300</xdr:colOff>
      <xdr:row>39</xdr:row>
      <xdr:rowOff>71437</xdr:rowOff>
    </xdr:to>
    <xdr:graphicFrame macro="">
      <xdr:nvGraphicFramePr>
        <xdr:cNvPr id="4" name="Chart 3">
          <a:extLst>
            <a:ext uri="{FF2B5EF4-FFF2-40B4-BE49-F238E27FC236}">
              <a16:creationId xmlns:a16="http://schemas.microsoft.com/office/drawing/2014/main" id="{357EC7EF-C5BC-AE49-043B-A6CA3A735C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42862</xdr:colOff>
      <xdr:row>39</xdr:row>
      <xdr:rowOff>159543</xdr:rowOff>
    </xdr:from>
    <xdr:to>
      <xdr:col>12</xdr:col>
      <xdr:colOff>333375</xdr:colOff>
      <xdr:row>52</xdr:row>
      <xdr:rowOff>23813</xdr:rowOff>
    </xdr:to>
    <xdr:graphicFrame macro="">
      <xdr:nvGraphicFramePr>
        <xdr:cNvPr id="5" name="Chart 4">
          <a:extLst>
            <a:ext uri="{FF2B5EF4-FFF2-40B4-BE49-F238E27FC236}">
              <a16:creationId xmlns:a16="http://schemas.microsoft.com/office/drawing/2014/main" id="{9CA308D0-95AD-9335-3F26-42A5A90D7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28574</xdr:colOff>
      <xdr:row>53</xdr:row>
      <xdr:rowOff>126205</xdr:rowOff>
    </xdr:from>
    <xdr:to>
      <xdr:col>13</xdr:col>
      <xdr:colOff>23812</xdr:colOff>
      <xdr:row>66</xdr:row>
      <xdr:rowOff>4763</xdr:rowOff>
    </xdr:to>
    <xdr:graphicFrame macro="">
      <xdr:nvGraphicFramePr>
        <xdr:cNvPr id="6" name="Chart 5">
          <a:extLst>
            <a:ext uri="{FF2B5EF4-FFF2-40B4-BE49-F238E27FC236}">
              <a16:creationId xmlns:a16="http://schemas.microsoft.com/office/drawing/2014/main" id="{86989B73-75B6-4445-78B1-E20318F3B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9524</xdr:colOff>
      <xdr:row>67</xdr:row>
      <xdr:rowOff>130968</xdr:rowOff>
    </xdr:from>
    <xdr:to>
      <xdr:col>12</xdr:col>
      <xdr:colOff>547687</xdr:colOff>
      <xdr:row>77</xdr:row>
      <xdr:rowOff>95250</xdr:rowOff>
    </xdr:to>
    <xdr:graphicFrame macro="">
      <xdr:nvGraphicFramePr>
        <xdr:cNvPr id="7" name="Chart 6">
          <a:extLst>
            <a:ext uri="{FF2B5EF4-FFF2-40B4-BE49-F238E27FC236}">
              <a16:creationId xmlns:a16="http://schemas.microsoft.com/office/drawing/2014/main" id="{362884FA-5E8D-E0FF-BE3D-AE9F3C9AD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800099</xdr:colOff>
      <xdr:row>83</xdr:row>
      <xdr:rowOff>11905</xdr:rowOff>
    </xdr:from>
    <xdr:to>
      <xdr:col>13</xdr:col>
      <xdr:colOff>14287</xdr:colOff>
      <xdr:row>96</xdr:row>
      <xdr:rowOff>119063</xdr:rowOff>
    </xdr:to>
    <xdr:graphicFrame macro="">
      <xdr:nvGraphicFramePr>
        <xdr:cNvPr id="8" name="Chart 7">
          <a:extLst>
            <a:ext uri="{FF2B5EF4-FFF2-40B4-BE49-F238E27FC236}">
              <a16:creationId xmlns:a16="http://schemas.microsoft.com/office/drawing/2014/main" id="{32169CB3-C886-7A9E-1D35-928C8E1E6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ok singh" refreshedDate="45450.52181111111" createdVersion="8" refreshedVersion="8" minRefreshableVersion="3" recordCount="1936" xr:uid="{83582C32-2C01-4681-AB30-88CBB96AF7F8}">
  <cacheSource type="worksheet">
    <worksheetSource name="Table_1"/>
  </cacheSource>
  <cacheFields count="35">
    <cacheField name="Customer ID" numFmtId="0">
      <sharedItems containsSemiMixedTypes="0" containsString="0" containsNumber="1" containsInteger="1" minValue="3" maxValue="3403" count="1124">
        <n v="1552"/>
        <n v="2124"/>
        <n v="1418"/>
        <n v="1425"/>
        <n v="3275"/>
        <n v="1910"/>
        <n v="674"/>
        <n v="950"/>
        <n v="1155"/>
        <n v="2256"/>
        <n v="949"/>
        <n v="1136"/>
        <n v="67"/>
        <n v="68"/>
        <n v="164"/>
        <n v="258"/>
        <n v="349"/>
        <n v="351"/>
        <n v="388"/>
        <n v="114"/>
        <n v="117"/>
        <n v="1988"/>
        <n v="2131"/>
        <n v="2302"/>
        <n v="2303"/>
        <n v="2458"/>
        <n v="2460"/>
        <n v="2579"/>
        <n v="169"/>
        <n v="1777"/>
        <n v="2081"/>
        <n v="193"/>
        <n v="2203"/>
        <n v="3146"/>
        <n v="915"/>
        <n v="2393"/>
        <n v="916"/>
        <n v="1142"/>
        <n v="890"/>
        <n v="2630"/>
        <n v="2206"/>
        <n v="3125"/>
        <n v="451"/>
        <n v="1314"/>
        <n v="1316"/>
        <n v="3331"/>
        <n v="1085"/>
        <n v="2151"/>
        <n v="1793"/>
        <n v="2418"/>
        <n v="1782"/>
        <n v="783"/>
        <n v="1828"/>
        <n v="1829"/>
        <n v="2146"/>
        <n v="211"/>
        <n v="3347"/>
        <n v="799"/>
        <n v="1950"/>
        <n v="2290"/>
        <n v="3285"/>
        <n v="619"/>
        <n v="3"/>
        <n v="651"/>
        <n v="1781"/>
        <n v="3123"/>
        <n v="3303"/>
        <n v="1367"/>
        <n v="1606"/>
        <n v="3076"/>
        <n v="3079"/>
        <n v="2868"/>
        <n v="2908"/>
        <n v="2508"/>
        <n v="2099"/>
        <n v="806"/>
        <n v="1527"/>
        <n v="1528"/>
        <n v="3017"/>
        <n v="833"/>
        <n v="358"/>
        <n v="2555"/>
        <n v="1745"/>
        <n v="1749"/>
        <n v="2164"/>
        <n v="2165"/>
        <n v="894"/>
        <n v="896"/>
        <n v="1976"/>
        <n v="2132"/>
        <n v="2346"/>
        <n v="2797"/>
        <n v="194"/>
        <n v="947"/>
        <n v="166"/>
        <n v="466"/>
        <n v="467"/>
        <n v="468"/>
        <n v="469"/>
        <n v="470"/>
        <n v="2776"/>
        <n v="120"/>
        <n v="898"/>
        <n v="899"/>
        <n v="1636"/>
        <n v="823"/>
        <n v="824"/>
        <n v="1424"/>
        <n v="2715"/>
        <n v="2069"/>
        <n v="750"/>
        <n v="2489"/>
        <n v="2490"/>
        <n v="2491"/>
        <n v="2338"/>
        <n v="510"/>
        <n v="570"/>
        <n v="576"/>
        <n v="2369"/>
        <n v="3340"/>
        <n v="772"/>
        <n v="463"/>
        <n v="3064"/>
        <n v="3148"/>
        <n v="3149"/>
        <n v="2820"/>
        <n v="3225"/>
        <n v="3226"/>
        <n v="152"/>
        <n v="2791"/>
        <n v="428"/>
        <n v="1212"/>
        <n v="1213"/>
        <n v="1632"/>
        <n v="3035"/>
        <n v="145"/>
        <n v="1402"/>
        <n v="1405"/>
        <n v="288"/>
        <n v="1603"/>
        <n v="2924"/>
        <n v="202"/>
        <n v="665"/>
        <n v="667"/>
        <n v="3385"/>
        <n v="1697"/>
        <n v="3133"/>
        <n v="3036"/>
        <n v="592"/>
        <n v="593"/>
        <n v="1531"/>
        <n v="210"/>
        <n v="366"/>
        <n v="744"/>
        <n v="745"/>
        <n v="1702"/>
        <n v="1708"/>
        <n v="1719"/>
        <n v="1873"/>
        <n v="2618"/>
        <n v="2628"/>
        <n v="526"/>
        <n v="2059"/>
        <n v="2725"/>
        <n v="2443"/>
        <n v="1971"/>
        <n v="1972"/>
        <n v="657"/>
        <n v="659"/>
        <n v="3095"/>
        <n v="259"/>
        <n v="3155"/>
        <n v="32"/>
        <n v="493"/>
        <n v="524"/>
        <n v="549"/>
        <n v="2464"/>
        <n v="1473"/>
        <n v="1788"/>
        <n v="263"/>
        <n v="2423"/>
        <n v="2882"/>
        <n v="2796"/>
        <n v="2855"/>
        <n v="584"/>
        <n v="1709"/>
        <n v="1727"/>
        <n v="1928"/>
        <n v="1989"/>
        <n v="3229"/>
        <n v="3230"/>
        <n v="151"/>
        <n v="1438"/>
        <n v="1959"/>
        <n v="1764"/>
        <n v="2456"/>
        <n v="2457"/>
        <n v="2209"/>
        <n v="2896"/>
        <n v="2422"/>
        <n v="2873"/>
        <n v="3350"/>
        <n v="1692"/>
        <n v="1693"/>
        <n v="604"/>
        <n v="830"/>
        <n v="997"/>
        <n v="1281"/>
        <n v="1282"/>
        <n v="1690"/>
        <n v="2613"/>
        <n v="3089"/>
        <n v="2283"/>
        <n v="275"/>
        <n v="1653"/>
        <n v="1389"/>
        <n v="156"/>
        <n v="1997"/>
        <n v="1360"/>
        <n v="1361"/>
        <n v="3154"/>
        <n v="1129"/>
        <n v="1133"/>
        <n v="2795"/>
        <n v="3000"/>
        <n v="3307"/>
        <n v="3311"/>
        <n v="3314"/>
        <n v="1946"/>
        <n v="3361"/>
        <n v="2264"/>
        <n v="483"/>
        <n v="2979"/>
        <n v="2980"/>
        <n v="2254"/>
        <n v="2178"/>
        <n v="129"/>
        <n v="1351"/>
        <n v="2281"/>
        <n v="53"/>
        <n v="3266"/>
        <n v="3269"/>
        <n v="24"/>
        <n v="553"/>
        <n v="556"/>
        <n v="1875"/>
        <n v="2265"/>
        <n v="699"/>
        <n v="2061"/>
        <n v="2062"/>
        <n v="767"/>
        <n v="550"/>
        <n v="551"/>
        <n v="1442"/>
        <n v="2775"/>
        <n v="256"/>
        <n v="343"/>
        <n v="1723"/>
        <n v="2202"/>
        <n v="2781"/>
        <n v="1238"/>
        <n v="911"/>
        <n v="2137"/>
        <n v="2122"/>
        <n v="1211"/>
        <n v="1949"/>
        <n v="2071"/>
        <n v="2072"/>
        <n v="397"/>
        <n v="70"/>
        <n v="2498"/>
        <n v="2500"/>
        <n v="84"/>
        <n v="1412"/>
        <n v="1413"/>
        <n v="3196"/>
        <n v="3197"/>
        <n v="2486"/>
        <n v="3053"/>
        <n v="603"/>
        <n v="3151"/>
        <n v="3351"/>
        <n v="960"/>
        <n v="962"/>
        <n v="2204"/>
        <n v="689"/>
        <n v="1363"/>
        <n v="1499"/>
        <n v="2286"/>
        <n v="3042"/>
        <n v="1776"/>
        <n v="2947"/>
        <n v="234"/>
        <n v="2359"/>
        <n v="672"/>
        <n v="1427"/>
        <n v="1816"/>
        <n v="1821"/>
        <n v="980"/>
        <n v="2094"/>
        <n v="2282"/>
        <n v="2747"/>
        <n v="2803"/>
        <n v="1117"/>
        <n v="421"/>
        <n v="1020"/>
        <n v="1533"/>
        <n v="1927"/>
        <n v="2135"/>
        <n v="389"/>
        <n v="1607"/>
        <n v="2270"/>
        <n v="697"/>
        <n v="698"/>
        <n v="2626"/>
        <n v="1121"/>
        <n v="2813"/>
        <n v="1026"/>
        <n v="3403"/>
        <n v="471"/>
        <n v="472"/>
        <n v="1671"/>
        <n v="1574"/>
        <n v="2619"/>
        <n v="491"/>
        <n v="494"/>
        <n v="1267"/>
        <n v="1526"/>
        <n v="1338"/>
        <n v="1340"/>
        <n v="1341"/>
        <n v="3004"/>
        <n v="3006"/>
        <n v="1132"/>
        <n v="2145"/>
        <n v="1633"/>
        <n v="1354"/>
        <n v="2778"/>
        <n v="1815"/>
        <n v="757"/>
        <n v="16"/>
        <n v="190"/>
        <n v="191"/>
        <n v="3046"/>
        <n v="954"/>
        <n v="1743"/>
        <n v="2553"/>
        <n v="3324"/>
        <n v="3369"/>
        <n v="1298"/>
        <n v="2020"/>
        <n v="3342"/>
        <n v="3344"/>
        <n v="1554"/>
        <n v="2897"/>
        <n v="2058"/>
        <n v="3170"/>
        <n v="2190"/>
        <n v="2193"/>
        <n v="2358"/>
        <n v="3069"/>
        <n v="3393"/>
        <n v="306"/>
        <n v="308"/>
        <n v="1156"/>
        <n v="639"/>
        <n v="640"/>
        <n v="1682"/>
        <n v="1683"/>
        <n v="11"/>
        <n v="596"/>
        <n v="2260"/>
        <n v="3211"/>
        <n v="393"/>
        <n v="2684"/>
        <n v="2951"/>
        <n v="2355"/>
        <n v="1580"/>
        <n v="1138"/>
        <n v="1228"/>
        <n v="1229"/>
        <n v="1625"/>
        <n v="936"/>
        <n v="1305"/>
        <n v="2427"/>
        <n v="1065"/>
        <n v="3255"/>
        <n v="2141"/>
        <n v="91"/>
        <n v="2521"/>
        <n v="2499"/>
        <n v="993"/>
        <n v="1303"/>
        <n v="2828"/>
        <n v="2287"/>
        <n v="1827"/>
        <n v="2052"/>
        <n v="2886"/>
        <n v="3284"/>
        <n v="233"/>
        <n v="1485"/>
        <n v="181"/>
        <n v="184"/>
        <n v="2225"/>
        <n v="875"/>
        <n v="2472"/>
        <n v="555"/>
        <n v="3136"/>
        <n v="1728"/>
        <n v="1991"/>
        <n v="236"/>
        <n v="829"/>
        <n v="2653"/>
        <n v="2968"/>
        <n v="2697"/>
        <n v="2865"/>
        <n v="508"/>
        <n v="2892"/>
        <n v="2893"/>
        <n v="247"/>
        <n v="1649"/>
        <n v="1894"/>
        <n v="1919"/>
        <n v="1127"/>
        <n v="961"/>
        <n v="2398"/>
        <n v="1193"/>
        <n v="1199"/>
        <n v="1200"/>
        <n v="1202"/>
        <n v="2361"/>
        <n v="851"/>
        <n v="868"/>
        <n v="907"/>
        <n v="1639"/>
        <n v="2114"/>
        <n v="573"/>
        <n v="1665"/>
        <n v="865"/>
        <n v="621"/>
        <n v="622"/>
        <n v="3063"/>
        <n v="1916"/>
        <n v="1005"/>
        <n v="1044"/>
        <n v="1047"/>
        <n v="751"/>
        <n v="1754"/>
        <n v="2466"/>
        <n v="972"/>
        <n v="2220"/>
        <n v="3075"/>
        <n v="3098"/>
        <n v="3355"/>
        <n v="2587"/>
        <n v="2861"/>
        <n v="2923"/>
        <n v="719"/>
        <n v="1482"/>
        <n v="2931"/>
        <n v="946"/>
        <n v="1014"/>
        <n v="1279"/>
        <n v="1280"/>
        <n v="2718"/>
        <n v="1561"/>
        <n v="1917"/>
        <n v="2437"/>
        <n v="2454"/>
        <n v="1882"/>
        <n v="1885"/>
        <n v="3187"/>
        <n v="64"/>
        <n v="2877"/>
        <n v="2878"/>
        <n v="3067"/>
        <n v="1686"/>
        <n v="568"/>
        <n v="679"/>
        <n v="680"/>
        <n v="2696"/>
        <n v="2376"/>
        <n v="670"/>
        <n v="2944"/>
        <n v="392"/>
        <n v="3003"/>
        <n v="1432"/>
        <n v="1433"/>
        <n v="2006"/>
        <n v="3008"/>
        <n v="688"/>
        <n v="797"/>
        <n v="2729"/>
        <n v="1771"/>
        <n v="945"/>
        <n v="3327"/>
        <n v="850"/>
        <n v="2750"/>
        <n v="2770"/>
        <n v="2837"/>
        <n v="693"/>
        <n v="1718"/>
        <n v="1075"/>
        <n v="2258"/>
        <n v="2545"/>
        <n v="3194"/>
        <n v="52"/>
        <n v="753"/>
        <n v="1494"/>
        <n v="1497"/>
        <n v="2616"/>
        <n v="1484"/>
        <n v="3397"/>
        <n v="796"/>
        <n v="1254"/>
        <n v="1027"/>
        <n v="2593"/>
        <n v="2741"/>
        <n v="146"/>
        <n v="903"/>
        <n v="2037"/>
        <n v="2787"/>
        <n v="1035"/>
        <n v="1036"/>
        <n v="2468"/>
        <n v="600"/>
        <n v="2285"/>
        <n v="2484"/>
        <n v="605"/>
        <n v="994"/>
        <n v="999"/>
        <n v="1000"/>
        <n v="2345"/>
        <n v="2417"/>
        <n v="3279"/>
        <n v="373"/>
        <n v="375"/>
        <n v="3177"/>
        <n v="594"/>
        <n v="83"/>
        <n v="1123"/>
        <n v="2426"/>
        <n v="724"/>
        <n v="727"/>
        <n v="2356"/>
        <n v="2372"/>
        <n v="871"/>
        <n v="1646"/>
        <n v="853"/>
        <n v="2272"/>
        <n v="2323"/>
        <n v="1068"/>
        <n v="2157"/>
        <n v="1241"/>
        <n v="1711"/>
        <n v="2030"/>
        <n v="2647"/>
        <n v="339"/>
        <n v="1808"/>
        <n v="1364"/>
        <n v="3001"/>
        <n v="2127"/>
        <n v="3191"/>
        <n v="1197"/>
        <n v="1015"/>
        <n v="1967"/>
        <n v="2745"/>
        <n v="485"/>
        <n v="383"/>
        <n v="770"/>
        <n v="771"/>
        <n v="2502"/>
        <n v="2621"/>
        <n v="2840"/>
        <n v="2884"/>
        <n v="3222"/>
        <n v="1852"/>
        <n v="1854"/>
        <n v="2639"/>
        <n v="3105"/>
        <n v="3106"/>
        <n v="637"/>
        <n v="314"/>
        <n v="315"/>
        <n v="669"/>
        <n v="1679"/>
        <n v="2794"/>
        <n v="3360"/>
        <n v="691"/>
        <n v="1471"/>
        <n v="2601"/>
        <n v="1185"/>
        <n v="3258"/>
        <n v="87"/>
        <n v="2014"/>
        <n v="1938"/>
        <n v="1940"/>
        <n v="959"/>
        <n v="1553"/>
        <n v="2561"/>
        <n v="2620"/>
        <n v="2958"/>
        <n v="1368"/>
        <n v="1369"/>
        <n v="2395"/>
        <n v="3381"/>
        <n v="618"/>
        <n v="3309"/>
        <n v="3310"/>
        <n v="1689"/>
        <n v="2308"/>
        <n v="1060"/>
        <n v="1062"/>
        <n v="2330"/>
        <n v="3143"/>
        <n v="2430"/>
        <n v="880"/>
        <n v="1648"/>
        <n v="2201"/>
        <n v="3100"/>
        <n v="1557"/>
        <n v="1699"/>
        <n v="290"/>
        <n v="2833"/>
        <n v="1767"/>
        <n v="3379"/>
        <n v="2066"/>
        <n v="2419"/>
        <n v="2773"/>
        <n v="920"/>
        <n v="696"/>
        <n v="1072"/>
        <n v="1481"/>
        <n v="3354"/>
        <n v="2668"/>
        <n v="800"/>
        <n v="1738"/>
        <n v="2880"/>
        <n v="2530"/>
        <n v="2534"/>
        <n v="1028"/>
        <n v="1237"/>
        <n v="3399"/>
        <n v="2351"/>
        <n v="3252"/>
        <n v="3205"/>
        <n v="3206"/>
        <n v="271"/>
        <n v="1315"/>
        <n v="1840"/>
        <n v="1083"/>
        <n v="3224"/>
        <n v="623"/>
        <n v="624"/>
        <n v="1849"/>
        <n v="3246"/>
        <n v="3306"/>
        <n v="2859"/>
        <n v="197"/>
        <n v="198"/>
        <n v="2667"/>
        <n v="228"/>
        <n v="2957"/>
        <n v="1112"/>
        <n v="2685"/>
        <n v="321"/>
        <n v="975"/>
        <n v="1918"/>
        <n v="2548"/>
        <n v="2551"/>
        <n v="1590"/>
        <n v="1593"/>
        <n v="2441"/>
        <n v="2442"/>
        <n v="3400"/>
        <n v="1733"/>
        <n v="1734"/>
        <n v="2603"/>
        <n v="2604"/>
        <n v="635"/>
        <n v="1246"/>
        <n v="1247"/>
        <n v="1459"/>
        <n v="1891"/>
        <n v="2960"/>
        <n v="925"/>
        <n v="929"/>
        <n v="1113"/>
        <n v="2481"/>
        <n v="1618"/>
        <n v="1620"/>
        <n v="2240"/>
        <n v="2334"/>
        <n v="2874"/>
        <n v="102"/>
        <n v="107"/>
        <n v="786"/>
        <n v="1730"/>
        <n v="1957"/>
        <n v="268"/>
        <n v="272"/>
        <n v="683"/>
        <n v="1410"/>
        <n v="2196"/>
        <n v="2073"/>
        <n v="2539"/>
        <n v="2540"/>
        <n v="15"/>
        <n v="1935"/>
        <n v="2655"/>
        <n v="1614"/>
        <n v="1018"/>
        <n v="2563"/>
        <n v="2699"/>
        <n v="123"/>
        <n v="1186"/>
        <n v="1233"/>
        <n v="1178"/>
        <n v="1250"/>
        <n v="2488"/>
        <n v="115"/>
        <n v="2851"/>
        <n v="1271"/>
        <n v="1634"/>
        <n v="2847"/>
        <n v="1602"/>
        <n v="1103"/>
        <n v="1104"/>
        <n v="2999"/>
        <n v="2363"/>
        <n v="2862"/>
        <n v="369"/>
        <n v="1712"/>
        <n v="721"/>
        <n v="445"/>
        <n v="918"/>
        <n v="919"/>
        <n v="754"/>
        <n v="3221"/>
        <n v="171"/>
        <n v="2738"/>
        <n v="3169"/>
        <n v="2973"/>
        <n v="2250"/>
        <n v="940"/>
        <n v="329"/>
        <n v="331"/>
        <n v="1559"/>
        <n v="2952"/>
        <n v="1818"/>
        <n v="2139"/>
        <n v="653"/>
        <n v="1041"/>
        <n v="1350"/>
        <n v="2867"/>
        <n v="1889"/>
        <n v="377"/>
        <n v="2004"/>
        <n v="507"/>
        <n v="1962"/>
        <n v="1826"/>
        <n v="2097"/>
        <n v="2098"/>
        <n v="1836"/>
        <n v="1837"/>
        <n v="2212"/>
        <n v="1933"/>
        <n v="2547"/>
        <n v="3380"/>
        <n v="1259"/>
        <n v="2117"/>
        <n v="3084"/>
        <n v="56"/>
        <n v="240"/>
        <n v="241"/>
        <n v="970"/>
        <n v="3283"/>
        <n v="2038"/>
        <n v="2964"/>
        <n v="535"/>
        <n v="2549"/>
        <n v="627"/>
        <n v="2932"/>
        <n v="2938"/>
        <n v="666"/>
        <n v="678"/>
        <n v="2760"/>
        <n v="2764"/>
        <n v="2737"/>
        <n v="1253"/>
        <n v="702"/>
        <n v="1304"/>
        <n v="1257"/>
        <n v="3325"/>
        <n v="1086"/>
        <n v="1670"/>
        <n v="1391"/>
        <n v="2570"/>
        <n v="2571"/>
        <n v="731"/>
        <n v="1893"/>
        <n v="2495"/>
        <n v="2380"/>
        <n v="2382"/>
        <n v="983"/>
        <n v="762"/>
        <n v="3320"/>
        <n v="1439"/>
        <n v="3011"/>
        <n v="3012"/>
        <n v="2912"/>
        <n v="3359"/>
        <n v="1217"/>
        <n v="1226"/>
        <n v="1227"/>
        <n v="2353"/>
        <n v="782"/>
        <n v="803"/>
        <n v="2115"/>
        <n v="617"/>
        <n v="638"/>
        <n v="854"/>
        <n v="855"/>
        <n v="858"/>
        <n v="2704"/>
        <n v="1352"/>
        <n v="1347"/>
        <n v="2823"/>
        <n v="2394"/>
        <n v="2724"/>
        <n v="1383"/>
        <n v="381"/>
        <n v="1194"/>
        <n v="3139"/>
        <n v="3367"/>
        <n v="408"/>
        <n v="2578"/>
        <n v="2531"/>
        <n v="27"/>
        <n v="3386"/>
        <n v="1680"/>
        <n v="94"/>
        <n v="97"/>
        <n v="1869"/>
        <n v="335"/>
        <n v="342"/>
        <n v="344"/>
        <n v="2289"/>
        <n v="2650"/>
        <n v="2689"/>
        <n v="2693"/>
        <n v="411"/>
        <n v="3176"/>
        <n v="3356"/>
        <n v="1765"/>
        <n v="2273"/>
        <n v="2274"/>
        <n v="2379"/>
        <n v="1101"/>
        <n v="2509"/>
        <n v="1979"/>
        <n v="1416"/>
        <n v="2420"/>
        <n v="1986"/>
        <n v="1261"/>
        <n v="1502"/>
        <n v="1725"/>
        <n v="2962"/>
        <n v="3248"/>
        <n v="3338"/>
        <n v="3077"/>
        <n v="2187"/>
        <n v="2189"/>
        <n v="2063"/>
        <n v="2991"/>
        <n v="2992"/>
        <n v="453"/>
        <n v="1080"/>
        <n v="2883"/>
        <n v="62"/>
        <n v="1650"/>
        <n v="43"/>
        <n v="1778"/>
        <n v="995"/>
        <n v="1595"/>
        <n v="1609"/>
        <n v="2935"/>
        <n v="14"/>
        <n v="578"/>
        <n v="579"/>
        <n v="580"/>
        <n v="585"/>
        <n v="3257"/>
        <n v="497"/>
        <n v="910"/>
        <n v="353"/>
        <n v="539"/>
        <n v="540"/>
        <n v="1069"/>
        <n v="1023"/>
        <n v="18"/>
        <n v="21"/>
        <n v="266"/>
        <n v="3041"/>
        <n v="136"/>
        <n v="1042"/>
        <n v="1390"/>
        <n v="1721"/>
        <n v="2610"/>
        <n v="2070"/>
        <n v="1984"/>
        <n v="92"/>
        <n v="1906"/>
        <n v="1907"/>
        <n v="2858"/>
        <n v="3132"/>
        <n v="3113"/>
        <n v="2035"/>
        <n v="3086"/>
        <n v="487"/>
        <n v="488"/>
        <n v="489"/>
        <n v="2431"/>
        <n v="2432"/>
        <n v="3264"/>
        <n v="1159"/>
        <n v="2825"/>
        <n v="700"/>
        <n v="1106"/>
        <n v="1108"/>
        <n v="1974"/>
        <n v="2159"/>
        <n v="2162"/>
        <n v="922"/>
        <n v="276"/>
        <n v="282"/>
        <n v="825"/>
        <n v="406"/>
        <n v="1107"/>
        <n v="820"/>
        <n v="3319"/>
        <n v="1131"/>
        <n v="19"/>
        <n v="2385"/>
        <n v="188"/>
        <n v="2976"/>
        <n v="2198"/>
        <n v="2526"/>
        <n v="2527"/>
        <n v="1182"/>
        <n v="3249"/>
        <n v="460"/>
        <n v="398"/>
        <n v="1814"/>
        <n v="2450"/>
        <n v="357"/>
        <n v="885"/>
        <n v="1623"/>
        <n v="3096"/>
        <n v="3366"/>
        <n v="1450"/>
        <n v="444"/>
        <n v="1008"/>
        <n v="3287"/>
        <n v="827"/>
        <n v="1472"/>
        <n v="2339"/>
        <n v="2652"/>
        <n v="1054"/>
        <n v="2391"/>
        <n v="2266"/>
        <n v="2928"/>
        <n v="2941"/>
        <n v="452"/>
        <n v="370"/>
        <n v="371"/>
        <n v="250"/>
        <n v="1627"/>
        <n v="2765"/>
        <n v="2709"/>
        <n v="663"/>
        <n v="1713"/>
        <n v="2670"/>
        <n v="2671"/>
        <n v="759"/>
        <n v="649"/>
        <n v="1934"/>
        <n v="3124"/>
        <n v="1802"/>
        <n v="2817"/>
        <n v="3141"/>
        <n v="1556"/>
        <n v="142"/>
        <n v="144"/>
        <n v="1461"/>
        <n v="3374"/>
        <n v="1170"/>
        <n v="2487"/>
        <n v="2268"/>
        <n v="1357"/>
        <n v="1737"/>
        <n v="1998"/>
        <n v="3238"/>
        <n v="269"/>
        <n v="518"/>
        <n v="2506"/>
        <n v="2507"/>
        <n v="2516"/>
        <n v="2520"/>
        <n v="2522"/>
        <n v="711"/>
        <n v="3045"/>
        <n v="2107"/>
        <n v="2108"/>
        <n v="2848"/>
        <n v="1374"/>
        <n v="737"/>
        <n v="1384"/>
        <n v="1672"/>
        <n v="2583"/>
        <n v="2920"/>
        <n v="3005"/>
        <n v="2638"/>
        <n v="3137"/>
        <n v="2584"/>
        <n v="1151"/>
        <n v="218"/>
        <n v="326"/>
        <n v="3243"/>
        <n v="254"/>
        <n v="597"/>
        <n v="2433"/>
        <n v="1265"/>
        <n v="2779"/>
        <n v="3251"/>
        <n v="1466"/>
        <n v="2649"/>
        <n v="2543"/>
        <n v="3078"/>
        <n v="2046"/>
        <n v="387"/>
        <n v="1016"/>
        <n v="1748"/>
        <n v="2257"/>
        <n v="1469"/>
        <n v="3179"/>
        <n v="2143"/>
        <n v="2771"/>
        <n v="1505"/>
        <n v="5"/>
        <n v="1519"/>
        <n v="1522"/>
        <n v="3339"/>
        <n v="1644"/>
        <n v="1775"/>
        <n v="547"/>
        <n v="3120"/>
        <n v="1860"/>
        <n v="33"/>
        <n v="736"/>
        <n v="738"/>
        <n v="741"/>
        <n v="2183"/>
        <n v="2512"/>
        <n v="1038"/>
        <n v="2677"/>
        <n v="2720"/>
        <n v="1492"/>
        <n v="283"/>
        <n v="286"/>
        <n v="646"/>
        <n v="1189"/>
        <n v="317"/>
        <n v="395"/>
        <n v="1958"/>
        <n v="2954"/>
        <n v="2016"/>
        <n v="1009"/>
        <n v="1956"/>
        <n v="3138"/>
        <n v="3167"/>
        <n v="2352"/>
        <n v="1124"/>
        <n v="2713"/>
        <n v="2049"/>
        <n v="2305"/>
        <n v="648"/>
        <n v="792"/>
        <n v="1511"/>
        <n v="2963"/>
        <n v="437"/>
        <n v="1128"/>
        <n v="2279"/>
        <n v="101"/>
        <n v="109"/>
        <n v="522"/>
        <n v="2333"/>
        <n v="1548"/>
        <n v="2215"/>
        <n v="2216"/>
        <n v="2044"/>
        <n v="1551"/>
        <n v="3128"/>
        <n v="447"/>
        <n v="1419"/>
        <n v="2903"/>
        <n v="3261"/>
        <n v="2197"/>
        <n v="1380"/>
        <n v="937"/>
        <n v="2617"/>
        <n v="2987"/>
        <n v="3209"/>
        <n v="1735"/>
        <n v="1191"/>
        <n v="1203"/>
        <n v="2801"/>
        <n v="2448"/>
        <n v="1109"/>
        <n v="1183"/>
        <n v="1307"/>
        <n v="2089"/>
        <n v="2885"/>
        <n v="2276"/>
      </sharedItems>
    </cacheField>
    <cacheField name="Disc Customer Id" numFmtId="0">
      <sharedItems containsSemiMixedTypes="0" containsString="0" containsNumber="1" containsInteger="1" minValue="0" maxValue="1"/>
    </cacheField>
    <cacheField name="Customer Name" numFmtId="0">
      <sharedItems/>
    </cacheField>
    <cacheField name="Order Priority" numFmtId="0">
      <sharedItems count="5">
        <s v="Critical"/>
        <s v="High"/>
        <s v="Low"/>
        <s v="Not Specified"/>
        <s v="Medium"/>
      </sharedItems>
    </cacheField>
    <cacheField name="Discount" numFmtId="164">
      <sharedItems containsSemiMixedTypes="0" containsString="0" containsNumber="1" minValue="0" maxValue="0.21"/>
    </cacheField>
    <cacheField name="IsDiscount" numFmtId="164">
      <sharedItems count="2">
        <s v="After Discount"/>
        <s v=" No Discount"/>
      </sharedItems>
    </cacheField>
    <cacheField name="Unit Price" numFmtId="164">
      <sharedItems containsSemiMixedTypes="0" containsString="0" containsNumber="1" minValue="1.1399999999999999" maxValue="6783.02"/>
    </cacheField>
    <cacheField name="Shipping Cost" numFmtId="164">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164">
      <sharedItems containsSemiMixedTypes="0" containsString="0" containsNumber="1" minValue="0.35" maxValue="0.85"/>
    </cacheField>
    <cacheField name="Country" numFmtId="0">
      <sharedItems count="1">
        <s v="United States"/>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32"/>
    </cacheField>
    <cacheField name="Week" numFmtId="0">
      <sharedItems count="7">
        <s v="Thu"/>
        <s v="Fri"/>
        <s v="Sat"/>
        <s v="Sun"/>
        <s v="Mon"/>
        <s v="Tue"/>
        <s v="Wed"/>
      </sharedItems>
    </cacheField>
    <cacheField name="Ship Date" numFmtId="14">
      <sharedItems containsSemiMixedTypes="0" containsNonDate="0" containsDate="1" containsString="0" minDate="2015-01-02T00:00:00" maxDate="2015-07-09T00:00:00"/>
    </cacheField>
    <cacheField name="Ship Duration" numFmtId="2">
      <sharedItems containsSemiMixedTypes="0" containsString="0" containsNumber="1" containsInteger="1" minValue="0" maxValue="10"/>
    </cacheField>
    <cacheField name="Profit" numFmtId="44">
      <sharedItems containsSemiMixedTypes="0" containsString="0" containsNumber="1" minValue="-16476.838" maxValue="9228.2255999999998"/>
    </cacheField>
    <cacheField name="Quantity " numFmtId="0">
      <sharedItems containsSemiMixedTypes="0" containsString="0" containsNumber="1" containsInteger="1" minValue="1" maxValue="167"/>
    </cacheField>
    <cacheField name="Sales" numFmtId="44">
      <sharedItems containsSemiMixedTypes="0" containsString="0" containsNumber="1" minValue="2.25" maxValue="45737.33"/>
    </cacheField>
    <cacheField name="Order ID" numFmtId="0">
      <sharedItems containsSemiMixedTypes="0" containsString="0" containsNumber="1" containsInteger="1" minValue="359" maxValue="91586"/>
    </cacheField>
    <cacheField name="Disc Order Id" numFmtId="0">
      <sharedItems containsSemiMixedTypes="0" containsString="0" containsNumber="1" containsInteger="1" minValue="0" maxValue="1"/>
    </cacheField>
    <cacheField name="Total" numFmtId="44">
      <sharedItems containsSemiMixedTypes="0" containsString="0" containsNumber="1" minValue="1.0799999999999998" maxValue="6783.02"/>
    </cacheField>
    <cacheField name="Manager" numFmtId="0">
      <sharedItems count="4">
        <s v="Sam"/>
        <s v="Chris"/>
        <s v="William"/>
        <s v="Erin"/>
      </sharedItems>
    </cacheField>
    <cacheField name="Days (Order Date)" numFmtId="0" databaseField="0">
      <fieldGroup base="20">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Date)" numFmtId="0" databaseField="0">
      <fieldGroup base="20">
        <rangePr groupBy="months" startDate="2015-01-01T00:00:00" endDate="2015-07-01T00:00:00"/>
        <groupItems count="14">
          <s v="&lt;2015-01-01"/>
          <s v="Jan"/>
          <s v="Feb"/>
          <s v="Mar"/>
          <s v="Apr"/>
          <s v="May"/>
          <s v="Jun"/>
          <s v="Jul"/>
          <s v="Aug"/>
          <s v="Sep"/>
          <s v="Oct"/>
          <s v="Nov"/>
          <s v="Dec"/>
          <s v="&gt;2015-07-01"/>
        </groupItems>
      </fieldGroup>
    </cacheField>
    <cacheField name="Profit Margin" numFmtId="0" formula="Profit/Sales" databaseField="0"/>
    <cacheField name="repeat customer" numFmtId="0" formula="IF('Customer ID'&gt;1, 1, 0)" databaseField="0"/>
  </cacheFields>
  <extLst>
    <ext xmlns:x14="http://schemas.microsoft.com/office/spreadsheetml/2009/9/main" uri="{725AE2AE-9491-48be-B2B4-4EB974FC3084}">
      <x14:pivotCacheDefinition pivotCacheId="19180134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ok singh" refreshedDate="45456.505368171296" createdVersion="8" refreshedVersion="8" minRefreshableVersion="3" recordCount="1937" xr:uid="{FC85FBF2-3D28-4054-A8F6-75951B679369}">
  <cacheSource type="worksheet">
    <worksheetSource ref="A1:AE1048576" sheet="Formated Data"/>
  </cacheSource>
  <cacheFields count="31">
    <cacheField name="Customer ID" numFmtId="0">
      <sharedItems containsString="0" containsBlank="1" containsNumber="1" containsInteger="1" minValue="3" maxValue="3403"/>
    </cacheField>
    <cacheField name="Disc Customer Id" numFmtId="0">
      <sharedItems containsString="0" containsBlank="1" containsNumber="1" containsInteger="1" minValue="0" maxValue="1"/>
    </cacheField>
    <cacheField name="Customer Name" numFmtId="0">
      <sharedItems containsBlank="1"/>
    </cacheField>
    <cacheField name="Order Priority" numFmtId="0">
      <sharedItems containsBlank="1"/>
    </cacheField>
    <cacheField name="Discount" numFmtId="164">
      <sharedItems containsString="0" containsBlank="1" containsNumber="1" minValue="0" maxValue="0.21"/>
    </cacheField>
    <cacheField name="IsDiscount" numFmtId="164">
      <sharedItems containsBlank="1"/>
    </cacheField>
    <cacheField name="Unit Price" numFmtId="0">
      <sharedItems containsString="0" containsBlank="1" containsNumber="1" minValue="1.1399999999999999" maxValue="6783.02"/>
    </cacheField>
    <cacheField name="Shipping Cost" numFmtId="0">
      <sharedItems containsString="0" containsBlank="1" containsNumber="1" minValue="0.49" maxValue="164.73"/>
    </cacheField>
    <cacheField name="Ship Mode" numFmtId="0">
      <sharedItems containsBlank="1"/>
    </cacheField>
    <cacheField name="Customer Segment" numFmtId="0">
      <sharedItems containsBlank="1"/>
    </cacheField>
    <cacheField name="Product Category" numFmtId="0">
      <sharedItems containsBlank="1"/>
    </cacheField>
    <cacheField name="Product Sub-Category" numFmtId="0">
      <sharedItems containsBlank="1"/>
    </cacheField>
    <cacheField name="Product Container" numFmtId="0">
      <sharedItems containsBlank="1"/>
    </cacheField>
    <cacheField name="Product Name" numFmtId="0">
      <sharedItems containsBlank="1" count="908">
        <s v="Bretford CR4500 Series Slim Rectangular Table"/>
        <s v="Verbatim DVD-RAM, 9.4GB, Rewritable, Type 1, DS, DataLife Plus"/>
        <s v="*Staples* Highlighting Markers"/>
        <s v="Lexmark 4227 Plus Dot Matrix Printer"/>
        <s v="Canon PC940 Copier"/>
        <s v="Newell 312"/>
        <s v="Binding Machine Supplies"/>
        <s v="Fellowes Super Stor/Drawer® Files"/>
        <s v="Avery Trapezoid Ring Binder, 3&quot; Capacity, Black, 1040 sheets"/>
        <s v="Black Print Carbonless Snap-Off® Rapid Letter, 8 1/2&quot; x 7&quot;"/>
        <s v="White GlueTop Scratch Pads"/>
        <s v="Tripp Lite Isotel 6 Outlet Surge Protector with Fax/Modem Protection"/>
        <s v="Epson LQ-570e Dot Matrix Printer"/>
        <s v="Dual Level, Single-Width Filing Carts"/>
        <s v="Hon 4070 Series Pagoda™ Armless Upholstered Stacking Chairs"/>
        <s v="Hon Valutask™ Swivel Chairs"/>
        <s v="Bush Westfield Collection Bookcases, Fully Assembled"/>
        <s v="Xerox 1952"/>
        <s v="Maxell Pro 80 Minute CD-R, 10/Pack"/>
        <s v="GE 48&quot; Fluorescent Tube, Cool White Energy Saver, 34 Watts, 30/Box"/>
        <s v="Xerox 4200 Series MultiUse Premium Copy Paper (20Lb. and 84 Bright)"/>
        <s v="T18"/>
        <s v="Dixon Prang® Watercolor Pencils, 10-Color Set with Brush"/>
        <s v="36X48 HARDFLOOR CHAIRMAT"/>
        <s v="Bush Mission Pointe Library"/>
        <s v="Round Specialty Laser Printer Labels"/>
        <s v="Bevis Round Conference Table Top &amp; Single Column Base"/>
        <s v="Xerox 227"/>
        <s v="Peel-Off® China Markers"/>
        <s v="Bush Advantage Collection® Round Conference Table"/>
        <s v="Fellowes Mobile Numeric Keypad, Graphite"/>
        <s v="Polycom ViaVideo™ Desktop Video Communications Unit"/>
        <s v="Staples Wirebound Steno Books, 6&quot; x 9&quot;, 12/Pack"/>
        <s v="Riverleaf Stik-Withit® Designer Note Cubes®"/>
        <s v="Binder Clips by OIC"/>
        <s v="Panasonic KX-P2130 Dot Matrix Printer"/>
        <s v="Okidata ML320 Series Turbo Dot Matrix Printers"/>
        <s v="Cardinal Poly Pocket Divider Pockets for Ring Binders"/>
        <s v="&quot;While you Were Out&quot; Message Book, One Form per Page"/>
        <s v="Office Star - Professional Matrix Back Chair with 2-to-1 Synchro Tilt and Mesh Fabric Seat"/>
        <s v="Eldon Antistatic Chair Mats for Low to Medium Pile Carpets"/>
        <s v="Hoover WindTunnel™ Plus Canister Vacuum"/>
        <s v="Metal Folding Chairs, Beige, 4/Carton"/>
        <s v="232"/>
        <s v="Electrix Halogen Magnifier Lamp"/>
        <s v="Luxo Professional Fluorescent Magnifier Lamp with Clamp-Mount Base"/>
        <s v="Panasonic KX-P1150 Dot Matrix Printer"/>
        <s v="Memorex 4.7GB DVD+RW, 3/Pack"/>
        <s v="3285"/>
        <s v="Canon S750 Color Inkjet Printer"/>
        <s v="GBC Instant Index™ System for Binding Systems"/>
        <s v="Avery 514"/>
        <s v="Carina Double Wide Media Storage Towers in Natural &amp; Black"/>
        <s v="Tennsco Snap-Together Open Shelving Units, Starter Sets and Add-On Units"/>
        <s v="Perma STOR-ALL™ Hanging File Box, 13 1/8&quot;W x 12 1/4&quot;D x 10 1/2&quot;H"/>
        <s v="Rediform Wirebound &quot;Phone Memo&quot; Message Book, 11 x 5-3/4"/>
        <s v="Hon Deluxe Fabric Upholstered Stacking Chairs, Rounded Back"/>
        <s v="Riverside Palais Royal Lawyers Bookcase, Royale Cherry Finish"/>
        <s v="Sanford EarthWrite® Recycled Pencils, Medium Soft, #2"/>
        <s v="Newell 342"/>
        <s v="Wilson Jones Hanging View Binder, White, 1&quot;"/>
        <s v="Fellowes Basic 104-Key Keyboard, Platinum"/>
        <s v="Ibico Recycled Linen-Style Covers"/>
        <s v="Self-Adhesive Ring Binder Labels"/>
        <s v="Tenex File Box, Personal Filing Tote with Lid, Black"/>
        <s v="Tennsco Commercial Shelving"/>
        <s v="252"/>
        <s v="GBC VeloBinder Strips"/>
        <s v="G.E. Longer-Life Indoor Recessed Floodlight Bulbs"/>
        <s v="Novimex Swivel Fabric Task Chair"/>
        <s v="Eldon Portable Mobile Manager"/>
        <s v="Accessory35"/>
        <s v="Xerox 1986"/>
        <s v="Belkin F9M820V08 8 Outlet Surge"/>
        <s v="Holmes HEPA Air Purifier"/>
        <s v="BASF Silver 74 Minute CD-R"/>
        <s v="Xerox 19"/>
        <s v="Coloredge Poster Frame"/>
        <s v="SANFORD Liquid Accent™ Tank-Style Highlighters"/>
        <s v="GBC Pre-Punched Binding Paper, Plastic, White, 8-1/2&quot; x 11&quot;"/>
        <s v="i1000"/>
        <s v="Master Caster Door Stop, Brown"/>
        <s v="File Shuttle II and Handi-File, Black"/>
        <s v="Keytronic French Keyboard"/>
        <s v="Avery Reinforcements for Hole-Punch Pages"/>
        <s v="Canon PC1060 Personal Laser Copier"/>
        <s v="Polycom ViewStation™ ISDN Videoconferencing Unit"/>
        <s v="O'Sullivan Cherrywood Estates Traditional Barrister Bookcase"/>
        <s v="GBC DocuBind TL300 Electric Binding System"/>
        <s v="Avery 491"/>
        <s v="Executive Impressions 14&quot; Two-Color Numerals Wall Clock"/>
        <s v="Fellowes Black Plastic Comb Bindings"/>
        <s v="Acco 6 Outlet Guardian Premium Surge Suppressor"/>
        <s v="VTech VT20-2481 2.4GHz Two-Line Phone System w/Answering Machine"/>
        <s v="Boston School Pro Electric Pencil Sharpener, 1670"/>
        <s v="GBC DocuBind 300 Electric Binding Machine"/>
        <s v="Staples Brown Kraft Recycled Clasp Envelopes"/>
        <s v="4009® Highlighters by Sanford"/>
        <s v="Boston 16765 Mini Stand Up Battery Pencil Sharpener"/>
        <s v="M70"/>
        <s v="12 Colored Short Pencils"/>
        <s v="Avery 05222 Permanent Self-Adhesive File Folder Labels for Typewriters, on Rolls, White, 250/Roll"/>
        <s v="Acco PRESSTEX® Data Binder with Storage Hooks, Dark Blue, 9 1/2&quot; X 11&quot;"/>
        <s v="Newell 337"/>
        <s v="Newell 339"/>
        <s v="EcoTones® Memo Sheets"/>
        <s v="Document Clip Frames"/>
        <s v="Hon Metal Bookcases, Putty"/>
        <s v="Newell 309"/>
        <s v="Canon PC1080F Personal Copier"/>
        <s v="Newell 318"/>
        <s v="Fellowes Internet Keyboard, Platinum"/>
        <s v="Panasonic KX-P3200 Dot Matrix Printer"/>
        <s v="Imation 3.5, DISKETTE 44766 HGHLD3.52HD/FM, 10/Pack"/>
        <s v="Xerox 1996"/>
        <s v="Tensor &quot;Hersey Kiss&quot; Styled Floor Lamp"/>
        <s v="Holmes Odor Grabber"/>
        <s v="Eldon Image Series Black Desk Accessories"/>
        <s v="Xerox 188"/>
        <s v="Prang Dustless Chalk Sticks"/>
        <s v="Avery 51"/>
        <s v="6185"/>
        <s v="Lexmark Z55se Color Inkjet Printer"/>
        <s v="3M Polarizing Task Lamp with Clamp Arm, Light Gray"/>
        <s v="Eldon Expressions Mahogany Wood Desk Collection"/>
        <s v="Atlantic Metals Mobile 3-Shelf Bookcases, Custom Colors"/>
        <s v="Global Leather Executive Chair"/>
        <s v="#10- 4 1/8&quot; x 9 1/2&quot; Recycled Envelopes"/>
        <s v="Brites Rubber Bands, 1 1/2 oz. Box"/>
        <s v="Verbatim DVD-RAM, 5.2GB, Rewritable, Type 1, DS"/>
        <s v="Targus USB Numeric Keypad"/>
        <s v="Fellowes Super Stor/Drawer®"/>
        <s v="6120"/>
        <s v="TDK 4.7GB DVD-R"/>
        <s v="Eldon® Wave Desk Accessories"/>
        <s v="Xerox 1910"/>
        <s v="Bell Sonecor JB700 Caller ID"/>
        <s v="Hoover Portapower™ Portable Vacuum"/>
        <s v="Xerox 1903"/>
        <s v="i1000plus"/>
        <s v="Hoover Commercial Soft Guard Upright Vacuum And Disposable Filtration Bags"/>
        <s v="Xerox 1939"/>
        <s v="Hewlett-Packard Deskjet 5550 Color Inkjet Printer"/>
        <s v="Newell 336"/>
        <s v="Economy Rollaway Files"/>
        <s v="Wirebound Four 2-3/4 x 5 Forms per Page, 400 Sets per Book"/>
        <s v="Telescoping Adjustable Floor Lamp"/>
        <s v="Hon 4070 Series Pagoda™ Round Back Stacking Chairs"/>
        <s v="Boston 16801 Nautilus™ Battery Pencil Sharpener"/>
        <s v="1.7 Cubic Foot Compact &quot;Cube&quot; Office Refrigerators"/>
        <s v="Tyvek® Side-Opening Peel &amp; Seel® Expanding Envelopes"/>
        <s v="DAX Two-Tone Rosewood/Black Document Frame, Desktop, 5 x 7"/>
        <s v="Newell 335"/>
        <s v="Newell 346"/>
        <s v="Memorex 4.7GB DVD+R, 3/Pack"/>
        <s v="Accessory20"/>
        <s v="Pressboard Covers with Storage Hooks, 9 1/2&quot; x 11&quot;, Light Blue"/>
        <s v="Canon imageCLASS 2200 Advanced Copier"/>
        <s v="6&quot; Cubicle Wall Clock, Black"/>
        <s v="Hammermill CopyPlus Copy Paper (20Lb. and 84 Bright)"/>
        <s v="Telephone Message Books with Fax/Mobile Section, 5 1/2&quot; x 3 3/16&quot;"/>
        <s v="Wirebound Message Books, 2 7/8&quot; x 5&quot;, 3 Forms per Page"/>
        <s v="Avery Printable Repositionable Plastic Tabs"/>
        <s v="MicroTAC 650"/>
        <s v="Stockwell Push Pins"/>
        <s v="Bevis Round Conference Table Top, X-Base"/>
        <s v="Rubbermaid ClusterMat Chairmats, Mat Size- 66&quot; x 60&quot;, Lip 20&quot; x 11&quot; -90 Degree Angle"/>
        <s v="TOPS Money Receipt Book, Consecutively Numbered in Red,"/>
        <s v="Imation 3.5&quot; Unformatted DS/HD Diskettes, 10/Box"/>
        <s v="Premium Writing Pencils, Soft, #2 by Central Association for the Blind"/>
        <s v="Fellowes Personal Hanging Folder Files, Navy"/>
        <s v="Assorted Color Push Pins"/>
        <s v="Xerox 1906"/>
        <s v="Acme® 8&quot; Straight Scissors"/>
        <s v="Avery 4027 File Folder Labels for Dot Matrix Printers, 5000 Labels per Box, White"/>
        <s v="Newell 323"/>
        <s v="Avery 508"/>
        <s v="Super Bands, 12/Pack"/>
        <s v="Sanyo Counter Height Refrigerator with Crisper, 3.6 Cubic Foot, Stainless Steel/Black"/>
        <s v="Hewlett-Packard 2600DN Business Color Inkjet Printer"/>
        <s v="Verbatim DVD-R, 4.7GB, Spindle, WE, Blank, Ink Jet/Thermal, 20/Spindle"/>
        <s v="Holmes Replacement Filter for HEPA Air Cleaner, Large Room"/>
        <s v="Important Message Pads, 50 4-1/4 x 5-1/2 Forms per Pad"/>
        <s v="Staples Standard Envelopes"/>
        <s v="Maxell DVD-RAM Discs"/>
        <s v="Xerox 1991"/>
        <s v="Regeneration Desk Collection"/>
        <s v="Security-Tint Envelopes"/>
        <s v="6162"/>
        <s v="Staples® General Use 3-Ring Binders"/>
        <s v="Xerox 1978"/>
        <s v="Boston Model 1800 Electric Pencil Sharpener, Gray"/>
        <s v="Avery Arch Ring Binders"/>
        <s v="Peel &amp; Seel® Recycled Catalog Envelopes, Brown"/>
        <s v="AT&amp;T Black Trimline Phone, Model 210"/>
        <s v="Computer Printout Paper with Letter-Trim Perforations"/>
        <s v="Kensington 7 Outlet MasterPiece Power Center with Fax/Phone Line Protection"/>
        <s v="Newell 340"/>
        <s v="Fellowes Smart Surge Ten-Outlet Protector, Platinum"/>
        <s v="StarTAC 3000"/>
        <s v="Xerox 21"/>
        <s v="Advantus Rolling Storage Box"/>
        <s v="Fellowes PB500 Electric Punch Plastic Comb Binding Machine with Manual Bind"/>
        <s v="GBC Standard Plastic Binding Systems' Combs"/>
        <s v="Avery 481"/>
        <s v="Memorex Slim 80 Minute CD-R, 10/Pack"/>
        <s v="TimeportP7382"/>
        <s v="Hon iLevel™ Computer Training Table"/>
        <s v="Logitech Cordless Elite Duo"/>
        <s v="Memorex 80 Minute CD-R Spindle, 100/Pack"/>
        <s v="Fellowes 17-key keypad for PS/2 interface"/>
        <s v="Premier Elliptical Ring Binder, Black"/>
        <s v="XtraLife® ClearVue™ Slant-D® Ring Binders by Cardinal"/>
        <s v="Deflect-o DuraMat Antistatic Studded Beveled Mat for Medium Pile Carpeting"/>
        <s v="Avery Premier Heavy-Duty Binder with Round Locking Rings"/>
        <s v="Super Decoflex Portable Personal File"/>
        <s v="Ibico EPK-21 Electric Binding System"/>
        <s v="Hon 4700 Series Mobuis™ Mid-Back Task Chairs with Adjustable Arms"/>
        <s v="Southworth 25% Cotton Premium Laser Paper and Envelopes"/>
        <s v="Large Capacity Hanging Post Binders"/>
        <s v="Imation 3.5&quot; DS/HD IBM Formatted Diskettes, 50/Pack"/>
        <s v="PC Concepts 116 Key Quantum 3000 Keyboard"/>
        <s v="Carina 42&quot;Hx23 3/4&quot;W Media Storage Unit"/>
        <s v="Career Cubicle Clock, 8 1/4&quot;, Black"/>
        <s v="8890"/>
        <s v="Motorola SB4200 Cable Modem"/>
        <s v="Deflect-o RollaMat Studded, Beveled Mat for Medium Pile Carpeting"/>
        <s v="GBC Twin Loop™ Wire Binding Elements, 9/16&quot; Spine, Black"/>
        <s v="Adams Phone Message Book, Professional, 400 Message Capacity, 5 3/6” x 11”"/>
        <s v="Avery Binder Labels"/>
        <s v="Avery 498"/>
        <s v="Chromcraft Bull-Nose Wood Round Conference Table Top, Wood Base"/>
        <s v="Keytronic 105-Key Spanish Keyboard"/>
        <s v="Acme Design Line 8&quot; Stainless Steel Bent Scissors w/Champagne Handles, 3-1/8&quot; Cut"/>
        <s v="IBM Multi-Purpose Copy Paper, 8 1/2 x 11&quot;, Case"/>
        <s v="Fellowes Command Center 5-outlet power strip"/>
        <s v="Canon PC-428 Personal Copier"/>
        <s v="636"/>
        <s v="Eureka The Boss® Cordless Rechargeable Stick Vac"/>
        <s v="Eureka Hand Vacuum, Bagless"/>
        <s v="Harmony HEPA Quiet Air Purifiers"/>
        <s v="Recycled Premium Regency Composition Covers"/>
        <s v="Tennsco Regal Shelving Units"/>
        <s v="T60"/>
        <s v="Eldon Regeneration Recycled Desk Accessories, Smoke"/>
        <s v="Belkin 6 Outlet Metallic Surge Strip"/>
        <s v="5170i"/>
        <s v="Nu-Dell Leatherette Frames"/>
        <s v="Canon MP41DH Printing Calculator"/>
        <s v="Global Stack Chair without Arms, Black"/>
        <s v="Fellowes Neat Ideas® Storage Cubes"/>
        <s v="Xerox 1897"/>
        <s v="Barrel Sharpener"/>
        <s v="2160i"/>
        <s v="A1228"/>
        <s v="Rogers® Profile Extra Capacity Storage Tub"/>
        <s v="Global High-Back Leather Tilter, Burgundy"/>
        <s v="Eldon ClusterMat Chair Mat with Cordless Antistatic Protection"/>
        <s v="Xerox 1947"/>
        <s v="Staples Plastic Wall Frames"/>
        <s v="Staples 6 Outlet Surge"/>
        <s v="Newell 338"/>
        <s v="Boston 1645 Deluxe Heavier-Duty Electric Pencil Sharpener"/>
        <s v="OIC Thumb-Tacks"/>
        <s v="Avery 48"/>
        <s v="Newell 343"/>
        <s v="Array® Memo Cubes"/>
        <s v="LX 677"/>
        <s v="V70"/>
        <s v="Okidata Pacemark 4410N Wide Format Dot Matrix Printer"/>
        <s v="Xerox 194"/>
        <s v="Belkin 8 Outlet SurgeMaster II Gold Surge Protector"/>
        <s v="Wilson Jones Impact Binders"/>
        <s v="Adams Phone Message Book, 200 Message Capacity, 8 1/16” x 11”"/>
        <s v="Acco Four Pocket Poly Ring Binder with Label Holder, Smoke, 1&quot;"/>
        <s v="Xerox 213"/>
        <s v="Hon 2090 “Pillow Soft” Series Mid Back Swivel/Tilt Chairs"/>
        <s v="Atlantic Metals Mobile 2-Shelf Bookcases, Custom Colors"/>
        <s v="GBC DocuBind 200 Manual Binding Machine"/>
        <s v="Memorex 4.7GB DVD-RAM, 3/Pack"/>
        <s v="BoxOffice By Design Rectangular and Half-Moon Meeting Room Tables"/>
        <s v="Howard Miller 13&quot; Diameter Goldtone Round Wall Clock"/>
        <s v="Acme® Elite Stainless Steel Scissors"/>
        <s v="Anderson Hickey Conga Table Tops &amp; Accessories"/>
        <s v="US Robotics 56K V.92 Internal PCI Faxmodem"/>
        <s v="Office Star - Mid Back Dual function Ergonomic High Back Chair with 2-Way Adjustable Arms"/>
        <s v="Rediform S.O.S. Phone Message Books"/>
        <s v="Peel &amp; Stick Add-On Corner Pockets"/>
        <s v="Hewlett-Packard Business Color Inkjet 3000 [N, DTN] Series Printers"/>
        <s v="Xerox 217"/>
        <s v="C-Line Peel &amp; Stick Add-On Filing Pockets, 8-3/4 x 5-1/8, 10/Pack"/>
        <s v="Lexmark Z25 Color Inkjet Printer"/>
        <s v="Avery 497"/>
        <s v="Bush Advantage Collection® Racetrack Conference Table"/>
        <s v="Imation 5.2GB DVD-RAM"/>
        <s v="Speediset Carbonless Redi-Letter® 7&quot; x 8 1/2&quot;"/>
        <s v="Laminate Occasional Tables"/>
        <s v="Mead 1st Gear 2&quot; Zipper Binder, Asst. Colors"/>
        <s v="Eldon® 200 Class™ Desk Accessories"/>
        <s v="Avery Hi-Liter® Fluorescent Desk Style Markers"/>
        <s v="Hewlett-Packard Deskjet 6122 Color Inkjet Printer"/>
        <s v="Office Star - Ergonomic Mid Back Chair with 2-Way Adjustable Arms"/>
        <s v="i2000"/>
        <s v="Accessory27"/>
        <s v="Acme Galleria® Hot Forged Steel Scissors with Colored Handles"/>
        <s v="Southworth 25% Cotton Antique Laid Paper &amp; Envelopes"/>
        <s v="Advantus Push Pins, Aluminum Head"/>
        <s v="BPI Conference Tables"/>
        <s v="Avery 493"/>
        <s v="Array® Parchment Paper, Assorted Colors"/>
        <s v="HP Office Paper (20Lb. and 87 Bright)"/>
        <s v="Logitech Cordless Navigator Duo"/>
        <s v="GBC White Gloss Covers, Plain Front"/>
        <s v="Sanyo 2.5 Cubic Foot Mid-Size Office Refrigerators"/>
        <s v="Post-it® “Important Message” Note Pad, Neon Colors, 50 Sheets/Pad"/>
        <s v="Sanford Colorific Colored Pencils, 12/Box"/>
        <s v="R380"/>
        <s v="Staples Battery-Operated Desktop Pencil Sharpener"/>
        <s v="Companion Letter/Legal File, Black"/>
        <s v="Bretford CR8500 Series Meeting Room Furniture"/>
        <s v="Eldon® Expressions™ Wood and Plastic Desk Accessories, Oak"/>
        <s v="Hewlett-Packard cp1700 [D, PS] Series Color Inkjet Printers"/>
        <s v="Hot File® 7-Pocket, Floor Stand"/>
        <s v="Space Solutions Commercial Steel Shelving"/>
        <s v="Polycom Soundstation EX Audio-Conferencing Telephone, Black"/>
        <s v="ACCOHIDE® 3-Ring Binder, Blue, 1&quot;"/>
        <s v="Ampad #10 Peel &amp; Seel® Holiday Envelopes"/>
        <s v="Maxell 3.5&quot; DS/HD IBM-Formatted Diskettes, 10/Pack"/>
        <s v="Bevis Round Bullnose 29&quot; High Table Top"/>
        <s v="SouthWestern Bell FA970 Digital Answering Machine with Time/Day Stamp"/>
        <s v="Lesro Sheffield Collection Coffee Table, End Table, Center Table, Corner Table"/>
        <s v="StarTAC 8000"/>
        <s v="Acme® Preferred Stainless Steel Scissors"/>
        <s v="Kensington 6 Outlet Guardian Standard Surge Protector"/>
        <s v="Avery Trapezoid Extra Heavy Duty 4&quot; Binders"/>
        <s v="Turquoise Lead Holder with Pocket Clip"/>
        <s v="Timeport L7089"/>
        <s v="Xerox 1923"/>
        <s v="Portfile® Personal File Boxes"/>
        <s v="Surelock™ Post Binders"/>
        <s v="i500plus"/>
        <s v="Tenex 46&quot; x 60&quot; Computer Anti-Static Chairmat, Rectangular Shaped"/>
        <s v="Binder Posts"/>
        <s v="Sharp EL500L Fraction Calculator"/>
        <s v="Xerox 1894"/>
        <s v="Hon 94000 Series Round Tables"/>
        <s v="Accessory24"/>
        <s v="Avery Flip-Chart Easel Binder, Black"/>
        <s v="Xerox 1930"/>
        <s v="Tennsco Lockers, Gray"/>
        <s v="Imation 3.5&quot; IBM-Formatted Diskettes, 10/Pack"/>
        <s v="Global Enterprise Series Seating High-Back Swivel/Tilt Chairs"/>
        <s v="Avery White Multi-Purpose Labels"/>
        <s v="Ultra Door Pull Handle"/>
        <s v="Xerox 1920"/>
        <s v="Talkabout T8097"/>
        <s v="Lexmark Z54se Color Inkjet Printer"/>
        <s v="Snap-A-Way® Black Print Carbonless Ruled Speed Letter, Triplicate"/>
        <s v="Staples Gold Paper Clips"/>
        <s v="StarTAC 7797"/>
        <s v="APC 7 Outlet Network SurgeArrest Surge Protector"/>
        <s v="Hon Every-Day® Chair Series Swivel Task Chairs"/>
        <s v="Self-Adhesive Address Labels for Typewriters by Universal"/>
        <s v="Accessory28"/>
        <s v="GBC ProClick Spines for 32-Hole Punch"/>
        <s v="Fellowes High-Stak® Drawer Files"/>
        <s v="O'Sullivan Living Dimensions 2-Shelf Bookcases"/>
        <s v="Bevis 36 x 72 Conference Tables"/>
        <s v="Hewlett-Packard Deskjet 940 REFURBISHED Color Inkjet Printer"/>
        <s v="Xerox 1997"/>
        <s v="Xerox 1983"/>
        <s v="Southworth Structures Collection™"/>
        <s v="Stanley Bostitch Contemporary Electric Pencil Sharpeners"/>
        <s v="282"/>
        <s v="Kleencut® Forged Office Shears by Acme United Corporation"/>
        <s v="Newell 307"/>
        <s v="80 Minute Slim Jewel Case CD-R , 10/Pack - Staples"/>
        <s v="Accessory34"/>
        <s v="2180"/>
        <s v="Tenex Traditional Chairmats for Medium Pile Carpet, Standard Lip, 36&quot; x 48&quot;"/>
        <s v="Chromcraft Rectangular Conference Tables"/>
        <s v="Durable Pressboard Binders"/>
        <s v="Adams Telephone Message Book w/Frequently-Called Numbers Space, 400 Messages per Book"/>
        <s v="Bretford “Just In Time” Height-Adjustable Multi-Task Work Tables"/>
        <s v="Accessory15"/>
        <s v="Accessory37"/>
        <s v="Filing/Storage Totes and Swivel Casters"/>
        <s v="Electrix 20W Halogen Replacement Bulb for Zoom-In Desk Lamp"/>
        <s v="210 Trimline Phone, White"/>
        <s v="Global Leather Task Chair, Black"/>
        <s v="Howard Miller 12-3/4 Diameter Accuwave DS ™ Wall Clock"/>
        <s v="Canon Imageclass D680 Copier / Fax"/>
        <s v="Imation 3.5&quot;, DISKETTE 44766 HGHLD3.52HD/FM, 10/Pack"/>
        <s v="Hon 2111 Invitation™ Series Corner Table"/>
        <s v="BOSTON® Ranger® #55 Pencil Sharpener, Black"/>
        <s v="Adams Telephone Message Books, 5 1/4” x 11”"/>
        <s v="Deflect-o Glass Clear Studded Chair Mats"/>
        <s v="White Dual Perf Computer Printout Paper, 2700 Sheets, 1 Part, Heavyweight, 20 lbs., 14 7/8 x 11"/>
        <s v="DS/HD IBM Formatted Diskettes, 200/Pack - Staples"/>
        <s v="Wilson Jones Custom Binder Spines &amp; Labels"/>
        <s v="Sharp 1540cs Digital Laser Copier"/>
        <s v="Multi-Use Personal File Cart and Caster Set, Three Stacking Bins"/>
        <s v="5165"/>
        <s v="Xerox 1971"/>
        <s v="80 Minute CD-R Spindle, 100/Pack - Staples"/>
        <s v="X-Rack™ File for Hanging Folders"/>
        <s v="3390"/>
        <s v="Desktop 3-Pocket Hot File®"/>
        <s v="Newell 315"/>
        <s v="Wausau Papers Astrobrights® Colored Envelopes"/>
        <s v="Eureka Disposable Bags for Sanitaire® Vibra Groomer I® Upright Vac"/>
        <s v="Avery 510"/>
        <s v="Dana Swing-Arm Lamps"/>
        <s v="Executive Impressions 13&quot; Clairmont Wall Clock"/>
        <s v="Eldon Expressions™ Desk Accessory, Wood Pencil Holder, Oak"/>
        <s v="Ibico Covers for Plastic or Wire Binding Elements"/>
        <s v="Hanging Personal Folder File"/>
        <s v="Tennsco Double-Tier Lockers"/>
        <s v="Zoom V.92 USB External Faxmodem"/>
        <s v="Office Star Flex Back Scooter Chair with Aluminum Finish Frame"/>
        <s v="Eureka Sanitaire ® Multi-Pro Heavy-Duty Upright, Disposable Bags"/>
        <s v="CF 688"/>
        <s v="Global Leather &amp; Oak Executive Chair, Burgundy"/>
        <s v="Hunt Boston® Vacuum Mount KS Pencil Sharpener"/>
        <s v="Eaton Premium Continuous-Feed Paper, 25% Cotton, Letter Size, White, 1000 Shts/Box"/>
        <s v="Xerox 1938"/>
        <s v="Okidata ML390 Turbo Dot Matrix Printers"/>
        <s v="Hand-Finished Solid Wood Document Frame"/>
        <s v="Wirebound Service Call Books, 5 1/2&quot; x 4&quot;"/>
        <s v="Iceberg OfficeWorks 42&quot; Round Tables"/>
        <s v="9-3/4 Diameter Round Wall Clock"/>
        <s v="Fellowes Bases and Tops For Staxonsteel®/High-Stak® Systems"/>
        <s v="Staples Copy Paper (20Lb. and 84 Bright)"/>
        <s v="Belkin Premiere Surge Master II 8-outlet surge protector"/>
        <s v="Global Leather and Oak Executive Chair, Black"/>
        <s v="T28 WORLD"/>
        <s v="Ibico Laser Imprintable Binding System Covers"/>
        <s v="Dixon Ticonderoga Core-Lock Colored Pencils, 48-Color Set"/>
        <s v="Eldon® Gobal File Keepers"/>
        <s v="Dana Fluorescent Magnifying Lamp, White, 36&quot;"/>
        <s v="Avery 494"/>
        <s v="Deflect-o SuperTray™ Unbreakable Stackable Tray, Letter, Black"/>
        <s v="Accessory41"/>
        <s v="Hon GuestStacker Chair"/>
        <s v="Wilson Jones 14 Line Acrylic Coated Pressboard Data Binders"/>
        <s v="Wilson Jones Ledger-Size, Piano-Hinge Binder, 2&quot;, Blue"/>
        <s v="Deluxe Rollaway Locking File with Drawer"/>
        <s v="Telephone Message Books with Fax/Mobile Section, 4 1/4&quot; x 6&quot;"/>
        <s v="Xerox 1985"/>
        <s v="Sharp AL-1530CS Digital Copier"/>
        <s v="TI 30X Scientific Calculator"/>
        <s v="Xerox 1893"/>
        <s v="O'Sullivan Elevations Bookcase, Cherry Finish"/>
        <s v="Hewlett-Packard 4.7GB DVD+R Discs"/>
        <s v="600 Series Flip"/>
        <s v="Economy Binders"/>
        <s v="Nu-Form 106-Key Ergonomic Keyboard w/ Touchpad"/>
        <s v="Xerox 1989"/>
        <s v="Global Commerce™ Series High-Back Swivel/Tilt Chairs"/>
        <s v="GBC VeloBinder Electric Binding Machine"/>
        <s v="Imation 3.5 IBM Formatted Diskettes, 10/Box"/>
        <s v="V3682"/>
        <s v="Xerox 20"/>
        <s v="1726 Digital Answering Machine"/>
        <s v="Fiskars 8&quot; Scissors, 2/Pack"/>
        <s v="Fellowes Stor/Drawer® Steel Plus™ Storage Drawers"/>
        <s v="Fellowes EZ Multi-Media Keyboard"/>
        <s v="Serrated Blade or Curved Handle Hand Letter Openers"/>
        <s v="KF 788"/>
        <s v="Memo Book, 100 Message Capacity, 5 3/8” x 11”"/>
        <s v="Staples 1 Part Blank Computer Paper"/>
        <s v="12-1/2 Diameter Round Wall Clock"/>
        <s v="Executive Impressions 14&quot; Contract Wall Clock"/>
        <s v="Epson LQ-870 Dot Matrix Printer"/>
        <s v="Rush Hierlooms Collection 1&quot; Thick Stackable Bookcases"/>
        <s v="Avery 501"/>
        <s v="Manila Recycled Extra-Heavyweight Clasp Envelopes, 6&quot; x 9&quot;"/>
        <s v="3M Organizer Strips"/>
        <s v="Imation 3.5 IBM Diskettes, 10/Box"/>
        <s v="GE 4 Foot Flourescent Tube, 40 Watt"/>
        <s v="300 Series Non-Flip"/>
        <s v="Hoover Replacement Belts For Soft Guard™ &amp; Commercial Ltweight Upright Vacs, 2/Pk"/>
        <s v="Ibico Ibimaster 300 Manual Binding System"/>
        <s v="Tenex Contemporary Contur Chairmats for Low and Medium Pile Carpet, Computer, 39&quot; x 49&quot;"/>
        <s v="Eldon Shelf Savers™ Cubes and Bins"/>
        <s v="Presstex Flexible Ring Binders"/>
        <s v="Heavy-Duty E-Z-D® Binders"/>
        <s v="Staples #10 Laser &amp; Inkjet Envelopes, 4 1/8&quot; x 9 1/2&quot;, 100/Box"/>
        <s v="Xerox 1950"/>
        <s v="Xerox 224"/>
        <s v="Xerox 1896"/>
        <s v="Avery® Durable Slant Ring Binders With Label Holder"/>
        <s v="Xerox 204"/>
        <s v="Bush® Cubix Conference Tables, Fully Assembled"/>
        <s v="Euro Pro Shark Stick Mini Vacuum"/>
        <s v="GBC Wire Binding Strips"/>
        <s v="Hon Comfortask® Task/Swivel Chairs"/>
        <s v="Panasonic KX-P3626 Dot Matrix Printer"/>
        <s v="Zebra Zazzle Fluorescent Highlighters"/>
        <s v="Holmes Cool Mist Humidifier for the Whole House with 8-Gallon Output per Day, Extended Life Filter"/>
        <s v="Canon MP25DIII Desktop Whisper-Quiet Printing Calculator"/>
        <s v="Bush Heritage Pine Collection 5-Shelf Bookcase, Albany Pine Finish, *Special Order"/>
        <s v="i470"/>
        <s v="#10- 4 1/8&quot; x 9 1/2&quot; Security-Tint Envelopes"/>
        <s v="Hewlett-Packard Deskjet 1220Cse Color Inkjet Printer"/>
        <s v="AT&amp;T 2230 Dual Handset Phone With Caller ID/Call Waiting"/>
        <s v="Xerox 1961"/>
        <s v="6160"/>
        <s v="Avery 479"/>
        <s v="Westinghouse Clip-On Gooseneck Lamps"/>
        <s v="Eldon® 200 Class™ Desk Accessories, Burgundy"/>
        <s v="US Robotics 56K V.92 External Faxmodem"/>
        <s v="Fellowes Staxonsteel® Drawer Files"/>
        <s v="Accessory39"/>
        <s v="Crate-A-Files™"/>
        <s v="Avery Hanging File Binders"/>
        <s v="Xerox 1973"/>
        <s v="Accessory4"/>
        <s v="Tenex B1-RE Series Chair Mats for Low Pile Carpets"/>
        <s v="i270"/>
        <s v="Xerox 210"/>
        <s v="Xerox 216"/>
        <s v="Fellowes Recycled Storage Drawers"/>
        <s v="Linden® 12&quot; Wall Clock With Oak Frame"/>
        <s v="Global Leather Highback Executive Chair with Pneumatic Height Adjustment, Black"/>
        <s v="StarTAC 7760"/>
        <s v="O'Sullivan Living Dimensions 3-Shelf Bookcases"/>
        <s v="Angle-D Binders with Locking Rings, Label Holders"/>
        <s v="Advantus Employee of the Month Certificate Frame, 11 x 13-1/2"/>
        <s v="SC7868i"/>
        <s v="Belkin 107-key enhanced keyboard, USB/PS/2 interface"/>
        <s v="Seth Thomas 14&quot; Putty-Colored Wall Clock"/>
        <s v="Newell 310"/>
        <s v="Acco® Hot Clips™ Clips to Go"/>
        <s v="Storex DuraTech Recycled Plastic Frosted Binders"/>
        <s v="Holmes Replacement Filter for HEPA Air Cleaner, Very Large Room, HEPA Filter"/>
        <s v="Boston 1730 StandUp Electric Pencil Sharpener"/>
        <s v="Xerox 1982"/>
        <s v="Eldon Cleatmat® Chair Mats for Medium Pile Carpets"/>
        <s v="Fellowes PB300 Plastic Comb Binding Machine"/>
        <s v="Master Giant Foot® Doorstop, Safety Yellow"/>
        <s v="Canon BP1200DH 12-Digit Bubble Jet Printing Calculator"/>
        <s v="688"/>
        <s v="Staples Surge Protector 6 outlet"/>
        <s v="Eldon Radial Chair Mat for Low to Medium Pile Carpets"/>
        <s v="Imation Neon Mac Format Diskettes, 10/Pack"/>
        <s v="Xerox 1974"/>
        <s v="Quality Park Security Envelopes"/>
        <s v="Honeywell Quietcare HEPA Air Cleaner"/>
        <s v="Xerox 1908"/>
        <s v="Bush Cubix Collection Bookcases, Fully Assembled"/>
        <s v="Avery 49"/>
        <s v="Pressboard Data Binder, Crimson, 12&quot; X 8 1/2&quot;"/>
        <s v="8860"/>
        <s v="Brother DCP1000 Digital 3 in 1 Multifunction Machine"/>
        <s v="GBC Standard Therm-A-Bind Covers"/>
        <s v="Staples Premium Bright 1-Part Blank Computer Paper"/>
        <s v="Sanford 52201 APSCO Electric Pencil Sharpener"/>
        <s v="Panasonic KP-310 Heavy-Duty Electric Pencil Sharpener"/>
        <s v="Xerox 23"/>
        <s v="Xerox 1976"/>
        <s v="Rush Hierlooms Collection Rich Wood Bookcases"/>
        <s v="High Speed Automatic Electric Letter Opener"/>
        <s v="Belkin 105-Key Black Keyboard"/>
        <s v="Xerox 1891"/>
        <s v="DAX Wood Document Frame."/>
        <s v="Nu-Dell Executive Frame"/>
        <s v="Xerox 200"/>
        <s v="Acme Kleencut® Forged Steel Scissors"/>
        <s v="Tenex Personal Project File with Scoop Front Design, Black"/>
        <s v="Fellowes Smart Design 104-Key Enhanced Keyboard, PS/2 Adapter, Platinum"/>
        <s v="Epson DFX5000+ Dot Matrix Printer"/>
        <s v="Newell 320"/>
        <s v="Adesso Programmable 142-Key Keyboard"/>
        <s v="Fellowes Mighty 8 Compact Surge Protector"/>
        <s v="Accessory21"/>
        <s v="Staples SlimLine Pencil Sharpener"/>
        <s v="Tennsco Industrial Shelving"/>
        <s v="Balt Split Level Computer Training Table"/>
        <s v="Advantus Map Pennant Flags and Round Head Tacks"/>
        <s v="Novimex Turbo Task Chair"/>
        <s v="Lock-Up Easel 'Spel-Binder'"/>
        <s v="Decoflex Hanging Personal Folder File"/>
        <s v="Xerox 1964"/>
        <s v="Bionaire Personal Warm Mist Humidifier/Vaporizer"/>
        <s v="Eldon Expressions Punched Metal &amp; Wood Desk Accessories, Pewter &amp; Cherry"/>
        <s v="Tensor Computer Mounted Lamp"/>
        <s v="Accessory17"/>
        <s v="DMI Eclipse Executive Suite Bookcases"/>
        <s v="Ibico Presentation Index for Binding Systems"/>
        <s v="Xerox 207"/>
        <s v="Xerox 1933"/>
        <s v="Sauder Forest Hills Library, Woodland Oak Finish"/>
        <s v="Talkabout T8367"/>
        <s v="Microsoft Natural Multimedia Keyboard"/>
        <s v="Sanford Liquid Accent Highlighters"/>
        <s v="Xerox 1936"/>
        <s v="Iris® 3-Drawer Stacking Bin, Black"/>
        <s v="Holmes Harmony HEPA Air Purifier for 17 x 20 Room"/>
        <s v="Lumber Crayons"/>
        <s v="Canon P1-DHIII Palm Printing Calculator"/>
        <s v="Logitech Access Keyboard"/>
        <s v="Deflect-o EconoMat Nonstudded, No Bevel Mat"/>
        <s v="Xerox 1882"/>
        <s v="Letter/Legal File Tote with Clear Snap-On Lid, Black Granite"/>
        <s v="Executive Impressions 13-1/2&quot; Indoor/Outdoor Wall Clock"/>
        <s v="Recycled Desk Saver Line &quot;While You Were Out&quot; Book, 5 1/2&quot; X 4&quot;"/>
        <s v="Avery 487"/>
        <s v="Executive Impressions 8-1/2&quot; Career Panel/Partition Cubicle Clock"/>
        <s v="Xerox 1962"/>
        <s v="StarTAC Analog"/>
        <s v="Wilson Jones DublLock® D-Ring Binders"/>
        <s v="Accessory9"/>
        <s v="7160"/>
        <s v="SANFORD Major Accent™ Highlighters"/>
        <s v="HP Office Recycled Paper (20Lb. and 87 Bright)"/>
        <s v="Eldon® Expressions™ Wood Desk Accessories, Oak"/>
        <s v="Xerox 220"/>
        <s v="Microsoft Natural Keyboard Elite"/>
        <s v="Wilson Jones® Four-Pocket Poly Binders"/>
        <s v="Accessory6"/>
        <s v="Acco Pressboard Covers with Storage Hooks, 14 7/8&quot; x 11&quot;, Light Blue"/>
        <s v="Accessory36"/>
        <s v="Novimex Fabric Task Chair"/>
        <s v="Xerox 212"/>
        <s v="Catalog Binders with Expanding Posts"/>
        <s v="Holmes Replacement Filter for HEPA Air Cleaner, Medium Room"/>
        <s v="Letter Size Cart"/>
        <s v="Kensington 6 Outlet MasterPiece® HOMEOFFICE Power Control Center"/>
        <s v="Global Push Button Manager's Chair, Indigo"/>
        <s v="Atlantic Metals Mobile 5-Shelf Bookcases, Custom Colors"/>
        <s v="Epson DFX-8500 Dot Matrix Printer"/>
        <s v="Advantus 10-Drawer Portable Organizer, Chrome Metal Frame, Smoke Drawers"/>
        <s v="GBC Plastic Binding Combs"/>
        <s v="Hoover Replacement Belt for Commercial Guardsman Heavy-Duty Upright Vacuum"/>
        <s v="Avery® 3 1/2&quot; Diskette Storage Pages, 10/Pack"/>
        <s v="Accessory31"/>
        <s v="Eldon Expressions™ Desk Accessory, Wood Photo Frame, Mahogany"/>
        <s v="Avery Durable Poly Binders"/>
        <s v="Howard Miller 16&quot; Diameter Gallery Wall Clock"/>
        <s v="Eldon Expressions Punched Metal &amp; Wood Desk Accessories, Black &amp; Cherry"/>
        <s v="Sauder Facets Collection Locker/File Cabinet, Sky Alder Finish"/>
        <s v="G.E. Halogen Desk Lamp Bulbs"/>
        <s v="Chromcraft 48&quot; x 96&quot; Racetrack Double Pedestal Table"/>
        <s v="Advantus Push Pins"/>
        <s v="Martin-Yale Premier Letter Opener"/>
        <s v="600 Series Non-Flip"/>
        <s v="Fellowes Officeware™ Wire Shelving"/>
        <s v="Micro Innovations Media Access Pro Keyboard"/>
        <s v="Eldon Executive Woodline II Cherry Finish Desk Accessories"/>
        <s v="Keytronic Designer 104- Key Black Keyboard"/>
        <s v="Executive Impressions 12&quot; Wall Clock"/>
        <s v="g520"/>
        <s v="Belkin MediaBoard 104- Keyboard"/>
        <s v="Fellowes Strictly Business® Drawer File, Letter/Legal Size"/>
        <s v="Avery 485"/>
        <s v="Grip Seal Envelopes"/>
        <s v="Prang Colored Pencils"/>
        <s v="Xerox 1932"/>
        <s v="TDK 4.7GB DVD-R Spindle, 15/Pack"/>
        <s v="Jet-Pak Recycled Peel 'N' Seal Padded Mailers"/>
        <s v="Personal Creations™ Ink Jet Cards and Labels"/>
        <s v="Aluminum Document Frame"/>
        <s v="Hon Metal Bookcases, Black"/>
        <s v="Acme® Office Executive Series Stainless Steel Trimmers"/>
        <s v="Fuji Slim Jewel Case CD-R"/>
        <s v="5185"/>
        <s v="StarTAC ST7762"/>
        <s v="Hewlett-Packard Deskjet 3820 Color Inkjet Printer"/>
        <s v="DAX Solid Wood Frames"/>
        <s v="Tyvek ® Top-Opening Peel &amp; Seel ® Envelopes, Gray"/>
        <s v="DAX Value U-Channel Document Frames, Easel Back"/>
        <s v="Staples Metal Binder Clips"/>
        <s v="Fiskars® Softgrip Scissors"/>
        <s v="DAX Cubicle Frames - 8x10"/>
        <s v="Hunt BOSTON® Vista® Battery-Operated Pencil Sharpener, Black"/>
        <s v="14-7/8 x 11 Blue Bar Computer Printout Paper"/>
        <s v="Steel Personal Filing/Posting Tote"/>
        <s v="Fellowes Twister Kit, Gray/Clear, 3/pkg"/>
        <s v="Epson C82 Color Inkjet Printer"/>
        <s v="Advantus Panel Wall Certificate Holder - 8.5x11"/>
        <s v="Imation Neon 80 Minute CD-R Spindle, 50/Pack"/>
        <s v="Microsoft Multimedia Keyboard"/>
        <s v="Acco Keyboard-In-A-Box®"/>
        <s v="Xerox 1922"/>
        <s v="Tripp Lite Isotel 8 Ultra 8 Outlet Metal Surge"/>
        <s v="GBC Clear Cover, 8-1/2 x 11, unpunched, 25 covers per pack"/>
        <s v="3M Polarizing Light Filter Sleeves"/>
        <s v="Wilson Jones Suede Grain Vinyl Binders"/>
        <s v="Space Solutions™ Industrial Galvanized Steel Shelving."/>
        <s v="Smead Adjustable Mobile File Trolley with Lockable Top"/>
        <s v="3M Office Air Cleaner"/>
        <s v="Office Star - Contemporary Task Swivel chair with 2-way adjustable arms, Plum"/>
        <s v="Hammermill Color Copier Paper (28Lb. and 96 Bright)"/>
        <s v="Xerox 1937"/>
        <s v="Gould Plastics 9-Pocket Panel Bin, 18-3/8w x 5-1/4d x 20-1/2h, Black"/>
        <s v="Bush Westfield Collection Bookcases, Dark Cherry Finish, Fully Assembled"/>
        <s v="Gyration Ultra Professional Cordless Optical Suite"/>
        <s v="Ultra Commercial Grade Dual Valve Door Closer"/>
        <s v="Gyration RF Keyboard"/>
        <s v="Eldon Cleatmat Plus™ Chair Mats for High Pile Carpets"/>
        <s v="OIC Colored Binder Clips, Assorted Sizes"/>
        <s v="Xerox 1905"/>
        <s v="GBC ProClick™ 150 Presentation Binding System"/>
        <s v="Colored Envelopes"/>
        <s v="Hon Pagoda™ Stacking Chairs"/>
        <s v="StarTAC 6500"/>
        <s v="Xerox Blank Computer Paper"/>
        <s v="Xerox 1951"/>
        <s v="Boston KS Multi-Size Manual Pencil Sharpener"/>
        <s v="Staples Vinyl Coated Paper Clips"/>
        <s v="Xerox 1880"/>
        <s v="Newell® 3-Hole Punched Plastic Slotted Magazine Holders for Binders"/>
        <s v="Wirebound Message Book, 4 per Page"/>
        <s v="Decoflex Hanging Personal Folder File, Blue"/>
        <s v="Acco Perma® 2700 Stacking Storage Drawers"/>
        <s v="*Staples* Packaging Labels"/>
        <s v="Global Ergonomic Managers Chair"/>
        <s v="Xerox 1954"/>
        <s v="Avery 507"/>
        <s v="Letter Slitter"/>
        <s v="DIXON Ticonderoga® Erasable Checking Pencils"/>
        <s v="Southworth 25% Cotton Linen-Finish Paper &amp; Envelopes"/>
        <s v="GBC Laser Imprintable Binding System Covers, Desert Sand"/>
        <s v="Imation DVD-RAM discs"/>
        <s v="Global Troy™ Executive Leather Low-Back Tilter"/>
        <s v="DAX Copper Panel Document Frame, 5 x 7 Size"/>
        <s v="Deflect-O® Glasstique™ Clear Desk Accessories"/>
        <s v="Honeywell Enviracaire Portable HEPA Air Cleaner for 17' x 22' Room"/>
        <s v="Xerox 1941"/>
        <s v="Xerox 1917"/>
        <s v="Eldon Spacemaker® Box, Quick-Snap Lid, Clear"/>
        <s v="Accessory25"/>
        <s v="Home/Office Personal File Carts"/>
        <s v="Bevis Steel Folding Chairs"/>
        <s v="Park Ridge™ Embossed Executive Business Envelopes"/>
        <s v="Acco PRESSTEX® Data Binder with Storage Hooks, Dark Blue, 14 7/8&quot; X 11&quot;"/>
        <s v="1/4 Fold Party Design Invitations &amp; White Envelopes, 24 8-1/2&quot; X 11&quot; Cards, 25 Env./Pack"/>
        <s v="KH 688"/>
        <s v="Bagged Rubber Bands"/>
        <s v="2300 Heavy-Duty Transfer File Systems by Perma"/>
        <s v="Sanford Pocket Accent® Highlighters"/>
        <s v="Fellowes Binding Cases"/>
        <s v="Eldon Pizzaz™ Desk Accessories"/>
        <s v="Avery 506"/>
        <s v="Balt Solid Wood Rectangular Table"/>
        <s v="Executive Impressions 13&quot; Chairman Wall Clock"/>
        <s v="Recycled Eldon Regeneration Jumbo File"/>
        <s v="Staples Colored Interoffice Envelopes"/>
        <s v="Electrix Fluorescent Magnifier Lamps &amp; Weighted Base"/>
        <s v="Avery Hi-Liter GlideStik Fluorescent Highlighter, Yellow Ink"/>
        <s v="Avery 496"/>
        <s v="Micro Innovations 104 Keyboard"/>
        <s v="2190"/>
        <s v="Avery Binding System Hidden Tab™ Executive Style Index Sets"/>
        <s v="Belkin 325VA UPS Surge Protector, 6'"/>
        <s v="Westinghouse Floor Lamp with Metal Mesh Shade, Black"/>
        <s v="GBC Therma-A-Bind 250T Electric Binding System"/>
        <s v="Eldon Jumbo ProFile™ Portable File Boxes Graphite/Black"/>
        <s v="Wirebound Voice Message Log Book"/>
        <s v="Brown Kraft Recycled Envelopes"/>
        <s v="Xerox 1928"/>
        <s v="Micro Innovations Micro Digital Wireless Keyboard and Mouse, Gray"/>
        <s v="Acme Hot Forged Carbon Steel Scissors with Nickel-Plated Handles, 3 7/8&quot; Cut, 8&quot;L"/>
        <s v="Xerox 193"/>
        <s v="Sony MFD2HD Formatted Diskettes, 10/Pack"/>
        <s v="Newell 329"/>
        <s v="Hon Rectangular Conference Tables"/>
        <s v="#10 White Business Envelopes,4 1/8 x 9 1/2"/>
        <s v="GBC DocuBind TL200 Manual Binding Machine"/>
        <s v="Newell 321"/>
        <s v="Newell 351"/>
        <s v="Wirebound Message Books, Four 2 3/4&quot; x 5&quot; Forms per Page, 600 Sets per Book"/>
        <s v="Imation 3.5&quot; DS/HD IBM Formatted Diskettes, 10/Pack"/>
        <s v="Multimedia Mailers"/>
        <s v="Xerox 1898"/>
        <s v="GBC Recycled Regency Composition Covers"/>
        <s v="Accessory29"/>
        <s v="Boston 16701 Slimline Battery Pencil Sharpener"/>
        <s v="Vinyl Sectional Post Binders"/>
        <s v="DAX Natural Wood-Tone Poster Frame"/>
        <s v="Belkin ErgoBoard™ Keyboard"/>
        <s v="Xerox 214"/>
        <s v="*Staples* vLetter Openers, 2/Pack"/>
        <s v="Wirebound Message Forms, Four 2 3/4 x 5 Forms per Page, Pink Paper"/>
        <s v="Eldon Simplefile® Box Office®"/>
        <s v="Universal Premium White Copier/Laser Paper (20Lb. and 87 Bright)"/>
        <s v="Prismacolor Color Pencil Set"/>
        <s v="REDIFORM Incoming/Outgoing Call Register, 11&quot; X 8 1/2&quot;, 100 Messages"/>
        <s v="Sharp EL501VB Scientific Calculator, Battery Operated, 10-Digit Display, Hard Case"/>
        <s v="Ibico EB-19 Dual Function Manual Binding System"/>
        <s v="Acco Smartsocket™ Table Surge Protector, 6 Color-Coded Adapter Outlets"/>
        <s v="GBC Recycled Grain Textured Covers"/>
        <s v="Xerox 1881"/>
        <s v="Panasonic KP-350BK Electric Pencil Sharpener with Auto Stop"/>
        <s v="Revere Boxed Rubber Bands by Revere"/>
        <s v="Zoom V.92 V.44 PCI Internal Controllerless FaxModem"/>
        <s v="Tennsco Lockers, Sand"/>
        <s v="O'Sullivan 3-Shelf Heavy-Duty Bookcases"/>
        <s v="Xerox 1979"/>
        <s v="Hon Non-Folding Utility Tables"/>
        <s v="Storex Dura Pro™ Binders"/>
        <s v="Xerox 231"/>
        <s v="5180"/>
        <s v="Acme® Forged Steel Scissors with Black Enamel Handles"/>
        <s v="Avery Hi-Liter® Smear-Safe Highlighters"/>
        <s v="Avery Legal 4-Ring Binder"/>
        <s v="Hewlett Packard 6S Scientific Calculator"/>
        <s v="Advantus Plastic Paper Clips"/>
        <s v="Lifetime Advantage™ Folding Chairs, 4/Carton"/>
        <s v="Cardinal Holdit Business Card Pockets"/>
        <s v="Hayes Optima 56K V.90 Internal Voice Modem"/>
        <s v="Boston 1799 Powerhouse™ Electric Pencil Sharpener"/>
        <s v="Wilson Jones Elliptical Ring 3 1/2&quot; Capacity Binders, 800 sheets"/>
        <s v="Tenex Personal Self-Stacking Standard File Box, Black/Gray"/>
        <s v="Soundgear Copyboard Conference Phone, Optional Battery"/>
        <s v="Newell 31"/>
        <s v="GBC Prepunched Paper, 19-Hole, for Binding Systems, 24-lb"/>
        <s v="Kensington 6 Outlet SmartSocket Surge Protector"/>
        <s v="Bevis Boat-Shaped Conference Table"/>
        <s v="Global Airflow Leather Mesh Back Chair, Black"/>
        <s v="Self-Adhesive Removable Labels"/>
        <s v="Polycom VoiceStation 100"/>
        <s v="Phone 918"/>
        <s v="#10-4 1/8&quot; x 9 1/2&quot; Premium Diagonal Seam Envelopes"/>
        <s v="Xerox 1883"/>
        <s v="Imation Primaris 3.5&quot; 2HD Unformatted Diskettes, 10/Pack"/>
        <s v="Tyvek ® Top-Opening Peel &amp; Seel Envelopes, Plain White"/>
        <s v="Avery Heavy-Duty EZD ™ Binder With Locking Rings"/>
        <s v="270c"/>
        <s v="DIXON Oriole® Pencils"/>
        <s v="StarTAC Series"/>
        <s v="Trav-L-File Heavy-Duty Shuttle II, Black"/>
        <s v="Dixon My First Ticonderoga Pencil, #2"/>
        <s v="DAX Clear Channel Poster Frame"/>
        <s v="TI 36X Solar Scientific Calculator"/>
        <s v="Model L Table or Wall-Mount Pencil Sharpener"/>
        <s v="Staples Bulldog Clip"/>
        <s v="Seth Thomas 13 1/2&quot; Wall Clock"/>
        <s v="Bravo II™ Megaboss® 12-Amp Hard Body Upright, Replacement Belts, 2 Belts per Pack"/>
        <s v="Plymouth Boxed Rubber Bands by Plymouth"/>
        <s v="Accessory32"/>
        <s v="Artistic Insta-Plaque"/>
        <s v="Dixon Ticonderoga Core-Lock Colored Pencils"/>
        <s v="Avery 482"/>
        <s v="Binney &amp; Smith inkTank™ Erasable Pocket Highlighter, Chisel Tip, Yellow"/>
        <s v="GBC Binding covers"/>
        <s v="Rubber Band Ball"/>
        <s v="Seth Thomas 8 1/2&quot; Cubicle Clock"/>
        <s v="5125"/>
        <s v="Newell 308"/>
        <s v="Bevis Rectangular Conference Tables"/>
        <s v="Dixon Ticonderoga® Erasable Colored Pencil Set, 12-Color"/>
        <s v="Tenex Antistatic Computer Chair Mats"/>
        <s v="Xerox 1984"/>
        <s v="Okidata ML395C Color Dot Matrix Printer"/>
        <s v="Staples Pen Style Liquid Stix; Assorted (yellow, pink, green, blue, orange), 5/Pack"/>
        <s v="Xerox 1995"/>
        <s v="Xerox 1994"/>
        <s v="Hon Olson Stacker Stools"/>
        <s v="Fluorescent Highlighters by Dixon"/>
        <s v="IBM 80 Minute CD-R Spindle, 50/Pack"/>
        <s v="Acco Smartsocket® Color-Coded Six-Outlet AC Adapter Model Surge Protectors"/>
        <s v="Okidata ML520 Series Dot Matrix Printers"/>
        <s v="TOPS Voice Message Log Book, Flash Format"/>
        <s v="Gyration Ultra Cordless Optical Suite"/>
        <s v="Ibico Hi-Tech Manual Binding System"/>
        <s v="Quartet Alpha® White Chalk, 12/Pack"/>
        <s v="Imation 3.5&quot; DS-HD Macintosh Formatted Diskettes, 10/Pack"/>
        <s v="Global Adaptabilities™ Conference Tables"/>
        <s v="GBC Standard Plastic Binding Systems Combs"/>
        <s v="T65"/>
        <s v="Xerox 1892"/>
        <s v="Xerox 199"/>
        <s v="Bretford Rectangular Conference Table Tops"/>
        <s v="Snap-A-Way® Black Print Carbonless Speed Message, No Reply Area, Duplicate"/>
        <s v="2160"/>
        <s v="Xerox 1916"/>
        <s v="Kensington 7 Outlet MasterPiece Power Center"/>
        <s v="Logitech Internet Navigator Keyboard"/>
        <s v="Xerox 1888"/>
        <s v="Deflect-o EconoMat Studded, No Bevel Mat for Low Pile Carpeting"/>
        <s v="ACCOHIDE® Binder by Acco"/>
        <s v="Howard Miller 13-3/4&quot; Diameter Brushed Chrome Round Wall Clock"/>
        <s v="Xerox 1929"/>
        <s v="3M Hangers With Command Adhesive"/>
        <s v="Chromcraft Bull-Nose Wood Oval Conference Tables &amp; Bases"/>
        <s v="Avery 492"/>
        <s v="Newell 326"/>
        <s v="Xerox 1993"/>
        <s v="V 3600 Series"/>
        <s v="Iris Project Case"/>
        <s v="Avery Durable Binders"/>
        <s v="Newell 333"/>
        <s v="Canon Image Class D660 Copier"/>
        <s v="Prang Drawing Pencil Set"/>
        <s v="KI Conference Tables"/>
        <s v="Xerox 196"/>
        <s v="Epson C62 Color Inkjet Printer"/>
        <s v="Xerox 197"/>
        <s v="Bionaire 99.97% HEPA Air Cleaner"/>
        <s v="Verbatim DVD-R, 3.95GB, SR, Mitsubishi Branded, Jewel"/>
        <s v="Quartet Omega® Colored Chalk, 12/Pack"/>
        <s v="Staples Vinyl Coated Paper Clips, 800/Box"/>
        <s v="Fellowes Superior 10 Outlet Split Surge Protector"/>
        <s v="Hewlett Packard LaserJet 3310 Copier"/>
        <s v="Unpadded Memo Slips"/>
        <m/>
      </sharedItems>
    </cacheField>
    <cacheField name="Product Base Margin" numFmtId="0">
      <sharedItems containsString="0" containsBlank="1" containsNumber="1" minValue="0.35" maxValue="0.85"/>
    </cacheField>
    <cacheField name="Country" numFmtId="0">
      <sharedItems containsBlank="1"/>
    </cacheField>
    <cacheField name="Region" numFmtId="0">
      <sharedItems containsBlank="1"/>
    </cacheField>
    <cacheField name="State or Province" numFmtId="0">
      <sharedItems containsBlank="1"/>
    </cacheField>
    <cacheField name="City" numFmtId="0">
      <sharedItems containsBlank="1"/>
    </cacheField>
    <cacheField name="Postal Code" numFmtId="0">
      <sharedItems containsString="0" containsBlank="1" containsNumber="1" containsInteger="1" minValue="1001" maxValue="99362"/>
    </cacheField>
    <cacheField name="Order Date" numFmtId="0">
      <sharedItems containsNonDate="0" containsDate="1" containsString="0" containsBlank="1" minDate="2015-01-01T00:00:00" maxDate="2015-07-01T00:00:00" count="18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m/>
      </sharedItems>
    </cacheField>
    <cacheField name="Week" numFmtId="0">
      <sharedItems containsBlank="1"/>
    </cacheField>
    <cacheField name="Ship Date" numFmtId="0">
      <sharedItems containsNonDate="0" containsDate="1" containsString="0" containsBlank="1" minDate="2015-01-02T00:00:00" maxDate="2015-07-09T00:00:00"/>
    </cacheField>
    <cacheField name="Ship Duration" numFmtId="0">
      <sharedItems containsString="0" containsBlank="1" containsNumber="1" containsInteger="1" minValue="0" maxValue="10"/>
    </cacheField>
    <cacheField name="Profit" numFmtId="0">
      <sharedItems containsString="0" containsBlank="1" containsNumber="1" minValue="-16476.838" maxValue="9228.2255999999998"/>
    </cacheField>
    <cacheField name="Quantity " numFmtId="0">
      <sharedItems containsString="0" containsBlank="1" containsNumber="1" containsInteger="1" minValue="1" maxValue="167"/>
    </cacheField>
    <cacheField name="Sales" numFmtId="0">
      <sharedItems containsString="0" containsBlank="1" containsNumber="1" minValue="2.25" maxValue="45737.33"/>
    </cacheField>
    <cacheField name="Order ID" numFmtId="0">
      <sharedItems containsString="0" containsBlank="1" containsNumber="1" containsInteger="1" minValue="359" maxValue="91586"/>
    </cacheField>
    <cacheField name="Disc Order Id" numFmtId="0">
      <sharedItems containsString="0" containsBlank="1" containsNumber="1" containsInteger="1" minValue="0" maxValue="1"/>
    </cacheField>
    <cacheField name="Total" numFmtId="0">
      <sharedItems containsString="0" containsBlank="1" containsNumber="1" minValue="1.0799999999999998" maxValue="6783.02"/>
    </cacheField>
    <cacheField name="Manager" numFmtId="0">
      <sharedItems containsBlank="1"/>
    </cacheField>
  </cacheFields>
  <extLst>
    <ext xmlns:x14="http://schemas.microsoft.com/office/spreadsheetml/2009/9/main" uri="{725AE2AE-9491-48be-B2B4-4EB974FC3084}">
      <x14:pivotCacheDefinition pivotCacheId="11083073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x v="0"/>
    <n v="1"/>
    <s v="Gary Koch"/>
    <x v="0"/>
    <n v="0.01"/>
    <x v="0"/>
    <n v="348.21"/>
    <n v="40.19"/>
    <x v="0"/>
    <x v="0"/>
    <x v="0"/>
    <x v="0"/>
    <s v="Jumbo Box"/>
    <s v="Bretford CR4500 Series Slim Rectangular Table"/>
    <n v="0.62"/>
    <x v="0"/>
    <x v="0"/>
    <x v="0"/>
    <s v="Clinton"/>
    <n v="39056"/>
    <x v="0"/>
    <x v="0"/>
    <d v="2015-01-04T00:00:00"/>
    <n v="3"/>
    <n v="-337.09199999999998"/>
    <n v="2"/>
    <n v="723.54"/>
    <n v="87486"/>
    <n v="1"/>
    <n v="348.2"/>
    <x v="0"/>
  </r>
  <r>
    <x v="1"/>
    <n v="1"/>
    <s v="Paige Powers"/>
    <x v="1"/>
    <n v="0.04"/>
    <x v="0"/>
    <n v="45.19"/>
    <n v="1.99"/>
    <x v="1"/>
    <x v="1"/>
    <x v="1"/>
    <x v="1"/>
    <s v="Small Pack"/>
    <s v="Verbatim DVD-RAM, 9.4GB, Rewritable, Type 1, DS, DataLife Plus"/>
    <n v="0.55000000000000004"/>
    <x v="0"/>
    <x v="0"/>
    <x v="1"/>
    <s v="West Memphis"/>
    <n v="72301"/>
    <x v="0"/>
    <x v="0"/>
    <d v="2015-01-02T00:00:00"/>
    <n v="1"/>
    <n v="-61.194000000000003"/>
    <n v="13"/>
    <n v="609.09"/>
    <n v="89665"/>
    <n v="1"/>
    <n v="45.15"/>
    <x v="0"/>
  </r>
  <r>
    <x v="2"/>
    <n v="1"/>
    <s v="Rebecca Lindsey"/>
    <x v="2"/>
    <n v="7.0000000000000007E-2"/>
    <x v="0"/>
    <n v="4.84"/>
    <n v="0.71"/>
    <x v="1"/>
    <x v="0"/>
    <x v="2"/>
    <x v="2"/>
    <s v="Wrap Bag"/>
    <s v="*Staples* Highlighting Markers"/>
    <n v="0.52"/>
    <x v="0"/>
    <x v="1"/>
    <x v="2"/>
    <s v="Kokomo"/>
    <n v="46901"/>
    <x v="0"/>
    <x v="0"/>
    <d v="2015-01-03T00:00:00"/>
    <n v="2"/>
    <n v="25.240200000000002"/>
    <n v="8"/>
    <n v="36.58"/>
    <n v="90539"/>
    <n v="1"/>
    <n v="4.7699999999999996"/>
    <x v="1"/>
  </r>
  <r>
    <x v="3"/>
    <n v="1"/>
    <s v="Gregory Crane"/>
    <x v="2"/>
    <n v="0.04"/>
    <x v="0"/>
    <n v="2036.48"/>
    <n v="14.7"/>
    <x v="0"/>
    <x v="0"/>
    <x v="1"/>
    <x v="3"/>
    <s v="Jumbo Drum"/>
    <s v="Lexmark 4227 Plus Dot Matrix Printer"/>
    <n v="0.55000000000000004"/>
    <x v="0"/>
    <x v="2"/>
    <x v="3"/>
    <s v="Fort Collins"/>
    <n v="80525"/>
    <x v="0"/>
    <x v="0"/>
    <d v="2015-01-06T00:00:00"/>
    <n v="5"/>
    <n v="-4793.0039999999999"/>
    <n v="1"/>
    <n v="2013.67"/>
    <n v="89450"/>
    <n v="1"/>
    <n v="2036.44"/>
    <x v="2"/>
  </r>
  <r>
    <x v="4"/>
    <n v="1"/>
    <s v="Tamara Dickinson"/>
    <x v="2"/>
    <n v="0.04"/>
    <x v="0"/>
    <n v="449.99"/>
    <n v="24.49"/>
    <x v="1"/>
    <x v="0"/>
    <x v="1"/>
    <x v="4"/>
    <s v="Large Box"/>
    <s v="Canon PC940 Copier"/>
    <n v="0.52"/>
    <x v="0"/>
    <x v="2"/>
    <x v="4"/>
    <s v="Mount Vernon"/>
    <n v="98273"/>
    <x v="0"/>
    <x v="0"/>
    <d v="2015-01-05T00:00:00"/>
    <n v="4"/>
    <n v="3576.8841000000002"/>
    <n v="12"/>
    <n v="5183.8900000000003"/>
    <n v="86234"/>
    <n v="1"/>
    <n v="449.95"/>
    <x v="2"/>
  </r>
  <r>
    <x v="4"/>
    <n v="0"/>
    <s v="Tamara Dickinson"/>
    <x v="2"/>
    <n v="0.01"/>
    <x v="0"/>
    <n v="5.84"/>
    <n v="1.2"/>
    <x v="1"/>
    <x v="0"/>
    <x v="2"/>
    <x v="2"/>
    <s v="Wrap Bag"/>
    <s v="Newell 312"/>
    <n v="0.55000000000000004"/>
    <x v="0"/>
    <x v="2"/>
    <x v="4"/>
    <s v="Mount Vernon"/>
    <n v="98273"/>
    <x v="0"/>
    <x v="0"/>
    <d v="2015-01-10T00:00:00"/>
    <n v="9"/>
    <n v="20.38"/>
    <n v="6"/>
    <n v="36.090000000000003"/>
    <n v="86234"/>
    <n v="0"/>
    <n v="5.83"/>
    <x v="2"/>
  </r>
  <r>
    <x v="5"/>
    <n v="1"/>
    <s v="Sean Stephenson"/>
    <x v="3"/>
    <n v="0.02"/>
    <x v="0"/>
    <n v="29.17"/>
    <n v="6.27"/>
    <x v="1"/>
    <x v="2"/>
    <x v="2"/>
    <x v="5"/>
    <s v="Small Box"/>
    <s v="Binding Machine Supplies"/>
    <n v="0.37"/>
    <x v="0"/>
    <x v="0"/>
    <x v="5"/>
    <s v="Peachtree City"/>
    <n v="30269"/>
    <x v="0"/>
    <x v="0"/>
    <d v="2015-01-02T00:00:00"/>
    <n v="1"/>
    <n v="36.905999999999999"/>
    <n v="2"/>
    <n v="63.32"/>
    <n v="91371"/>
    <n v="1"/>
    <n v="29.150000000000002"/>
    <x v="0"/>
  </r>
  <r>
    <x v="6"/>
    <n v="1"/>
    <s v="Albert Frost"/>
    <x v="0"/>
    <n v="0.06"/>
    <x v="0"/>
    <n v="161.55000000000001"/>
    <n v="19.989999999999998"/>
    <x v="1"/>
    <x v="0"/>
    <x v="2"/>
    <x v="6"/>
    <s v="Small Box"/>
    <s v="Fellowes Super Stor/Drawer® Files"/>
    <n v="0.66"/>
    <x v="0"/>
    <x v="1"/>
    <x v="6"/>
    <s v="Raytown"/>
    <n v="64133"/>
    <x v="1"/>
    <x v="1"/>
    <d v="2015-01-03T00:00:00"/>
    <n v="1"/>
    <n v="-7.58"/>
    <n v="3"/>
    <n v="485.01"/>
    <n v="88174"/>
    <n v="1"/>
    <n v="161.49"/>
    <x v="1"/>
  </r>
  <r>
    <x v="7"/>
    <n v="1"/>
    <s v="Jane Shah"/>
    <x v="0"/>
    <n v="0.06"/>
    <x v="0"/>
    <n v="40.98"/>
    <n v="2.99"/>
    <x v="1"/>
    <x v="1"/>
    <x v="2"/>
    <x v="5"/>
    <s v="Small Box"/>
    <s v="Avery Trapezoid Ring Binder, 3&quot; Capacity, Black, 1040 sheets"/>
    <n v="0.36"/>
    <x v="0"/>
    <x v="1"/>
    <x v="7"/>
    <s v="Prior Lake"/>
    <n v="55372"/>
    <x v="1"/>
    <x v="1"/>
    <d v="2015-01-04T00:00:00"/>
    <n v="2"/>
    <n v="-14.801880000000001"/>
    <n v="1"/>
    <n v="41.6"/>
    <n v="89083"/>
    <n v="1"/>
    <n v="40.919999999999995"/>
    <x v="1"/>
  </r>
  <r>
    <x v="8"/>
    <n v="1"/>
    <s v="Alex Nicholson"/>
    <x v="0"/>
    <n v="0.09"/>
    <x v="0"/>
    <n v="9.11"/>
    <n v="2.15"/>
    <x v="2"/>
    <x v="1"/>
    <x v="2"/>
    <x v="7"/>
    <s v="Wrap Bag"/>
    <s v="Black Print Carbonless Snap-Off® Rapid Letter, 8 1/2&quot; x 7&quot;"/>
    <n v="0.4"/>
    <x v="0"/>
    <x v="2"/>
    <x v="8"/>
    <s v="Montebello"/>
    <n v="90640"/>
    <x v="1"/>
    <x v="1"/>
    <d v="2015-01-04T00:00:00"/>
    <n v="2"/>
    <n v="20.299600000000002"/>
    <n v="4"/>
    <n v="34.409999999999997"/>
    <n v="90853"/>
    <n v="1"/>
    <n v="9.02"/>
    <x v="2"/>
  </r>
  <r>
    <x v="8"/>
    <n v="0"/>
    <s v="Alex Nicholson"/>
    <x v="0"/>
    <n v="0.08"/>
    <x v="0"/>
    <n v="15.04"/>
    <n v="1.97"/>
    <x v="1"/>
    <x v="1"/>
    <x v="2"/>
    <x v="7"/>
    <s v="Wrap Bag"/>
    <s v="White GlueTop Scratch Pads"/>
    <n v="0.39"/>
    <x v="0"/>
    <x v="2"/>
    <x v="8"/>
    <s v="Montebello"/>
    <n v="90640"/>
    <x v="1"/>
    <x v="1"/>
    <d v="2015-01-02T00:00:00"/>
    <n v="0"/>
    <n v="108.5163"/>
    <n v="11"/>
    <n v="157.27000000000001"/>
    <n v="90853"/>
    <n v="0"/>
    <n v="14.959999999999999"/>
    <x v="2"/>
  </r>
  <r>
    <x v="9"/>
    <n v="1"/>
    <s v="Lloyd Levin"/>
    <x v="0"/>
    <n v="7.0000000000000007E-2"/>
    <x v="0"/>
    <n v="60.97"/>
    <n v="4.5"/>
    <x v="2"/>
    <x v="3"/>
    <x v="2"/>
    <x v="8"/>
    <s v="Small Box"/>
    <s v="Tripp Lite Isotel 6 Outlet Surge Protector with Fax/Modem Protection"/>
    <n v="0.56000000000000005"/>
    <x v="0"/>
    <x v="0"/>
    <x v="9"/>
    <s v="New Bern"/>
    <n v="28560"/>
    <x v="1"/>
    <x v="1"/>
    <d v="2015-01-04T00:00:00"/>
    <n v="2"/>
    <n v="-42.588000000000001"/>
    <n v="6"/>
    <n v="361.72"/>
    <n v="87963"/>
    <n v="1"/>
    <n v="60.9"/>
    <x v="0"/>
  </r>
  <r>
    <x v="10"/>
    <n v="1"/>
    <s v="Ernest Oh"/>
    <x v="0"/>
    <n v="0.06"/>
    <x v="0"/>
    <n v="40.98"/>
    <n v="2.99"/>
    <x v="1"/>
    <x v="1"/>
    <x v="2"/>
    <x v="5"/>
    <s v="Small Box"/>
    <s v="Avery Trapezoid Ring Binder, 3&quot; Capacity, Black, 1040 sheets"/>
    <n v="0.36"/>
    <x v="0"/>
    <x v="2"/>
    <x v="8"/>
    <s v="Los Angeles"/>
    <n v="90049"/>
    <x v="1"/>
    <x v="1"/>
    <d v="2015-01-04T00:00:00"/>
    <n v="2"/>
    <n v="-19.0992"/>
    <n v="3"/>
    <n v="124.81"/>
    <n v="9285"/>
    <n v="1"/>
    <n v="40.919999999999995"/>
    <x v="2"/>
  </r>
  <r>
    <x v="11"/>
    <n v="1"/>
    <s v="Carmen McPherson"/>
    <x v="1"/>
    <n v="0.09"/>
    <x v="0"/>
    <n v="270.97000000000003"/>
    <n v="28.06"/>
    <x v="0"/>
    <x v="1"/>
    <x v="1"/>
    <x v="3"/>
    <s v="Jumbo Drum"/>
    <s v="Epson LQ-570e Dot Matrix Printer"/>
    <n v="0.56000000000000005"/>
    <x v="0"/>
    <x v="1"/>
    <x v="10"/>
    <s v="Carol Stream"/>
    <n v="60188"/>
    <x v="1"/>
    <x v="1"/>
    <d v="2015-01-04T00:00:00"/>
    <n v="2"/>
    <n v="2660.1432"/>
    <n v="15"/>
    <n v="3855.28"/>
    <n v="87940"/>
    <n v="1"/>
    <n v="270.88000000000005"/>
    <x v="1"/>
  </r>
  <r>
    <x v="12"/>
    <n v="1"/>
    <s v="Ellen McCormick"/>
    <x v="2"/>
    <n v="0.05"/>
    <x v="0"/>
    <n v="155.06"/>
    <n v="7.07"/>
    <x v="1"/>
    <x v="3"/>
    <x v="2"/>
    <x v="6"/>
    <s v="Small Box"/>
    <s v="Dual Level, Single-Width Filing Carts"/>
    <n v="0.59"/>
    <x v="0"/>
    <x v="2"/>
    <x v="8"/>
    <s v="Napa"/>
    <n v="94559"/>
    <x v="1"/>
    <x v="1"/>
    <d v="2015-01-09T00:00:00"/>
    <n v="7"/>
    <n v="845.66399999999999"/>
    <n v="8"/>
    <n v="1225.5999999999999"/>
    <n v="87946"/>
    <n v="1"/>
    <n v="155.01"/>
    <x v="2"/>
  </r>
  <r>
    <x v="13"/>
    <n v="1"/>
    <s v="Scott Bunn"/>
    <x v="2"/>
    <n v="0"/>
    <x v="1"/>
    <n v="291.73"/>
    <n v="48.8"/>
    <x v="0"/>
    <x v="3"/>
    <x v="0"/>
    <x v="9"/>
    <s v="Jumbo Drum"/>
    <s v="Hon 4070 Series Pagoda™ Armless Upholstered Stacking Chairs"/>
    <n v="0.56000000000000005"/>
    <x v="0"/>
    <x v="3"/>
    <x v="11"/>
    <s v="New York City"/>
    <n v="10177"/>
    <x v="1"/>
    <x v="1"/>
    <d v="2015-01-02T00:00:00"/>
    <n v="0"/>
    <n v="-308.928"/>
    <n v="4"/>
    <n v="1239.06"/>
    <n v="37537"/>
    <n v="1"/>
    <n v="291.73"/>
    <x v="3"/>
  </r>
  <r>
    <x v="13"/>
    <n v="0"/>
    <s v="Scott Bunn"/>
    <x v="2"/>
    <n v="7.0000000000000007E-2"/>
    <x v="0"/>
    <n v="100.98"/>
    <n v="45"/>
    <x v="0"/>
    <x v="3"/>
    <x v="0"/>
    <x v="9"/>
    <s v="Jumbo Drum"/>
    <s v="Hon Valutask™ Swivel Chairs"/>
    <n v="0.69"/>
    <x v="0"/>
    <x v="3"/>
    <x v="11"/>
    <s v="New York City"/>
    <n v="10177"/>
    <x v="1"/>
    <x v="1"/>
    <d v="2015-01-04T00:00:00"/>
    <n v="2"/>
    <n v="-1679.76"/>
    <n v="43"/>
    <n v="4083.19"/>
    <n v="37537"/>
    <n v="0"/>
    <n v="100.91000000000001"/>
    <x v="3"/>
  </r>
  <r>
    <x v="13"/>
    <n v="0"/>
    <s v="Scott Bunn"/>
    <x v="2"/>
    <n v="0.05"/>
    <x v="0"/>
    <n v="155.06"/>
    <n v="7.07"/>
    <x v="1"/>
    <x v="3"/>
    <x v="2"/>
    <x v="6"/>
    <s v="Small Box"/>
    <s v="Dual Level, Single-Width Filing Carts"/>
    <n v="0.59"/>
    <x v="0"/>
    <x v="3"/>
    <x v="11"/>
    <s v="New York City"/>
    <n v="10177"/>
    <x v="1"/>
    <x v="1"/>
    <d v="2015-01-09T00:00:00"/>
    <n v="7"/>
    <n v="575.39599999999996"/>
    <n v="32"/>
    <n v="4902.38"/>
    <n v="37537"/>
    <n v="0"/>
    <n v="155.01"/>
    <x v="3"/>
  </r>
  <r>
    <x v="14"/>
    <n v="1"/>
    <s v="Robin Kramer Vaughn"/>
    <x v="4"/>
    <n v="0.05"/>
    <x v="0"/>
    <n v="100.98"/>
    <n v="35.840000000000003"/>
    <x v="0"/>
    <x v="2"/>
    <x v="0"/>
    <x v="10"/>
    <s v="Jumbo Box"/>
    <s v="Bush Westfield Collection Bookcases, Fully Assembled"/>
    <n v="0.62"/>
    <x v="0"/>
    <x v="2"/>
    <x v="4"/>
    <s v="Richland"/>
    <n v="99352"/>
    <x v="1"/>
    <x v="1"/>
    <d v="2015-01-04T00:00:00"/>
    <n v="2"/>
    <n v="-111.4"/>
    <n v="7"/>
    <n v="715.55"/>
    <n v="89961"/>
    <n v="1"/>
    <n v="100.93"/>
    <x v="2"/>
  </r>
  <r>
    <x v="14"/>
    <n v="0"/>
    <s v="Robin Kramer Vaughn"/>
    <x v="4"/>
    <n v="0.02"/>
    <x v="0"/>
    <n v="4.9800000000000004"/>
    <n v="5.49"/>
    <x v="1"/>
    <x v="2"/>
    <x v="2"/>
    <x v="7"/>
    <s v="Small Box"/>
    <s v="Xerox 1952"/>
    <n v="0.38"/>
    <x v="0"/>
    <x v="2"/>
    <x v="4"/>
    <s v="Richland"/>
    <n v="99352"/>
    <x v="1"/>
    <x v="1"/>
    <d v="2015-01-03T00:00:00"/>
    <n v="1"/>
    <n v="-77.03"/>
    <n v="9"/>
    <n v="45.63"/>
    <n v="89961"/>
    <n v="0"/>
    <n v="4.9600000000000009"/>
    <x v="2"/>
  </r>
  <r>
    <x v="15"/>
    <n v="1"/>
    <s v="Allan Shields"/>
    <x v="4"/>
    <n v="0.05"/>
    <x v="0"/>
    <n v="17.48"/>
    <n v="1.99"/>
    <x v="1"/>
    <x v="1"/>
    <x v="1"/>
    <x v="1"/>
    <s v="Small Pack"/>
    <s v="Maxell Pro 80 Minute CD-R, 10/Pack"/>
    <n v="0.45"/>
    <x v="0"/>
    <x v="0"/>
    <x v="12"/>
    <s v="Seminole"/>
    <n v="33772"/>
    <x v="1"/>
    <x v="1"/>
    <d v="2015-01-04T00:00:00"/>
    <n v="2"/>
    <n v="-127.008"/>
    <n v="3"/>
    <n v="52.47"/>
    <n v="85858"/>
    <n v="1"/>
    <n v="17.43"/>
    <x v="0"/>
  </r>
  <r>
    <x v="16"/>
    <n v="1"/>
    <s v="Kim Weiss"/>
    <x v="4"/>
    <n v="0.04"/>
    <x v="0"/>
    <n v="99.23"/>
    <n v="8.99"/>
    <x v="1"/>
    <x v="2"/>
    <x v="0"/>
    <x v="11"/>
    <s v="Small Pack"/>
    <s v="GE 48&quot; Fluorescent Tube, Cool White Energy Saver, 34 Watts, 30/Box"/>
    <n v="0.35"/>
    <x v="0"/>
    <x v="0"/>
    <x v="12"/>
    <s v="Miami"/>
    <n v="33132"/>
    <x v="1"/>
    <x v="1"/>
    <d v="2015-01-04T00:00:00"/>
    <n v="2"/>
    <n v="1916.6757"/>
    <n v="54"/>
    <n v="5555.6"/>
    <n v="11527"/>
    <n v="1"/>
    <n v="99.19"/>
    <x v="0"/>
  </r>
  <r>
    <x v="17"/>
    <n v="1"/>
    <s v="Juanita Coley Knox"/>
    <x v="4"/>
    <n v="0.04"/>
    <x v="0"/>
    <n v="99.23"/>
    <n v="8.99"/>
    <x v="1"/>
    <x v="2"/>
    <x v="0"/>
    <x v="11"/>
    <s v="Small Pack"/>
    <s v="GE 48&quot; Fluorescent Tube, Cool White Energy Saver, 34 Watts, 30/Box"/>
    <n v="0.35"/>
    <x v="0"/>
    <x v="3"/>
    <x v="11"/>
    <s v="Watertown"/>
    <n v="13601"/>
    <x v="1"/>
    <x v="1"/>
    <d v="2015-01-04T00:00:00"/>
    <n v="2"/>
    <n v="993.83460000000002"/>
    <n v="14"/>
    <n v="1440.34"/>
    <n v="88686"/>
    <n v="1"/>
    <n v="99.19"/>
    <x v="3"/>
  </r>
  <r>
    <x v="18"/>
    <n v="1"/>
    <s v="Roger Schwartz"/>
    <x v="0"/>
    <n v="0.03"/>
    <x v="0"/>
    <n v="5.28"/>
    <n v="5.66"/>
    <x v="1"/>
    <x v="3"/>
    <x v="2"/>
    <x v="7"/>
    <s v="Small Box"/>
    <s v="Xerox 4200 Series MultiUse Premium Copy Paper (20Lb. and 84 Bright)"/>
    <n v="0.4"/>
    <x v="0"/>
    <x v="1"/>
    <x v="13"/>
    <s v="Kearney"/>
    <n v="68847"/>
    <x v="2"/>
    <x v="2"/>
    <d v="2015-01-05T00:00:00"/>
    <n v="2"/>
    <n v="-51.559199999999997"/>
    <n v="4"/>
    <n v="22.82"/>
    <n v="90337"/>
    <n v="1"/>
    <n v="5.25"/>
    <x v="1"/>
  </r>
  <r>
    <x v="18"/>
    <n v="0"/>
    <s v="Roger Schwartz"/>
    <x v="0"/>
    <n v="0.01"/>
    <x v="0"/>
    <n v="110.99"/>
    <n v="2.5"/>
    <x v="1"/>
    <x v="3"/>
    <x v="1"/>
    <x v="12"/>
    <s v="Small Box"/>
    <s v="T18"/>
    <n v="0.56999999999999995"/>
    <x v="0"/>
    <x v="1"/>
    <x v="13"/>
    <s v="Kearney"/>
    <n v="68847"/>
    <x v="2"/>
    <x v="2"/>
    <d v="2015-01-06T00:00:00"/>
    <n v="3"/>
    <n v="-263.56572"/>
    <n v="2"/>
    <n v="188.66"/>
    <n v="90337"/>
    <n v="0"/>
    <n v="110.97999999999999"/>
    <x v="1"/>
  </r>
  <r>
    <x v="19"/>
    <n v="1"/>
    <s v="Ron Newton"/>
    <x v="1"/>
    <n v="0.03"/>
    <x v="0"/>
    <n v="4.26"/>
    <n v="1.2"/>
    <x v="1"/>
    <x v="2"/>
    <x v="2"/>
    <x v="2"/>
    <s v="Wrap Bag"/>
    <s v="Dixon Prang® Watercolor Pencils, 10-Color Set with Brush"/>
    <n v="0.44"/>
    <x v="0"/>
    <x v="2"/>
    <x v="14"/>
    <s v="Lake Oswego"/>
    <n v="97035"/>
    <x v="2"/>
    <x v="2"/>
    <d v="2015-01-04T00:00:00"/>
    <n v="1"/>
    <n v="18.658000000000001"/>
    <n v="7"/>
    <n v="29.5"/>
    <n v="89583"/>
    <n v="1"/>
    <n v="4.2299999999999995"/>
    <x v="2"/>
  </r>
  <r>
    <x v="20"/>
    <n v="1"/>
    <s v="Linda Weiss"/>
    <x v="1"/>
    <n v="0.03"/>
    <x v="0"/>
    <n v="4.26"/>
    <n v="1.2"/>
    <x v="1"/>
    <x v="2"/>
    <x v="2"/>
    <x v="2"/>
    <s v="Wrap Bag"/>
    <s v="Dixon Prang® Watercolor Pencils, 10-Color Set with Brush"/>
    <n v="0.44"/>
    <x v="0"/>
    <x v="2"/>
    <x v="4"/>
    <s v="Seattle"/>
    <n v="98103"/>
    <x v="2"/>
    <x v="2"/>
    <d v="2015-01-04T00:00:00"/>
    <n v="1"/>
    <n v="9.82"/>
    <n v="29"/>
    <n v="122.23"/>
    <n v="7909"/>
    <n v="1"/>
    <n v="4.2299999999999995"/>
    <x v="2"/>
  </r>
  <r>
    <x v="21"/>
    <n v="1"/>
    <s v="Anna Burgess"/>
    <x v="1"/>
    <n v="0.05"/>
    <x v="0"/>
    <n v="20.98"/>
    <n v="21.2"/>
    <x v="1"/>
    <x v="2"/>
    <x v="0"/>
    <x v="11"/>
    <s v="Medium Box"/>
    <s v="36X48 HARDFLOOR CHAIRMAT"/>
    <n v="0.78"/>
    <x v="0"/>
    <x v="2"/>
    <x v="15"/>
    <s v="Draper"/>
    <n v="84020"/>
    <x v="2"/>
    <x v="2"/>
    <d v="2015-01-04T00:00:00"/>
    <n v="1"/>
    <n v="-181.102"/>
    <n v="3"/>
    <n v="65.69"/>
    <n v="89999"/>
    <n v="1"/>
    <n v="20.93"/>
    <x v="2"/>
  </r>
  <r>
    <x v="22"/>
    <n v="1"/>
    <s v="Mary Hewitt"/>
    <x v="1"/>
    <n v="0.09"/>
    <x v="0"/>
    <n v="150.97999999999999"/>
    <n v="66.27"/>
    <x v="0"/>
    <x v="2"/>
    <x v="0"/>
    <x v="10"/>
    <s v="Jumbo Box"/>
    <s v="Bush Mission Pointe Library"/>
    <n v="0.65"/>
    <x v="0"/>
    <x v="1"/>
    <x v="6"/>
    <s v="Gladstone"/>
    <n v="64118"/>
    <x v="2"/>
    <x v="2"/>
    <d v="2015-01-04T00:00:00"/>
    <n v="1"/>
    <n v="-407.85"/>
    <n v="2"/>
    <n v="302.33999999999997"/>
    <n v="90079"/>
    <n v="1"/>
    <n v="150.88999999999999"/>
    <x v="1"/>
  </r>
  <r>
    <x v="23"/>
    <n v="1"/>
    <s v="Beth Dolan"/>
    <x v="1"/>
    <n v="0.1"/>
    <x v="0"/>
    <n v="12.53"/>
    <n v="0.49"/>
    <x v="1"/>
    <x v="3"/>
    <x v="2"/>
    <x v="13"/>
    <s v="Small Box"/>
    <s v="Round Specialty Laser Printer Labels"/>
    <n v="0.38"/>
    <x v="0"/>
    <x v="0"/>
    <x v="12"/>
    <s v="Panama City"/>
    <n v="32404"/>
    <x v="2"/>
    <x v="2"/>
    <d v="2015-01-04T00:00:00"/>
    <n v="1"/>
    <n v="244.464"/>
    <n v="8"/>
    <n v="92.02"/>
    <n v="87696"/>
    <n v="1"/>
    <n v="12.43"/>
    <x v="0"/>
  </r>
  <r>
    <x v="23"/>
    <n v="0"/>
    <s v="Beth Dolan"/>
    <x v="1"/>
    <n v="0.1"/>
    <x v="0"/>
    <n v="146.34"/>
    <n v="43.75"/>
    <x v="0"/>
    <x v="3"/>
    <x v="0"/>
    <x v="0"/>
    <s v="Jumbo Box"/>
    <s v="Bevis Round Conference Table Top &amp; Single Column Base"/>
    <n v="0.64"/>
    <x v="0"/>
    <x v="0"/>
    <x v="12"/>
    <s v="Panama City"/>
    <n v="32404"/>
    <x v="2"/>
    <x v="2"/>
    <d v="2015-01-04T00:00:00"/>
    <n v="1"/>
    <n v="-473.57799999999997"/>
    <n v="2"/>
    <n v="283.55"/>
    <n v="87696"/>
    <n v="0"/>
    <n v="146.24"/>
    <x v="0"/>
  </r>
  <r>
    <x v="24"/>
    <n v="1"/>
    <s v="Joe Baldwin"/>
    <x v="1"/>
    <n v="0.1"/>
    <x v="0"/>
    <n v="146.34"/>
    <n v="43.75"/>
    <x v="0"/>
    <x v="3"/>
    <x v="0"/>
    <x v="0"/>
    <s v="Jumbo Box"/>
    <s v="Bevis Round Conference Table Top &amp; Single Column Base"/>
    <n v="0.64"/>
    <x v="0"/>
    <x v="3"/>
    <x v="11"/>
    <s v="New York City"/>
    <n v="10011"/>
    <x v="2"/>
    <x v="2"/>
    <d v="2015-01-04T00:00:00"/>
    <n v="1"/>
    <n v="-270.85000000000002"/>
    <n v="6"/>
    <n v="850.64"/>
    <n v="37987"/>
    <n v="1"/>
    <n v="146.24"/>
    <x v="3"/>
  </r>
  <r>
    <x v="25"/>
    <n v="1"/>
    <s v="Troy Casey"/>
    <x v="1"/>
    <n v="0.03"/>
    <x v="0"/>
    <n v="6.48"/>
    <n v="8.73"/>
    <x v="1"/>
    <x v="2"/>
    <x v="2"/>
    <x v="7"/>
    <s v="Small Box"/>
    <s v="Xerox 227"/>
    <n v="0.37"/>
    <x v="0"/>
    <x v="1"/>
    <x v="7"/>
    <s v="Edina"/>
    <n v="55410"/>
    <x v="2"/>
    <x v="2"/>
    <d v="2015-01-05T00:00:00"/>
    <n v="2"/>
    <n v="-35.04"/>
    <n v="2"/>
    <n v="15.95"/>
    <n v="91285"/>
    <n v="1"/>
    <n v="6.45"/>
    <x v="1"/>
  </r>
  <r>
    <x v="26"/>
    <n v="1"/>
    <s v="Lucille Gibbons"/>
    <x v="1"/>
    <n v="0.03"/>
    <x v="0"/>
    <n v="6.48"/>
    <n v="8.73"/>
    <x v="1"/>
    <x v="2"/>
    <x v="2"/>
    <x v="7"/>
    <s v="Small Box"/>
    <s v="Xerox 227"/>
    <n v="0.37"/>
    <x v="0"/>
    <x v="3"/>
    <x v="11"/>
    <s v="New York City"/>
    <n v="10035"/>
    <x v="2"/>
    <x v="2"/>
    <d v="2015-01-05T00:00:00"/>
    <n v="2"/>
    <n v="-35.04"/>
    <n v="8"/>
    <n v="63.78"/>
    <n v="30785"/>
    <n v="1"/>
    <n v="6.45"/>
    <x v="3"/>
  </r>
  <r>
    <x v="26"/>
    <n v="0"/>
    <s v="Lucille Gibbons"/>
    <x v="1"/>
    <n v="7.0000000000000007E-2"/>
    <x v="0"/>
    <n v="9.93"/>
    <n v="1.0900000000000001"/>
    <x v="1"/>
    <x v="2"/>
    <x v="2"/>
    <x v="2"/>
    <s v="Wrap Bag"/>
    <s v="Peel-Off® China Markers"/>
    <n v="0.43"/>
    <x v="0"/>
    <x v="3"/>
    <x v="11"/>
    <s v="New York City"/>
    <n v="10035"/>
    <x v="2"/>
    <x v="2"/>
    <d v="2015-01-06T00:00:00"/>
    <n v="3"/>
    <n v="149.53"/>
    <n v="46"/>
    <n v="451.61"/>
    <n v="30785"/>
    <n v="0"/>
    <n v="9.86"/>
    <x v="3"/>
  </r>
  <r>
    <x v="27"/>
    <n v="1"/>
    <s v="Marshall Sutherland"/>
    <x v="1"/>
    <n v="0.09"/>
    <x v="0"/>
    <n v="212.6"/>
    <n v="52.2"/>
    <x v="0"/>
    <x v="2"/>
    <x v="0"/>
    <x v="0"/>
    <s v="Jumbo Box"/>
    <s v="Bush Advantage Collection® Round Conference Table"/>
    <n v="0.64"/>
    <x v="0"/>
    <x v="0"/>
    <x v="16"/>
    <s v="Phenix City"/>
    <n v="36869"/>
    <x v="2"/>
    <x v="2"/>
    <d v="2015-01-04T00:00:00"/>
    <n v="1"/>
    <n v="-274.49799999999999"/>
    <n v="1"/>
    <n v="174.5"/>
    <n v="88296"/>
    <n v="1"/>
    <n v="212.51"/>
    <x v="0"/>
  </r>
  <r>
    <x v="28"/>
    <n v="1"/>
    <s v="Janice Cole"/>
    <x v="2"/>
    <n v="0.08"/>
    <x v="0"/>
    <n v="43.22"/>
    <n v="16.71"/>
    <x v="1"/>
    <x v="3"/>
    <x v="1"/>
    <x v="1"/>
    <s v="Small Box"/>
    <s v="Fellowes Mobile Numeric Keypad, Graphite"/>
    <n v="0.66"/>
    <x v="0"/>
    <x v="0"/>
    <x v="17"/>
    <s v="Baton Rouge"/>
    <n v="70802"/>
    <x v="2"/>
    <x v="2"/>
    <d v="2015-01-05T00:00:00"/>
    <n v="2"/>
    <n v="280.27458000000001"/>
    <n v="3"/>
    <n v="130.62"/>
    <n v="87463"/>
    <n v="1"/>
    <n v="43.14"/>
    <x v="0"/>
  </r>
  <r>
    <x v="28"/>
    <n v="0"/>
    <s v="Janice Cole"/>
    <x v="2"/>
    <n v="0.05"/>
    <x v="0"/>
    <n v="574.74"/>
    <n v="24.49"/>
    <x v="1"/>
    <x v="3"/>
    <x v="1"/>
    <x v="3"/>
    <s v="Large Box"/>
    <s v="Polycom ViaVideo™ Desktop Video Communications Unit"/>
    <n v="0.37"/>
    <x v="0"/>
    <x v="0"/>
    <x v="17"/>
    <s v="Baton Rouge"/>
    <n v="70802"/>
    <x v="2"/>
    <x v="2"/>
    <d v="2015-01-10T00:00:00"/>
    <n v="7"/>
    <n v="-112.4263"/>
    <n v="12"/>
    <n v="6945.16"/>
    <n v="87463"/>
    <n v="0"/>
    <n v="574.69000000000005"/>
    <x v="0"/>
  </r>
  <r>
    <x v="28"/>
    <n v="0"/>
    <s v="Janice Cole"/>
    <x v="2"/>
    <n v="0.04"/>
    <x v="0"/>
    <n v="10.14"/>
    <n v="2.27"/>
    <x v="1"/>
    <x v="3"/>
    <x v="2"/>
    <x v="7"/>
    <s v="Wrap Bag"/>
    <s v="Staples Wirebound Steno Books, 6&quot; x 9&quot;, 12/Pack"/>
    <n v="0.36"/>
    <x v="0"/>
    <x v="0"/>
    <x v="17"/>
    <s v="Baton Rouge"/>
    <n v="70802"/>
    <x v="2"/>
    <x v="2"/>
    <d v="2015-01-07T00:00:00"/>
    <n v="4"/>
    <n v="24.923999999999999"/>
    <n v="3"/>
    <n v="30.94"/>
    <n v="87463"/>
    <n v="0"/>
    <n v="10.100000000000001"/>
    <x v="0"/>
  </r>
  <r>
    <x v="29"/>
    <n v="1"/>
    <s v="Miriam Greenberg"/>
    <x v="2"/>
    <n v="0.02"/>
    <x v="0"/>
    <n v="10.06"/>
    <n v="2.06"/>
    <x v="1"/>
    <x v="1"/>
    <x v="2"/>
    <x v="7"/>
    <s v="Wrap Bag"/>
    <s v="Riverleaf Stik-Withit® Designer Note Cubes®"/>
    <n v="0.39"/>
    <x v="0"/>
    <x v="1"/>
    <x v="2"/>
    <s v="Valparaiso"/>
    <n v="46383"/>
    <x v="2"/>
    <x v="2"/>
    <d v="2015-01-08T00:00:00"/>
    <n v="5"/>
    <n v="90.624600000000001"/>
    <n v="13"/>
    <n v="131.34"/>
    <n v="89940"/>
    <n v="1"/>
    <n v="10.040000000000001"/>
    <x v="1"/>
  </r>
  <r>
    <x v="30"/>
    <n v="1"/>
    <s v="Matthew Conway"/>
    <x v="2"/>
    <n v="0.09"/>
    <x v="0"/>
    <n v="1.48"/>
    <n v="0.7"/>
    <x v="1"/>
    <x v="3"/>
    <x v="2"/>
    <x v="14"/>
    <s v="Wrap Bag"/>
    <s v="Binder Clips by OIC"/>
    <n v="0.37"/>
    <x v="0"/>
    <x v="3"/>
    <x v="11"/>
    <s v="Ithaca"/>
    <n v="14853"/>
    <x v="2"/>
    <x v="2"/>
    <d v="2015-01-05T00:00:00"/>
    <n v="2"/>
    <n v="1.68"/>
    <n v="6"/>
    <n v="8.9499999999999993"/>
    <n v="86092"/>
    <n v="1"/>
    <n v="1.39"/>
    <x v="3"/>
  </r>
  <r>
    <x v="31"/>
    <n v="1"/>
    <s v="Danny Hong"/>
    <x v="3"/>
    <n v="0"/>
    <x v="1"/>
    <n v="213.45"/>
    <n v="14.7"/>
    <x v="0"/>
    <x v="3"/>
    <x v="1"/>
    <x v="3"/>
    <s v="Jumbo Drum"/>
    <s v="Panasonic KX-P2130 Dot Matrix Printer"/>
    <n v="0.59"/>
    <x v="0"/>
    <x v="2"/>
    <x v="15"/>
    <s v="Layton"/>
    <n v="84041"/>
    <x v="2"/>
    <x v="2"/>
    <d v="2015-01-05T00:00:00"/>
    <n v="2"/>
    <n v="-560.81417999999996"/>
    <n v="1"/>
    <n v="224.12"/>
    <n v="90430"/>
    <n v="1"/>
    <n v="213.45"/>
    <x v="2"/>
  </r>
  <r>
    <x v="32"/>
    <n v="1"/>
    <s v="Eddie Walker"/>
    <x v="0"/>
    <n v="0.03"/>
    <x v="0"/>
    <n v="399.98"/>
    <n v="12.06"/>
    <x v="0"/>
    <x v="2"/>
    <x v="1"/>
    <x v="3"/>
    <s v="Jumbo Box"/>
    <s v="Okidata ML320 Series Turbo Dot Matrix Printers"/>
    <n v="0.56000000000000005"/>
    <x v="0"/>
    <x v="1"/>
    <x v="7"/>
    <s v="Brooklyn Park"/>
    <n v="55445"/>
    <x v="3"/>
    <x v="3"/>
    <d v="2015-01-06T00:00:00"/>
    <n v="2"/>
    <n v="-663.51419999999996"/>
    <n v="2"/>
    <n v="807"/>
    <n v="86052"/>
    <n v="1"/>
    <n v="399.95000000000005"/>
    <x v="1"/>
  </r>
  <r>
    <x v="33"/>
    <n v="1"/>
    <s v="Maureen Stout"/>
    <x v="0"/>
    <n v="0.03"/>
    <x v="0"/>
    <n v="3.36"/>
    <n v="6.27"/>
    <x v="1"/>
    <x v="3"/>
    <x v="2"/>
    <x v="5"/>
    <s v="Small Box"/>
    <s v="Cardinal Poly Pocket Divider Pockets for Ring Binders"/>
    <n v="0.4"/>
    <x v="0"/>
    <x v="1"/>
    <x v="18"/>
    <s v="Pharr"/>
    <n v="78577"/>
    <x v="3"/>
    <x v="3"/>
    <d v="2015-01-05T00:00:00"/>
    <n v="1"/>
    <n v="-94.258600000000001"/>
    <n v="4"/>
    <n v="14.9"/>
    <n v="85850"/>
    <n v="1"/>
    <n v="3.33"/>
    <x v="1"/>
  </r>
  <r>
    <x v="33"/>
    <n v="0"/>
    <s v="Maureen Stout"/>
    <x v="0"/>
    <n v="7.0000000000000007E-2"/>
    <x v="0"/>
    <n v="3.71"/>
    <n v="1.93"/>
    <x v="2"/>
    <x v="3"/>
    <x v="2"/>
    <x v="7"/>
    <s v="Wrap Bag"/>
    <s v="&quot;While you Were Out&quot; Message Book, One Form per Page"/>
    <n v="0.35"/>
    <x v="0"/>
    <x v="1"/>
    <x v="18"/>
    <s v="Pharr"/>
    <n v="78577"/>
    <x v="3"/>
    <x v="3"/>
    <d v="2015-01-06T00:00:00"/>
    <n v="2"/>
    <n v="6.3308"/>
    <n v="11"/>
    <n v="39.64"/>
    <n v="85850"/>
    <n v="0"/>
    <n v="3.64"/>
    <x v="1"/>
  </r>
  <r>
    <x v="34"/>
    <n v="1"/>
    <s v="Carol Sherrill"/>
    <x v="1"/>
    <n v="0.06"/>
    <x v="0"/>
    <n v="350.98"/>
    <n v="30"/>
    <x v="0"/>
    <x v="2"/>
    <x v="0"/>
    <x v="9"/>
    <s v="Jumbo Drum"/>
    <s v="Office Star - Professional Matrix Back Chair with 2-to-1 Synchro Tilt and Mesh Fabric Seat"/>
    <n v="0.61"/>
    <x v="0"/>
    <x v="1"/>
    <x v="18"/>
    <s v="Bryan"/>
    <n v="77803"/>
    <x v="3"/>
    <x v="3"/>
    <d v="2015-01-05T00:00:00"/>
    <n v="1"/>
    <n v="-489.41559999999998"/>
    <n v="1"/>
    <n v="346.52"/>
    <n v="86356"/>
    <n v="1"/>
    <n v="350.92"/>
    <x v="1"/>
  </r>
  <r>
    <x v="35"/>
    <n v="1"/>
    <s v="Debbie Dillon"/>
    <x v="1"/>
    <n v="0.06"/>
    <x v="0"/>
    <n v="105.29"/>
    <n v="10.119999999999999"/>
    <x v="1"/>
    <x v="3"/>
    <x v="0"/>
    <x v="11"/>
    <s v="Large Box"/>
    <s v="Eldon Antistatic Chair Mats for Low to Medium Pile Carpets"/>
    <n v="0.79"/>
    <x v="0"/>
    <x v="0"/>
    <x v="5"/>
    <s v="Roswell"/>
    <n v="30076"/>
    <x v="3"/>
    <x v="3"/>
    <d v="2015-01-06T00:00:00"/>
    <n v="2"/>
    <n v="-45.01"/>
    <n v="12"/>
    <n v="1202.6600000000001"/>
    <n v="86951"/>
    <n v="1"/>
    <n v="105.23"/>
    <x v="0"/>
  </r>
  <r>
    <x v="36"/>
    <n v="1"/>
    <s v="Marion Wilcox"/>
    <x v="2"/>
    <n v="0.05"/>
    <x v="0"/>
    <n v="161.55000000000001"/>
    <n v="19.989999999999998"/>
    <x v="1"/>
    <x v="3"/>
    <x v="2"/>
    <x v="6"/>
    <s v="Small Box"/>
    <s v="Fellowes Super Stor/Drawer® Files"/>
    <n v="0.66"/>
    <x v="0"/>
    <x v="1"/>
    <x v="18"/>
    <s v="Burleson"/>
    <n v="76028"/>
    <x v="3"/>
    <x v="3"/>
    <d v="2015-01-11T00:00:00"/>
    <n v="7"/>
    <n v="35.31"/>
    <n v="3"/>
    <n v="499.31"/>
    <n v="86357"/>
    <n v="1"/>
    <n v="161.5"/>
    <x v="1"/>
  </r>
  <r>
    <x v="37"/>
    <n v="1"/>
    <s v="Russell Chan"/>
    <x v="4"/>
    <n v="0.05"/>
    <x v="0"/>
    <n v="363.25"/>
    <n v="19.989999999999998"/>
    <x v="1"/>
    <x v="2"/>
    <x v="2"/>
    <x v="8"/>
    <s v="Small Box"/>
    <s v="Hoover WindTunnel™ Plus Canister Vacuum"/>
    <n v="0.56999999999999995"/>
    <x v="0"/>
    <x v="1"/>
    <x v="18"/>
    <s v="Waco"/>
    <n v="76706"/>
    <x v="3"/>
    <x v="3"/>
    <d v="2015-01-06T00:00:00"/>
    <n v="2"/>
    <n v="1766.7795000000001"/>
    <n v="7"/>
    <n v="2560.5500000000002"/>
    <n v="86573"/>
    <n v="1"/>
    <n v="363.2"/>
    <x v="1"/>
  </r>
  <r>
    <x v="38"/>
    <n v="1"/>
    <s v="Billie Fowler"/>
    <x v="0"/>
    <n v="0.08"/>
    <x v="0"/>
    <n v="1.81"/>
    <n v="0.75"/>
    <x v="1"/>
    <x v="1"/>
    <x v="0"/>
    <x v="9"/>
    <s v="Jumbo Drum"/>
    <s v="Metal Folding Chairs, Beige, 4/Carton"/>
    <n v="0.57999999999999996"/>
    <x v="0"/>
    <x v="1"/>
    <x v="18"/>
    <s v="Bedford"/>
    <n v="76021"/>
    <x v="4"/>
    <x v="4"/>
    <d v="2015-01-06T00:00:00"/>
    <n v="1"/>
    <n v="1.3224"/>
    <n v="11"/>
    <n v="19.97"/>
    <n v="89536"/>
    <n v="1"/>
    <n v="1.73"/>
    <x v="1"/>
  </r>
  <r>
    <x v="38"/>
    <n v="0"/>
    <s v="Billie Fowler"/>
    <x v="0"/>
    <n v="0.04"/>
    <x v="0"/>
    <n v="125.99"/>
    <n v="5.26"/>
    <x v="1"/>
    <x v="1"/>
    <x v="1"/>
    <x v="12"/>
    <s v="Small Box"/>
    <s v="232"/>
    <n v="0.55000000000000004"/>
    <x v="0"/>
    <x v="1"/>
    <x v="18"/>
    <s v="Bedford"/>
    <n v="76021"/>
    <x v="4"/>
    <x v="4"/>
    <d v="2015-01-05T00:00:00"/>
    <n v="0"/>
    <n v="455.42070000000001"/>
    <n v="6"/>
    <n v="660.03"/>
    <n v="89536"/>
    <n v="0"/>
    <n v="125.94999999999999"/>
    <x v="1"/>
  </r>
  <r>
    <x v="39"/>
    <n v="1"/>
    <s v="Betsy Puckett"/>
    <x v="0"/>
    <n v="0.01"/>
    <x v="0"/>
    <n v="194.3"/>
    <n v="11.54"/>
    <x v="1"/>
    <x v="0"/>
    <x v="0"/>
    <x v="11"/>
    <s v="Large Box"/>
    <s v="Electrix Halogen Magnifier Lamp"/>
    <n v="0.59"/>
    <x v="0"/>
    <x v="1"/>
    <x v="19"/>
    <s v="Norman"/>
    <n v="73071"/>
    <x v="4"/>
    <x v="4"/>
    <d v="2015-01-07T00:00:00"/>
    <n v="2"/>
    <n v="690.17939999999999"/>
    <n v="5"/>
    <n v="1000.26"/>
    <n v="85914"/>
    <n v="1"/>
    <n v="194.29000000000002"/>
    <x v="1"/>
  </r>
  <r>
    <x v="39"/>
    <n v="0"/>
    <s v="Betsy Puckett"/>
    <x v="0"/>
    <n v="0.02"/>
    <x v="0"/>
    <n v="209.84"/>
    <n v="21.21"/>
    <x v="1"/>
    <x v="0"/>
    <x v="0"/>
    <x v="11"/>
    <s v="Large Box"/>
    <s v="Luxo Professional Fluorescent Magnifier Lamp with Clamp-Mount Base"/>
    <n v="0.59"/>
    <x v="0"/>
    <x v="1"/>
    <x v="19"/>
    <s v="Norman"/>
    <n v="73071"/>
    <x v="4"/>
    <x v="4"/>
    <d v="2015-01-06T00:00:00"/>
    <n v="1"/>
    <n v="1507.6431"/>
    <n v="10"/>
    <n v="2184.9899999999998"/>
    <n v="85914"/>
    <n v="0"/>
    <n v="209.82"/>
    <x v="1"/>
  </r>
  <r>
    <x v="39"/>
    <n v="0"/>
    <s v="Betsy Puckett"/>
    <x v="0"/>
    <n v="0"/>
    <x v="1"/>
    <n v="145.44999999999999"/>
    <n v="17.850000000000001"/>
    <x v="0"/>
    <x v="0"/>
    <x v="1"/>
    <x v="3"/>
    <s v="Jumbo Drum"/>
    <s v="Panasonic KX-P1150 Dot Matrix Printer"/>
    <n v="0.56000000000000005"/>
    <x v="0"/>
    <x v="1"/>
    <x v="19"/>
    <s v="Norman"/>
    <n v="73071"/>
    <x v="4"/>
    <x v="4"/>
    <d v="2015-01-07T00:00:00"/>
    <n v="2"/>
    <n v="801.74680000000001"/>
    <n v="8"/>
    <n v="1191.2"/>
    <n v="85914"/>
    <n v="0"/>
    <n v="145.44999999999999"/>
    <x v="1"/>
  </r>
  <r>
    <x v="40"/>
    <n v="1"/>
    <s v="Bobby Powell"/>
    <x v="1"/>
    <n v="0.03"/>
    <x v="0"/>
    <n v="28.48"/>
    <n v="1.99"/>
    <x v="1"/>
    <x v="1"/>
    <x v="1"/>
    <x v="1"/>
    <s v="Small Pack"/>
    <s v="Memorex 4.7GB DVD+RW, 3/Pack"/>
    <n v="0.4"/>
    <x v="0"/>
    <x v="1"/>
    <x v="20"/>
    <s v="Fort Dodge"/>
    <n v="50501"/>
    <x v="4"/>
    <x v="4"/>
    <d v="2015-01-06T00:00:00"/>
    <n v="1"/>
    <n v="-35.290399999999998"/>
    <n v="2"/>
    <n v="55.25"/>
    <n v="86258"/>
    <n v="1"/>
    <n v="28.45"/>
    <x v="1"/>
  </r>
  <r>
    <x v="40"/>
    <n v="0"/>
    <s v="Bobby Powell"/>
    <x v="1"/>
    <n v="0.01"/>
    <x v="0"/>
    <n v="205.99"/>
    <n v="5.99"/>
    <x v="1"/>
    <x v="1"/>
    <x v="1"/>
    <x v="12"/>
    <s v="Small Box"/>
    <s v="3285"/>
    <n v="0.59"/>
    <x v="0"/>
    <x v="1"/>
    <x v="20"/>
    <s v="Fort Dodge"/>
    <n v="50501"/>
    <x v="4"/>
    <x v="4"/>
    <d v="2015-01-07T00:00:00"/>
    <n v="2"/>
    <n v="-74.883600000000001"/>
    <n v="3"/>
    <n v="551.22"/>
    <n v="86258"/>
    <n v="0"/>
    <n v="205.98000000000002"/>
    <x v="1"/>
  </r>
  <r>
    <x v="41"/>
    <n v="1"/>
    <s v="Guy McDonald"/>
    <x v="1"/>
    <n v="0.08"/>
    <x v="0"/>
    <n v="120.97"/>
    <n v="26.3"/>
    <x v="0"/>
    <x v="2"/>
    <x v="1"/>
    <x v="3"/>
    <s v="Jumbo Drum"/>
    <s v="Canon S750 Color Inkjet Printer"/>
    <n v="0.38"/>
    <x v="0"/>
    <x v="1"/>
    <x v="10"/>
    <s v="Mount Prospect"/>
    <n v="60056"/>
    <x v="4"/>
    <x v="4"/>
    <d v="2015-01-07T00:00:00"/>
    <n v="2"/>
    <n v="-233.840688"/>
    <n v="2"/>
    <n v="233.58"/>
    <n v="87285"/>
    <n v="1"/>
    <n v="120.89"/>
    <x v="1"/>
  </r>
  <r>
    <x v="42"/>
    <n v="1"/>
    <s v="Joyce Murray"/>
    <x v="2"/>
    <n v="0.01"/>
    <x v="0"/>
    <n v="8.8800000000000008"/>
    <n v="6.28"/>
    <x v="1"/>
    <x v="2"/>
    <x v="2"/>
    <x v="5"/>
    <s v="Small Box"/>
    <s v="GBC Instant Index™ System for Binding Systems"/>
    <n v="0.35"/>
    <x v="0"/>
    <x v="2"/>
    <x v="8"/>
    <s v="Los Altos"/>
    <n v="94024"/>
    <x v="4"/>
    <x v="4"/>
    <d v="2015-01-10T00:00:00"/>
    <n v="5"/>
    <n v="-15.456"/>
    <n v="2"/>
    <n v="19.86"/>
    <n v="86013"/>
    <n v="1"/>
    <n v="8.870000000000001"/>
    <x v="2"/>
  </r>
  <r>
    <x v="42"/>
    <n v="0"/>
    <s v="Joyce Murray"/>
    <x v="2"/>
    <n v="0.06"/>
    <x v="0"/>
    <n v="2.88"/>
    <n v="0.99"/>
    <x v="1"/>
    <x v="2"/>
    <x v="2"/>
    <x v="13"/>
    <s v="Small Box"/>
    <s v="Avery 514"/>
    <n v="0.36"/>
    <x v="0"/>
    <x v="2"/>
    <x v="8"/>
    <s v="Los Altos"/>
    <n v="94024"/>
    <x v="4"/>
    <x v="4"/>
    <d v="2015-01-14T00:00:00"/>
    <n v="9"/>
    <n v="16.049399999999999"/>
    <n v="8"/>
    <n v="23.26"/>
    <n v="86013"/>
    <n v="0"/>
    <n v="2.82"/>
    <x v="2"/>
  </r>
  <r>
    <x v="43"/>
    <n v="1"/>
    <s v="Keith Marsh"/>
    <x v="2"/>
    <n v="0.05"/>
    <x v="0"/>
    <n v="80.98"/>
    <n v="35"/>
    <x v="1"/>
    <x v="2"/>
    <x v="2"/>
    <x v="6"/>
    <s v="Large Box"/>
    <s v="Carina Double Wide Media Storage Towers in Natural &amp; Black"/>
    <n v="0.81"/>
    <x v="0"/>
    <x v="2"/>
    <x v="8"/>
    <s v="Los Angeles"/>
    <n v="90058"/>
    <x v="4"/>
    <x v="4"/>
    <d v="2015-01-09T00:00:00"/>
    <n v="4"/>
    <n v="-746.44"/>
    <n v="34"/>
    <n v="2710.47"/>
    <n v="27013"/>
    <n v="1"/>
    <n v="80.930000000000007"/>
    <x v="2"/>
  </r>
  <r>
    <x v="43"/>
    <n v="0"/>
    <s v="Keith Marsh"/>
    <x v="2"/>
    <n v="0.05"/>
    <x v="0"/>
    <n v="279.48"/>
    <n v="35"/>
    <x v="1"/>
    <x v="2"/>
    <x v="2"/>
    <x v="6"/>
    <s v="Large Box"/>
    <s v="Tennsco Snap-Together Open Shelving Units, Starter Sets and Add-On Units"/>
    <n v="0.8"/>
    <x v="0"/>
    <x v="2"/>
    <x v="8"/>
    <s v="Los Angeles"/>
    <n v="90058"/>
    <x v="4"/>
    <x v="4"/>
    <d v="2015-01-05T00:00:00"/>
    <n v="0"/>
    <n v="-274.95"/>
    <n v="31"/>
    <n v="8354.73"/>
    <n v="27013"/>
    <n v="0"/>
    <n v="279.43"/>
    <x v="2"/>
  </r>
  <r>
    <x v="44"/>
    <n v="1"/>
    <s v="Marion Lindsey"/>
    <x v="2"/>
    <n v="0.05"/>
    <x v="0"/>
    <n v="80.98"/>
    <n v="35"/>
    <x v="1"/>
    <x v="2"/>
    <x v="2"/>
    <x v="6"/>
    <s v="Large Box"/>
    <s v="Carina Double Wide Media Storage Towers in Natural &amp; Black"/>
    <n v="0.81"/>
    <x v="0"/>
    <x v="2"/>
    <x v="3"/>
    <s v="Commerce City"/>
    <n v="80022"/>
    <x v="4"/>
    <x v="4"/>
    <d v="2015-01-09T00:00:00"/>
    <n v="4"/>
    <n v="-746.44"/>
    <n v="8"/>
    <n v="637.76"/>
    <n v="87603"/>
    <n v="1"/>
    <n v="80.930000000000007"/>
    <x v="2"/>
  </r>
  <r>
    <x v="44"/>
    <n v="0"/>
    <s v="Marion Lindsey"/>
    <x v="2"/>
    <n v="0.05"/>
    <x v="0"/>
    <n v="279.48"/>
    <n v="35"/>
    <x v="1"/>
    <x v="2"/>
    <x v="2"/>
    <x v="6"/>
    <s v="Large Box"/>
    <s v="Tennsco Snap-Together Open Shelving Units, Starter Sets and Add-On Units"/>
    <n v="0.8"/>
    <x v="0"/>
    <x v="2"/>
    <x v="3"/>
    <s v="Commerce City"/>
    <n v="80022"/>
    <x v="4"/>
    <x v="4"/>
    <d v="2015-01-05T00:00:00"/>
    <n v="0"/>
    <n v="-274.95"/>
    <n v="8"/>
    <n v="2156.06"/>
    <n v="87603"/>
    <n v="0"/>
    <n v="279.43"/>
    <x v="2"/>
  </r>
  <r>
    <x v="45"/>
    <n v="1"/>
    <s v="Elisabeth Shaw"/>
    <x v="4"/>
    <n v="0.09"/>
    <x v="0"/>
    <n v="5.98"/>
    <n v="4.6900000000000004"/>
    <x v="1"/>
    <x v="3"/>
    <x v="2"/>
    <x v="6"/>
    <s v="Small Box"/>
    <s v="Perma STOR-ALL™ Hanging File Box, 13 1/8&quot;W x 12 1/4&quot;D x 10 1/2&quot;H"/>
    <n v="0.68"/>
    <x v="0"/>
    <x v="0"/>
    <x v="12"/>
    <s v="Ormond Beach"/>
    <n v="32174"/>
    <x v="4"/>
    <x v="4"/>
    <d v="2015-01-06T00:00:00"/>
    <n v="1"/>
    <n v="-781.13419999999996"/>
    <n v="11"/>
    <n v="65.849999999999994"/>
    <n v="86283"/>
    <n v="1"/>
    <n v="5.8900000000000006"/>
    <x v="0"/>
  </r>
  <r>
    <x v="46"/>
    <n v="1"/>
    <s v="Ted Dunlap"/>
    <x v="3"/>
    <n v="0.05"/>
    <x v="0"/>
    <n v="7.64"/>
    <n v="5.83"/>
    <x v="1"/>
    <x v="2"/>
    <x v="2"/>
    <x v="7"/>
    <s v="Wrap Bag"/>
    <s v="Rediform Wirebound &quot;Phone Memo&quot; Message Book, 11 x 5-3/4"/>
    <n v="0.36"/>
    <x v="0"/>
    <x v="3"/>
    <x v="11"/>
    <s v="Deer Park"/>
    <n v="11729"/>
    <x v="4"/>
    <x v="4"/>
    <d v="2015-01-06T00:00:00"/>
    <n v="1"/>
    <n v="-40.275199999999998"/>
    <n v="6"/>
    <n v="47.18"/>
    <n v="86122"/>
    <n v="1"/>
    <n v="7.59"/>
    <x v="3"/>
  </r>
  <r>
    <x v="47"/>
    <n v="1"/>
    <s v="Melinda Rogers"/>
    <x v="3"/>
    <n v="0.08"/>
    <x v="0"/>
    <n v="243.98"/>
    <n v="43.32"/>
    <x v="0"/>
    <x v="3"/>
    <x v="0"/>
    <x v="9"/>
    <s v="Jumbo Drum"/>
    <s v="Hon Deluxe Fabric Upholstered Stacking Chairs, Rounded Back"/>
    <n v="0.55000000000000004"/>
    <x v="0"/>
    <x v="1"/>
    <x v="20"/>
    <s v="Dubuque"/>
    <n v="52001"/>
    <x v="4"/>
    <x v="4"/>
    <d v="2015-01-06T00:00:00"/>
    <n v="1"/>
    <n v="-162.8244"/>
    <n v="1"/>
    <n v="248.84"/>
    <n v="90404"/>
    <n v="1"/>
    <n v="243.89999999999998"/>
    <x v="1"/>
  </r>
  <r>
    <x v="48"/>
    <n v="1"/>
    <s v="Derek Jernigan"/>
    <x v="0"/>
    <n v="0.04"/>
    <x v="0"/>
    <n v="880.98"/>
    <n v="44.55"/>
    <x v="0"/>
    <x v="2"/>
    <x v="0"/>
    <x v="10"/>
    <s v="Jumbo Box"/>
    <s v="Riverside Palais Royal Lawyers Bookcase, Royale Cherry Finish"/>
    <n v="0.62"/>
    <x v="0"/>
    <x v="1"/>
    <x v="10"/>
    <s v="Galesburg"/>
    <n v="61401"/>
    <x v="5"/>
    <x v="5"/>
    <d v="2015-01-07T00:00:00"/>
    <n v="1"/>
    <n v="-13706.464"/>
    <n v="8"/>
    <n v="6968.9"/>
    <n v="87853"/>
    <n v="1"/>
    <n v="880.94"/>
    <x v="1"/>
  </r>
  <r>
    <x v="49"/>
    <n v="1"/>
    <s v="Kyle Fink"/>
    <x v="0"/>
    <n v="0.03"/>
    <x v="0"/>
    <n v="2.1"/>
    <n v="0.7"/>
    <x v="1"/>
    <x v="1"/>
    <x v="2"/>
    <x v="2"/>
    <s v="Wrap Bag"/>
    <s v="Sanford EarthWrite® Recycled Pencils, Medium Soft, #2"/>
    <n v="0.56999999999999995"/>
    <x v="0"/>
    <x v="0"/>
    <x v="21"/>
    <s v="Petersburg"/>
    <n v="23805"/>
    <x v="5"/>
    <x v="5"/>
    <d v="2015-01-07T00:00:00"/>
    <n v="1"/>
    <n v="-1473.9059999999999"/>
    <n v="4"/>
    <n v="8.7200000000000006"/>
    <n v="86750"/>
    <n v="1"/>
    <n v="2.0700000000000003"/>
    <x v="0"/>
  </r>
  <r>
    <x v="50"/>
    <n v="1"/>
    <s v="Lawrence Dennis"/>
    <x v="1"/>
    <n v="0.03"/>
    <x v="0"/>
    <n v="3.28"/>
    <n v="3.97"/>
    <x v="1"/>
    <x v="2"/>
    <x v="2"/>
    <x v="2"/>
    <s v="Wrap Bag"/>
    <s v="Newell 342"/>
    <n v="0.56000000000000005"/>
    <x v="0"/>
    <x v="2"/>
    <x v="8"/>
    <s v="San Clemente"/>
    <n v="92672"/>
    <x v="5"/>
    <x v="5"/>
    <d v="2015-01-08T00:00:00"/>
    <n v="2"/>
    <n v="-90.755600000000001"/>
    <n v="7"/>
    <n v="24.57"/>
    <n v="89856"/>
    <n v="1"/>
    <n v="3.25"/>
    <x v="2"/>
  </r>
  <r>
    <x v="51"/>
    <n v="1"/>
    <s v="Carlos Byrd"/>
    <x v="2"/>
    <n v="0.02"/>
    <x v="0"/>
    <n v="100.98"/>
    <n v="35.840000000000003"/>
    <x v="0"/>
    <x v="0"/>
    <x v="0"/>
    <x v="10"/>
    <s v="Jumbo Box"/>
    <s v="Bush Westfield Collection Bookcases, Fully Assembled"/>
    <n v="0.62"/>
    <x v="0"/>
    <x v="3"/>
    <x v="22"/>
    <s v="Bristol"/>
    <n v="6010"/>
    <x v="5"/>
    <x v="5"/>
    <d v="2015-01-06T00:00:00"/>
    <n v="0"/>
    <n v="-134.91200000000001"/>
    <n v="6"/>
    <n v="614.99"/>
    <n v="90961"/>
    <n v="1"/>
    <n v="100.96000000000001"/>
    <x v="3"/>
  </r>
  <r>
    <x v="52"/>
    <n v="1"/>
    <s v="Stacey Lucas"/>
    <x v="2"/>
    <n v="0.05"/>
    <x v="0"/>
    <n v="7.1"/>
    <n v="6.05"/>
    <x v="1"/>
    <x v="3"/>
    <x v="2"/>
    <x v="5"/>
    <s v="Small Box"/>
    <s v="Wilson Jones Hanging View Binder, White, 1&quot;"/>
    <n v="0.39"/>
    <x v="0"/>
    <x v="1"/>
    <x v="20"/>
    <s v="Cedar Falls"/>
    <n v="50613"/>
    <x v="5"/>
    <x v="5"/>
    <d v="2015-01-06T00:00:00"/>
    <n v="0"/>
    <n v="-101.246"/>
    <n v="14"/>
    <n v="100.99"/>
    <n v="86960"/>
    <n v="1"/>
    <n v="7.05"/>
    <x v="1"/>
  </r>
  <r>
    <x v="52"/>
    <n v="0"/>
    <s v="Stacey Lucas"/>
    <x v="2"/>
    <n v="0.04"/>
    <x v="0"/>
    <n v="20.95"/>
    <n v="4"/>
    <x v="1"/>
    <x v="3"/>
    <x v="1"/>
    <x v="1"/>
    <s v="Small Box"/>
    <s v="Fellowes Basic 104-Key Keyboard, Platinum"/>
    <n v="0.6"/>
    <x v="0"/>
    <x v="1"/>
    <x v="20"/>
    <s v="Cedar Falls"/>
    <n v="50613"/>
    <x v="5"/>
    <x v="5"/>
    <d v="2015-01-11T00:00:00"/>
    <n v="5"/>
    <n v="-1.88"/>
    <n v="7"/>
    <n v="142.06"/>
    <n v="86960"/>
    <n v="0"/>
    <n v="20.91"/>
    <x v="1"/>
  </r>
  <r>
    <x v="53"/>
    <n v="1"/>
    <s v="Suzanne Cochran"/>
    <x v="2"/>
    <n v="0.05"/>
    <x v="0"/>
    <n v="39.06"/>
    <n v="10.55"/>
    <x v="1"/>
    <x v="3"/>
    <x v="2"/>
    <x v="5"/>
    <s v="Small Box"/>
    <s v="Ibico Recycled Linen-Style Covers"/>
    <n v="0.37"/>
    <x v="0"/>
    <x v="1"/>
    <x v="20"/>
    <s v="Cedar Rapids"/>
    <n v="52402"/>
    <x v="5"/>
    <x v="5"/>
    <d v="2015-01-13T00:00:00"/>
    <n v="7"/>
    <n v="250.98060000000001"/>
    <n v="9"/>
    <n v="363.74"/>
    <n v="86960"/>
    <n v="0"/>
    <n v="39.010000000000005"/>
    <x v="1"/>
  </r>
  <r>
    <x v="53"/>
    <n v="0"/>
    <s v="Suzanne Cochran"/>
    <x v="2"/>
    <n v="0.04"/>
    <x v="0"/>
    <n v="3.52"/>
    <n v="6.83"/>
    <x v="1"/>
    <x v="3"/>
    <x v="2"/>
    <x v="5"/>
    <s v="Small Box"/>
    <s v="Self-Adhesive Ring Binder Labels"/>
    <n v="0.38"/>
    <x v="0"/>
    <x v="1"/>
    <x v="20"/>
    <s v="Cedar Rapids"/>
    <n v="52402"/>
    <x v="5"/>
    <x v="5"/>
    <d v="2015-01-15T00:00:00"/>
    <n v="9"/>
    <n v="-57.753"/>
    <n v="4"/>
    <n v="15.93"/>
    <n v="86960"/>
    <n v="0"/>
    <n v="3.48"/>
    <x v="1"/>
  </r>
  <r>
    <x v="53"/>
    <n v="0"/>
    <s v="Suzanne Cochran"/>
    <x v="2"/>
    <n v="0.02"/>
    <x v="0"/>
    <n v="15.51"/>
    <n v="17.78"/>
    <x v="1"/>
    <x v="3"/>
    <x v="2"/>
    <x v="6"/>
    <s v="Small Box"/>
    <s v="Tenex File Box, Personal Filing Tote with Lid, Black"/>
    <n v="0.59"/>
    <x v="0"/>
    <x v="1"/>
    <x v="20"/>
    <s v="Cedar Rapids"/>
    <n v="52402"/>
    <x v="5"/>
    <x v="5"/>
    <d v="2015-01-13T00:00:00"/>
    <n v="7"/>
    <n v="-47.97"/>
    <n v="1"/>
    <n v="21.28"/>
    <n v="86960"/>
    <n v="0"/>
    <n v="15.49"/>
    <x v="1"/>
  </r>
  <r>
    <x v="54"/>
    <n v="1"/>
    <s v="Courtney Boyd"/>
    <x v="2"/>
    <n v="0.05"/>
    <x v="0"/>
    <n v="20.34"/>
    <n v="35"/>
    <x v="1"/>
    <x v="3"/>
    <x v="2"/>
    <x v="6"/>
    <s v="Large Box"/>
    <s v="Tennsco Commercial Shelving"/>
    <n v="0.84"/>
    <x v="0"/>
    <x v="0"/>
    <x v="21"/>
    <s v="Fairfax"/>
    <n v="20151"/>
    <x v="5"/>
    <x v="5"/>
    <d v="2015-01-10T00:00:00"/>
    <n v="4"/>
    <n v="52.776000000000003"/>
    <n v="2"/>
    <n v="53.02"/>
    <n v="87071"/>
    <n v="1"/>
    <n v="20.29"/>
    <x v="0"/>
  </r>
  <r>
    <x v="55"/>
    <n v="1"/>
    <s v="Anna Wood"/>
    <x v="4"/>
    <n v="0.01"/>
    <x v="0"/>
    <n v="10.06"/>
    <n v="2.06"/>
    <x v="1"/>
    <x v="1"/>
    <x v="2"/>
    <x v="7"/>
    <s v="Wrap Bag"/>
    <s v="Riverleaf Stik-Withit® Designer Note Cubes®"/>
    <n v="0.39"/>
    <x v="0"/>
    <x v="3"/>
    <x v="11"/>
    <s v="Utica"/>
    <n v="13501"/>
    <x v="5"/>
    <x v="5"/>
    <d v="2015-01-08T00:00:00"/>
    <n v="2"/>
    <n v="7.59"/>
    <n v="2"/>
    <n v="21.2"/>
    <n v="85964"/>
    <n v="1"/>
    <n v="10.050000000000001"/>
    <x v="3"/>
  </r>
  <r>
    <x v="55"/>
    <n v="0"/>
    <s v="Anna Wood"/>
    <x v="4"/>
    <n v="0"/>
    <x v="1"/>
    <n v="65.989999999999995"/>
    <n v="5.92"/>
    <x v="1"/>
    <x v="1"/>
    <x v="1"/>
    <x v="12"/>
    <s v="Small Box"/>
    <s v="252"/>
    <n v="0.55000000000000004"/>
    <x v="0"/>
    <x v="3"/>
    <x v="11"/>
    <s v="Utica"/>
    <n v="13501"/>
    <x v="5"/>
    <x v="5"/>
    <d v="2015-01-08T00:00:00"/>
    <n v="2"/>
    <n v="-107.98699999999999"/>
    <n v="3"/>
    <n v="173.32"/>
    <n v="85964"/>
    <n v="0"/>
    <n v="65.989999999999995"/>
    <x v="3"/>
  </r>
  <r>
    <x v="56"/>
    <n v="1"/>
    <s v="Carrie McIntosh"/>
    <x v="4"/>
    <n v="7.0000000000000007E-2"/>
    <x v="0"/>
    <n v="7.68"/>
    <n v="6.16"/>
    <x v="2"/>
    <x v="1"/>
    <x v="2"/>
    <x v="5"/>
    <s v="Small Box"/>
    <s v="GBC VeloBinder Strips"/>
    <n v="0.35"/>
    <x v="0"/>
    <x v="0"/>
    <x v="12"/>
    <s v="Royal Palm Beach"/>
    <n v="33411"/>
    <x v="5"/>
    <x v="5"/>
    <d v="2015-01-08T00:00:00"/>
    <n v="2"/>
    <n v="125.9982"/>
    <n v="1"/>
    <n v="22.13"/>
    <n v="89355"/>
    <n v="1"/>
    <n v="7.6099999999999994"/>
    <x v="0"/>
  </r>
  <r>
    <x v="56"/>
    <n v="0"/>
    <s v="Carrie McIntosh"/>
    <x v="4"/>
    <n v="0.05"/>
    <x v="0"/>
    <n v="6.64"/>
    <n v="4.95"/>
    <x v="2"/>
    <x v="1"/>
    <x v="0"/>
    <x v="11"/>
    <s v="Small Pack"/>
    <s v="G.E. Longer-Life Indoor Recessed Floodlight Bulbs"/>
    <n v="0.37"/>
    <x v="0"/>
    <x v="0"/>
    <x v="12"/>
    <s v="Royal Palm Beach"/>
    <n v="33411"/>
    <x v="5"/>
    <x v="5"/>
    <d v="2015-01-08T00:00:00"/>
    <n v="2"/>
    <n v="-92.929199999999994"/>
    <n v="5"/>
    <n v="34.17"/>
    <n v="89355"/>
    <n v="0"/>
    <n v="6.59"/>
    <x v="0"/>
  </r>
  <r>
    <x v="57"/>
    <n v="1"/>
    <s v="Lee McKenna Gregory"/>
    <x v="3"/>
    <n v="0.01"/>
    <x v="0"/>
    <n v="150.97999999999999"/>
    <n v="30"/>
    <x v="0"/>
    <x v="1"/>
    <x v="0"/>
    <x v="9"/>
    <s v="Jumbo Drum"/>
    <s v="Novimex Swivel Fabric Task Chair"/>
    <n v="0.74"/>
    <x v="0"/>
    <x v="0"/>
    <x v="23"/>
    <s v="Hilton Head Island"/>
    <n v="29915"/>
    <x v="5"/>
    <x v="5"/>
    <d v="2015-01-08T00:00:00"/>
    <n v="2"/>
    <n v="131.38200000000001"/>
    <n v="6"/>
    <n v="958.46"/>
    <n v="89909"/>
    <n v="1"/>
    <n v="150.97"/>
    <x v="0"/>
  </r>
  <r>
    <x v="57"/>
    <n v="0"/>
    <s v="Lee McKenna Gregory"/>
    <x v="3"/>
    <n v="0.01"/>
    <x v="0"/>
    <n v="28.28"/>
    <n v="13.99"/>
    <x v="2"/>
    <x v="1"/>
    <x v="2"/>
    <x v="6"/>
    <s v="Medium Box"/>
    <s v="Eldon Portable Mobile Manager"/>
    <n v="0.57999999999999996"/>
    <x v="0"/>
    <x v="0"/>
    <x v="23"/>
    <s v="Hilton Head Island"/>
    <n v="29915"/>
    <x v="5"/>
    <x v="5"/>
    <d v="2015-01-08T00:00:00"/>
    <n v="2"/>
    <n v="-89.292000000000002"/>
    <n v="12"/>
    <n v="368.84"/>
    <n v="89909"/>
    <n v="0"/>
    <n v="28.27"/>
    <x v="0"/>
  </r>
  <r>
    <x v="57"/>
    <n v="0"/>
    <s v="Lee McKenna Gregory"/>
    <x v="3"/>
    <n v="0.03"/>
    <x v="0"/>
    <n v="35.99"/>
    <n v="1.1000000000000001"/>
    <x v="1"/>
    <x v="1"/>
    <x v="1"/>
    <x v="12"/>
    <s v="Small Box"/>
    <s v="Accessory35"/>
    <n v="0.55000000000000004"/>
    <x v="0"/>
    <x v="0"/>
    <x v="23"/>
    <s v="Hilton Head Island"/>
    <n v="29915"/>
    <x v="5"/>
    <x v="5"/>
    <d v="2015-01-07T00:00:00"/>
    <n v="1"/>
    <n v="-211.036"/>
    <n v="1"/>
    <n v="30.86"/>
    <n v="89909"/>
    <n v="0"/>
    <n v="35.96"/>
    <x v="0"/>
  </r>
  <r>
    <x v="58"/>
    <n v="1"/>
    <s v="Leslie Shannon"/>
    <x v="3"/>
    <n v="0.01"/>
    <x v="0"/>
    <n v="6.68"/>
    <n v="4.91"/>
    <x v="1"/>
    <x v="0"/>
    <x v="2"/>
    <x v="7"/>
    <s v="Small Box"/>
    <s v="Xerox 1986"/>
    <n v="0.37"/>
    <x v="0"/>
    <x v="2"/>
    <x v="24"/>
    <s v="Butte"/>
    <n v="59750"/>
    <x v="5"/>
    <x v="5"/>
    <d v="2015-01-08T00:00:00"/>
    <n v="2"/>
    <n v="-15.48"/>
    <n v="7"/>
    <n v="51.03"/>
    <n v="90414"/>
    <n v="1"/>
    <n v="6.67"/>
    <x v="2"/>
  </r>
  <r>
    <x v="59"/>
    <n v="1"/>
    <s v="Glen Robertson"/>
    <x v="3"/>
    <n v="0"/>
    <x v="1"/>
    <n v="42.98"/>
    <n v="4.62"/>
    <x v="1"/>
    <x v="2"/>
    <x v="2"/>
    <x v="8"/>
    <s v="Small Box"/>
    <s v="Belkin F9M820V08 8 Outlet Surge"/>
    <n v="0.56000000000000005"/>
    <x v="0"/>
    <x v="1"/>
    <x v="7"/>
    <s v="Coon Rapids"/>
    <n v="55433"/>
    <x v="5"/>
    <x v="5"/>
    <d v="2015-01-08T00:00:00"/>
    <n v="2"/>
    <n v="385.30290000000002"/>
    <n v="12"/>
    <n v="558.41"/>
    <n v="88163"/>
    <n v="1"/>
    <n v="42.98"/>
    <x v="1"/>
  </r>
  <r>
    <x v="59"/>
    <n v="0"/>
    <s v="Glen Robertson"/>
    <x v="3"/>
    <n v="0.03"/>
    <x v="0"/>
    <n v="21.78"/>
    <n v="5.94"/>
    <x v="1"/>
    <x v="2"/>
    <x v="2"/>
    <x v="8"/>
    <s v="Medium Box"/>
    <s v="Holmes HEPA Air Purifier"/>
    <n v="0.5"/>
    <x v="0"/>
    <x v="1"/>
    <x v="7"/>
    <s v="Coon Rapids"/>
    <n v="55433"/>
    <x v="5"/>
    <x v="5"/>
    <d v="2015-01-08T00:00:00"/>
    <n v="2"/>
    <n v="187.2"/>
    <n v="13"/>
    <n v="290.22000000000003"/>
    <n v="88163"/>
    <n v="0"/>
    <n v="21.75"/>
    <x v="1"/>
  </r>
  <r>
    <x v="60"/>
    <n v="1"/>
    <s v="Ricky Garner"/>
    <x v="3"/>
    <n v="0.06"/>
    <x v="0"/>
    <n v="1.7"/>
    <n v="1.99"/>
    <x v="1"/>
    <x v="1"/>
    <x v="1"/>
    <x v="1"/>
    <s v="Small Pack"/>
    <s v="BASF Silver 74 Minute CD-R"/>
    <n v="0.51"/>
    <x v="0"/>
    <x v="0"/>
    <x v="21"/>
    <s v="Herndon"/>
    <n v="20170"/>
    <x v="5"/>
    <x v="5"/>
    <d v="2015-01-07T00:00:00"/>
    <n v="1"/>
    <n v="80.071200000000005"/>
    <n v="7"/>
    <n v="12.15"/>
    <n v="90750"/>
    <n v="1"/>
    <n v="1.64"/>
    <x v="0"/>
  </r>
  <r>
    <x v="60"/>
    <n v="0"/>
    <s v="Ricky Garner"/>
    <x v="3"/>
    <n v="0.01"/>
    <x v="0"/>
    <n v="30.98"/>
    <n v="5.09"/>
    <x v="1"/>
    <x v="1"/>
    <x v="2"/>
    <x v="7"/>
    <s v="Small Box"/>
    <s v="Xerox 19"/>
    <n v="0.4"/>
    <x v="0"/>
    <x v="0"/>
    <x v="21"/>
    <s v="Herndon"/>
    <n v="20170"/>
    <x v="5"/>
    <x v="5"/>
    <d v="2015-01-08T00:00:00"/>
    <n v="2"/>
    <n v="896.40599999999995"/>
    <n v="9"/>
    <n v="288.42"/>
    <n v="90750"/>
    <n v="0"/>
    <n v="30.97"/>
    <x v="0"/>
  </r>
  <r>
    <x v="61"/>
    <n v="1"/>
    <s v="Howard Rogers"/>
    <x v="0"/>
    <n v="0.03"/>
    <x v="0"/>
    <n v="14.2"/>
    <n v="5.3"/>
    <x v="1"/>
    <x v="1"/>
    <x v="0"/>
    <x v="11"/>
    <s v="Wrap Bag"/>
    <s v="Coloredge Poster Frame"/>
    <n v="0.46"/>
    <x v="0"/>
    <x v="1"/>
    <x v="25"/>
    <s v="Southgate"/>
    <n v="48195"/>
    <x v="6"/>
    <x v="6"/>
    <d v="2015-01-08T00:00:00"/>
    <n v="1"/>
    <n v="107.02"/>
    <n v="14"/>
    <n v="205.98"/>
    <n v="88196"/>
    <n v="1"/>
    <n v="14.17"/>
    <x v="1"/>
  </r>
  <r>
    <x v="62"/>
    <n v="1"/>
    <s v="Bonnie Potter"/>
    <x v="1"/>
    <n v="0.01"/>
    <x v="0"/>
    <n v="2.84"/>
    <n v="0.93"/>
    <x v="2"/>
    <x v="3"/>
    <x v="2"/>
    <x v="2"/>
    <s v="Wrap Bag"/>
    <s v="SANFORD Liquid Accent™ Tank-Style Highlighters"/>
    <n v="0.54"/>
    <x v="0"/>
    <x v="2"/>
    <x v="4"/>
    <s v="Anacortes"/>
    <n v="98221"/>
    <x v="6"/>
    <x v="6"/>
    <d v="2015-01-08T00:00:00"/>
    <n v="1"/>
    <n v="4.5599999999999996"/>
    <n v="4"/>
    <n v="13.01"/>
    <n v="88522"/>
    <n v="1"/>
    <n v="2.83"/>
    <x v="2"/>
  </r>
  <r>
    <x v="63"/>
    <n v="1"/>
    <s v="Leah Clapp"/>
    <x v="1"/>
    <n v="0.08"/>
    <x v="0"/>
    <n v="15.99"/>
    <n v="13.18"/>
    <x v="1"/>
    <x v="1"/>
    <x v="2"/>
    <x v="5"/>
    <s v="Small Box"/>
    <s v="GBC Pre-Punched Binding Paper, Plastic, White, 8-1/2&quot; x 11&quot;"/>
    <n v="0.37"/>
    <x v="0"/>
    <x v="2"/>
    <x v="26"/>
    <s v="Las Vegas"/>
    <n v="89115"/>
    <x v="6"/>
    <x v="6"/>
    <d v="2015-01-08T00:00:00"/>
    <n v="1"/>
    <n v="-246.92616000000001"/>
    <n v="12"/>
    <n v="192.33"/>
    <n v="91575"/>
    <n v="1"/>
    <n v="15.91"/>
    <x v="2"/>
  </r>
  <r>
    <x v="39"/>
    <n v="0"/>
    <s v="Betsy Puckett"/>
    <x v="1"/>
    <n v="7.0000000000000007E-2"/>
    <x v="0"/>
    <n v="65.989999999999995"/>
    <n v="5.99"/>
    <x v="1"/>
    <x v="0"/>
    <x v="1"/>
    <x v="12"/>
    <s v="Small Box"/>
    <s v="i1000"/>
    <n v="0.57999999999999996"/>
    <x v="0"/>
    <x v="1"/>
    <x v="19"/>
    <s v="Norman"/>
    <n v="73071"/>
    <x v="6"/>
    <x v="6"/>
    <d v="2015-01-08T00:00:00"/>
    <n v="1"/>
    <n v="-139.18256"/>
    <n v="3"/>
    <n v="165.71"/>
    <n v="85915"/>
    <n v="1"/>
    <n v="65.92"/>
    <x v="1"/>
  </r>
  <r>
    <x v="64"/>
    <n v="1"/>
    <s v="Jackie Capps"/>
    <x v="2"/>
    <n v="0.03"/>
    <x v="0"/>
    <n v="5.08"/>
    <n v="2.0299999999999998"/>
    <x v="1"/>
    <x v="2"/>
    <x v="0"/>
    <x v="11"/>
    <s v="Wrap Bag"/>
    <s v="Master Caster Door Stop, Brown"/>
    <n v="0.51"/>
    <x v="0"/>
    <x v="2"/>
    <x v="8"/>
    <s v="San Carlos"/>
    <n v="94070"/>
    <x v="6"/>
    <x v="6"/>
    <d v="2015-01-12T00:00:00"/>
    <n v="5"/>
    <n v="15.1524"/>
    <n v="4"/>
    <n v="21.96"/>
    <n v="89858"/>
    <n v="1"/>
    <n v="5.05"/>
    <x v="2"/>
  </r>
  <r>
    <x v="65"/>
    <n v="1"/>
    <s v="Jamie Manning"/>
    <x v="2"/>
    <n v="0.02"/>
    <x v="0"/>
    <n v="7.1"/>
    <n v="6.05"/>
    <x v="1"/>
    <x v="2"/>
    <x v="2"/>
    <x v="5"/>
    <s v="Small Box"/>
    <s v="Wilson Jones Hanging View Binder, White, 1&quot;"/>
    <n v="0.39"/>
    <x v="0"/>
    <x v="1"/>
    <x v="10"/>
    <s v="Melrose Park"/>
    <n v="60160"/>
    <x v="6"/>
    <x v="6"/>
    <d v="2015-01-09T00:00:00"/>
    <n v="2"/>
    <n v="-48.875"/>
    <n v="8"/>
    <n v="61.5"/>
    <n v="87287"/>
    <n v="1"/>
    <n v="7.08"/>
    <x v="1"/>
  </r>
  <r>
    <x v="66"/>
    <n v="1"/>
    <s v="Carole Creech"/>
    <x v="2"/>
    <n v="0.04"/>
    <x v="0"/>
    <n v="33.89"/>
    <n v="5.0999999999999996"/>
    <x v="1"/>
    <x v="2"/>
    <x v="2"/>
    <x v="6"/>
    <s v="Small Box"/>
    <s v="File Shuttle II and Handi-File, Black"/>
    <n v="0.6"/>
    <x v="0"/>
    <x v="0"/>
    <x v="12"/>
    <s v="Lake Worth"/>
    <n v="33461"/>
    <x v="6"/>
    <x v="6"/>
    <d v="2015-01-12T00:00:00"/>
    <n v="5"/>
    <n v="68.676000000000002"/>
    <n v="6"/>
    <n v="200.64"/>
    <n v="87795"/>
    <n v="1"/>
    <n v="33.85"/>
    <x v="0"/>
  </r>
  <r>
    <x v="67"/>
    <n v="1"/>
    <s v="James Hunter"/>
    <x v="4"/>
    <n v="0.03"/>
    <x v="0"/>
    <n v="73.98"/>
    <n v="14.52"/>
    <x v="1"/>
    <x v="1"/>
    <x v="1"/>
    <x v="1"/>
    <s v="Small Box"/>
    <s v="Keytronic French Keyboard"/>
    <n v="0.65"/>
    <x v="0"/>
    <x v="1"/>
    <x v="18"/>
    <s v="Lubbock"/>
    <n v="79424"/>
    <x v="6"/>
    <x v="6"/>
    <d v="2015-01-10T00:00:00"/>
    <n v="3"/>
    <n v="-326.23160000000001"/>
    <n v="1"/>
    <n v="79.02"/>
    <n v="90513"/>
    <n v="1"/>
    <n v="73.95"/>
    <x v="1"/>
  </r>
  <r>
    <x v="68"/>
    <n v="1"/>
    <s v="Don Rogers"/>
    <x v="4"/>
    <n v="0.05"/>
    <x v="0"/>
    <n v="1.98"/>
    <n v="4.7699999999999996"/>
    <x v="1"/>
    <x v="2"/>
    <x v="2"/>
    <x v="5"/>
    <s v="Small Box"/>
    <s v="Avery Reinforcements for Hole-Punch Pages"/>
    <n v="0.4"/>
    <x v="0"/>
    <x v="3"/>
    <x v="11"/>
    <s v="Franklin Square"/>
    <n v="11010"/>
    <x v="6"/>
    <x v="6"/>
    <d v="2015-01-08T00:00:00"/>
    <n v="1"/>
    <n v="-14.359819999999999"/>
    <n v="1"/>
    <n v="3.53"/>
    <n v="87993"/>
    <n v="1"/>
    <n v="1.93"/>
    <x v="3"/>
  </r>
  <r>
    <x v="68"/>
    <n v="0"/>
    <s v="Don Rogers"/>
    <x v="4"/>
    <n v="7.0000000000000007E-2"/>
    <x v="0"/>
    <n v="699.99"/>
    <n v="24.49"/>
    <x v="2"/>
    <x v="2"/>
    <x v="1"/>
    <x v="4"/>
    <s v="Large Box"/>
    <s v="Canon PC1060 Personal Laser Copier"/>
    <n v="0.41"/>
    <x v="0"/>
    <x v="3"/>
    <x v="11"/>
    <s v="Franklin Square"/>
    <n v="11010"/>
    <x v="6"/>
    <x v="6"/>
    <d v="2015-01-08T00:00:00"/>
    <n v="1"/>
    <n v="-2870.2775999999999"/>
    <n v="1"/>
    <n v="706.56"/>
    <n v="87993"/>
    <n v="0"/>
    <n v="699.92"/>
    <x v="3"/>
  </r>
  <r>
    <x v="68"/>
    <n v="0"/>
    <s v="Don Rogers"/>
    <x v="4"/>
    <n v="7.0000000000000007E-2"/>
    <x v="0"/>
    <n v="6783.02"/>
    <n v="24.49"/>
    <x v="1"/>
    <x v="2"/>
    <x v="1"/>
    <x v="3"/>
    <s v="Large Box"/>
    <s v="Polycom ViewStation™ ISDN Videoconferencing Unit"/>
    <n v="0.39"/>
    <x v="0"/>
    <x v="3"/>
    <x v="11"/>
    <s v="Franklin Square"/>
    <n v="11010"/>
    <x v="6"/>
    <x v="6"/>
    <d v="2015-01-08T00:00:00"/>
    <n v="1"/>
    <n v="77.983599999999996"/>
    <n v="2"/>
    <n v="13121.07"/>
    <n v="87993"/>
    <n v="0"/>
    <n v="6782.9500000000007"/>
    <x v="3"/>
  </r>
  <r>
    <x v="69"/>
    <n v="1"/>
    <s v="Peter Hardy"/>
    <x v="4"/>
    <n v="0"/>
    <x v="1"/>
    <n v="137.47999999999999"/>
    <n v="32.18"/>
    <x v="0"/>
    <x v="0"/>
    <x v="0"/>
    <x v="10"/>
    <s v="Jumbo Box"/>
    <s v="O'Sullivan Cherrywood Estates Traditional Barrister Bookcase"/>
    <n v="0.78"/>
    <x v="0"/>
    <x v="3"/>
    <x v="27"/>
    <s v="Stow"/>
    <n v="44224"/>
    <x v="6"/>
    <x v="6"/>
    <d v="2015-01-08T00:00:00"/>
    <n v="1"/>
    <n v="-203.27"/>
    <n v="2"/>
    <n v="296.75"/>
    <n v="88241"/>
    <n v="1"/>
    <n v="137.47999999999999"/>
    <x v="3"/>
  </r>
  <r>
    <x v="70"/>
    <n v="1"/>
    <s v="Andrew Levine"/>
    <x v="4"/>
    <n v="0"/>
    <x v="1"/>
    <n v="137.47999999999999"/>
    <n v="32.18"/>
    <x v="0"/>
    <x v="0"/>
    <x v="0"/>
    <x v="10"/>
    <s v="Jumbo Box"/>
    <s v="O'Sullivan Cherrywood Estates Traditional Barrister Bookcase"/>
    <n v="0.78"/>
    <x v="0"/>
    <x v="3"/>
    <x v="28"/>
    <s v="Philadelphia"/>
    <n v="19112"/>
    <x v="6"/>
    <x v="6"/>
    <d v="2015-01-08T00:00:00"/>
    <n v="1"/>
    <n v="-203.27"/>
    <n v="10"/>
    <n v="1483.76"/>
    <n v="12480"/>
    <n v="1"/>
    <n v="137.47999999999999"/>
    <x v="3"/>
  </r>
  <r>
    <x v="71"/>
    <n v="1"/>
    <s v="Eugene Clayton"/>
    <x v="1"/>
    <n v="0.03"/>
    <x v="0"/>
    <n v="896.99"/>
    <n v="19.989999999999998"/>
    <x v="1"/>
    <x v="3"/>
    <x v="2"/>
    <x v="5"/>
    <s v="Small Box"/>
    <s v="GBC DocuBind TL300 Electric Binding System"/>
    <n v="0.38"/>
    <x v="0"/>
    <x v="2"/>
    <x v="4"/>
    <s v="Edmonds"/>
    <n v="98026"/>
    <x v="7"/>
    <x v="0"/>
    <d v="2015-01-10T00:00:00"/>
    <n v="2"/>
    <n v="3602.1311999999998"/>
    <n v="6"/>
    <n v="5220.4799999999996"/>
    <n v="85826"/>
    <n v="1"/>
    <n v="896.96"/>
    <x v="2"/>
  </r>
  <r>
    <x v="72"/>
    <n v="1"/>
    <s v="Robyn Lyon"/>
    <x v="1"/>
    <n v="7.0000000000000007E-2"/>
    <x v="0"/>
    <n v="4.13"/>
    <n v="0.99"/>
    <x v="1"/>
    <x v="2"/>
    <x v="2"/>
    <x v="13"/>
    <s v="Small Box"/>
    <s v="Avery 491"/>
    <n v="0.39"/>
    <x v="0"/>
    <x v="3"/>
    <x v="27"/>
    <s v="Garfield Heights"/>
    <n v="44125"/>
    <x v="7"/>
    <x v="0"/>
    <d v="2015-01-08T00:00:00"/>
    <n v="0"/>
    <n v="10.959199999999999"/>
    <n v="4"/>
    <n v="16.07"/>
    <n v="88156"/>
    <n v="1"/>
    <n v="4.0599999999999996"/>
    <x v="3"/>
  </r>
  <r>
    <x v="72"/>
    <n v="0"/>
    <s v="Robyn Lyon"/>
    <x v="1"/>
    <n v="0.03"/>
    <x v="0"/>
    <n v="22.72"/>
    <n v="8.99"/>
    <x v="1"/>
    <x v="2"/>
    <x v="0"/>
    <x v="11"/>
    <s v="Small Pack"/>
    <s v="Executive Impressions 14&quot; Two-Color Numerals Wall Clock"/>
    <n v="0.44"/>
    <x v="0"/>
    <x v="3"/>
    <x v="27"/>
    <s v="Garfield Heights"/>
    <n v="44125"/>
    <x v="7"/>
    <x v="0"/>
    <d v="2015-01-08T00:00:00"/>
    <n v="0"/>
    <n v="17.429400000000001"/>
    <n v="1"/>
    <n v="25.26"/>
    <n v="88156"/>
    <n v="0"/>
    <n v="22.689999999999998"/>
    <x v="3"/>
  </r>
  <r>
    <x v="73"/>
    <n v="1"/>
    <s v="Pauline Brooks"/>
    <x v="2"/>
    <n v="0.02"/>
    <x v="0"/>
    <n v="5.81"/>
    <n v="8.49"/>
    <x v="1"/>
    <x v="2"/>
    <x v="2"/>
    <x v="5"/>
    <s v="Small Box"/>
    <s v="Fellowes Black Plastic Comb Bindings"/>
    <n v="0.39"/>
    <x v="0"/>
    <x v="3"/>
    <x v="29"/>
    <s v="Sanford"/>
    <n v="4073"/>
    <x v="7"/>
    <x v="0"/>
    <d v="2015-01-12T00:00:00"/>
    <n v="4"/>
    <n v="-137.494"/>
    <n v="7"/>
    <n v="42.44"/>
    <n v="87031"/>
    <n v="1"/>
    <n v="5.79"/>
    <x v="3"/>
  </r>
  <r>
    <x v="74"/>
    <n v="1"/>
    <s v="Nathan Fox"/>
    <x v="3"/>
    <n v="7.0000000000000007E-2"/>
    <x v="0"/>
    <n v="14.56"/>
    <n v="3.5"/>
    <x v="1"/>
    <x v="2"/>
    <x v="2"/>
    <x v="8"/>
    <s v="Small Box"/>
    <s v="Acco 6 Outlet Guardian Premium Surge Suppressor"/>
    <n v="0.57999999999999996"/>
    <x v="0"/>
    <x v="0"/>
    <x v="23"/>
    <s v="Myrtle Beach"/>
    <n v="29577"/>
    <x v="7"/>
    <x v="0"/>
    <d v="2015-01-09T00:00:00"/>
    <n v="1"/>
    <n v="-45.527999999999999"/>
    <n v="6"/>
    <n v="84.59"/>
    <n v="87888"/>
    <n v="1"/>
    <n v="14.49"/>
    <x v="0"/>
  </r>
  <r>
    <x v="75"/>
    <n v="1"/>
    <s v="Judy Singer"/>
    <x v="0"/>
    <n v="0.06"/>
    <x v="0"/>
    <n v="179.99"/>
    <n v="13.99"/>
    <x v="2"/>
    <x v="0"/>
    <x v="1"/>
    <x v="12"/>
    <s v="Medium Box"/>
    <s v="VTech VT20-2481 2.4GHz Two-Line Phone System w/Answering Machine"/>
    <n v="0.56999999999999995"/>
    <x v="0"/>
    <x v="0"/>
    <x v="12"/>
    <s v="Miami"/>
    <n v="33132"/>
    <x v="8"/>
    <x v="1"/>
    <d v="2015-01-11T00:00:00"/>
    <n v="2"/>
    <n v="1220.03784"/>
    <n v="54"/>
    <n v="8332.91"/>
    <n v="40547"/>
    <n v="1"/>
    <n v="179.93"/>
    <x v="0"/>
  </r>
  <r>
    <x v="76"/>
    <n v="1"/>
    <s v="Neil Parker"/>
    <x v="0"/>
    <n v="0.03"/>
    <x v="0"/>
    <n v="30.98"/>
    <n v="8.99"/>
    <x v="2"/>
    <x v="0"/>
    <x v="2"/>
    <x v="2"/>
    <s v="Small Pack"/>
    <s v="Boston School Pro Electric Pencil Sharpener, 1670"/>
    <n v="0.57999999999999996"/>
    <x v="0"/>
    <x v="0"/>
    <x v="16"/>
    <s v="Decatur"/>
    <n v="35601"/>
    <x v="8"/>
    <x v="1"/>
    <d v="2015-01-11T00:00:00"/>
    <n v="2"/>
    <n v="0.51"/>
    <n v="5"/>
    <n v="162.38999999999999"/>
    <n v="86813"/>
    <n v="1"/>
    <n v="30.95"/>
    <x v="0"/>
  </r>
  <r>
    <x v="77"/>
    <n v="1"/>
    <s v="Brad Stark"/>
    <x v="0"/>
    <n v="0.01"/>
    <x v="0"/>
    <n v="525.98"/>
    <n v="19.989999999999998"/>
    <x v="1"/>
    <x v="0"/>
    <x v="2"/>
    <x v="5"/>
    <s v="Small Box"/>
    <s v="GBC DocuBind 300 Electric Binding Machine"/>
    <n v="0.37"/>
    <x v="0"/>
    <x v="0"/>
    <x v="9"/>
    <s v="Eden"/>
    <n v="27288"/>
    <x v="8"/>
    <x v="1"/>
    <d v="2015-01-11T00:00:00"/>
    <n v="2"/>
    <n v="-161.92400000000001"/>
    <n v="9"/>
    <n v="4920.8100000000004"/>
    <n v="86813"/>
    <n v="0"/>
    <n v="525.97"/>
    <x v="0"/>
  </r>
  <r>
    <x v="78"/>
    <n v="1"/>
    <s v="Melvin Benton"/>
    <x v="0"/>
    <n v="0.01"/>
    <x v="0"/>
    <n v="5.58"/>
    <n v="5.3"/>
    <x v="1"/>
    <x v="3"/>
    <x v="2"/>
    <x v="15"/>
    <s v="Small Box"/>
    <s v="Staples Brown Kraft Recycled Clasp Envelopes"/>
    <n v="0.35"/>
    <x v="0"/>
    <x v="2"/>
    <x v="8"/>
    <s v="Encinitas"/>
    <n v="92024"/>
    <x v="8"/>
    <x v="1"/>
    <d v="2015-01-10T00:00:00"/>
    <n v="1"/>
    <n v="-7.25"/>
    <n v="1"/>
    <n v="11.16"/>
    <n v="89071"/>
    <n v="1"/>
    <n v="5.57"/>
    <x v="2"/>
  </r>
  <r>
    <x v="78"/>
    <n v="0"/>
    <s v="Melvin Benton"/>
    <x v="0"/>
    <n v="0.03"/>
    <x v="0"/>
    <n v="3.98"/>
    <n v="0.7"/>
    <x v="1"/>
    <x v="3"/>
    <x v="2"/>
    <x v="2"/>
    <s v="Wrap Bag"/>
    <s v="4009® Highlighters by Sanford"/>
    <n v="0.52"/>
    <x v="0"/>
    <x v="2"/>
    <x v="8"/>
    <s v="Encinitas"/>
    <n v="92024"/>
    <x v="8"/>
    <x v="1"/>
    <d v="2015-01-10T00:00:00"/>
    <n v="1"/>
    <n v="31.201799999999999"/>
    <n v="11"/>
    <n v="45.22"/>
    <n v="89071"/>
    <n v="0"/>
    <n v="3.95"/>
    <x v="2"/>
  </r>
  <r>
    <x v="79"/>
    <n v="1"/>
    <s v="Gerald Love"/>
    <x v="1"/>
    <n v="0"/>
    <x v="1"/>
    <n v="11.66"/>
    <n v="8.99"/>
    <x v="2"/>
    <x v="3"/>
    <x v="2"/>
    <x v="2"/>
    <s v="Small Pack"/>
    <s v="Boston 16765 Mini Stand Up Battery Pencil Sharpener"/>
    <n v="0.59"/>
    <x v="0"/>
    <x v="2"/>
    <x v="8"/>
    <s v="Gilroy"/>
    <n v="95020"/>
    <x v="8"/>
    <x v="1"/>
    <d v="2015-01-11T00:00:00"/>
    <n v="2"/>
    <n v="-203.67"/>
    <n v="11"/>
    <n v="138.51"/>
    <n v="89770"/>
    <n v="1"/>
    <n v="11.66"/>
    <x v="2"/>
  </r>
  <r>
    <x v="80"/>
    <n v="1"/>
    <s v="Chris F Brandt"/>
    <x v="2"/>
    <n v="0.04"/>
    <x v="0"/>
    <n v="125.99"/>
    <n v="8.99"/>
    <x v="1"/>
    <x v="3"/>
    <x v="1"/>
    <x v="12"/>
    <s v="Small Box"/>
    <s v="M70"/>
    <n v="0.59"/>
    <x v="0"/>
    <x v="3"/>
    <x v="28"/>
    <s v="King of Prussia"/>
    <n v="19406"/>
    <x v="8"/>
    <x v="1"/>
    <d v="2015-01-16T00:00:00"/>
    <n v="7"/>
    <n v="-627.82191999999998"/>
    <n v="1"/>
    <n v="107.95"/>
    <n v="91130"/>
    <n v="1"/>
    <n v="125.94999999999999"/>
    <x v="3"/>
  </r>
  <r>
    <x v="81"/>
    <n v="1"/>
    <s v="Karl Knowles"/>
    <x v="2"/>
    <n v="0.1"/>
    <x v="0"/>
    <n v="2.6"/>
    <n v="2.4"/>
    <x v="1"/>
    <x v="2"/>
    <x v="2"/>
    <x v="2"/>
    <s v="Wrap Bag"/>
    <s v="12 Colored Short Pencils"/>
    <n v="0.57999999999999996"/>
    <x v="0"/>
    <x v="1"/>
    <x v="30"/>
    <s v="Madison"/>
    <n v="53711"/>
    <x v="8"/>
    <x v="1"/>
    <d v="2015-01-14T00:00:00"/>
    <n v="5"/>
    <n v="-88.04"/>
    <n v="12"/>
    <n v="30.1"/>
    <n v="86527"/>
    <n v="1"/>
    <n v="2.5"/>
    <x v="1"/>
  </r>
  <r>
    <x v="82"/>
    <n v="1"/>
    <s v="Herbert Holden"/>
    <x v="3"/>
    <n v="0.02"/>
    <x v="0"/>
    <n v="4.13"/>
    <n v="6.89"/>
    <x v="1"/>
    <x v="2"/>
    <x v="2"/>
    <x v="13"/>
    <s v="Small Box"/>
    <s v="Avery 05222 Permanent Self-Adhesive File Folder Labels for Typewriters, on Rolls, White, 250/Roll"/>
    <n v="0.39"/>
    <x v="0"/>
    <x v="0"/>
    <x v="5"/>
    <s v="Atlanta"/>
    <n v="30305"/>
    <x v="8"/>
    <x v="1"/>
    <d v="2015-01-10T00:00:00"/>
    <n v="1"/>
    <n v="-51.737000000000002"/>
    <n v="9"/>
    <n v="45.87"/>
    <n v="18561"/>
    <n v="1"/>
    <n v="4.1100000000000003"/>
    <x v="0"/>
  </r>
  <r>
    <x v="83"/>
    <n v="1"/>
    <s v="Sherri P Stephens"/>
    <x v="3"/>
    <n v="0.02"/>
    <x v="0"/>
    <n v="4.13"/>
    <n v="6.89"/>
    <x v="1"/>
    <x v="2"/>
    <x v="2"/>
    <x v="13"/>
    <s v="Small Box"/>
    <s v="Avery 05222 Permanent Self-Adhesive File Folder Labels for Typewriters, on Rolls, White, 250/Roll"/>
    <n v="0.39"/>
    <x v="0"/>
    <x v="1"/>
    <x v="19"/>
    <s v="Lawton"/>
    <n v="73505"/>
    <x v="8"/>
    <x v="1"/>
    <d v="2015-01-10T00:00:00"/>
    <n v="1"/>
    <n v="-48.235999999999997"/>
    <n v="2"/>
    <n v="10.19"/>
    <n v="87243"/>
    <n v="1"/>
    <n v="4.1100000000000003"/>
    <x v="1"/>
  </r>
  <r>
    <x v="84"/>
    <n v="1"/>
    <s v="Harry Sellers"/>
    <x v="3"/>
    <n v="0.01"/>
    <x v="0"/>
    <n v="5.38"/>
    <n v="7.57"/>
    <x v="1"/>
    <x v="0"/>
    <x v="2"/>
    <x v="5"/>
    <s v="Small Box"/>
    <s v="Acco PRESSTEX® Data Binder with Storage Hooks, Dark Blue, 9 1/2&quot; X 11&quot;"/>
    <n v="0.36"/>
    <x v="0"/>
    <x v="2"/>
    <x v="8"/>
    <s v="Pasadena"/>
    <n v="91104"/>
    <x v="8"/>
    <x v="1"/>
    <d v="2015-01-10T00:00:00"/>
    <n v="1"/>
    <n v="-66.779579999999996"/>
    <n v="3"/>
    <n v="18.68"/>
    <n v="88794"/>
    <n v="1"/>
    <n v="5.37"/>
    <x v="2"/>
  </r>
  <r>
    <x v="84"/>
    <n v="0"/>
    <s v="Harry Sellers"/>
    <x v="3"/>
    <n v="0.05"/>
    <x v="0"/>
    <n v="3.28"/>
    <n v="3.97"/>
    <x v="1"/>
    <x v="0"/>
    <x v="2"/>
    <x v="2"/>
    <s v="Wrap Bag"/>
    <s v="Newell 337"/>
    <n v="0.56000000000000005"/>
    <x v="0"/>
    <x v="2"/>
    <x v="8"/>
    <s v="Pasadena"/>
    <n v="91104"/>
    <x v="8"/>
    <x v="1"/>
    <d v="2015-01-09T00:00:00"/>
    <n v="0"/>
    <n v="-144.9188"/>
    <n v="11"/>
    <n v="36.299999999999997"/>
    <n v="88794"/>
    <n v="0"/>
    <n v="3.23"/>
    <x v="2"/>
  </r>
  <r>
    <x v="85"/>
    <n v="1"/>
    <s v="Melanie Knight"/>
    <x v="3"/>
    <n v="0.09"/>
    <x v="0"/>
    <n v="2.78"/>
    <n v="0.97"/>
    <x v="1"/>
    <x v="0"/>
    <x v="2"/>
    <x v="2"/>
    <s v="Wrap Bag"/>
    <s v="Newell 339"/>
    <n v="0.59"/>
    <x v="0"/>
    <x v="3"/>
    <x v="29"/>
    <s v="Augusta"/>
    <n v="4330"/>
    <x v="8"/>
    <x v="1"/>
    <d v="2015-01-11T00:00:00"/>
    <n v="2"/>
    <n v="-5.0716000000000001"/>
    <n v="6"/>
    <n v="16.03"/>
    <n v="88794"/>
    <n v="0"/>
    <n v="2.69"/>
    <x v="3"/>
  </r>
  <r>
    <x v="45"/>
    <n v="0"/>
    <s v="Elisabeth Shaw"/>
    <x v="3"/>
    <n v="0.02"/>
    <x v="0"/>
    <n v="4"/>
    <n v="1.3"/>
    <x v="1"/>
    <x v="3"/>
    <x v="2"/>
    <x v="7"/>
    <s v="Wrap Bag"/>
    <s v="EcoTones® Memo Sheets"/>
    <n v="0.37"/>
    <x v="0"/>
    <x v="0"/>
    <x v="12"/>
    <s v="Ormond Beach"/>
    <n v="32174"/>
    <x v="8"/>
    <x v="1"/>
    <d v="2015-01-09T00:00:00"/>
    <n v="0"/>
    <n v="-23.295999999999999"/>
    <n v="12"/>
    <n v="50.71"/>
    <n v="86284"/>
    <n v="1"/>
    <n v="3.98"/>
    <x v="0"/>
  </r>
  <r>
    <x v="86"/>
    <n v="1"/>
    <s v="Gail Rankin Cole"/>
    <x v="0"/>
    <n v="0.01"/>
    <x v="0"/>
    <n v="8.34"/>
    <n v="0.96"/>
    <x v="1"/>
    <x v="3"/>
    <x v="0"/>
    <x v="11"/>
    <s v="Wrap Bag"/>
    <s v="Document Clip Frames"/>
    <n v="0.43"/>
    <x v="0"/>
    <x v="3"/>
    <x v="31"/>
    <s v="Washington"/>
    <n v="20024"/>
    <x v="9"/>
    <x v="2"/>
    <d v="2015-01-12T00:00:00"/>
    <n v="2"/>
    <n v="29.332000000000001"/>
    <n v="24"/>
    <n v="199.12"/>
    <n v="14596"/>
    <n v="1"/>
    <n v="8.33"/>
    <x v="3"/>
  </r>
  <r>
    <x v="86"/>
    <n v="0"/>
    <s v="Gail Rankin Cole"/>
    <x v="0"/>
    <n v="0.06"/>
    <x v="0"/>
    <n v="3.28"/>
    <n v="3.97"/>
    <x v="1"/>
    <x v="3"/>
    <x v="2"/>
    <x v="2"/>
    <s v="Wrap Bag"/>
    <s v="Newell 337"/>
    <n v="0.56000000000000005"/>
    <x v="0"/>
    <x v="3"/>
    <x v="31"/>
    <s v="Washington"/>
    <n v="20024"/>
    <x v="9"/>
    <x v="2"/>
    <d v="2015-01-11T00:00:00"/>
    <n v="1"/>
    <n v="-86"/>
    <n v="19"/>
    <n v="63.14"/>
    <n v="14596"/>
    <n v="0"/>
    <n v="3.2199999999999998"/>
    <x v="3"/>
  </r>
  <r>
    <x v="87"/>
    <n v="1"/>
    <s v="Jennifer Siegel"/>
    <x v="0"/>
    <n v="0.01"/>
    <x v="0"/>
    <n v="8.34"/>
    <n v="0.96"/>
    <x v="1"/>
    <x v="3"/>
    <x v="0"/>
    <x v="11"/>
    <s v="Wrap Bag"/>
    <s v="Document Clip Frames"/>
    <n v="0.43"/>
    <x v="0"/>
    <x v="1"/>
    <x v="18"/>
    <s v="Denton"/>
    <n v="76201"/>
    <x v="9"/>
    <x v="2"/>
    <d v="2015-01-12T00:00:00"/>
    <n v="2"/>
    <n v="34.348199999999999"/>
    <n v="6"/>
    <n v="49.78"/>
    <n v="90166"/>
    <n v="1"/>
    <n v="8.33"/>
    <x v="1"/>
  </r>
  <r>
    <x v="87"/>
    <n v="0"/>
    <s v="Jennifer Siegel"/>
    <x v="0"/>
    <n v="0.06"/>
    <x v="0"/>
    <n v="3.28"/>
    <n v="3.97"/>
    <x v="1"/>
    <x v="3"/>
    <x v="2"/>
    <x v="2"/>
    <s v="Wrap Bag"/>
    <s v="Newell 337"/>
    <n v="0.56000000000000005"/>
    <x v="0"/>
    <x v="1"/>
    <x v="18"/>
    <s v="Denton"/>
    <n v="76201"/>
    <x v="9"/>
    <x v="2"/>
    <d v="2015-01-11T00:00:00"/>
    <n v="1"/>
    <n v="-66.650000000000006"/>
    <n v="5"/>
    <n v="16.62"/>
    <n v="90166"/>
    <n v="0"/>
    <n v="3.2199999999999998"/>
    <x v="1"/>
  </r>
  <r>
    <x v="88"/>
    <n v="1"/>
    <s v="Sherri F Vogel"/>
    <x v="0"/>
    <n v="0.05"/>
    <x v="0"/>
    <n v="70.98"/>
    <n v="46.74"/>
    <x v="0"/>
    <x v="1"/>
    <x v="0"/>
    <x v="10"/>
    <s v="Jumbo Box"/>
    <s v="Hon Metal Bookcases, Putty"/>
    <n v="0.56000000000000005"/>
    <x v="0"/>
    <x v="1"/>
    <x v="25"/>
    <s v="East Lansing"/>
    <n v="48823"/>
    <x v="9"/>
    <x v="2"/>
    <d v="2015-01-11T00:00:00"/>
    <n v="1"/>
    <n v="-850.65239999999994"/>
    <n v="8"/>
    <n v="551.51"/>
    <n v="89039"/>
    <n v="1"/>
    <n v="70.930000000000007"/>
    <x v="1"/>
  </r>
  <r>
    <x v="88"/>
    <n v="0"/>
    <s v="Sherri F Vogel"/>
    <x v="0"/>
    <n v="0.05"/>
    <x v="0"/>
    <n v="11.55"/>
    <n v="2.36"/>
    <x v="1"/>
    <x v="1"/>
    <x v="2"/>
    <x v="2"/>
    <s v="Wrap Bag"/>
    <s v="Newell 309"/>
    <n v="0.55000000000000004"/>
    <x v="0"/>
    <x v="1"/>
    <x v="25"/>
    <s v="East Lansing"/>
    <n v="48823"/>
    <x v="9"/>
    <x v="2"/>
    <d v="2015-01-12T00:00:00"/>
    <n v="2"/>
    <n v="98.525099999999995"/>
    <n v="12"/>
    <n v="142.79"/>
    <n v="89039"/>
    <n v="0"/>
    <n v="11.5"/>
    <x v="1"/>
  </r>
  <r>
    <x v="49"/>
    <n v="0"/>
    <s v="Kyle Fink"/>
    <x v="1"/>
    <n v="0.1"/>
    <x v="0"/>
    <n v="599.99"/>
    <n v="24.49"/>
    <x v="1"/>
    <x v="1"/>
    <x v="1"/>
    <x v="4"/>
    <s v="Large Box"/>
    <s v="Canon PC1080F Personal Copier"/>
    <n v="0.5"/>
    <x v="0"/>
    <x v="0"/>
    <x v="21"/>
    <s v="Petersburg"/>
    <n v="23805"/>
    <x v="9"/>
    <x v="2"/>
    <d v="2015-01-11T00:00:00"/>
    <n v="1"/>
    <n v="-343.12599999999998"/>
    <n v="11"/>
    <n v="6355.69"/>
    <n v="86753"/>
    <n v="1"/>
    <n v="599.89"/>
    <x v="0"/>
  </r>
  <r>
    <x v="49"/>
    <n v="0"/>
    <s v="Kyle Fink"/>
    <x v="1"/>
    <n v="0.06"/>
    <x v="0"/>
    <n v="2.78"/>
    <n v="1.25"/>
    <x v="1"/>
    <x v="1"/>
    <x v="2"/>
    <x v="2"/>
    <s v="Wrap Bag"/>
    <s v="Newell 318"/>
    <n v="0.59"/>
    <x v="0"/>
    <x v="0"/>
    <x v="21"/>
    <s v="Petersburg"/>
    <n v="23805"/>
    <x v="9"/>
    <x v="2"/>
    <d v="2015-01-12T00:00:00"/>
    <n v="2"/>
    <n v="66.36"/>
    <n v="10"/>
    <n v="28.09"/>
    <n v="86753"/>
    <n v="0"/>
    <n v="2.7199999999999998"/>
    <x v="0"/>
  </r>
  <r>
    <x v="89"/>
    <n v="1"/>
    <s v="Philip Hawkins"/>
    <x v="2"/>
    <n v="0.05"/>
    <x v="0"/>
    <n v="30.42"/>
    <n v="8.65"/>
    <x v="2"/>
    <x v="2"/>
    <x v="1"/>
    <x v="1"/>
    <s v="Small Box"/>
    <s v="Fellowes Internet Keyboard, Platinum"/>
    <n v="0.74"/>
    <x v="0"/>
    <x v="1"/>
    <x v="6"/>
    <s v="Hazelwood"/>
    <n v="63042"/>
    <x v="9"/>
    <x v="2"/>
    <d v="2015-01-14T00:00:00"/>
    <n v="4"/>
    <n v="-191.2576"/>
    <n v="11"/>
    <n v="334.44"/>
    <n v="90078"/>
    <n v="1"/>
    <n v="30.37"/>
    <x v="1"/>
  </r>
  <r>
    <x v="90"/>
    <n v="1"/>
    <s v="Sylvia Kumar"/>
    <x v="2"/>
    <n v="0.03"/>
    <x v="0"/>
    <n v="297.64"/>
    <n v="14.7"/>
    <x v="0"/>
    <x v="3"/>
    <x v="1"/>
    <x v="3"/>
    <s v="Jumbo Drum"/>
    <s v="Panasonic KX-P3200 Dot Matrix Printer"/>
    <n v="0.56999999999999995"/>
    <x v="0"/>
    <x v="0"/>
    <x v="32"/>
    <s v="Pleasure Ridge Park"/>
    <n v="40258"/>
    <x v="9"/>
    <x v="2"/>
    <d v="2015-01-15T00:00:00"/>
    <n v="5"/>
    <n v="-48.972000000000001"/>
    <n v="12"/>
    <n v="3707.05"/>
    <n v="89503"/>
    <n v="1"/>
    <n v="297.61"/>
    <x v="0"/>
  </r>
  <r>
    <x v="91"/>
    <n v="1"/>
    <s v="Cameron Kendall"/>
    <x v="4"/>
    <n v="0"/>
    <x v="1"/>
    <n v="5.0199999999999996"/>
    <n v="5.14"/>
    <x v="1"/>
    <x v="1"/>
    <x v="1"/>
    <x v="1"/>
    <s v="Small Pack"/>
    <s v="Imation 3.5, DISKETTE 44766 HGHLD3.52HD/FM, 10/Pack"/>
    <n v="0.79"/>
    <x v="0"/>
    <x v="3"/>
    <x v="28"/>
    <s v="Pittsburgh"/>
    <n v="15122"/>
    <x v="9"/>
    <x v="2"/>
    <d v="2015-01-11T00:00:00"/>
    <n v="1"/>
    <n v="-159.30279999999999"/>
    <n v="8"/>
    <n v="43.94"/>
    <n v="87552"/>
    <n v="1"/>
    <n v="5.0199999999999996"/>
    <x v="3"/>
  </r>
  <r>
    <x v="92"/>
    <n v="1"/>
    <s v="Tammy Goldman"/>
    <x v="3"/>
    <n v="0.02"/>
    <x v="0"/>
    <n v="6.48"/>
    <n v="9.17"/>
    <x v="1"/>
    <x v="3"/>
    <x v="2"/>
    <x v="7"/>
    <s v="Small Box"/>
    <s v="Xerox 1996"/>
    <n v="0.37"/>
    <x v="0"/>
    <x v="2"/>
    <x v="15"/>
    <s v="Lehi"/>
    <n v="84043"/>
    <x v="9"/>
    <x v="2"/>
    <d v="2015-01-11T00:00:00"/>
    <n v="1"/>
    <n v="-105.68519999999999"/>
    <n v="4"/>
    <n v="28.2"/>
    <n v="90431"/>
    <n v="1"/>
    <n v="6.4600000000000009"/>
    <x v="2"/>
  </r>
  <r>
    <x v="93"/>
    <n v="1"/>
    <s v="Dorothy Buchanan"/>
    <x v="0"/>
    <n v="0.08"/>
    <x v="0"/>
    <n v="14.2"/>
    <n v="5.3"/>
    <x v="2"/>
    <x v="2"/>
    <x v="0"/>
    <x v="11"/>
    <s v="Wrap Bag"/>
    <s v="Coloredge Poster Frame"/>
    <n v="0.46"/>
    <x v="0"/>
    <x v="3"/>
    <x v="33"/>
    <s v="Bayonne"/>
    <n v="7002"/>
    <x v="10"/>
    <x v="3"/>
    <d v="2015-01-13T00:00:00"/>
    <n v="2"/>
    <n v="27.23"/>
    <n v="5"/>
    <n v="72.11"/>
    <n v="86565"/>
    <n v="1"/>
    <n v="14.12"/>
    <x v="3"/>
  </r>
  <r>
    <x v="94"/>
    <n v="1"/>
    <s v="Vicki Hauser"/>
    <x v="2"/>
    <n v="0.08"/>
    <x v="0"/>
    <n v="399.98"/>
    <n v="12.06"/>
    <x v="0"/>
    <x v="1"/>
    <x v="1"/>
    <x v="3"/>
    <s v="Jumbo Box"/>
    <s v="Okidata ML320 Series Turbo Dot Matrix Printers"/>
    <n v="0.56000000000000005"/>
    <x v="0"/>
    <x v="0"/>
    <x v="34"/>
    <s v="Lebanon"/>
    <n v="37087"/>
    <x v="10"/>
    <x v="3"/>
    <d v="2015-01-18T00:00:00"/>
    <n v="7"/>
    <n v="28.514099999999999"/>
    <n v="5"/>
    <n v="1839.91"/>
    <n v="89426"/>
    <n v="1"/>
    <n v="399.90000000000003"/>
    <x v="0"/>
  </r>
  <r>
    <x v="95"/>
    <n v="1"/>
    <s v="Marc Nash"/>
    <x v="3"/>
    <n v="0.08"/>
    <x v="0"/>
    <n v="297.64"/>
    <n v="14.7"/>
    <x v="0"/>
    <x v="0"/>
    <x v="1"/>
    <x v="3"/>
    <s v="Jumbo Drum"/>
    <s v="Panasonic KX-P3200 Dot Matrix Printer"/>
    <n v="0.56999999999999995"/>
    <x v="0"/>
    <x v="3"/>
    <x v="35"/>
    <s v="Bellingham"/>
    <n v="2019"/>
    <x v="10"/>
    <x v="3"/>
    <d v="2015-01-11T00:00:00"/>
    <n v="0"/>
    <n v="496.79680000000002"/>
    <n v="5"/>
    <n v="1132.8399999999999"/>
    <n v="88060"/>
    <n v="1"/>
    <n v="297.56"/>
    <x v="3"/>
  </r>
  <r>
    <x v="96"/>
    <n v="1"/>
    <s v="Maria Thomas"/>
    <x v="3"/>
    <n v="0.02"/>
    <x v="0"/>
    <n v="12.99"/>
    <n v="14.37"/>
    <x v="1"/>
    <x v="0"/>
    <x v="0"/>
    <x v="11"/>
    <s v="Large Box"/>
    <s v="Tensor &quot;Hersey Kiss&quot; Styled Floor Lamp"/>
    <n v="0.73"/>
    <x v="0"/>
    <x v="3"/>
    <x v="35"/>
    <s v="Beverly"/>
    <n v="1915"/>
    <x v="10"/>
    <x v="3"/>
    <d v="2015-01-12T00:00:00"/>
    <n v="1"/>
    <n v="-556.80960000000005"/>
    <n v="11"/>
    <n v="143.63"/>
    <n v="88060"/>
    <n v="0"/>
    <n v="12.97"/>
    <x v="3"/>
  </r>
  <r>
    <x v="97"/>
    <n v="1"/>
    <s v="Craig Bennett"/>
    <x v="3"/>
    <n v="0.06"/>
    <x v="0"/>
    <n v="14.42"/>
    <n v="6.75"/>
    <x v="1"/>
    <x v="0"/>
    <x v="2"/>
    <x v="8"/>
    <s v="Medium Box"/>
    <s v="Holmes Odor Grabber"/>
    <n v="0.52"/>
    <x v="0"/>
    <x v="3"/>
    <x v="35"/>
    <s v="Hanson"/>
    <n v="2341"/>
    <x v="10"/>
    <x v="3"/>
    <d v="2015-01-12T00:00:00"/>
    <n v="1"/>
    <n v="-27.738800000000001"/>
    <n v="5"/>
    <n v="73.040000000000006"/>
    <n v="88060"/>
    <n v="0"/>
    <n v="14.36"/>
    <x v="3"/>
  </r>
  <r>
    <x v="98"/>
    <n v="1"/>
    <s v="Marion Bowling"/>
    <x v="3"/>
    <n v="0.05"/>
    <x v="0"/>
    <n v="4.1399999999999997"/>
    <n v="6.6"/>
    <x v="2"/>
    <x v="0"/>
    <x v="0"/>
    <x v="11"/>
    <s v="Small Box"/>
    <s v="Eldon Image Series Black Desk Accessories"/>
    <n v="0.49"/>
    <x v="0"/>
    <x v="3"/>
    <x v="33"/>
    <s v="Hawthorne"/>
    <n v="7506"/>
    <x v="10"/>
    <x v="3"/>
    <d v="2015-01-13T00:00:00"/>
    <n v="2"/>
    <n v="-128.68719999999999"/>
    <n v="7"/>
    <n v="33.35"/>
    <n v="88060"/>
    <n v="0"/>
    <n v="4.09"/>
    <x v="3"/>
  </r>
  <r>
    <x v="99"/>
    <n v="1"/>
    <s v="Tony Doyle"/>
    <x v="3"/>
    <n v="0.03"/>
    <x v="0"/>
    <n v="11.34"/>
    <n v="5.01"/>
    <x v="1"/>
    <x v="0"/>
    <x v="2"/>
    <x v="7"/>
    <s v="Small Box"/>
    <s v="Xerox 188"/>
    <n v="0.36"/>
    <x v="0"/>
    <x v="3"/>
    <x v="33"/>
    <s v="Trenton"/>
    <n v="8601"/>
    <x v="10"/>
    <x v="3"/>
    <d v="2015-01-11T00:00:00"/>
    <n v="0"/>
    <n v="23.2028"/>
    <n v="5"/>
    <n v="60.24"/>
    <n v="88060"/>
    <n v="0"/>
    <n v="11.31"/>
    <x v="3"/>
  </r>
  <r>
    <x v="100"/>
    <n v="1"/>
    <s v="April Henson"/>
    <x v="0"/>
    <n v="0.03"/>
    <x v="0"/>
    <n v="350.98"/>
    <n v="30"/>
    <x v="0"/>
    <x v="1"/>
    <x v="0"/>
    <x v="9"/>
    <s v="Jumbo Drum"/>
    <s v="Office Star - Professional Matrix Back Chair with 2-to-1 Synchro Tilt and Mesh Fabric Seat"/>
    <n v="0.61"/>
    <x v="0"/>
    <x v="3"/>
    <x v="36"/>
    <s v="Gaithersburg"/>
    <n v="20877"/>
    <x v="11"/>
    <x v="4"/>
    <d v="2015-01-15T00:00:00"/>
    <n v="3"/>
    <n v="2692.4421000000002"/>
    <n v="11"/>
    <n v="3902.09"/>
    <n v="91228"/>
    <n v="1"/>
    <n v="350.95000000000005"/>
    <x v="3"/>
  </r>
  <r>
    <x v="100"/>
    <n v="0"/>
    <s v="April Henson"/>
    <x v="0"/>
    <n v="0.04"/>
    <x v="0"/>
    <n v="1.68"/>
    <n v="1"/>
    <x v="1"/>
    <x v="1"/>
    <x v="2"/>
    <x v="2"/>
    <s v="Wrap Bag"/>
    <s v="Prang Dustless Chalk Sticks"/>
    <n v="0.35"/>
    <x v="0"/>
    <x v="3"/>
    <x v="36"/>
    <s v="Gaithersburg"/>
    <n v="20877"/>
    <x v="11"/>
    <x v="4"/>
    <d v="2015-01-14T00:00:00"/>
    <n v="2"/>
    <n v="2.0672000000000001"/>
    <n v="8"/>
    <n v="14.18"/>
    <n v="91228"/>
    <n v="0"/>
    <n v="1.64"/>
    <x v="3"/>
  </r>
  <r>
    <x v="101"/>
    <n v="1"/>
    <s v="Helen H Murphy"/>
    <x v="1"/>
    <n v="0.05"/>
    <x v="0"/>
    <n v="6.3"/>
    <n v="0.5"/>
    <x v="1"/>
    <x v="3"/>
    <x v="2"/>
    <x v="13"/>
    <s v="Small Box"/>
    <s v="Avery 51"/>
    <n v="0.39"/>
    <x v="0"/>
    <x v="2"/>
    <x v="15"/>
    <s v="Layton"/>
    <n v="84041"/>
    <x v="11"/>
    <x v="4"/>
    <d v="2015-01-13T00:00:00"/>
    <n v="1"/>
    <n v="41.296500000000002"/>
    <n v="10"/>
    <n v="59.85"/>
    <n v="86520"/>
    <n v="1"/>
    <n v="6.25"/>
    <x v="2"/>
  </r>
  <r>
    <x v="101"/>
    <n v="0"/>
    <s v="Helen H Murphy"/>
    <x v="1"/>
    <n v="0.09"/>
    <x v="0"/>
    <n v="205.99"/>
    <n v="3"/>
    <x v="2"/>
    <x v="3"/>
    <x v="1"/>
    <x v="12"/>
    <s v="Small Box"/>
    <s v="6185"/>
    <n v="0.57999999999999996"/>
    <x v="0"/>
    <x v="2"/>
    <x v="15"/>
    <s v="Layton"/>
    <n v="84041"/>
    <x v="11"/>
    <x v="4"/>
    <d v="2015-01-14T00:00:00"/>
    <n v="2"/>
    <n v="1179.0237"/>
    <n v="10"/>
    <n v="1708.73"/>
    <n v="86520"/>
    <n v="0"/>
    <n v="205.9"/>
    <x v="2"/>
  </r>
  <r>
    <x v="102"/>
    <n v="1"/>
    <s v="Harriet Hodges"/>
    <x v="1"/>
    <n v="0.04"/>
    <x v="0"/>
    <n v="90.97"/>
    <n v="28"/>
    <x v="0"/>
    <x v="0"/>
    <x v="1"/>
    <x v="3"/>
    <s v="Jumbo Drum"/>
    <s v="Lexmark Z55se Color Inkjet Printer"/>
    <n v="0.38"/>
    <x v="0"/>
    <x v="3"/>
    <x v="11"/>
    <s v="New York City"/>
    <n v="10039"/>
    <x v="11"/>
    <x v="4"/>
    <d v="2015-01-13T00:00:00"/>
    <n v="1"/>
    <n v="-173.09520000000001"/>
    <n v="6"/>
    <n v="573.30999999999995"/>
    <n v="33635"/>
    <n v="1"/>
    <n v="90.929999999999993"/>
    <x v="3"/>
  </r>
  <r>
    <x v="102"/>
    <n v="0"/>
    <s v="Harriet Hodges"/>
    <x v="1"/>
    <n v="7.0000000000000007E-2"/>
    <x v="0"/>
    <n v="20.34"/>
    <n v="35"/>
    <x v="1"/>
    <x v="0"/>
    <x v="2"/>
    <x v="6"/>
    <s v="Large Box"/>
    <s v="Tennsco Commercial Shelving"/>
    <n v="0.84"/>
    <x v="0"/>
    <x v="3"/>
    <x v="11"/>
    <s v="New York City"/>
    <n v="10039"/>
    <x v="11"/>
    <x v="4"/>
    <d v="2015-01-13T00:00:00"/>
    <n v="1"/>
    <n v="-96.16"/>
    <n v="5"/>
    <n v="140.22999999999999"/>
    <n v="33635"/>
    <n v="0"/>
    <n v="20.27"/>
    <x v="3"/>
  </r>
  <r>
    <x v="103"/>
    <n v="1"/>
    <s v="Jordan Berry"/>
    <x v="1"/>
    <n v="0.04"/>
    <x v="0"/>
    <n v="90.97"/>
    <n v="28"/>
    <x v="0"/>
    <x v="0"/>
    <x v="1"/>
    <x v="3"/>
    <s v="Jumbo Drum"/>
    <s v="Lexmark Z55se Color Inkjet Printer"/>
    <n v="0.38"/>
    <x v="0"/>
    <x v="3"/>
    <x v="28"/>
    <s v="Altoona"/>
    <n v="16602"/>
    <x v="11"/>
    <x v="4"/>
    <d v="2015-01-13T00:00:00"/>
    <n v="1"/>
    <n v="-173.09520000000001"/>
    <n v="2"/>
    <n v="191.1"/>
    <n v="86263"/>
    <n v="1"/>
    <n v="90.929999999999993"/>
    <x v="3"/>
  </r>
  <r>
    <x v="103"/>
    <n v="0"/>
    <s v="Jordan Berry"/>
    <x v="1"/>
    <n v="7.0000000000000007E-2"/>
    <x v="0"/>
    <n v="20.34"/>
    <n v="35"/>
    <x v="1"/>
    <x v="0"/>
    <x v="2"/>
    <x v="6"/>
    <s v="Large Box"/>
    <s v="Tennsco Commercial Shelving"/>
    <n v="0.84"/>
    <x v="0"/>
    <x v="3"/>
    <x v="28"/>
    <s v="Altoona"/>
    <n v="16602"/>
    <x v="11"/>
    <x v="4"/>
    <d v="2015-01-13T00:00:00"/>
    <n v="1"/>
    <n v="-96.16"/>
    <n v="1"/>
    <n v="28.05"/>
    <n v="86263"/>
    <n v="0"/>
    <n v="20.27"/>
    <x v="3"/>
  </r>
  <r>
    <x v="104"/>
    <n v="1"/>
    <s v="Sidney Greenberg"/>
    <x v="1"/>
    <n v="0.04"/>
    <x v="0"/>
    <n v="136.97999999999999"/>
    <n v="24.49"/>
    <x v="2"/>
    <x v="2"/>
    <x v="0"/>
    <x v="11"/>
    <s v="Large Box"/>
    <s v="3M Polarizing Task Lamp with Clamp Arm, Light Gray"/>
    <n v="0.59"/>
    <x v="0"/>
    <x v="2"/>
    <x v="8"/>
    <s v="Salinas"/>
    <n v="93905"/>
    <x v="11"/>
    <x v="4"/>
    <d v="2015-01-14T00:00:00"/>
    <n v="2"/>
    <n v="1127.5497"/>
    <n v="12"/>
    <n v="1634.13"/>
    <n v="89706"/>
    <n v="1"/>
    <n v="136.94"/>
    <x v="2"/>
  </r>
  <r>
    <x v="105"/>
    <n v="1"/>
    <s v="Christian Albright"/>
    <x v="2"/>
    <n v="0.04"/>
    <x v="0"/>
    <n v="6.24"/>
    <n v="5.22"/>
    <x v="1"/>
    <x v="0"/>
    <x v="0"/>
    <x v="11"/>
    <s v="Small Box"/>
    <s v="Eldon Expressions Mahogany Wood Desk Collection"/>
    <n v="0.6"/>
    <x v="0"/>
    <x v="0"/>
    <x v="34"/>
    <s v="Smyrna"/>
    <n v="37167"/>
    <x v="11"/>
    <x v="4"/>
    <d v="2015-01-17T00:00:00"/>
    <n v="5"/>
    <n v="4.3808999999999996"/>
    <n v="13"/>
    <n v="80.23"/>
    <n v="89257"/>
    <n v="1"/>
    <n v="6.2"/>
    <x v="0"/>
  </r>
  <r>
    <x v="106"/>
    <n v="1"/>
    <s v="Joann Moser"/>
    <x v="2"/>
    <n v="0.09"/>
    <x v="0"/>
    <n v="260.98"/>
    <n v="41.91"/>
    <x v="0"/>
    <x v="0"/>
    <x v="0"/>
    <x v="10"/>
    <s v="Jumbo Box"/>
    <s v="Atlantic Metals Mobile 3-Shelf Bookcases, Custom Colors"/>
    <n v="0.59"/>
    <x v="0"/>
    <x v="0"/>
    <x v="34"/>
    <s v="Spring Hill"/>
    <n v="37174"/>
    <x v="11"/>
    <x v="4"/>
    <d v="2015-01-19T00:00:00"/>
    <n v="7"/>
    <n v="-100.744"/>
    <n v="8"/>
    <n v="2044.9"/>
    <n v="89257"/>
    <n v="0"/>
    <n v="260.89000000000004"/>
    <x v="0"/>
  </r>
  <r>
    <x v="107"/>
    <n v="1"/>
    <s v="Robyn Zhou"/>
    <x v="2"/>
    <n v="0.05"/>
    <x v="0"/>
    <n v="350.99"/>
    <n v="39"/>
    <x v="0"/>
    <x v="2"/>
    <x v="0"/>
    <x v="9"/>
    <s v="Jumbo Drum"/>
    <s v="Global Leather Executive Chair"/>
    <n v="0.55000000000000004"/>
    <x v="0"/>
    <x v="2"/>
    <x v="3"/>
    <s v="Englewood"/>
    <n v="80112"/>
    <x v="11"/>
    <x v="4"/>
    <d v="2015-01-14T00:00:00"/>
    <n v="2"/>
    <n v="451.28039999999999"/>
    <n v="3"/>
    <n v="1020.08"/>
    <n v="89448"/>
    <n v="1"/>
    <n v="350.94"/>
    <x v="2"/>
  </r>
  <r>
    <x v="107"/>
    <n v="0"/>
    <s v="Robyn Zhou"/>
    <x v="2"/>
    <n v="0"/>
    <x v="1"/>
    <n v="8.74"/>
    <n v="1.39"/>
    <x v="1"/>
    <x v="2"/>
    <x v="2"/>
    <x v="15"/>
    <s v="Small Box"/>
    <s v="#10- 4 1/8&quot; x 9 1/2&quot; Recycled Envelopes"/>
    <n v="0.38"/>
    <x v="0"/>
    <x v="2"/>
    <x v="3"/>
    <s v="Englewood"/>
    <n v="80112"/>
    <x v="11"/>
    <x v="4"/>
    <d v="2015-01-16T00:00:00"/>
    <n v="4"/>
    <n v="44.988"/>
    <n v="7"/>
    <n v="65.2"/>
    <n v="89448"/>
    <n v="0"/>
    <n v="8.74"/>
    <x v="2"/>
  </r>
  <r>
    <x v="107"/>
    <n v="0"/>
    <s v="Robyn Zhou"/>
    <x v="2"/>
    <n v="0.02"/>
    <x v="0"/>
    <n v="1.98"/>
    <n v="0.7"/>
    <x v="1"/>
    <x v="2"/>
    <x v="2"/>
    <x v="14"/>
    <s v="Wrap Bag"/>
    <s v="Brites Rubber Bands, 1 1/2 oz. Box"/>
    <n v="0.83"/>
    <x v="0"/>
    <x v="2"/>
    <x v="3"/>
    <s v="Englewood"/>
    <n v="80112"/>
    <x v="11"/>
    <x v="4"/>
    <d v="2015-01-16T00:00:00"/>
    <n v="4"/>
    <n v="-20.732800000000001"/>
    <n v="11"/>
    <n v="22.59"/>
    <n v="89448"/>
    <n v="0"/>
    <n v="1.96"/>
    <x v="2"/>
  </r>
  <r>
    <x v="108"/>
    <n v="1"/>
    <s v="Becky Farmer"/>
    <x v="2"/>
    <n v="0.01"/>
    <x v="0"/>
    <n v="29.89"/>
    <n v="1.99"/>
    <x v="1"/>
    <x v="3"/>
    <x v="1"/>
    <x v="1"/>
    <s v="Small Pack"/>
    <s v="Verbatim DVD-RAM, 5.2GB, Rewritable, Type 1, DS"/>
    <n v="0.5"/>
    <x v="0"/>
    <x v="1"/>
    <x v="25"/>
    <s v="Lansing"/>
    <n v="48911"/>
    <x v="11"/>
    <x v="4"/>
    <d v="2015-01-16T00:00:00"/>
    <n v="4"/>
    <n v="-74.64"/>
    <n v="1"/>
    <n v="31.96"/>
    <n v="88702"/>
    <n v="1"/>
    <n v="29.88"/>
    <x v="1"/>
  </r>
  <r>
    <x v="109"/>
    <n v="1"/>
    <s v="Elsie Boykin"/>
    <x v="4"/>
    <n v="0.1"/>
    <x v="0"/>
    <n v="40.98"/>
    <n v="6.5"/>
    <x v="1"/>
    <x v="1"/>
    <x v="1"/>
    <x v="1"/>
    <s v="Small Box"/>
    <s v="Targus USB Numeric Keypad"/>
    <n v="0.74"/>
    <x v="0"/>
    <x v="0"/>
    <x v="32"/>
    <s v="Fort Thomas"/>
    <n v="41075"/>
    <x v="11"/>
    <x v="4"/>
    <d v="2015-01-14T00:00:00"/>
    <n v="2"/>
    <n v="66.852000000000004"/>
    <n v="3"/>
    <n v="120.34"/>
    <n v="88554"/>
    <n v="1"/>
    <n v="40.879999999999995"/>
    <x v="0"/>
  </r>
  <r>
    <x v="110"/>
    <n v="1"/>
    <s v="Jordan Wilkinson"/>
    <x v="3"/>
    <n v="0.09"/>
    <x v="0"/>
    <n v="27.75"/>
    <n v="19.989999999999998"/>
    <x v="1"/>
    <x v="3"/>
    <x v="2"/>
    <x v="6"/>
    <s v="Small Box"/>
    <s v="Fellowes Super Stor/Drawer®"/>
    <n v="0.67"/>
    <x v="0"/>
    <x v="0"/>
    <x v="32"/>
    <s v="Florence"/>
    <n v="41042"/>
    <x v="11"/>
    <x v="4"/>
    <d v="2015-01-13T00:00:00"/>
    <n v="1"/>
    <n v="-224.64400000000001"/>
    <n v="10"/>
    <n v="257.52"/>
    <n v="91200"/>
    <n v="1"/>
    <n v="27.66"/>
    <x v="0"/>
  </r>
  <r>
    <x v="111"/>
    <n v="1"/>
    <s v="Craig Liu"/>
    <x v="3"/>
    <n v="7.0000000000000007E-2"/>
    <x v="0"/>
    <n v="65.989999999999995"/>
    <n v="8.8000000000000007"/>
    <x v="1"/>
    <x v="2"/>
    <x v="1"/>
    <x v="12"/>
    <s v="Small Box"/>
    <s v="6120"/>
    <n v="0.57999999999999996"/>
    <x v="0"/>
    <x v="2"/>
    <x v="8"/>
    <s v="Concord"/>
    <n v="94521"/>
    <x v="11"/>
    <x v="4"/>
    <d v="2015-01-12T00:00:00"/>
    <n v="0"/>
    <n v="109.836"/>
    <n v="9"/>
    <n v="471.66"/>
    <n v="86886"/>
    <n v="1"/>
    <n v="65.92"/>
    <x v="2"/>
  </r>
  <r>
    <x v="112"/>
    <n v="1"/>
    <s v="Pauline Finch"/>
    <x v="3"/>
    <n v="0"/>
    <x v="1"/>
    <n v="10.01"/>
    <n v="1.99"/>
    <x v="2"/>
    <x v="2"/>
    <x v="1"/>
    <x v="1"/>
    <s v="Small Pack"/>
    <s v="TDK 4.7GB DVD-R"/>
    <n v="0.41"/>
    <x v="0"/>
    <x v="2"/>
    <x v="8"/>
    <s v="Costa Mesa"/>
    <n v="92627"/>
    <x v="11"/>
    <x v="4"/>
    <d v="2015-01-14T00:00:00"/>
    <n v="2"/>
    <n v="82.703400000000002"/>
    <n v="11"/>
    <n v="119.86"/>
    <n v="86886"/>
    <n v="0"/>
    <n v="10.01"/>
    <x v="2"/>
  </r>
  <r>
    <x v="113"/>
    <n v="1"/>
    <s v="Sean N Boyer"/>
    <x v="3"/>
    <n v="7.0000000000000007E-2"/>
    <x v="0"/>
    <n v="65.989999999999995"/>
    <n v="8.8000000000000007"/>
    <x v="1"/>
    <x v="2"/>
    <x v="1"/>
    <x v="12"/>
    <s v="Small Box"/>
    <s v="6120"/>
    <n v="0.57999999999999996"/>
    <x v="0"/>
    <x v="2"/>
    <x v="8"/>
    <s v="Los Angeles"/>
    <n v="90045"/>
    <x v="11"/>
    <x v="4"/>
    <d v="2015-01-12T00:00:00"/>
    <n v="0"/>
    <n v="109.836"/>
    <n v="37"/>
    <n v="1939.03"/>
    <n v="23877"/>
    <n v="1"/>
    <n v="65.92"/>
    <x v="2"/>
  </r>
  <r>
    <x v="113"/>
    <n v="0"/>
    <s v="Sean N Boyer"/>
    <x v="3"/>
    <n v="0"/>
    <x v="1"/>
    <n v="10.01"/>
    <n v="1.99"/>
    <x v="2"/>
    <x v="2"/>
    <x v="1"/>
    <x v="1"/>
    <s v="Small Pack"/>
    <s v="TDK 4.7GB DVD-R"/>
    <n v="0.41"/>
    <x v="0"/>
    <x v="2"/>
    <x v="8"/>
    <s v="Los Angeles"/>
    <n v="90045"/>
    <x v="11"/>
    <x v="4"/>
    <d v="2015-01-14T00:00:00"/>
    <n v="2"/>
    <n v="128.03"/>
    <n v="42"/>
    <n v="457.63"/>
    <n v="23877"/>
    <n v="0"/>
    <n v="10.01"/>
    <x v="2"/>
  </r>
  <r>
    <x v="114"/>
    <n v="1"/>
    <s v="Lynn Hines"/>
    <x v="0"/>
    <n v="0.06"/>
    <x v="0"/>
    <n v="2.08"/>
    <n v="5.33"/>
    <x v="1"/>
    <x v="2"/>
    <x v="0"/>
    <x v="11"/>
    <s v="Small Box"/>
    <s v="Eldon® Wave Desk Accessories"/>
    <n v="0.43"/>
    <x v="0"/>
    <x v="3"/>
    <x v="36"/>
    <s v="College Park"/>
    <n v="20740"/>
    <x v="12"/>
    <x v="5"/>
    <d v="2015-01-13T00:00:00"/>
    <n v="0"/>
    <n v="-82.559200000000004"/>
    <n v="4"/>
    <n v="9.23"/>
    <n v="91480"/>
    <n v="1"/>
    <n v="2.02"/>
    <x v="3"/>
  </r>
  <r>
    <x v="115"/>
    <n v="1"/>
    <s v="Gregory Rao"/>
    <x v="2"/>
    <n v="0.02"/>
    <x v="0"/>
    <n v="48.04"/>
    <n v="5.09"/>
    <x v="1"/>
    <x v="3"/>
    <x v="2"/>
    <x v="7"/>
    <s v="Small Box"/>
    <s v="Xerox 1910"/>
    <n v="0.37"/>
    <x v="0"/>
    <x v="2"/>
    <x v="8"/>
    <s v="Manteca"/>
    <n v="95336"/>
    <x v="12"/>
    <x v="5"/>
    <d v="2015-01-13T00:00:00"/>
    <n v="0"/>
    <n v="105.2526"/>
    <n v="3"/>
    <n v="152.54"/>
    <n v="90058"/>
    <n v="1"/>
    <n v="48.019999999999996"/>
    <x v="2"/>
  </r>
  <r>
    <x v="116"/>
    <n v="1"/>
    <s v="Katharine Bass"/>
    <x v="2"/>
    <n v="0.06"/>
    <x v="0"/>
    <n v="7.99"/>
    <n v="5.03"/>
    <x v="1"/>
    <x v="1"/>
    <x v="1"/>
    <x v="12"/>
    <s v="Medium Box"/>
    <s v="Bell Sonecor JB700 Caller ID"/>
    <n v="0.6"/>
    <x v="0"/>
    <x v="2"/>
    <x v="26"/>
    <s v="Henderson"/>
    <n v="89015"/>
    <x v="12"/>
    <x v="5"/>
    <d v="2015-01-13T00:00:00"/>
    <n v="0"/>
    <n v="-122.133"/>
    <n v="10"/>
    <n v="65.739999999999995"/>
    <n v="88881"/>
    <n v="1"/>
    <n v="7.9300000000000006"/>
    <x v="2"/>
  </r>
  <r>
    <x v="117"/>
    <n v="1"/>
    <s v="Gordon Lyon"/>
    <x v="2"/>
    <n v="0.06"/>
    <x v="0"/>
    <n v="4.4800000000000004"/>
    <n v="49"/>
    <x v="1"/>
    <x v="3"/>
    <x v="2"/>
    <x v="8"/>
    <s v="Large Box"/>
    <s v="Hoover Portapower™ Portable Vacuum"/>
    <n v="0.6"/>
    <x v="0"/>
    <x v="2"/>
    <x v="8"/>
    <s v="Pomona"/>
    <n v="91767"/>
    <x v="12"/>
    <x v="5"/>
    <d v="2015-01-17T00:00:00"/>
    <n v="4"/>
    <n v="-566"/>
    <n v="4"/>
    <n v="32.6"/>
    <n v="88645"/>
    <n v="1"/>
    <n v="4.4200000000000008"/>
    <x v="2"/>
  </r>
  <r>
    <x v="118"/>
    <n v="1"/>
    <s v="Mike G Hartman"/>
    <x v="2"/>
    <n v="7.0000000000000007E-2"/>
    <x v="0"/>
    <n v="5.98"/>
    <n v="5.79"/>
    <x v="1"/>
    <x v="1"/>
    <x v="2"/>
    <x v="7"/>
    <s v="Small Box"/>
    <s v="Xerox 1903"/>
    <n v="0.36"/>
    <x v="0"/>
    <x v="0"/>
    <x v="12"/>
    <s v="Pembroke Pines"/>
    <n v="33024"/>
    <x v="12"/>
    <x v="5"/>
    <d v="2015-01-15T00:00:00"/>
    <n v="2"/>
    <n v="-41.972700000000003"/>
    <n v="13"/>
    <n v="77.42"/>
    <n v="90408"/>
    <n v="1"/>
    <n v="5.91"/>
    <x v="0"/>
  </r>
  <r>
    <x v="119"/>
    <n v="1"/>
    <s v="Phillip Blum"/>
    <x v="4"/>
    <n v="0.08"/>
    <x v="0"/>
    <n v="125.99"/>
    <n v="4.2"/>
    <x v="1"/>
    <x v="1"/>
    <x v="1"/>
    <x v="12"/>
    <s v="Small Box"/>
    <s v="i1000plus"/>
    <n v="0.56999999999999995"/>
    <x v="0"/>
    <x v="2"/>
    <x v="14"/>
    <s v="Troutdale"/>
    <n v="97060"/>
    <x v="12"/>
    <x v="5"/>
    <d v="2015-01-14T00:00:00"/>
    <n v="1"/>
    <n v="989.81190000000004"/>
    <n v="14"/>
    <n v="1434.51"/>
    <n v="85980"/>
    <n v="1"/>
    <n v="125.91"/>
    <x v="2"/>
  </r>
  <r>
    <x v="120"/>
    <n v="1"/>
    <s v="Jean Webster"/>
    <x v="0"/>
    <n v="0.08"/>
    <x v="0"/>
    <n v="7.77"/>
    <n v="9.23"/>
    <x v="1"/>
    <x v="0"/>
    <x v="2"/>
    <x v="8"/>
    <s v="Small Box"/>
    <s v="Hoover Commercial Soft Guard Upright Vacuum And Disposable Filtration Bags"/>
    <n v="0.57999999999999996"/>
    <x v="0"/>
    <x v="3"/>
    <x v="28"/>
    <s v="Allentown"/>
    <n v="18103"/>
    <x v="13"/>
    <x v="6"/>
    <d v="2015-01-16T00:00:00"/>
    <n v="2"/>
    <n v="-209.25"/>
    <n v="7"/>
    <n v="56.44"/>
    <n v="88666"/>
    <n v="1"/>
    <n v="7.6899999999999995"/>
    <x v="3"/>
  </r>
  <r>
    <x v="120"/>
    <n v="0"/>
    <s v="Jean Webster"/>
    <x v="0"/>
    <n v="0.1"/>
    <x v="0"/>
    <n v="18.97"/>
    <n v="9.5399999999999991"/>
    <x v="2"/>
    <x v="0"/>
    <x v="2"/>
    <x v="7"/>
    <s v="Small Box"/>
    <s v="Xerox 1939"/>
    <n v="0.37"/>
    <x v="0"/>
    <x v="3"/>
    <x v="28"/>
    <s v="Allentown"/>
    <n v="18103"/>
    <x v="13"/>
    <x v="6"/>
    <d v="2015-01-16T00:00:00"/>
    <n v="2"/>
    <n v="-9.1636000000000006"/>
    <n v="3"/>
    <n v="56.73"/>
    <n v="88666"/>
    <n v="0"/>
    <n v="18.869999999999997"/>
    <x v="3"/>
  </r>
  <r>
    <x v="104"/>
    <n v="0"/>
    <s v="Sidney Greenberg"/>
    <x v="0"/>
    <n v="0.08"/>
    <x v="0"/>
    <n v="115.99"/>
    <n v="56.14"/>
    <x v="0"/>
    <x v="2"/>
    <x v="1"/>
    <x v="3"/>
    <s v="Jumbo Drum"/>
    <s v="Hewlett-Packard Deskjet 5550 Color Inkjet Printer"/>
    <n v="0.4"/>
    <x v="0"/>
    <x v="2"/>
    <x v="8"/>
    <s v="Salinas"/>
    <n v="93905"/>
    <x v="13"/>
    <x v="6"/>
    <d v="2015-01-16T00:00:00"/>
    <n v="2"/>
    <n v="-272.860884"/>
    <n v="5"/>
    <n v="562.92999999999995"/>
    <n v="89704"/>
    <n v="1"/>
    <n v="115.91"/>
    <x v="2"/>
  </r>
  <r>
    <x v="104"/>
    <n v="0"/>
    <s v="Sidney Greenberg"/>
    <x v="0"/>
    <n v="0.08"/>
    <x v="0"/>
    <n v="4.28"/>
    <n v="0.94"/>
    <x v="1"/>
    <x v="2"/>
    <x v="2"/>
    <x v="2"/>
    <s v="Wrap Bag"/>
    <s v="Newell 336"/>
    <n v="0.56000000000000005"/>
    <x v="0"/>
    <x v="2"/>
    <x v="8"/>
    <s v="Salinas"/>
    <n v="93905"/>
    <x v="13"/>
    <x v="6"/>
    <d v="2015-01-17T00:00:00"/>
    <n v="3"/>
    <n v="10.5792"/>
    <n v="7"/>
    <n v="29.18"/>
    <n v="89704"/>
    <n v="0"/>
    <n v="4.2"/>
    <x v="2"/>
  </r>
  <r>
    <x v="121"/>
    <n v="1"/>
    <s v="Debbie Stevenson"/>
    <x v="2"/>
    <n v="7.0000000000000007E-2"/>
    <x v="0"/>
    <n v="165.2"/>
    <n v="19.989999999999998"/>
    <x v="1"/>
    <x v="0"/>
    <x v="2"/>
    <x v="6"/>
    <s v="Small Box"/>
    <s v="Economy Rollaway Files"/>
    <n v="0.59"/>
    <x v="0"/>
    <x v="2"/>
    <x v="8"/>
    <s v="West Hollywood"/>
    <n v="90069"/>
    <x v="13"/>
    <x v="6"/>
    <d v="2015-01-16T00:00:00"/>
    <n v="2"/>
    <n v="521.69000000000005"/>
    <n v="7"/>
    <n v="1081.54"/>
    <n v="88061"/>
    <n v="1"/>
    <n v="165.13"/>
    <x v="2"/>
  </r>
  <r>
    <x v="122"/>
    <n v="1"/>
    <s v="Clarence Crowder"/>
    <x v="2"/>
    <n v="0.03"/>
    <x v="0"/>
    <n v="6.45"/>
    <n v="1.34"/>
    <x v="1"/>
    <x v="1"/>
    <x v="2"/>
    <x v="7"/>
    <s v="Wrap Bag"/>
    <s v="Wirebound Four 2-3/4 x 5 Forms per Page, 400 Sets per Book"/>
    <n v="0.36"/>
    <x v="0"/>
    <x v="2"/>
    <x v="4"/>
    <s v="Lacey"/>
    <n v="98503"/>
    <x v="13"/>
    <x v="6"/>
    <d v="2015-01-19T00:00:00"/>
    <n v="5"/>
    <n v="39.129899999999999"/>
    <n v="9"/>
    <n v="56.71"/>
    <n v="88448"/>
    <n v="1"/>
    <n v="6.42"/>
    <x v="2"/>
  </r>
  <r>
    <x v="123"/>
    <n v="1"/>
    <s v="Leroy Field"/>
    <x v="4"/>
    <n v="0.06"/>
    <x v="0"/>
    <n v="19.989999999999998"/>
    <n v="11.17"/>
    <x v="1"/>
    <x v="3"/>
    <x v="0"/>
    <x v="11"/>
    <s v="Large Box"/>
    <s v="Telescoping Adjustable Floor Lamp"/>
    <n v="0.6"/>
    <x v="0"/>
    <x v="2"/>
    <x v="37"/>
    <s v="Post Falls"/>
    <n v="83854"/>
    <x v="13"/>
    <x v="6"/>
    <d v="2015-01-14T00:00:00"/>
    <n v="0"/>
    <n v="-66.823599999999999"/>
    <n v="7"/>
    <n v="139.49"/>
    <n v="89716"/>
    <n v="1"/>
    <n v="19.93"/>
    <x v="2"/>
  </r>
  <r>
    <x v="124"/>
    <n v="1"/>
    <s v="Harriet Moore"/>
    <x v="4"/>
    <n v="0.06"/>
    <x v="0"/>
    <n v="320.98"/>
    <n v="58.95"/>
    <x v="0"/>
    <x v="3"/>
    <x v="0"/>
    <x v="9"/>
    <s v="Jumbo Drum"/>
    <s v="Hon 4070 Series Pagoda™ Round Back Stacking Chairs"/>
    <n v="0.56999999999999995"/>
    <x v="0"/>
    <x v="2"/>
    <x v="37"/>
    <s v="Rexburg"/>
    <n v="83440"/>
    <x v="13"/>
    <x v="6"/>
    <d v="2015-01-16T00:00:00"/>
    <n v="2"/>
    <n v="971.62199999999996"/>
    <n v="6"/>
    <n v="1952.43"/>
    <n v="89716"/>
    <n v="0"/>
    <n v="320.92"/>
    <x v="2"/>
  </r>
  <r>
    <x v="125"/>
    <n v="1"/>
    <s v="Laurence Simon"/>
    <x v="3"/>
    <n v="0.1"/>
    <x v="0"/>
    <n v="22.01"/>
    <n v="5.53"/>
    <x v="1"/>
    <x v="2"/>
    <x v="2"/>
    <x v="2"/>
    <s v="Small Pack"/>
    <s v="Boston 16801 Nautilus™ Battery Pencil Sharpener"/>
    <n v="0.59"/>
    <x v="0"/>
    <x v="1"/>
    <x v="6"/>
    <s v="Oakville"/>
    <n v="63129"/>
    <x v="13"/>
    <x v="6"/>
    <d v="2015-01-15T00:00:00"/>
    <n v="1"/>
    <n v="31.59"/>
    <n v="14"/>
    <n v="281.75"/>
    <n v="87900"/>
    <n v="1"/>
    <n v="21.91"/>
    <x v="1"/>
  </r>
  <r>
    <x v="126"/>
    <n v="1"/>
    <s v="Robyn Crawford"/>
    <x v="3"/>
    <n v="0.1"/>
    <x v="0"/>
    <n v="208.16"/>
    <n v="68.02"/>
    <x v="0"/>
    <x v="0"/>
    <x v="2"/>
    <x v="8"/>
    <s v="Jumbo Drum"/>
    <s v="1.7 Cubic Foot Compact &quot;Cube&quot; Office Refrigerators"/>
    <n v="0.57999999999999996"/>
    <x v="0"/>
    <x v="0"/>
    <x v="34"/>
    <s v="Germantown"/>
    <n v="38138"/>
    <x v="13"/>
    <x v="6"/>
    <d v="2015-01-14T00:00:00"/>
    <n v="0"/>
    <n v="-137.52199999999999"/>
    <n v="4"/>
    <n v="768.81"/>
    <n v="86507"/>
    <n v="1"/>
    <n v="208.06"/>
    <x v="0"/>
  </r>
  <r>
    <x v="127"/>
    <n v="1"/>
    <s v="Arthur Gold"/>
    <x v="3"/>
    <n v="7.0000000000000007E-2"/>
    <x v="0"/>
    <n v="90.48"/>
    <n v="19.989999999999998"/>
    <x v="1"/>
    <x v="0"/>
    <x v="2"/>
    <x v="15"/>
    <s v="Small Box"/>
    <s v="Tyvek® Side-Opening Peel &amp; Seel® Expanding Envelopes"/>
    <n v="0.4"/>
    <x v="0"/>
    <x v="0"/>
    <x v="34"/>
    <s v="Hendersonville"/>
    <n v="37075"/>
    <x v="13"/>
    <x v="6"/>
    <d v="2015-01-15T00:00:00"/>
    <n v="1"/>
    <n v="-11.816000000000001"/>
    <n v="2"/>
    <n v="183.39"/>
    <n v="86507"/>
    <n v="0"/>
    <n v="90.410000000000011"/>
    <x v="0"/>
  </r>
  <r>
    <x v="127"/>
    <n v="0"/>
    <s v="Arthur Gold"/>
    <x v="3"/>
    <n v="0.01"/>
    <x v="0"/>
    <n v="9.48"/>
    <n v="7.29"/>
    <x v="2"/>
    <x v="0"/>
    <x v="0"/>
    <x v="11"/>
    <s v="Small Pack"/>
    <s v="DAX Two-Tone Rosewood/Black Document Frame, Desktop, 5 x 7"/>
    <n v="0.45"/>
    <x v="0"/>
    <x v="0"/>
    <x v="34"/>
    <s v="Hendersonville"/>
    <n v="37075"/>
    <x v="13"/>
    <x v="6"/>
    <d v="2015-01-16T00:00:00"/>
    <n v="2"/>
    <n v="238.93379999999999"/>
    <n v="1"/>
    <n v="12.9"/>
    <n v="86507"/>
    <n v="0"/>
    <n v="9.4700000000000006"/>
    <x v="0"/>
  </r>
  <r>
    <x v="127"/>
    <n v="0"/>
    <s v="Arthur Gold"/>
    <x v="3"/>
    <n v="0.02"/>
    <x v="0"/>
    <n v="4.28"/>
    <n v="0.94"/>
    <x v="1"/>
    <x v="0"/>
    <x v="2"/>
    <x v="2"/>
    <s v="Wrap Bag"/>
    <s v="Newell 336"/>
    <n v="0.56000000000000005"/>
    <x v="0"/>
    <x v="0"/>
    <x v="34"/>
    <s v="Hendersonville"/>
    <n v="37075"/>
    <x v="13"/>
    <x v="6"/>
    <d v="2015-01-15T00:00:00"/>
    <n v="1"/>
    <n v="-105.126"/>
    <n v="4"/>
    <n v="17.89"/>
    <n v="86507"/>
    <n v="0"/>
    <n v="4.2600000000000007"/>
    <x v="0"/>
  </r>
  <r>
    <x v="128"/>
    <n v="1"/>
    <s v="Kent Kerr"/>
    <x v="0"/>
    <n v="0.09"/>
    <x v="0"/>
    <n v="2.88"/>
    <n v="0.7"/>
    <x v="1"/>
    <x v="1"/>
    <x v="2"/>
    <x v="2"/>
    <s v="Wrap Bag"/>
    <s v="Newell 335"/>
    <n v="0.56000000000000005"/>
    <x v="0"/>
    <x v="0"/>
    <x v="34"/>
    <s v="Knoxville"/>
    <n v="37918"/>
    <x v="14"/>
    <x v="0"/>
    <d v="2015-01-16T00:00:00"/>
    <n v="1"/>
    <n v="-172.71799999999999"/>
    <n v="2"/>
    <n v="5.5"/>
    <n v="89520"/>
    <n v="1"/>
    <n v="2.79"/>
    <x v="0"/>
  </r>
  <r>
    <x v="129"/>
    <n v="1"/>
    <s v="Dawn Larson"/>
    <x v="0"/>
    <n v="0.09"/>
    <x v="0"/>
    <n v="2.88"/>
    <n v="0.7"/>
    <x v="1"/>
    <x v="3"/>
    <x v="2"/>
    <x v="2"/>
    <s v="Wrap Bag"/>
    <s v="Newell 346"/>
    <n v="0.56000000000000005"/>
    <x v="0"/>
    <x v="1"/>
    <x v="25"/>
    <s v="Madison Heights"/>
    <n v="48071"/>
    <x v="14"/>
    <x v="0"/>
    <d v="2015-01-15T00:00:00"/>
    <n v="0"/>
    <n v="4.8499999999999996"/>
    <n v="7"/>
    <n v="19.29"/>
    <n v="88758"/>
    <n v="1"/>
    <n v="2.79"/>
    <x v="1"/>
  </r>
  <r>
    <x v="130"/>
    <n v="1"/>
    <s v="Ernest Barber"/>
    <x v="1"/>
    <n v="0.02"/>
    <x v="0"/>
    <n v="15.28"/>
    <n v="1.99"/>
    <x v="1"/>
    <x v="3"/>
    <x v="1"/>
    <x v="1"/>
    <s v="Small Pack"/>
    <s v="Memorex 4.7GB DVD+R, 3/Pack"/>
    <n v="0.42"/>
    <x v="0"/>
    <x v="2"/>
    <x v="26"/>
    <s v="Carson City"/>
    <n v="89701"/>
    <x v="14"/>
    <x v="0"/>
    <d v="2015-01-16T00:00:00"/>
    <n v="1"/>
    <n v="163.1574"/>
    <n v="15"/>
    <n v="236.46"/>
    <n v="88479"/>
    <n v="1"/>
    <n v="15.26"/>
    <x v="2"/>
  </r>
  <r>
    <x v="130"/>
    <n v="0"/>
    <s v="Ernest Barber"/>
    <x v="1"/>
    <n v="0"/>
    <x v="1"/>
    <n v="85.99"/>
    <n v="3.3"/>
    <x v="1"/>
    <x v="3"/>
    <x v="1"/>
    <x v="12"/>
    <s v="Small Pack"/>
    <s v="Accessory20"/>
    <n v="0.37"/>
    <x v="0"/>
    <x v="2"/>
    <x v="26"/>
    <s v="Carson City"/>
    <n v="89701"/>
    <x v="14"/>
    <x v="0"/>
    <d v="2015-01-16T00:00:00"/>
    <n v="1"/>
    <n v="-302.22500000000002"/>
    <n v="1"/>
    <n v="73.819999999999993"/>
    <n v="88479"/>
    <n v="0"/>
    <n v="85.99"/>
    <x v="2"/>
  </r>
  <r>
    <x v="131"/>
    <n v="1"/>
    <s v="Eileen Fletcher"/>
    <x v="1"/>
    <n v="0.08"/>
    <x v="0"/>
    <n v="4.91"/>
    <n v="4.97"/>
    <x v="1"/>
    <x v="3"/>
    <x v="2"/>
    <x v="5"/>
    <s v="Small Box"/>
    <s v="Pressboard Covers with Storage Hooks, 9 1/2&quot; x 11&quot;, Light Blue"/>
    <n v="0.38"/>
    <x v="0"/>
    <x v="1"/>
    <x v="2"/>
    <s v="Gary"/>
    <n v="46404"/>
    <x v="14"/>
    <x v="0"/>
    <d v="2015-01-16T00:00:00"/>
    <n v="1"/>
    <n v="-99.762500000000003"/>
    <n v="12"/>
    <n v="58.95"/>
    <n v="88600"/>
    <n v="1"/>
    <n v="4.83"/>
    <x v="1"/>
  </r>
  <r>
    <x v="131"/>
    <n v="0"/>
    <s v="Eileen Fletcher"/>
    <x v="1"/>
    <n v="0.01"/>
    <x v="0"/>
    <n v="3499.99"/>
    <n v="24.49"/>
    <x v="1"/>
    <x v="3"/>
    <x v="1"/>
    <x v="4"/>
    <s v="Large Box"/>
    <s v="Canon imageCLASS 2200 Advanced Copier"/>
    <n v="0.37"/>
    <x v="0"/>
    <x v="1"/>
    <x v="2"/>
    <s v="Gary"/>
    <n v="46404"/>
    <x v="14"/>
    <x v="0"/>
    <d v="2015-01-16T00:00:00"/>
    <n v="1"/>
    <n v="-3061.82"/>
    <n v="1"/>
    <n v="3672.89"/>
    <n v="88600"/>
    <n v="0"/>
    <n v="3499.9799999999996"/>
    <x v="1"/>
  </r>
  <r>
    <x v="132"/>
    <n v="1"/>
    <s v="Jeremy Pratt"/>
    <x v="1"/>
    <n v="0.03"/>
    <x v="0"/>
    <n v="5.84"/>
    <n v="1.2"/>
    <x v="1"/>
    <x v="3"/>
    <x v="2"/>
    <x v="2"/>
    <s v="Wrap Bag"/>
    <s v="Newell 312"/>
    <n v="0.55000000000000004"/>
    <x v="0"/>
    <x v="1"/>
    <x v="2"/>
    <s v="Granger"/>
    <n v="46530"/>
    <x v="14"/>
    <x v="0"/>
    <d v="2015-01-17T00:00:00"/>
    <n v="2"/>
    <n v="-0.01"/>
    <n v="2"/>
    <n v="11.74"/>
    <n v="88600"/>
    <n v="0"/>
    <n v="5.81"/>
    <x v="1"/>
  </r>
  <r>
    <x v="133"/>
    <n v="1"/>
    <s v="Lori Wolfe"/>
    <x v="1"/>
    <n v="0.08"/>
    <x v="0"/>
    <n v="8.09"/>
    <n v="7.96"/>
    <x v="2"/>
    <x v="2"/>
    <x v="0"/>
    <x v="11"/>
    <s v="Small Box"/>
    <s v="6&quot; Cubicle Wall Clock, Black"/>
    <n v="0.49"/>
    <x v="0"/>
    <x v="0"/>
    <x v="0"/>
    <s v="Hattiesburg"/>
    <n v="39401"/>
    <x v="14"/>
    <x v="0"/>
    <d v="2015-01-16T00:00:00"/>
    <n v="1"/>
    <n v="15.984"/>
    <n v="6"/>
    <n v="48.25"/>
    <n v="90530"/>
    <n v="1"/>
    <n v="8.01"/>
    <x v="0"/>
  </r>
  <r>
    <x v="134"/>
    <n v="1"/>
    <s v="Tina Evans"/>
    <x v="2"/>
    <n v="0.01"/>
    <x v="0"/>
    <n v="4.9800000000000004"/>
    <n v="4.75"/>
    <x v="1"/>
    <x v="2"/>
    <x v="2"/>
    <x v="7"/>
    <s v="Small Box"/>
    <s v="Hammermill CopyPlus Copy Paper (20Lb. and 84 Bright)"/>
    <n v="0.36"/>
    <x v="0"/>
    <x v="1"/>
    <x v="10"/>
    <s v="Lombard"/>
    <n v="60148"/>
    <x v="14"/>
    <x v="0"/>
    <d v="2015-01-20T00:00:00"/>
    <n v="5"/>
    <n v="-75.900400000000005"/>
    <n v="10"/>
    <n v="52.93"/>
    <n v="89128"/>
    <n v="1"/>
    <n v="4.9700000000000006"/>
    <x v="1"/>
  </r>
  <r>
    <x v="134"/>
    <n v="0"/>
    <s v="Tina Evans"/>
    <x v="2"/>
    <n v="0.04"/>
    <x v="0"/>
    <n v="6.35"/>
    <n v="1.02"/>
    <x v="1"/>
    <x v="2"/>
    <x v="2"/>
    <x v="7"/>
    <s v="Wrap Bag"/>
    <s v="Telephone Message Books with Fax/Mobile Section, 5 1/2&quot; x 3 3/16&quot;"/>
    <n v="0.39"/>
    <x v="0"/>
    <x v="1"/>
    <x v="10"/>
    <s v="Lombard"/>
    <n v="60148"/>
    <x v="14"/>
    <x v="0"/>
    <d v="2015-01-20T00:00:00"/>
    <n v="5"/>
    <n v="52.170900000000003"/>
    <n v="12"/>
    <n v="75.61"/>
    <n v="89128"/>
    <n v="0"/>
    <n v="6.31"/>
    <x v="1"/>
  </r>
  <r>
    <x v="135"/>
    <n v="1"/>
    <s v="Rhonda Ivey"/>
    <x v="4"/>
    <n v="0.06"/>
    <x v="0"/>
    <n v="7.04"/>
    <n v="2.17"/>
    <x v="1"/>
    <x v="0"/>
    <x v="2"/>
    <x v="7"/>
    <s v="Wrap Bag"/>
    <s v="Wirebound Message Books, 2 7/8&quot; x 5&quot;, 3 Forms per Page"/>
    <n v="0.38"/>
    <x v="0"/>
    <x v="3"/>
    <x v="28"/>
    <s v="West Mifflin"/>
    <n v="15122"/>
    <x v="14"/>
    <x v="0"/>
    <d v="2015-01-17T00:00:00"/>
    <n v="2"/>
    <n v="2.4851999999999999"/>
    <n v="2"/>
    <n v="14.65"/>
    <n v="91086"/>
    <n v="1"/>
    <n v="6.98"/>
    <x v="3"/>
  </r>
  <r>
    <x v="136"/>
    <n v="1"/>
    <s v="Wesley Tate"/>
    <x v="3"/>
    <n v="0"/>
    <x v="1"/>
    <n v="8.6"/>
    <n v="6.19"/>
    <x v="1"/>
    <x v="3"/>
    <x v="2"/>
    <x v="5"/>
    <s v="Small Box"/>
    <s v="Avery Printable Repositionable Plastic Tabs"/>
    <n v="0.38"/>
    <x v="0"/>
    <x v="1"/>
    <x v="10"/>
    <s v="Chicago"/>
    <n v="60653"/>
    <x v="14"/>
    <x v="0"/>
    <d v="2015-01-15T00:00:00"/>
    <n v="0"/>
    <n v="-42.8536"/>
    <n v="48"/>
    <n v="447.89"/>
    <n v="37729"/>
    <n v="1"/>
    <n v="8.6"/>
    <x v="1"/>
  </r>
  <r>
    <x v="137"/>
    <n v="1"/>
    <s v="Crystal Floyd"/>
    <x v="3"/>
    <n v="0"/>
    <x v="1"/>
    <n v="8.6"/>
    <n v="6.19"/>
    <x v="1"/>
    <x v="3"/>
    <x v="2"/>
    <x v="5"/>
    <s v="Small Box"/>
    <s v="Avery Printable Repositionable Plastic Tabs"/>
    <n v="0.38"/>
    <x v="0"/>
    <x v="1"/>
    <x v="25"/>
    <s v="Battle Creek"/>
    <n v="49017"/>
    <x v="14"/>
    <x v="0"/>
    <d v="2015-01-15T00:00:00"/>
    <n v="0"/>
    <n v="-33.211539999999999"/>
    <n v="12"/>
    <n v="111.97"/>
    <n v="86144"/>
    <n v="1"/>
    <n v="8.6"/>
    <x v="1"/>
  </r>
  <r>
    <x v="138"/>
    <n v="1"/>
    <s v="Patricia Cole Blair"/>
    <x v="0"/>
    <n v="0.09"/>
    <x v="0"/>
    <n v="28.48"/>
    <n v="1.99"/>
    <x v="1"/>
    <x v="0"/>
    <x v="1"/>
    <x v="1"/>
    <s v="Small Pack"/>
    <s v="Memorex 4.7GB DVD+RW, 3/Pack"/>
    <n v="0.4"/>
    <x v="0"/>
    <x v="1"/>
    <x v="38"/>
    <s v="Wichita"/>
    <n v="67212"/>
    <x v="15"/>
    <x v="1"/>
    <d v="2015-01-19T00:00:00"/>
    <n v="3"/>
    <n v="132.68700000000001"/>
    <n v="7"/>
    <n v="192.3"/>
    <n v="89762"/>
    <n v="1"/>
    <n v="28.39"/>
    <x v="1"/>
  </r>
  <r>
    <x v="138"/>
    <n v="0"/>
    <s v="Patricia Cole Blair"/>
    <x v="0"/>
    <n v="0.08"/>
    <x v="0"/>
    <n v="65.989999999999995"/>
    <n v="4.99"/>
    <x v="2"/>
    <x v="0"/>
    <x v="1"/>
    <x v="12"/>
    <s v="Small Box"/>
    <s v="MicroTAC 650"/>
    <n v="0.57999999999999996"/>
    <x v="0"/>
    <x v="1"/>
    <x v="38"/>
    <s v="Wichita"/>
    <n v="67212"/>
    <x v="15"/>
    <x v="1"/>
    <d v="2015-01-18T00:00:00"/>
    <n v="2"/>
    <n v="496.89"/>
    <n v="14"/>
    <n v="748.1"/>
    <n v="89762"/>
    <n v="0"/>
    <n v="65.91"/>
    <x v="1"/>
  </r>
  <r>
    <x v="139"/>
    <n v="1"/>
    <s v="Alex Watkins"/>
    <x v="0"/>
    <n v="0.09"/>
    <x v="0"/>
    <n v="2.1800000000000002"/>
    <n v="0.78"/>
    <x v="1"/>
    <x v="0"/>
    <x v="2"/>
    <x v="14"/>
    <s v="Wrap Bag"/>
    <s v="Stockwell Push Pins"/>
    <n v="0.52"/>
    <x v="0"/>
    <x v="3"/>
    <x v="11"/>
    <s v="Woodmere"/>
    <n v="11598"/>
    <x v="15"/>
    <x v="1"/>
    <d v="2015-01-18T00:00:00"/>
    <n v="2"/>
    <n v="2.4548000000000001"/>
    <n v="9"/>
    <n v="19.12"/>
    <n v="89679"/>
    <n v="1"/>
    <n v="2.0900000000000003"/>
    <x v="3"/>
  </r>
  <r>
    <x v="139"/>
    <n v="0"/>
    <s v="Alex Watkins"/>
    <x v="0"/>
    <n v="0.05"/>
    <x v="0"/>
    <n v="179.29"/>
    <n v="29.21"/>
    <x v="0"/>
    <x v="0"/>
    <x v="0"/>
    <x v="0"/>
    <s v="Jumbo Box"/>
    <s v="Bevis Round Conference Table Top, X-Base"/>
    <n v="0.76"/>
    <x v="0"/>
    <x v="3"/>
    <x v="11"/>
    <s v="Woodmere"/>
    <n v="11598"/>
    <x v="15"/>
    <x v="1"/>
    <d v="2015-01-18T00:00:00"/>
    <n v="2"/>
    <n v="-537.27977731999999"/>
    <n v="1"/>
    <n v="186.64"/>
    <n v="89679"/>
    <n v="0"/>
    <n v="179.23999999999998"/>
    <x v="3"/>
  </r>
  <r>
    <x v="140"/>
    <n v="1"/>
    <s v="Courtney Nelson"/>
    <x v="0"/>
    <n v="0.02"/>
    <x v="0"/>
    <n v="110.98"/>
    <n v="13.99"/>
    <x v="1"/>
    <x v="1"/>
    <x v="0"/>
    <x v="11"/>
    <s v="Medium Box"/>
    <s v="Rubbermaid ClusterMat Chairmats, Mat Size- 66&quot; x 60&quot;, Lip 20&quot; x 11&quot; -90 Degree Angle"/>
    <n v="0.69"/>
    <x v="0"/>
    <x v="3"/>
    <x v="36"/>
    <s v="Laurel"/>
    <n v="20707"/>
    <x v="15"/>
    <x v="1"/>
    <d v="2015-01-18T00:00:00"/>
    <n v="2"/>
    <n v="-106.3424"/>
    <n v="2"/>
    <n v="226.53"/>
    <n v="86591"/>
    <n v="1"/>
    <n v="110.96000000000001"/>
    <x v="3"/>
  </r>
  <r>
    <x v="140"/>
    <n v="0"/>
    <s v="Courtney Nelson"/>
    <x v="0"/>
    <n v="0.01"/>
    <x v="0"/>
    <n v="8.01"/>
    <n v="2.87"/>
    <x v="1"/>
    <x v="1"/>
    <x v="2"/>
    <x v="7"/>
    <s v="Wrap Bag"/>
    <s v="TOPS Money Receipt Book, Consecutively Numbered in Red,"/>
    <n v="0.4"/>
    <x v="0"/>
    <x v="3"/>
    <x v="36"/>
    <s v="Laurel"/>
    <n v="20707"/>
    <x v="15"/>
    <x v="1"/>
    <d v="2015-01-18T00:00:00"/>
    <n v="2"/>
    <n v="44.976799999999997"/>
    <n v="8"/>
    <n v="68.650000000000006"/>
    <n v="86591"/>
    <n v="0"/>
    <n v="8"/>
    <x v="3"/>
  </r>
  <r>
    <x v="141"/>
    <n v="1"/>
    <s v="Max Small"/>
    <x v="1"/>
    <n v="0.03"/>
    <x v="0"/>
    <n v="7.37"/>
    <n v="5.53"/>
    <x v="1"/>
    <x v="3"/>
    <x v="1"/>
    <x v="1"/>
    <s v="Small Pack"/>
    <s v="Imation 3.5&quot; Unformatted DS/HD Diskettes, 10/Box"/>
    <n v="0.69"/>
    <x v="0"/>
    <x v="1"/>
    <x v="19"/>
    <s v="Bartlesville"/>
    <n v="74006"/>
    <x v="15"/>
    <x v="1"/>
    <d v="2015-01-18T00:00:00"/>
    <n v="2"/>
    <n v="-133.69999999999999"/>
    <n v="11"/>
    <n v="85.79"/>
    <n v="88972"/>
    <n v="1"/>
    <n v="7.34"/>
    <x v="1"/>
  </r>
  <r>
    <x v="142"/>
    <n v="1"/>
    <s v="Miriam Mueller"/>
    <x v="2"/>
    <n v="0.04"/>
    <x v="0"/>
    <n v="22.72"/>
    <n v="8.99"/>
    <x v="1"/>
    <x v="3"/>
    <x v="0"/>
    <x v="11"/>
    <s v="Small Pack"/>
    <s v="Executive Impressions 14&quot; Two-Color Numerals Wall Clock"/>
    <n v="0.44"/>
    <x v="0"/>
    <x v="0"/>
    <x v="34"/>
    <s v="Murfreesboro"/>
    <n v="37130"/>
    <x v="15"/>
    <x v="1"/>
    <d v="2015-01-20T00:00:00"/>
    <n v="4"/>
    <n v="-678.49599999999998"/>
    <n v="9"/>
    <n v="202.41"/>
    <n v="88677"/>
    <n v="1"/>
    <n v="22.68"/>
    <x v="0"/>
  </r>
  <r>
    <x v="143"/>
    <n v="1"/>
    <s v="Allison Kirby"/>
    <x v="2"/>
    <n v="0.04"/>
    <x v="0"/>
    <n v="22.72"/>
    <n v="8.99"/>
    <x v="1"/>
    <x v="3"/>
    <x v="0"/>
    <x v="11"/>
    <s v="Small Pack"/>
    <s v="Executive Impressions 14&quot; Two-Color Numerals Wall Clock"/>
    <n v="0.44"/>
    <x v="0"/>
    <x v="1"/>
    <x v="18"/>
    <s v="Dallas"/>
    <n v="75203"/>
    <x v="15"/>
    <x v="1"/>
    <d v="2015-01-20T00:00:00"/>
    <n v="4"/>
    <n v="70.028000000000006"/>
    <n v="37"/>
    <n v="832.14"/>
    <n v="22147"/>
    <n v="1"/>
    <n v="22.68"/>
    <x v="1"/>
  </r>
  <r>
    <x v="144"/>
    <n v="1"/>
    <s v="Daniel Richmond"/>
    <x v="2"/>
    <n v="0.04"/>
    <x v="0"/>
    <n v="2.98"/>
    <n v="2.0299999999999998"/>
    <x v="2"/>
    <x v="3"/>
    <x v="2"/>
    <x v="2"/>
    <s v="Wrap Bag"/>
    <s v="Premium Writing Pencils, Soft, #2 by Central Association for the Blind"/>
    <n v="0.56999999999999995"/>
    <x v="0"/>
    <x v="3"/>
    <x v="27"/>
    <s v="Boardman"/>
    <n v="44512"/>
    <x v="15"/>
    <x v="1"/>
    <d v="2015-01-16T00:00:00"/>
    <n v="0"/>
    <n v="-22.01"/>
    <n v="5"/>
    <n v="15.7"/>
    <n v="88745"/>
    <n v="1"/>
    <n v="2.94"/>
    <x v="3"/>
  </r>
  <r>
    <x v="144"/>
    <n v="0"/>
    <s v="Daniel Richmond"/>
    <x v="2"/>
    <n v="0.01"/>
    <x v="0"/>
    <n v="125.99"/>
    <n v="8.99"/>
    <x v="1"/>
    <x v="3"/>
    <x v="1"/>
    <x v="12"/>
    <s v="Small Box"/>
    <s v="M70"/>
    <n v="0.59"/>
    <x v="0"/>
    <x v="3"/>
    <x v="27"/>
    <s v="Boardman"/>
    <n v="44512"/>
    <x v="15"/>
    <x v="1"/>
    <d v="2015-01-21T00:00:00"/>
    <n v="5"/>
    <n v="426.46032000000002"/>
    <n v="6"/>
    <n v="680.65"/>
    <n v="88745"/>
    <n v="0"/>
    <n v="125.97999999999999"/>
    <x v="3"/>
  </r>
  <r>
    <x v="145"/>
    <n v="1"/>
    <s v="Holly Osborne"/>
    <x v="4"/>
    <n v="0"/>
    <x v="1"/>
    <n v="13.43"/>
    <n v="5.5"/>
    <x v="1"/>
    <x v="2"/>
    <x v="2"/>
    <x v="6"/>
    <s v="Small Box"/>
    <s v="Fellowes Personal Hanging Folder Files, Navy"/>
    <n v="0.56999999999999995"/>
    <x v="0"/>
    <x v="0"/>
    <x v="1"/>
    <s v="Hot Springs"/>
    <n v="71901"/>
    <x v="15"/>
    <x v="1"/>
    <d v="2015-01-17T00:00:00"/>
    <n v="1"/>
    <n v="-253.77799999999999"/>
    <n v="9"/>
    <n v="129.54"/>
    <n v="86338"/>
    <n v="1"/>
    <n v="13.43"/>
    <x v="0"/>
  </r>
  <r>
    <x v="146"/>
    <n v="1"/>
    <s v="Kristine Singleton"/>
    <x v="4"/>
    <n v="0.1"/>
    <x v="0"/>
    <n v="5.81"/>
    <n v="8.49"/>
    <x v="1"/>
    <x v="3"/>
    <x v="2"/>
    <x v="5"/>
    <s v="Small Box"/>
    <s v="Fellowes Black Plastic Comb Bindings"/>
    <n v="0.39"/>
    <x v="0"/>
    <x v="1"/>
    <x v="10"/>
    <s v="Naperville"/>
    <n v="60540"/>
    <x v="15"/>
    <x v="1"/>
    <d v="2015-01-17T00:00:00"/>
    <n v="1"/>
    <n v="-350.43950000000001"/>
    <n v="12"/>
    <n v="64.959999999999994"/>
    <n v="86789"/>
    <n v="1"/>
    <n v="5.71"/>
    <x v="1"/>
  </r>
  <r>
    <x v="146"/>
    <n v="0"/>
    <s v="Kristine Singleton"/>
    <x v="4"/>
    <n v="0.03"/>
    <x v="0"/>
    <n v="1.81"/>
    <n v="0.75"/>
    <x v="1"/>
    <x v="3"/>
    <x v="2"/>
    <x v="14"/>
    <s v="Wrap Bag"/>
    <s v="Assorted Color Push Pins"/>
    <n v="0.52"/>
    <x v="0"/>
    <x v="1"/>
    <x v="10"/>
    <s v="Naperville"/>
    <n v="60540"/>
    <x v="15"/>
    <x v="1"/>
    <d v="2015-01-17T00:00:00"/>
    <n v="1"/>
    <n v="4.2027999999999999"/>
    <n v="10"/>
    <n v="19.14"/>
    <n v="86789"/>
    <n v="0"/>
    <n v="1.78"/>
    <x v="1"/>
  </r>
  <r>
    <x v="147"/>
    <n v="1"/>
    <s v="Edith Reynolds"/>
    <x v="3"/>
    <n v="0.02"/>
    <x v="0"/>
    <n v="12.99"/>
    <n v="14.37"/>
    <x v="1"/>
    <x v="2"/>
    <x v="0"/>
    <x v="11"/>
    <s v="Large Box"/>
    <s v="Tensor &quot;Hersey Kiss&quot; Styled Floor Lamp"/>
    <n v="0.73"/>
    <x v="0"/>
    <x v="1"/>
    <x v="39"/>
    <s v="Mandan"/>
    <n v="58554"/>
    <x v="15"/>
    <x v="1"/>
    <d v="2015-01-18T00:00:00"/>
    <n v="2"/>
    <n v="-159.86000000000001"/>
    <n v="5"/>
    <n v="67.64"/>
    <n v="89129"/>
    <n v="1"/>
    <n v="12.97"/>
    <x v="1"/>
  </r>
  <r>
    <x v="147"/>
    <n v="0"/>
    <s v="Edith Reynolds"/>
    <x v="3"/>
    <n v="0.05"/>
    <x v="0"/>
    <n v="35.44"/>
    <n v="7.5"/>
    <x v="1"/>
    <x v="2"/>
    <x v="2"/>
    <x v="7"/>
    <s v="Small Box"/>
    <s v="Xerox 1906"/>
    <n v="0.38"/>
    <x v="0"/>
    <x v="1"/>
    <x v="39"/>
    <s v="Mandan"/>
    <n v="58554"/>
    <x v="15"/>
    <x v="1"/>
    <d v="2015-01-18T00:00:00"/>
    <n v="2"/>
    <n v="165.88980000000001"/>
    <n v="7"/>
    <n v="240.42"/>
    <n v="89129"/>
    <n v="0"/>
    <n v="35.39"/>
    <x v="1"/>
  </r>
  <r>
    <x v="147"/>
    <n v="0"/>
    <s v="Edith Reynolds"/>
    <x v="3"/>
    <n v="0.02"/>
    <x v="0"/>
    <n v="12.98"/>
    <n v="3.14"/>
    <x v="1"/>
    <x v="2"/>
    <x v="2"/>
    <x v="16"/>
    <s v="Small Pack"/>
    <s v="Acme® 8&quot; Straight Scissors"/>
    <n v="0.6"/>
    <x v="0"/>
    <x v="1"/>
    <x v="39"/>
    <s v="Mandan"/>
    <n v="58554"/>
    <x v="15"/>
    <x v="1"/>
    <d v="2015-01-19T00:00:00"/>
    <n v="3"/>
    <n v="75.010000000000005"/>
    <n v="14"/>
    <n v="184.4"/>
    <n v="89129"/>
    <n v="0"/>
    <n v="12.96"/>
    <x v="1"/>
  </r>
  <r>
    <x v="148"/>
    <n v="1"/>
    <s v="Eva Silverman"/>
    <x v="0"/>
    <n v="0.08"/>
    <x v="0"/>
    <n v="30.53"/>
    <n v="19.989999999999998"/>
    <x v="1"/>
    <x v="0"/>
    <x v="2"/>
    <x v="13"/>
    <s v="Small Box"/>
    <s v="Avery 4027 File Folder Labels for Dot Matrix Printers, 5000 Labels per Box, White"/>
    <n v="0.39"/>
    <x v="0"/>
    <x v="1"/>
    <x v="10"/>
    <s v="Wilmette"/>
    <n v="60091"/>
    <x v="16"/>
    <x v="2"/>
    <d v="2015-01-17T00:00:00"/>
    <n v="0"/>
    <n v="-239.8656"/>
    <n v="10"/>
    <n v="285.87"/>
    <n v="86307"/>
    <n v="1"/>
    <n v="30.450000000000003"/>
    <x v="1"/>
  </r>
  <r>
    <x v="149"/>
    <n v="1"/>
    <s v="Joel Huffman"/>
    <x v="0"/>
    <n v="0.01"/>
    <x v="0"/>
    <n v="1.68"/>
    <n v="1.57"/>
    <x v="1"/>
    <x v="0"/>
    <x v="2"/>
    <x v="2"/>
    <s v="Wrap Bag"/>
    <s v="Newell 323"/>
    <n v="0.59"/>
    <x v="0"/>
    <x v="1"/>
    <x v="10"/>
    <s v="Woodridge"/>
    <n v="60517"/>
    <x v="16"/>
    <x v="2"/>
    <d v="2015-01-19T00:00:00"/>
    <n v="2"/>
    <n v="-53.444000000000003"/>
    <n v="12"/>
    <n v="20.37"/>
    <n v="86307"/>
    <n v="0"/>
    <n v="1.67"/>
    <x v="1"/>
  </r>
  <r>
    <x v="150"/>
    <n v="1"/>
    <s v="Jon Ayers"/>
    <x v="0"/>
    <n v="7.0000000000000007E-2"/>
    <x v="0"/>
    <n v="4.91"/>
    <n v="0.5"/>
    <x v="1"/>
    <x v="1"/>
    <x v="2"/>
    <x v="13"/>
    <s v="Small Box"/>
    <s v="Avery 508"/>
    <n v="0.36"/>
    <x v="0"/>
    <x v="0"/>
    <x v="12"/>
    <s v="Palm Coast"/>
    <n v="32137"/>
    <x v="16"/>
    <x v="2"/>
    <d v="2015-01-18T00:00:00"/>
    <n v="1"/>
    <n v="-157.696"/>
    <n v="6"/>
    <n v="28.22"/>
    <n v="88852"/>
    <n v="1"/>
    <n v="4.84"/>
    <x v="0"/>
  </r>
  <r>
    <x v="151"/>
    <n v="1"/>
    <s v="Floyd Dale"/>
    <x v="2"/>
    <n v="0.05"/>
    <x v="0"/>
    <n v="1.86"/>
    <n v="2.58"/>
    <x v="1"/>
    <x v="2"/>
    <x v="2"/>
    <x v="14"/>
    <s v="Wrap Bag"/>
    <s v="Super Bands, 12/Pack"/>
    <n v="0.82"/>
    <x v="0"/>
    <x v="3"/>
    <x v="11"/>
    <s v="Troy"/>
    <n v="12180"/>
    <x v="16"/>
    <x v="2"/>
    <d v="2015-01-21T00:00:00"/>
    <n v="4"/>
    <n v="-66.62"/>
    <n v="9"/>
    <n v="17.61"/>
    <n v="85965"/>
    <n v="1"/>
    <n v="1.81"/>
    <x v="3"/>
  </r>
  <r>
    <x v="152"/>
    <n v="1"/>
    <s v="Patrick Rosenthal"/>
    <x v="4"/>
    <n v="0.05"/>
    <x v="0"/>
    <n v="328.14"/>
    <n v="91.05"/>
    <x v="0"/>
    <x v="0"/>
    <x v="2"/>
    <x v="8"/>
    <s v="Jumbo Drum"/>
    <s v="Sanyo Counter Height Refrigerator with Crisper, 3.6 Cubic Foot, Stainless Steel/Black"/>
    <n v="0.56999999999999995"/>
    <x v="0"/>
    <x v="3"/>
    <x v="40"/>
    <s v="Cranston"/>
    <n v="2910"/>
    <x v="16"/>
    <x v="2"/>
    <d v="2015-01-19T00:00:00"/>
    <n v="2"/>
    <n v="411.5172"/>
    <n v="6"/>
    <n v="1967.98"/>
    <n v="87347"/>
    <n v="1"/>
    <n v="328.09"/>
    <x v="3"/>
  </r>
  <r>
    <x v="153"/>
    <n v="1"/>
    <s v="Joy Maxwell"/>
    <x v="4"/>
    <n v="0.03"/>
    <x v="0"/>
    <n v="119.99"/>
    <n v="56.14"/>
    <x v="0"/>
    <x v="1"/>
    <x v="1"/>
    <x v="3"/>
    <s v="Jumbo Box"/>
    <s v="Hewlett-Packard 2600DN Business Color Inkjet Printer"/>
    <n v="0.39"/>
    <x v="0"/>
    <x v="2"/>
    <x v="41"/>
    <s v="Oro Valley"/>
    <n v="85737"/>
    <x v="16"/>
    <x v="2"/>
    <d v="2015-01-19T00:00:00"/>
    <n v="2"/>
    <n v="1400.1"/>
    <n v="13"/>
    <n v="1545.58"/>
    <n v="87726"/>
    <n v="1"/>
    <n v="119.96"/>
    <x v="2"/>
  </r>
  <r>
    <x v="154"/>
    <n v="1"/>
    <s v="Mary Page"/>
    <x v="4"/>
    <n v="0.05"/>
    <x v="0"/>
    <n v="115.79"/>
    <n v="1.99"/>
    <x v="1"/>
    <x v="1"/>
    <x v="1"/>
    <x v="1"/>
    <s v="Small Pack"/>
    <s v="Verbatim DVD-R, 4.7GB, Spindle, WE, Blank, Ink Jet/Thermal, 20/Spindle"/>
    <n v="0.49"/>
    <x v="0"/>
    <x v="2"/>
    <x v="41"/>
    <s v="Peoria"/>
    <n v="85345"/>
    <x v="16"/>
    <x v="2"/>
    <d v="2015-01-19T00:00:00"/>
    <n v="2"/>
    <n v="67.599999999999994"/>
    <n v="3"/>
    <n v="353.1"/>
    <n v="87726"/>
    <n v="0"/>
    <n v="115.74000000000001"/>
    <x v="2"/>
  </r>
  <r>
    <x v="155"/>
    <n v="1"/>
    <s v="Sandra Berry"/>
    <x v="4"/>
    <n v="0.05"/>
    <x v="0"/>
    <n v="14.81"/>
    <n v="13.32"/>
    <x v="1"/>
    <x v="2"/>
    <x v="2"/>
    <x v="8"/>
    <s v="Small Box"/>
    <s v="Holmes Replacement Filter for HEPA Air Cleaner, Large Room"/>
    <n v="0.43"/>
    <x v="0"/>
    <x v="0"/>
    <x v="0"/>
    <s v="Meridian"/>
    <n v="39301"/>
    <x v="16"/>
    <x v="2"/>
    <d v="2015-01-20T00:00:00"/>
    <n v="3"/>
    <n v="-220.05199999999999"/>
    <n v="3"/>
    <n v="45.28"/>
    <n v="90473"/>
    <n v="1"/>
    <n v="14.76"/>
    <x v="0"/>
  </r>
  <r>
    <x v="155"/>
    <n v="0"/>
    <s v="Sandra Berry"/>
    <x v="4"/>
    <n v="0.05"/>
    <x v="0"/>
    <n v="4.2"/>
    <n v="2.2599999999999998"/>
    <x v="2"/>
    <x v="2"/>
    <x v="2"/>
    <x v="7"/>
    <s v="Wrap Bag"/>
    <s v="Important Message Pads, 50 4-1/4 x 5-1/2 Forms per Pad"/>
    <n v="0.36"/>
    <x v="0"/>
    <x v="0"/>
    <x v="0"/>
    <s v="Meridian"/>
    <n v="39301"/>
    <x v="16"/>
    <x v="2"/>
    <d v="2015-01-19T00:00:00"/>
    <n v="2"/>
    <n v="20.393370000000001"/>
    <n v="3"/>
    <n v="13.57"/>
    <n v="90473"/>
    <n v="0"/>
    <n v="4.1500000000000004"/>
    <x v="0"/>
  </r>
  <r>
    <x v="156"/>
    <n v="1"/>
    <s v="Lillian Day"/>
    <x v="4"/>
    <n v="0.05"/>
    <x v="0"/>
    <n v="5.68"/>
    <n v="1.39"/>
    <x v="1"/>
    <x v="0"/>
    <x v="2"/>
    <x v="15"/>
    <s v="Small Box"/>
    <s v="Staples Standard Envelopes"/>
    <n v="0.38"/>
    <x v="0"/>
    <x v="3"/>
    <x v="27"/>
    <s v="Shaker Heights"/>
    <n v="44118"/>
    <x v="16"/>
    <x v="2"/>
    <d v="2015-01-18T00:00:00"/>
    <n v="1"/>
    <n v="38.281199999999998"/>
    <n v="10"/>
    <n v="55.48"/>
    <n v="88781"/>
    <n v="1"/>
    <n v="5.63"/>
    <x v="3"/>
  </r>
  <r>
    <x v="157"/>
    <n v="1"/>
    <s v="Russell W Melton"/>
    <x v="4"/>
    <n v="0.06"/>
    <x v="0"/>
    <n v="16.48"/>
    <n v="1.99"/>
    <x v="1"/>
    <x v="3"/>
    <x v="1"/>
    <x v="1"/>
    <s v="Small Pack"/>
    <s v="Maxell DVD-RAM Discs"/>
    <n v="0.42"/>
    <x v="0"/>
    <x v="0"/>
    <x v="16"/>
    <s v="Northport"/>
    <n v="35473"/>
    <x v="16"/>
    <x v="2"/>
    <d v="2015-01-19T00:00:00"/>
    <n v="2"/>
    <n v="-144.59200000000001"/>
    <n v="8"/>
    <n v="128.13"/>
    <n v="90786"/>
    <n v="1"/>
    <n v="16.420000000000002"/>
    <x v="0"/>
  </r>
  <r>
    <x v="158"/>
    <n v="1"/>
    <s v="Lisa Kim"/>
    <x v="4"/>
    <n v="0.03"/>
    <x v="0"/>
    <n v="90.48"/>
    <n v="19.989999999999998"/>
    <x v="1"/>
    <x v="3"/>
    <x v="2"/>
    <x v="15"/>
    <s v="Small Box"/>
    <s v="Tyvek® Side-Opening Peel &amp; Seel® Expanding Envelopes"/>
    <n v="0.4"/>
    <x v="0"/>
    <x v="0"/>
    <x v="12"/>
    <s v="Palm Beach Gardens"/>
    <n v="33403"/>
    <x v="16"/>
    <x v="2"/>
    <d v="2015-01-19T00:00:00"/>
    <n v="2"/>
    <n v="15.353999999999999"/>
    <n v="1"/>
    <n v="99.69"/>
    <n v="90099"/>
    <n v="1"/>
    <n v="90.45"/>
    <x v="0"/>
  </r>
  <r>
    <x v="158"/>
    <n v="0"/>
    <s v="Lisa Kim"/>
    <x v="4"/>
    <n v="0.06"/>
    <x v="0"/>
    <n v="22.84"/>
    <n v="8.18"/>
    <x v="1"/>
    <x v="3"/>
    <x v="2"/>
    <x v="7"/>
    <s v="Small Box"/>
    <s v="Xerox 1991"/>
    <n v="0.39"/>
    <x v="0"/>
    <x v="0"/>
    <x v="12"/>
    <s v="Palm Beach Gardens"/>
    <n v="33403"/>
    <x v="16"/>
    <x v="2"/>
    <d v="2015-01-17T00:00:00"/>
    <n v="0"/>
    <n v="-357.92399999999998"/>
    <n v="7"/>
    <n v="152.49"/>
    <n v="90099"/>
    <n v="0"/>
    <n v="22.78"/>
    <x v="0"/>
  </r>
  <r>
    <x v="27"/>
    <n v="0"/>
    <s v="Marshall Sutherland"/>
    <x v="4"/>
    <n v="7.0000000000000007E-2"/>
    <x v="0"/>
    <n v="1.76"/>
    <n v="4.8600000000000003"/>
    <x v="1"/>
    <x v="2"/>
    <x v="0"/>
    <x v="11"/>
    <s v="Small Box"/>
    <s v="Regeneration Desk Collection"/>
    <n v="0.41"/>
    <x v="0"/>
    <x v="0"/>
    <x v="16"/>
    <s v="Phenix City"/>
    <n v="36869"/>
    <x v="16"/>
    <x v="2"/>
    <d v="2015-01-17T00:00:00"/>
    <n v="0"/>
    <n v="0.58799999999999997"/>
    <n v="15"/>
    <n v="26.01"/>
    <n v="88297"/>
    <n v="1"/>
    <n v="1.69"/>
    <x v="0"/>
  </r>
  <r>
    <x v="159"/>
    <n v="1"/>
    <s v="Amy Hamrick Melvin"/>
    <x v="4"/>
    <n v="0.1"/>
    <x v="0"/>
    <n v="7.64"/>
    <n v="1.39"/>
    <x v="1"/>
    <x v="3"/>
    <x v="2"/>
    <x v="15"/>
    <s v="Small Box"/>
    <s v="Security-Tint Envelopes"/>
    <n v="0.36"/>
    <x v="0"/>
    <x v="3"/>
    <x v="11"/>
    <s v="New York City"/>
    <n v="10004"/>
    <x v="16"/>
    <x v="2"/>
    <d v="2015-01-19T00:00:00"/>
    <n v="2"/>
    <n v="16.12"/>
    <n v="18"/>
    <n v="130.11000000000001"/>
    <n v="46884"/>
    <n v="1"/>
    <n v="7.54"/>
    <x v="3"/>
  </r>
  <r>
    <x v="159"/>
    <n v="0"/>
    <s v="Amy Hamrick Melvin"/>
    <x v="4"/>
    <n v="0"/>
    <x v="1"/>
    <n v="125.99"/>
    <n v="2.5"/>
    <x v="1"/>
    <x v="3"/>
    <x v="1"/>
    <x v="12"/>
    <s v="Small Box"/>
    <s v="6162"/>
    <n v="0.59"/>
    <x v="0"/>
    <x v="3"/>
    <x v="11"/>
    <s v="New York City"/>
    <n v="10004"/>
    <x v="16"/>
    <x v="2"/>
    <d v="2015-01-19T00:00:00"/>
    <n v="2"/>
    <n v="-815.9008"/>
    <n v="3"/>
    <n v="337.34"/>
    <n v="46884"/>
    <n v="0"/>
    <n v="125.99"/>
    <x v="3"/>
  </r>
  <r>
    <x v="159"/>
    <n v="0"/>
    <s v="Amy Hamrick Melvin"/>
    <x v="4"/>
    <n v="0.1"/>
    <x v="0"/>
    <n v="11.55"/>
    <n v="2.36"/>
    <x v="1"/>
    <x v="3"/>
    <x v="2"/>
    <x v="2"/>
    <s v="Wrap Bag"/>
    <s v="Newell 309"/>
    <n v="0.55000000000000004"/>
    <x v="0"/>
    <x v="3"/>
    <x v="11"/>
    <s v="New York City"/>
    <n v="10004"/>
    <x v="16"/>
    <x v="2"/>
    <d v="2015-01-18T00:00:00"/>
    <n v="1"/>
    <n v="15.808"/>
    <n v="25"/>
    <n v="280.43"/>
    <n v="46884"/>
    <n v="0"/>
    <n v="11.450000000000001"/>
    <x v="3"/>
  </r>
  <r>
    <x v="160"/>
    <n v="1"/>
    <s v="Danielle P Rao"/>
    <x v="4"/>
    <n v="0.02"/>
    <x v="0"/>
    <n v="30.53"/>
    <n v="19.989999999999998"/>
    <x v="2"/>
    <x v="3"/>
    <x v="2"/>
    <x v="13"/>
    <s v="Small Box"/>
    <s v="Avery 4027 File Folder Labels for Dot Matrix Printers, 5000 Labels per Box, White"/>
    <n v="0.39"/>
    <x v="0"/>
    <x v="1"/>
    <x v="19"/>
    <s v="Moore"/>
    <n v="73160"/>
    <x v="16"/>
    <x v="2"/>
    <d v="2015-01-19T00:00:00"/>
    <n v="2"/>
    <n v="-54.63"/>
    <n v="14"/>
    <n v="448.47"/>
    <n v="85916"/>
    <n v="1"/>
    <n v="30.51"/>
    <x v="1"/>
  </r>
  <r>
    <x v="161"/>
    <n v="1"/>
    <s v="April Hu"/>
    <x v="3"/>
    <n v="0"/>
    <x v="1"/>
    <n v="1.88"/>
    <n v="1.49"/>
    <x v="1"/>
    <x v="2"/>
    <x v="2"/>
    <x v="5"/>
    <s v="Small Box"/>
    <s v="Staples® General Use 3-Ring Binders"/>
    <n v="0.37"/>
    <x v="0"/>
    <x v="2"/>
    <x v="41"/>
    <s v="Mesa"/>
    <n v="85204"/>
    <x v="16"/>
    <x v="2"/>
    <d v="2015-01-18T00:00:00"/>
    <n v="1"/>
    <n v="-15.5595"/>
    <n v="13"/>
    <n v="25.39"/>
    <n v="90027"/>
    <n v="1"/>
    <n v="1.88"/>
    <x v="2"/>
  </r>
  <r>
    <x v="161"/>
    <n v="0"/>
    <s v="April Hu"/>
    <x v="3"/>
    <n v="0.06"/>
    <x v="0"/>
    <n v="5.78"/>
    <n v="5.67"/>
    <x v="1"/>
    <x v="2"/>
    <x v="2"/>
    <x v="7"/>
    <s v="Small Box"/>
    <s v="Xerox 1978"/>
    <n v="0.36"/>
    <x v="0"/>
    <x v="2"/>
    <x v="41"/>
    <s v="Mesa"/>
    <n v="85204"/>
    <x v="16"/>
    <x v="2"/>
    <d v="2015-01-18T00:00:00"/>
    <n v="1"/>
    <n v="-108.19"/>
    <n v="15"/>
    <n v="87.27"/>
    <n v="90027"/>
    <n v="0"/>
    <n v="5.7200000000000006"/>
    <x v="2"/>
  </r>
  <r>
    <x v="162"/>
    <n v="1"/>
    <s v="Nathan Newton"/>
    <x v="3"/>
    <n v="0.09"/>
    <x v="0"/>
    <n v="28.48"/>
    <n v="1.99"/>
    <x v="1"/>
    <x v="3"/>
    <x v="1"/>
    <x v="1"/>
    <s v="Small Pack"/>
    <s v="Memorex 4.7GB DVD+RW, 3/Pack"/>
    <n v="0.4"/>
    <x v="0"/>
    <x v="0"/>
    <x v="9"/>
    <s v="High Point"/>
    <n v="27260"/>
    <x v="16"/>
    <x v="2"/>
    <d v="2015-01-18T00:00:00"/>
    <n v="1"/>
    <n v="-1250.7460000000001"/>
    <n v="13"/>
    <n v="336.92"/>
    <n v="88039"/>
    <n v="1"/>
    <n v="28.39"/>
    <x v="0"/>
  </r>
  <r>
    <x v="163"/>
    <n v="1"/>
    <s v="Katharine Hudson"/>
    <x v="3"/>
    <n v="0.05"/>
    <x v="0"/>
    <n v="28.15"/>
    <n v="6.17"/>
    <x v="1"/>
    <x v="2"/>
    <x v="2"/>
    <x v="2"/>
    <s v="Small Pack"/>
    <s v="Boston Model 1800 Electric Pencil Sharpener, Gray"/>
    <n v="0.55000000000000004"/>
    <x v="0"/>
    <x v="0"/>
    <x v="34"/>
    <s v="Clarksville"/>
    <n v="37042"/>
    <x v="16"/>
    <x v="2"/>
    <d v="2015-01-18T00:00:00"/>
    <n v="1"/>
    <n v="-66.248000000000005"/>
    <n v="10"/>
    <n v="282.38"/>
    <n v="88958"/>
    <n v="1"/>
    <n v="28.099999999999998"/>
    <x v="0"/>
  </r>
  <r>
    <x v="164"/>
    <n v="1"/>
    <s v="Danny Richmond"/>
    <x v="1"/>
    <n v="0.05"/>
    <x v="0"/>
    <n v="58.1"/>
    <n v="1.49"/>
    <x v="1"/>
    <x v="3"/>
    <x v="2"/>
    <x v="5"/>
    <s v="Small Box"/>
    <s v="Avery Arch Ring Binders"/>
    <n v="0.38"/>
    <x v="0"/>
    <x v="0"/>
    <x v="12"/>
    <s v="Miami"/>
    <n v="33142"/>
    <x v="17"/>
    <x v="3"/>
    <d v="2015-01-18T00:00:00"/>
    <n v="0"/>
    <n v="1633.9860000000001"/>
    <n v="13"/>
    <n v="739.06"/>
    <n v="89299"/>
    <n v="1"/>
    <n v="58.050000000000004"/>
    <x v="0"/>
  </r>
  <r>
    <x v="165"/>
    <n v="1"/>
    <s v="Marsha Roy"/>
    <x v="4"/>
    <n v="0.02"/>
    <x v="0"/>
    <n v="11.58"/>
    <n v="5.72"/>
    <x v="1"/>
    <x v="3"/>
    <x v="2"/>
    <x v="15"/>
    <s v="Small Box"/>
    <s v="Peel &amp; Seel® Recycled Catalog Envelopes, Brown"/>
    <n v="0.35"/>
    <x v="0"/>
    <x v="0"/>
    <x v="0"/>
    <s v="Tupelo"/>
    <n v="38801"/>
    <x v="17"/>
    <x v="3"/>
    <d v="2015-01-19T00:00:00"/>
    <n v="1"/>
    <n v="-259.75599999999997"/>
    <n v="3"/>
    <n v="35.479999999999997"/>
    <n v="91550"/>
    <n v="1"/>
    <n v="11.56"/>
    <x v="0"/>
  </r>
  <r>
    <x v="166"/>
    <n v="1"/>
    <s v="Priscilla Brandon"/>
    <x v="4"/>
    <n v="0.05"/>
    <x v="0"/>
    <n v="350.99"/>
    <n v="39"/>
    <x v="0"/>
    <x v="3"/>
    <x v="0"/>
    <x v="9"/>
    <s v="Jumbo Drum"/>
    <s v="Global Leather Executive Chair"/>
    <n v="0.55000000000000004"/>
    <x v="0"/>
    <x v="3"/>
    <x v="28"/>
    <s v="Willow Grove"/>
    <n v="19090"/>
    <x v="17"/>
    <x v="3"/>
    <d v="2015-01-20T00:00:00"/>
    <n v="2"/>
    <n v="1469.7275999999999"/>
    <n v="6"/>
    <n v="2130.04"/>
    <n v="91550"/>
    <n v="0"/>
    <n v="350.94"/>
    <x v="3"/>
  </r>
  <r>
    <x v="166"/>
    <n v="0"/>
    <s v="Priscilla Brandon"/>
    <x v="4"/>
    <n v="0.04"/>
    <x v="0"/>
    <n v="15.99"/>
    <n v="9.4"/>
    <x v="2"/>
    <x v="3"/>
    <x v="1"/>
    <x v="3"/>
    <s v="Small Box"/>
    <s v="AT&amp;T Black Trimline Phone, Model 210"/>
    <n v="0.49"/>
    <x v="0"/>
    <x v="3"/>
    <x v="28"/>
    <s v="Willow Grove"/>
    <n v="19090"/>
    <x v="17"/>
    <x v="3"/>
    <d v="2015-01-20T00:00:00"/>
    <n v="2"/>
    <n v="-83.553060000000002"/>
    <n v="5"/>
    <n v="82.8"/>
    <n v="91550"/>
    <n v="0"/>
    <n v="15.950000000000001"/>
    <x v="3"/>
  </r>
  <r>
    <x v="167"/>
    <n v="1"/>
    <s v="Derek McCormick"/>
    <x v="0"/>
    <n v="0.1"/>
    <x v="0"/>
    <n v="18.97"/>
    <n v="9.0299999999999994"/>
    <x v="1"/>
    <x v="1"/>
    <x v="2"/>
    <x v="7"/>
    <s v="Small Box"/>
    <s v="Computer Printout Paper with Letter-Trim Perforations"/>
    <n v="0.37"/>
    <x v="0"/>
    <x v="3"/>
    <x v="35"/>
    <s v="Oxford"/>
    <n v="1540"/>
    <x v="18"/>
    <x v="4"/>
    <d v="2015-01-21T00:00:00"/>
    <n v="2"/>
    <n v="-24.204799999999999"/>
    <n v="1"/>
    <n v="19.73"/>
    <n v="91212"/>
    <n v="1"/>
    <n v="18.869999999999997"/>
    <x v="3"/>
  </r>
  <r>
    <x v="168"/>
    <n v="1"/>
    <s v="Marjorie Arthur"/>
    <x v="0"/>
    <n v="0"/>
    <x v="1"/>
    <n v="119.99"/>
    <n v="56.14"/>
    <x v="0"/>
    <x v="1"/>
    <x v="1"/>
    <x v="3"/>
    <s v="Jumbo Box"/>
    <s v="Hewlett-Packard 2600DN Business Color Inkjet Printer"/>
    <n v="0.39"/>
    <x v="0"/>
    <x v="3"/>
    <x v="42"/>
    <s v="South Burlington"/>
    <n v="5403"/>
    <x v="18"/>
    <x v="4"/>
    <d v="2015-01-20T00:00:00"/>
    <n v="1"/>
    <n v="-126.05777999999999"/>
    <n v="5"/>
    <n v="615.54"/>
    <n v="91212"/>
    <n v="0"/>
    <n v="119.99"/>
    <x v="3"/>
  </r>
  <r>
    <x v="169"/>
    <n v="1"/>
    <s v="Milton Lindsay"/>
    <x v="0"/>
    <n v="0.09"/>
    <x v="0"/>
    <n v="207.48"/>
    <n v="0.99"/>
    <x v="1"/>
    <x v="1"/>
    <x v="2"/>
    <x v="8"/>
    <s v="Small Box"/>
    <s v="Kensington 7 Outlet MasterPiece Power Center with Fax/Phone Line Protection"/>
    <n v="0.55000000000000004"/>
    <x v="0"/>
    <x v="3"/>
    <x v="27"/>
    <s v="Hamilton"/>
    <n v="45011"/>
    <x v="18"/>
    <x v="4"/>
    <d v="2015-01-21T00:00:00"/>
    <n v="2"/>
    <n v="683.9556"/>
    <n v="5"/>
    <n v="991.24"/>
    <n v="86220"/>
    <n v="1"/>
    <n v="207.39"/>
    <x v="3"/>
  </r>
  <r>
    <x v="170"/>
    <n v="1"/>
    <s v="Edward Pugh"/>
    <x v="2"/>
    <n v="0.09"/>
    <x v="0"/>
    <n v="2.88"/>
    <n v="0.7"/>
    <x v="1"/>
    <x v="1"/>
    <x v="2"/>
    <x v="2"/>
    <s v="Wrap Bag"/>
    <s v="Newell 340"/>
    <n v="0.56000000000000005"/>
    <x v="0"/>
    <x v="2"/>
    <x v="43"/>
    <s v="Santa Fe"/>
    <n v="87505"/>
    <x v="18"/>
    <x v="4"/>
    <d v="2015-01-19T00:00:00"/>
    <n v="0"/>
    <n v="5.7531999999999996"/>
    <n v="10"/>
    <n v="26.38"/>
    <n v="85857"/>
    <n v="1"/>
    <n v="2.79"/>
    <x v="2"/>
  </r>
  <r>
    <x v="171"/>
    <n v="1"/>
    <s v="Julian Keith Mayer"/>
    <x v="0"/>
    <n v="0.02"/>
    <x v="0"/>
    <n v="60.22"/>
    <n v="3.5"/>
    <x v="1"/>
    <x v="3"/>
    <x v="2"/>
    <x v="8"/>
    <s v="Small Box"/>
    <s v="Fellowes Smart Surge Ten-Outlet Protector, Platinum"/>
    <n v="0.56999999999999995"/>
    <x v="0"/>
    <x v="0"/>
    <x v="12"/>
    <s v="Sanford"/>
    <n v="32771"/>
    <x v="19"/>
    <x v="5"/>
    <d v="2015-01-21T00:00:00"/>
    <n v="1"/>
    <n v="-193.91399999999999"/>
    <n v="9"/>
    <n v="541.76"/>
    <n v="86898"/>
    <n v="1"/>
    <n v="60.199999999999996"/>
    <x v="0"/>
  </r>
  <r>
    <x v="172"/>
    <n v="1"/>
    <s v="Matthew Berman"/>
    <x v="4"/>
    <n v="0.09"/>
    <x v="0"/>
    <n v="125.99"/>
    <n v="7.69"/>
    <x v="2"/>
    <x v="3"/>
    <x v="1"/>
    <x v="12"/>
    <s v="Small Box"/>
    <s v="StarTAC 3000"/>
    <n v="0.59"/>
    <x v="0"/>
    <x v="2"/>
    <x v="14"/>
    <s v="Grants Pass"/>
    <n v="97526"/>
    <x v="19"/>
    <x v="5"/>
    <d v="2015-01-22T00:00:00"/>
    <n v="2"/>
    <n v="209.99700000000001"/>
    <n v="8"/>
    <n v="783.55"/>
    <n v="89202"/>
    <n v="1"/>
    <n v="125.89999999999999"/>
    <x v="2"/>
  </r>
  <r>
    <x v="173"/>
    <n v="1"/>
    <s v="Douglas Buck"/>
    <x v="3"/>
    <n v="0.02"/>
    <x v="0"/>
    <n v="6.48"/>
    <n v="6.6"/>
    <x v="1"/>
    <x v="1"/>
    <x v="2"/>
    <x v="7"/>
    <s v="Small Box"/>
    <s v="Xerox 21"/>
    <n v="0.37"/>
    <x v="0"/>
    <x v="2"/>
    <x v="4"/>
    <s v="Seatac"/>
    <n v="98158"/>
    <x v="19"/>
    <x v="5"/>
    <d v="2015-01-22T00:00:00"/>
    <n v="2"/>
    <n v="-92.05"/>
    <n v="10"/>
    <n v="66.709999999999994"/>
    <n v="88906"/>
    <n v="1"/>
    <n v="6.4600000000000009"/>
    <x v="2"/>
  </r>
  <r>
    <x v="173"/>
    <n v="0"/>
    <s v="Douglas Buck"/>
    <x v="3"/>
    <n v="0.04"/>
    <x v="0"/>
    <n v="17.149999999999999"/>
    <n v="4.96"/>
    <x v="1"/>
    <x v="1"/>
    <x v="2"/>
    <x v="6"/>
    <s v="Small Box"/>
    <s v="Advantus Rolling Storage Box"/>
    <n v="0.57999999999999996"/>
    <x v="0"/>
    <x v="2"/>
    <x v="4"/>
    <s v="Seatac"/>
    <n v="98158"/>
    <x v="19"/>
    <x v="5"/>
    <d v="2015-01-21T00:00:00"/>
    <n v="1"/>
    <n v="6.11"/>
    <n v="5"/>
    <n v="87.16"/>
    <n v="88906"/>
    <n v="0"/>
    <n v="17.11"/>
    <x v="2"/>
  </r>
  <r>
    <x v="174"/>
    <n v="1"/>
    <s v="Gina McKnight"/>
    <x v="3"/>
    <n v="0.03"/>
    <x v="0"/>
    <n v="1270.99"/>
    <n v="19.989999999999998"/>
    <x v="1"/>
    <x v="1"/>
    <x v="2"/>
    <x v="5"/>
    <s v="Small Box"/>
    <s v="Fellowes PB500 Electric Punch Plastic Comb Binding Machine with Manual Bind"/>
    <n v="0.35"/>
    <x v="0"/>
    <x v="0"/>
    <x v="34"/>
    <s v="Farragut"/>
    <n v="37922"/>
    <x v="19"/>
    <x v="5"/>
    <d v="2015-01-22T00:00:00"/>
    <n v="2"/>
    <n v="363.55200000000002"/>
    <n v="2"/>
    <n v="2589.0100000000002"/>
    <n v="91127"/>
    <n v="1"/>
    <n v="1270.96"/>
    <x v="0"/>
  </r>
  <r>
    <x v="174"/>
    <n v="0"/>
    <s v="Gina McKnight"/>
    <x v="3"/>
    <n v="7.0000000000000007E-2"/>
    <x v="0"/>
    <n v="2036.48"/>
    <n v="14.7"/>
    <x v="0"/>
    <x v="1"/>
    <x v="1"/>
    <x v="3"/>
    <s v="Jumbo Drum"/>
    <s v="Lexmark 4227 Plus Dot Matrix Printer"/>
    <n v="0.55000000000000004"/>
    <x v="0"/>
    <x v="0"/>
    <x v="34"/>
    <s v="Farragut"/>
    <n v="37922"/>
    <x v="19"/>
    <x v="5"/>
    <d v="2015-01-22T00:00:00"/>
    <n v="2"/>
    <n v="-11.536"/>
    <n v="1"/>
    <n v="1893.93"/>
    <n v="91127"/>
    <n v="0"/>
    <n v="2036.41"/>
    <x v="0"/>
  </r>
  <r>
    <x v="175"/>
    <n v="1"/>
    <s v="Dennis Boykin Townsend"/>
    <x v="3"/>
    <n v="0.02"/>
    <x v="0"/>
    <n v="7.1"/>
    <n v="6.05"/>
    <x v="1"/>
    <x v="3"/>
    <x v="2"/>
    <x v="5"/>
    <s v="Small Box"/>
    <s v="Wilson Jones Hanging View Binder, White, 1&quot;"/>
    <n v="0.39"/>
    <x v="0"/>
    <x v="2"/>
    <x v="43"/>
    <s v="Roswell"/>
    <n v="88201"/>
    <x v="19"/>
    <x v="5"/>
    <d v="2015-01-20T00:00:00"/>
    <n v="0"/>
    <n v="-66.378"/>
    <n v="9"/>
    <n v="66.319999999999993"/>
    <n v="90908"/>
    <n v="1"/>
    <n v="7.08"/>
    <x v="2"/>
  </r>
  <r>
    <x v="176"/>
    <n v="1"/>
    <s v="Joe George"/>
    <x v="3"/>
    <n v="0.05"/>
    <x v="0"/>
    <n v="6.28"/>
    <n v="5.36"/>
    <x v="1"/>
    <x v="1"/>
    <x v="2"/>
    <x v="5"/>
    <s v="Small Box"/>
    <s v="GBC Standard Plastic Binding Systems' Combs"/>
    <n v="0.4"/>
    <x v="0"/>
    <x v="0"/>
    <x v="17"/>
    <s v="Bossier City"/>
    <n v="71111"/>
    <x v="19"/>
    <x v="5"/>
    <d v="2015-01-23T00:00:00"/>
    <n v="3"/>
    <n v="1.278"/>
    <n v="6"/>
    <n v="38.04"/>
    <n v="88714"/>
    <n v="1"/>
    <n v="6.23"/>
    <x v="0"/>
  </r>
  <r>
    <x v="176"/>
    <n v="0"/>
    <s v="Joe George"/>
    <x v="3"/>
    <n v="0.04"/>
    <x v="0"/>
    <n v="3.08"/>
    <n v="0.99"/>
    <x v="1"/>
    <x v="1"/>
    <x v="2"/>
    <x v="13"/>
    <s v="Small Box"/>
    <s v="Avery 481"/>
    <n v="0.37"/>
    <x v="0"/>
    <x v="0"/>
    <x v="17"/>
    <s v="Bossier City"/>
    <n v="71111"/>
    <x v="19"/>
    <x v="5"/>
    <d v="2015-01-21T00:00:00"/>
    <n v="1"/>
    <n v="424.29"/>
    <n v="14"/>
    <n v="42.53"/>
    <n v="88714"/>
    <n v="0"/>
    <n v="3.04"/>
    <x v="0"/>
  </r>
  <r>
    <x v="177"/>
    <n v="1"/>
    <s v="Paul Puckett"/>
    <x v="0"/>
    <n v="0.04"/>
    <x v="0"/>
    <n v="9.7799999999999994"/>
    <n v="1.99"/>
    <x v="2"/>
    <x v="2"/>
    <x v="1"/>
    <x v="1"/>
    <s v="Small Pack"/>
    <s v="Memorex Slim 80 Minute CD-R, 10/Pack"/>
    <n v="0.43"/>
    <x v="0"/>
    <x v="3"/>
    <x v="27"/>
    <s v="Wooster"/>
    <n v="44691"/>
    <x v="20"/>
    <x v="6"/>
    <d v="2015-01-22T00:00:00"/>
    <n v="1"/>
    <n v="61.292700000000004"/>
    <n v="9"/>
    <n v="88.83"/>
    <n v="87076"/>
    <n v="1"/>
    <n v="9.74"/>
    <x v="3"/>
  </r>
  <r>
    <x v="178"/>
    <n v="1"/>
    <s v="Valerie Siegel"/>
    <x v="0"/>
    <n v="0.04"/>
    <x v="0"/>
    <n v="205.99"/>
    <n v="8.99"/>
    <x v="1"/>
    <x v="1"/>
    <x v="1"/>
    <x v="12"/>
    <s v="Small Box"/>
    <s v="TimeportP7382"/>
    <n v="0.56000000000000005"/>
    <x v="0"/>
    <x v="0"/>
    <x v="5"/>
    <s v="Woodstock"/>
    <n v="30188"/>
    <x v="20"/>
    <x v="6"/>
    <d v="2015-01-22T00:00:00"/>
    <n v="1"/>
    <n v="960.98400000000004"/>
    <n v="6"/>
    <n v="1008.53"/>
    <n v="88256"/>
    <n v="1"/>
    <n v="205.95000000000002"/>
    <x v="0"/>
  </r>
  <r>
    <x v="179"/>
    <n v="1"/>
    <s v="Carlos Hess"/>
    <x v="1"/>
    <n v="0.05"/>
    <x v="0"/>
    <n v="31.76"/>
    <n v="45.51"/>
    <x v="0"/>
    <x v="0"/>
    <x v="0"/>
    <x v="0"/>
    <s v="Jumbo Box"/>
    <s v="Hon iLevel™ Computer Training Table"/>
    <n v="0.65"/>
    <x v="0"/>
    <x v="3"/>
    <x v="27"/>
    <s v="Cleveland Heights"/>
    <n v="44106"/>
    <x v="20"/>
    <x v="6"/>
    <d v="2015-01-23T00:00:00"/>
    <n v="2"/>
    <n v="-2177.9860960000001"/>
    <n v="9"/>
    <n v="304.33999999999997"/>
    <n v="86297"/>
    <n v="1"/>
    <n v="31.71"/>
    <x v="3"/>
  </r>
  <r>
    <x v="180"/>
    <n v="1"/>
    <s v="Nicholas Wallace"/>
    <x v="2"/>
    <n v="0.04"/>
    <x v="0"/>
    <n v="100.98"/>
    <n v="7.18"/>
    <x v="1"/>
    <x v="2"/>
    <x v="1"/>
    <x v="1"/>
    <s v="Small Box"/>
    <s v="Logitech Cordless Elite Duo"/>
    <n v="0.4"/>
    <x v="0"/>
    <x v="1"/>
    <x v="18"/>
    <s v="Hurst"/>
    <n v="76053"/>
    <x v="20"/>
    <x v="6"/>
    <d v="2015-01-26T00:00:00"/>
    <n v="5"/>
    <n v="269.94"/>
    <n v="4"/>
    <n v="414.91"/>
    <n v="89054"/>
    <n v="1"/>
    <n v="100.94"/>
    <x v="1"/>
  </r>
  <r>
    <x v="181"/>
    <n v="1"/>
    <s v="Andrew Gonzalez"/>
    <x v="2"/>
    <n v="0.02"/>
    <x v="0"/>
    <n v="43.98"/>
    <n v="1.99"/>
    <x v="1"/>
    <x v="1"/>
    <x v="1"/>
    <x v="1"/>
    <s v="Small Pack"/>
    <s v="Memorex 80 Minute CD-R Spindle, 100/Pack"/>
    <n v="0.44"/>
    <x v="0"/>
    <x v="0"/>
    <x v="9"/>
    <s v="Charlotte"/>
    <n v="28206"/>
    <x v="20"/>
    <x v="6"/>
    <d v="2015-01-25T00:00:00"/>
    <n v="4"/>
    <n v="333.76049999999998"/>
    <n v="40"/>
    <n v="1724.01"/>
    <n v="50917"/>
    <n v="1"/>
    <n v="43.959999999999994"/>
    <x v="0"/>
  </r>
  <r>
    <x v="136"/>
    <n v="0"/>
    <s v="Wesley Tate"/>
    <x v="4"/>
    <n v="0.04"/>
    <x v="0"/>
    <n v="30.73"/>
    <n v="4"/>
    <x v="1"/>
    <x v="2"/>
    <x v="1"/>
    <x v="1"/>
    <s v="Small Box"/>
    <s v="Fellowes 17-key keypad for PS/2 interface"/>
    <n v="0.75"/>
    <x v="0"/>
    <x v="1"/>
    <x v="10"/>
    <s v="Chicago"/>
    <n v="60653"/>
    <x v="20"/>
    <x v="6"/>
    <d v="2015-01-22T00:00:00"/>
    <n v="1"/>
    <n v="-20.79"/>
    <n v="48"/>
    <n v="1420.84"/>
    <n v="43079"/>
    <n v="1"/>
    <n v="30.69"/>
    <x v="1"/>
  </r>
  <r>
    <x v="137"/>
    <n v="0"/>
    <s v="Crystal Floyd"/>
    <x v="4"/>
    <n v="0.04"/>
    <x v="0"/>
    <n v="30.73"/>
    <n v="4"/>
    <x v="1"/>
    <x v="2"/>
    <x v="1"/>
    <x v="1"/>
    <s v="Small Box"/>
    <s v="Fellowes 17-key keypad for PS/2 interface"/>
    <n v="0.75"/>
    <x v="0"/>
    <x v="1"/>
    <x v="25"/>
    <s v="Battle Creek"/>
    <n v="49017"/>
    <x v="20"/>
    <x v="6"/>
    <d v="2015-01-22T00:00:00"/>
    <n v="1"/>
    <n v="-20.79"/>
    <n v="12"/>
    <n v="355.21"/>
    <n v="86145"/>
    <n v="1"/>
    <n v="30.69"/>
    <x v="1"/>
  </r>
  <r>
    <x v="182"/>
    <n v="1"/>
    <s v="Cindy McLeod"/>
    <x v="4"/>
    <n v="0.02"/>
    <x v="0"/>
    <n v="30.44"/>
    <n v="1.49"/>
    <x v="1"/>
    <x v="3"/>
    <x v="2"/>
    <x v="5"/>
    <s v="Small Box"/>
    <s v="Premier Elliptical Ring Binder, Black"/>
    <n v="0.37"/>
    <x v="0"/>
    <x v="1"/>
    <x v="20"/>
    <s v="Sioux City"/>
    <n v="51106"/>
    <x v="20"/>
    <x v="6"/>
    <d v="2015-01-23T00:00:00"/>
    <n v="2"/>
    <n v="266.76089999999999"/>
    <n v="12"/>
    <n v="386.61"/>
    <n v="87553"/>
    <n v="1"/>
    <n v="30.42"/>
    <x v="1"/>
  </r>
  <r>
    <x v="91"/>
    <n v="0"/>
    <s v="Cameron Kendall"/>
    <x v="4"/>
    <n v="0.02"/>
    <x v="0"/>
    <n v="4.91"/>
    <n v="0.5"/>
    <x v="1"/>
    <x v="3"/>
    <x v="2"/>
    <x v="13"/>
    <s v="Small Box"/>
    <s v="Avery 508"/>
    <n v="0.36"/>
    <x v="0"/>
    <x v="3"/>
    <x v="28"/>
    <s v="Pittsburgh"/>
    <n v="15122"/>
    <x v="20"/>
    <x v="6"/>
    <d v="2015-01-22T00:00:00"/>
    <n v="1"/>
    <n v="29.883900000000001"/>
    <n v="9"/>
    <n v="43.31"/>
    <n v="87553"/>
    <n v="0"/>
    <n v="4.8900000000000006"/>
    <x v="3"/>
  </r>
  <r>
    <x v="183"/>
    <n v="1"/>
    <s v="Vicki Womble"/>
    <x v="4"/>
    <n v="0.08"/>
    <x v="0"/>
    <n v="7.84"/>
    <n v="4.71"/>
    <x v="1"/>
    <x v="3"/>
    <x v="2"/>
    <x v="5"/>
    <s v="Small Box"/>
    <s v="XtraLife® ClearVue™ Slant-D® Ring Binders by Cardinal"/>
    <n v="0.35"/>
    <x v="0"/>
    <x v="2"/>
    <x v="4"/>
    <s v="Des Moines"/>
    <n v="98198"/>
    <x v="20"/>
    <x v="6"/>
    <d v="2015-01-22T00:00:00"/>
    <n v="1"/>
    <n v="-12.87678"/>
    <n v="10"/>
    <n v="76.16"/>
    <n v="87316"/>
    <n v="1"/>
    <n v="7.76"/>
    <x v="2"/>
  </r>
  <r>
    <x v="183"/>
    <n v="0"/>
    <s v="Vicki Womble"/>
    <x v="4"/>
    <n v="0.03"/>
    <x v="0"/>
    <n v="105.34"/>
    <n v="24.49"/>
    <x v="1"/>
    <x v="3"/>
    <x v="0"/>
    <x v="11"/>
    <s v="Large Box"/>
    <s v="Deflect-o DuraMat Antistatic Studded Beveled Mat for Medium Pile Carpeting"/>
    <n v="0.61"/>
    <x v="0"/>
    <x v="2"/>
    <x v="4"/>
    <s v="Des Moines"/>
    <n v="98198"/>
    <x v="20"/>
    <x v="6"/>
    <d v="2015-01-22T00:00:00"/>
    <n v="1"/>
    <n v="618.13080000000002"/>
    <n v="10"/>
    <n v="1038.1400000000001"/>
    <n v="87316"/>
    <n v="0"/>
    <n v="105.31"/>
    <x v="2"/>
  </r>
  <r>
    <x v="184"/>
    <n v="1"/>
    <s v="Timothy Currie"/>
    <x v="3"/>
    <n v="0.04"/>
    <x v="0"/>
    <n v="15.51"/>
    <n v="17.78"/>
    <x v="1"/>
    <x v="3"/>
    <x v="2"/>
    <x v="6"/>
    <s v="Small Box"/>
    <s v="Tenex File Box, Personal Filing Tote with Lid, Black"/>
    <n v="0.59"/>
    <x v="0"/>
    <x v="3"/>
    <x v="35"/>
    <s v="Woburn"/>
    <n v="1801"/>
    <x v="20"/>
    <x v="6"/>
    <d v="2015-01-23T00:00:00"/>
    <n v="2"/>
    <n v="-266.22000000000003"/>
    <n v="7"/>
    <n v="116.93"/>
    <n v="88646"/>
    <n v="1"/>
    <n v="15.47"/>
    <x v="3"/>
  </r>
  <r>
    <x v="185"/>
    <n v="1"/>
    <s v="Dennis Bowen"/>
    <x v="3"/>
    <n v="0.01"/>
    <x v="0"/>
    <n v="14.28"/>
    <n v="2.99"/>
    <x v="1"/>
    <x v="1"/>
    <x v="2"/>
    <x v="5"/>
    <s v="Small Box"/>
    <s v="Avery Premier Heavy-Duty Binder with Round Locking Rings"/>
    <n v="0.39"/>
    <x v="0"/>
    <x v="3"/>
    <x v="28"/>
    <s v="Pottstown"/>
    <n v="19464"/>
    <x v="20"/>
    <x v="6"/>
    <d v="2015-01-22T00:00:00"/>
    <n v="1"/>
    <n v="21.003499999999999"/>
    <n v="2"/>
    <n v="30.44"/>
    <n v="88782"/>
    <n v="1"/>
    <n v="14.27"/>
    <x v="3"/>
  </r>
  <r>
    <x v="186"/>
    <n v="1"/>
    <s v="Juanita Ballard"/>
    <x v="3"/>
    <n v="0.1"/>
    <x v="0"/>
    <n v="14.98"/>
    <n v="7.69"/>
    <x v="2"/>
    <x v="0"/>
    <x v="2"/>
    <x v="6"/>
    <s v="Small Box"/>
    <s v="Super Decoflex Portable Personal File"/>
    <n v="0.56999999999999995"/>
    <x v="0"/>
    <x v="3"/>
    <x v="27"/>
    <s v="Kent"/>
    <n v="44240"/>
    <x v="20"/>
    <x v="6"/>
    <d v="2015-01-23T00:00:00"/>
    <n v="2"/>
    <n v="-76.900000000000006"/>
    <n v="8"/>
    <n v="114.81"/>
    <n v="87194"/>
    <n v="1"/>
    <n v="14.88"/>
    <x v="3"/>
  </r>
  <r>
    <x v="187"/>
    <n v="1"/>
    <s v="Gregory R Snow"/>
    <x v="3"/>
    <n v="0.1"/>
    <x v="0"/>
    <n v="1889.99"/>
    <n v="19.989999999999998"/>
    <x v="1"/>
    <x v="2"/>
    <x v="2"/>
    <x v="5"/>
    <s v="Small Box"/>
    <s v="Ibico EPK-21 Electric Binding System"/>
    <n v="0.36"/>
    <x v="0"/>
    <x v="0"/>
    <x v="23"/>
    <s v="Greer"/>
    <n v="29651"/>
    <x v="20"/>
    <x v="6"/>
    <d v="2015-01-21T00:00:00"/>
    <n v="0"/>
    <n v="-42.545999999999999"/>
    <n v="1"/>
    <n v="1786.04"/>
    <n v="88580"/>
    <n v="1"/>
    <n v="1889.89"/>
    <x v="0"/>
  </r>
  <r>
    <x v="188"/>
    <n v="1"/>
    <s v="David Weaver"/>
    <x v="3"/>
    <n v="0.04"/>
    <x v="0"/>
    <n v="355.98"/>
    <n v="58.92"/>
    <x v="0"/>
    <x v="2"/>
    <x v="0"/>
    <x v="9"/>
    <s v="Jumbo Drum"/>
    <s v="Hon 4700 Series Mobuis™ Mid-Back Task Chairs with Adjustable Arms"/>
    <n v="0.64"/>
    <x v="0"/>
    <x v="2"/>
    <x v="15"/>
    <s v="Holladay"/>
    <n v="84117"/>
    <x v="20"/>
    <x v="6"/>
    <d v="2015-01-22T00:00:00"/>
    <n v="1"/>
    <n v="882.93"/>
    <n v="8"/>
    <n v="2748.21"/>
    <n v="90000"/>
    <n v="1"/>
    <n v="355.94"/>
    <x v="2"/>
  </r>
  <r>
    <x v="188"/>
    <n v="0"/>
    <s v="David Weaver"/>
    <x v="3"/>
    <n v="0.09"/>
    <x v="0"/>
    <n v="19.98"/>
    <n v="8.68"/>
    <x v="1"/>
    <x v="2"/>
    <x v="2"/>
    <x v="7"/>
    <s v="Small Box"/>
    <s v="Southworth 25% Cotton Premium Laser Paper and Envelopes"/>
    <n v="0.37"/>
    <x v="0"/>
    <x v="2"/>
    <x v="15"/>
    <s v="Holladay"/>
    <n v="84117"/>
    <x v="20"/>
    <x v="6"/>
    <d v="2015-01-22T00:00:00"/>
    <n v="1"/>
    <n v="6.6803999999999997"/>
    <n v="5"/>
    <n v="93.19"/>
    <n v="90000"/>
    <n v="0"/>
    <n v="19.89"/>
    <x v="2"/>
  </r>
  <r>
    <x v="189"/>
    <n v="1"/>
    <s v="Sharon Kessler"/>
    <x v="3"/>
    <n v="0.01"/>
    <x v="0"/>
    <n v="24.95"/>
    <n v="2.99"/>
    <x v="1"/>
    <x v="0"/>
    <x v="2"/>
    <x v="5"/>
    <s v="Small Box"/>
    <s v="Large Capacity Hanging Post Binders"/>
    <n v="0.39"/>
    <x v="0"/>
    <x v="1"/>
    <x v="30"/>
    <s v="Superior"/>
    <n v="54880"/>
    <x v="20"/>
    <x v="6"/>
    <d v="2015-01-22T00:00:00"/>
    <n v="1"/>
    <n v="261.38580000000002"/>
    <n v="15"/>
    <n v="378.82"/>
    <n v="87435"/>
    <n v="1"/>
    <n v="24.939999999999998"/>
    <x v="1"/>
  </r>
  <r>
    <x v="190"/>
    <n v="1"/>
    <s v="Monica Stuart"/>
    <x v="3"/>
    <n v="0"/>
    <x v="1"/>
    <n v="15.98"/>
    <n v="8.99"/>
    <x v="1"/>
    <x v="0"/>
    <x v="1"/>
    <x v="1"/>
    <s v="Small Pack"/>
    <s v="Imation 3.5&quot; DS/HD IBM Formatted Diskettes, 50/Pack"/>
    <n v="0.64"/>
    <x v="0"/>
    <x v="1"/>
    <x v="30"/>
    <s v="Waukesha"/>
    <n v="53186"/>
    <x v="20"/>
    <x v="6"/>
    <d v="2015-01-23T00:00:00"/>
    <n v="2"/>
    <n v="-135.46"/>
    <n v="9"/>
    <n v="152.18"/>
    <n v="87435"/>
    <n v="0"/>
    <n v="15.98"/>
    <x v="1"/>
  </r>
  <r>
    <x v="191"/>
    <n v="1"/>
    <s v="Geoffrey Zhu"/>
    <x v="0"/>
    <n v="0.09"/>
    <x v="0"/>
    <n v="32.979999999999997"/>
    <n v="5.5"/>
    <x v="1"/>
    <x v="2"/>
    <x v="1"/>
    <x v="1"/>
    <s v="Small Box"/>
    <s v="PC Concepts 116 Key Quantum 3000 Keyboard"/>
    <n v="0.75"/>
    <x v="0"/>
    <x v="0"/>
    <x v="34"/>
    <s v="Kingsport"/>
    <n v="37664"/>
    <x v="21"/>
    <x v="0"/>
    <d v="2015-01-23T00:00:00"/>
    <n v="1"/>
    <n v="-20.257999999999999"/>
    <n v="2"/>
    <n v="62.46"/>
    <n v="89521"/>
    <n v="1"/>
    <n v="32.889999999999993"/>
    <x v="0"/>
  </r>
  <r>
    <x v="192"/>
    <n v="1"/>
    <s v="Jean Weiss Diaz"/>
    <x v="0"/>
    <n v="0.01"/>
    <x v="0"/>
    <n v="80.98"/>
    <n v="35"/>
    <x v="1"/>
    <x v="3"/>
    <x v="2"/>
    <x v="6"/>
    <s v="Large Box"/>
    <s v="Carina 42&quot;Hx23 3/4&quot;W Media Storage Unit"/>
    <n v="0.83"/>
    <x v="0"/>
    <x v="3"/>
    <x v="27"/>
    <s v="Elyria"/>
    <n v="44035"/>
    <x v="21"/>
    <x v="0"/>
    <d v="2015-01-24T00:00:00"/>
    <n v="2"/>
    <n v="-409.37360000000001"/>
    <n v="3"/>
    <n v="267.83"/>
    <n v="90120"/>
    <n v="1"/>
    <n v="80.97"/>
    <x v="3"/>
  </r>
  <r>
    <x v="193"/>
    <n v="1"/>
    <s v="Bonnie Matthews Rowland"/>
    <x v="0"/>
    <n v="0"/>
    <x v="1"/>
    <n v="20.28"/>
    <n v="14.39"/>
    <x v="1"/>
    <x v="3"/>
    <x v="0"/>
    <x v="11"/>
    <s v="Small Box"/>
    <s v="Career Cubicle Clock, 8 1/4&quot;, Black"/>
    <n v="0.47"/>
    <x v="0"/>
    <x v="0"/>
    <x v="12"/>
    <s v="Miami"/>
    <n v="33916"/>
    <x v="21"/>
    <x v="0"/>
    <d v="2015-01-22T00:00:00"/>
    <n v="0"/>
    <n v="-66.247299999999996"/>
    <n v="9"/>
    <n v="206.04"/>
    <n v="28225"/>
    <n v="1"/>
    <n v="20.28"/>
    <x v="0"/>
  </r>
  <r>
    <x v="194"/>
    <n v="1"/>
    <s v="Michele Bradshaw"/>
    <x v="1"/>
    <n v="0"/>
    <x v="1"/>
    <n v="115.99"/>
    <n v="5.92"/>
    <x v="1"/>
    <x v="1"/>
    <x v="1"/>
    <x v="12"/>
    <s v="Small Box"/>
    <s v="8890"/>
    <n v="0.57999999999999996"/>
    <x v="0"/>
    <x v="0"/>
    <x v="12"/>
    <s v="Dunedin"/>
    <n v="34698"/>
    <x v="21"/>
    <x v="0"/>
    <d v="2015-01-22T00:00:00"/>
    <n v="0"/>
    <n v="-16.771999999999998"/>
    <n v="11"/>
    <n v="1160.42"/>
    <n v="89775"/>
    <n v="1"/>
    <n v="115.99"/>
    <x v="0"/>
  </r>
  <r>
    <x v="195"/>
    <n v="1"/>
    <s v="Joan Beach"/>
    <x v="1"/>
    <n v="7.0000000000000007E-2"/>
    <x v="0"/>
    <n v="179.99"/>
    <n v="19.989999999999998"/>
    <x v="1"/>
    <x v="2"/>
    <x v="1"/>
    <x v="1"/>
    <s v="Small Box"/>
    <s v="Motorola SB4200 Cable Modem"/>
    <n v="0.48"/>
    <x v="0"/>
    <x v="0"/>
    <x v="16"/>
    <s v="Mobile"/>
    <n v="36608"/>
    <x v="21"/>
    <x v="0"/>
    <d v="2015-01-23T00:00:00"/>
    <n v="1"/>
    <n v="733.28219999999999"/>
    <n v="7"/>
    <n v="1188.6300000000001"/>
    <n v="89218"/>
    <n v="1"/>
    <n v="179.92000000000002"/>
    <x v="0"/>
  </r>
  <r>
    <x v="195"/>
    <n v="0"/>
    <s v="Joan Beach"/>
    <x v="1"/>
    <n v="0.02"/>
    <x v="0"/>
    <n v="92.23"/>
    <n v="39.61"/>
    <x v="2"/>
    <x v="2"/>
    <x v="0"/>
    <x v="11"/>
    <s v="Medium Box"/>
    <s v="Deflect-o RollaMat Studded, Beveled Mat for Medium Pile Carpeting"/>
    <n v="0.67"/>
    <x v="0"/>
    <x v="0"/>
    <x v="16"/>
    <s v="Mobile"/>
    <n v="36608"/>
    <x v="21"/>
    <x v="0"/>
    <d v="2015-01-23T00:00:00"/>
    <n v="1"/>
    <n v="-905.99040000000002"/>
    <n v="11"/>
    <n v="1009.93"/>
    <n v="89218"/>
    <n v="0"/>
    <n v="92.210000000000008"/>
    <x v="0"/>
  </r>
  <r>
    <x v="196"/>
    <n v="1"/>
    <s v="Yvonne Collier"/>
    <x v="1"/>
    <n v="0.02"/>
    <x v="0"/>
    <n v="15.22"/>
    <n v="9.73"/>
    <x v="1"/>
    <x v="2"/>
    <x v="2"/>
    <x v="5"/>
    <s v="Small Box"/>
    <s v="GBC Twin Loop™ Wire Binding Elements, 9/16&quot; Spine, Black"/>
    <n v="0.36"/>
    <x v="0"/>
    <x v="1"/>
    <x v="7"/>
    <s v="Lino Lakes"/>
    <n v="55014"/>
    <x v="21"/>
    <x v="0"/>
    <d v="2015-01-22T00:00:00"/>
    <n v="0"/>
    <n v="-21.63242"/>
    <n v="9"/>
    <n v="140.69999999999999"/>
    <n v="89218"/>
    <n v="0"/>
    <n v="15.200000000000001"/>
    <x v="1"/>
  </r>
  <r>
    <x v="197"/>
    <n v="1"/>
    <s v="Sharon Thomas"/>
    <x v="2"/>
    <n v="0.06"/>
    <x v="0"/>
    <n v="6.98"/>
    <n v="1.6"/>
    <x v="1"/>
    <x v="2"/>
    <x v="2"/>
    <x v="7"/>
    <s v="Wrap Bag"/>
    <s v="Adams Phone Message Book, Professional, 400 Message Capacity, 5 3/6” x 11”"/>
    <n v="0.38"/>
    <x v="0"/>
    <x v="0"/>
    <x v="5"/>
    <s v="College Park"/>
    <n v="30337"/>
    <x v="21"/>
    <x v="0"/>
    <d v="2015-01-29T00:00:00"/>
    <n v="7"/>
    <n v="-98.055999999999997"/>
    <n v="12"/>
    <n v="83.93"/>
    <n v="88030"/>
    <n v="1"/>
    <n v="6.9200000000000008"/>
    <x v="0"/>
  </r>
  <r>
    <x v="198"/>
    <n v="1"/>
    <s v="Anna Ellis"/>
    <x v="2"/>
    <n v="0.02"/>
    <x v="0"/>
    <n v="880.98"/>
    <n v="44.55"/>
    <x v="0"/>
    <x v="2"/>
    <x v="0"/>
    <x v="10"/>
    <s v="Jumbo Box"/>
    <s v="Riverside Palais Royal Lawyers Bookcase, Royale Cherry Finish"/>
    <n v="0.62"/>
    <x v="0"/>
    <x v="1"/>
    <x v="7"/>
    <s v="Mankato"/>
    <n v="56001"/>
    <x v="21"/>
    <x v="0"/>
    <d v="2015-01-26T00:00:00"/>
    <n v="4"/>
    <n v="4861.0637999999999"/>
    <n v="8"/>
    <n v="7045.02"/>
    <n v="86925"/>
    <n v="1"/>
    <n v="880.96"/>
    <x v="1"/>
  </r>
  <r>
    <x v="199"/>
    <n v="1"/>
    <s v="Arlene Wiggins Dalton"/>
    <x v="4"/>
    <n v="0.09"/>
    <x v="0"/>
    <n v="3.89"/>
    <n v="7.01"/>
    <x v="2"/>
    <x v="2"/>
    <x v="2"/>
    <x v="5"/>
    <s v="Small Box"/>
    <s v="Avery Binder Labels"/>
    <n v="0.37"/>
    <x v="0"/>
    <x v="1"/>
    <x v="18"/>
    <s v="Huntsville"/>
    <n v="77340"/>
    <x v="21"/>
    <x v="0"/>
    <d v="2015-01-24T00:00:00"/>
    <n v="2"/>
    <n v="-154.30699999999999"/>
    <n v="10"/>
    <n v="42.56"/>
    <n v="89055"/>
    <n v="1"/>
    <n v="3.8000000000000003"/>
    <x v="1"/>
  </r>
  <r>
    <x v="200"/>
    <n v="1"/>
    <s v="Benjamin Gunter"/>
    <x v="4"/>
    <n v="7.0000000000000007E-2"/>
    <x v="0"/>
    <n v="2.89"/>
    <n v="0.5"/>
    <x v="1"/>
    <x v="0"/>
    <x v="2"/>
    <x v="13"/>
    <s v="Small Box"/>
    <s v="Avery 498"/>
    <n v="0.38"/>
    <x v="0"/>
    <x v="0"/>
    <x v="12"/>
    <s v="Hialeah"/>
    <n v="33012"/>
    <x v="21"/>
    <x v="0"/>
    <d v="2015-01-24T00:00:00"/>
    <n v="2"/>
    <n v="441.59399999999999"/>
    <n v="12"/>
    <n v="33.020000000000003"/>
    <n v="89872"/>
    <n v="1"/>
    <n v="2.8200000000000003"/>
    <x v="0"/>
  </r>
  <r>
    <x v="200"/>
    <n v="0"/>
    <s v="Benjamin Gunter"/>
    <x v="4"/>
    <n v="0"/>
    <x v="1"/>
    <n v="217.85"/>
    <n v="29.1"/>
    <x v="0"/>
    <x v="0"/>
    <x v="0"/>
    <x v="0"/>
    <s v="Jumbo Box"/>
    <s v="Chromcraft Bull-Nose Wood Round Conference Table Top, Wood Base"/>
    <n v="0.68"/>
    <x v="0"/>
    <x v="0"/>
    <x v="12"/>
    <s v="Hialeah"/>
    <n v="33012"/>
    <x v="21"/>
    <x v="0"/>
    <d v="2015-01-23T00:00:00"/>
    <n v="1"/>
    <n v="394.17"/>
    <n v="10"/>
    <n v="2273.1"/>
    <n v="89872"/>
    <n v="0"/>
    <n v="217.85"/>
    <x v="0"/>
  </r>
  <r>
    <x v="201"/>
    <n v="1"/>
    <s v="Amy York"/>
    <x v="4"/>
    <n v="0.01"/>
    <x v="0"/>
    <n v="73.98"/>
    <n v="12.14"/>
    <x v="1"/>
    <x v="0"/>
    <x v="1"/>
    <x v="1"/>
    <s v="Small Box"/>
    <s v="Keytronic 105-Key Spanish Keyboard"/>
    <n v="0.67"/>
    <x v="0"/>
    <x v="2"/>
    <x v="4"/>
    <s v="Parkland"/>
    <n v="98444"/>
    <x v="22"/>
    <x v="1"/>
    <d v="2015-01-25T00:00:00"/>
    <n v="2"/>
    <n v="-29.0656"/>
    <n v="5"/>
    <n v="384.22"/>
    <n v="91296"/>
    <n v="1"/>
    <n v="73.97"/>
    <x v="2"/>
  </r>
  <r>
    <x v="202"/>
    <n v="1"/>
    <s v="Rhonda Schroeder"/>
    <x v="3"/>
    <n v="0"/>
    <x v="1"/>
    <n v="6.84"/>
    <n v="8.3699999999999992"/>
    <x v="1"/>
    <x v="1"/>
    <x v="2"/>
    <x v="16"/>
    <s v="Small Pack"/>
    <s v="Acme Design Line 8&quot; Stainless Steel Bent Scissors w/Champagne Handles, 3-1/8&quot; Cut"/>
    <n v="0.57999999999999996"/>
    <x v="0"/>
    <x v="1"/>
    <x v="38"/>
    <s v="Newton"/>
    <n v="67114"/>
    <x v="22"/>
    <x v="1"/>
    <d v="2015-01-24T00:00:00"/>
    <n v="1"/>
    <n v="-123.1816"/>
    <n v="5"/>
    <n v="37.89"/>
    <n v="90189"/>
    <n v="1"/>
    <n v="6.84"/>
    <x v="1"/>
  </r>
  <r>
    <x v="203"/>
    <n v="1"/>
    <s v="Melinda Thornton"/>
    <x v="3"/>
    <n v="7.0000000000000007E-2"/>
    <x v="0"/>
    <n v="30.98"/>
    <n v="5.76"/>
    <x v="1"/>
    <x v="1"/>
    <x v="2"/>
    <x v="7"/>
    <s v="Small Box"/>
    <s v="IBM Multi-Purpose Copy Paper, 8 1/2 x 11&quot;, Case"/>
    <n v="0.4"/>
    <x v="0"/>
    <x v="0"/>
    <x v="21"/>
    <s v="Reston"/>
    <n v="20190"/>
    <x v="22"/>
    <x v="1"/>
    <d v="2015-01-25T00:00:00"/>
    <n v="2"/>
    <n v="-28.797999999999998"/>
    <n v="11"/>
    <n v="343.79"/>
    <n v="90189"/>
    <n v="0"/>
    <n v="30.91"/>
    <x v="0"/>
  </r>
  <r>
    <x v="204"/>
    <n v="1"/>
    <s v="Lindsay P Ashley"/>
    <x v="0"/>
    <n v="0.03"/>
    <x v="0"/>
    <n v="1.88"/>
    <n v="1.49"/>
    <x v="1"/>
    <x v="2"/>
    <x v="2"/>
    <x v="5"/>
    <s v="Small Box"/>
    <s v="Staples® General Use 3-Ring Binders"/>
    <n v="0.37"/>
    <x v="0"/>
    <x v="2"/>
    <x v="8"/>
    <s v="Los Angeles"/>
    <n v="90045"/>
    <x v="23"/>
    <x v="2"/>
    <d v="2015-01-25T00:00:00"/>
    <n v="1"/>
    <n v="-15.099500000000001"/>
    <n v="52"/>
    <n v="102.32"/>
    <n v="34882"/>
    <n v="1"/>
    <n v="1.8499999999999999"/>
    <x v="2"/>
  </r>
  <r>
    <x v="205"/>
    <n v="1"/>
    <s v="Douglas Sutton"/>
    <x v="1"/>
    <n v="0.01"/>
    <x v="0"/>
    <n v="14.42"/>
    <n v="6.75"/>
    <x v="1"/>
    <x v="3"/>
    <x v="2"/>
    <x v="8"/>
    <s v="Medium Box"/>
    <s v="Holmes Odor Grabber"/>
    <n v="0.52"/>
    <x v="0"/>
    <x v="2"/>
    <x v="3"/>
    <s v="Wheat Ridge"/>
    <n v="80033"/>
    <x v="23"/>
    <x v="2"/>
    <d v="2015-01-24T00:00:00"/>
    <n v="0"/>
    <n v="-13.826000000000001"/>
    <n v="6"/>
    <n v="89.91"/>
    <n v="90270"/>
    <n v="1"/>
    <n v="14.41"/>
    <x v="2"/>
  </r>
  <r>
    <x v="206"/>
    <n v="1"/>
    <s v="Phillip Pollard"/>
    <x v="2"/>
    <n v="0.08"/>
    <x v="0"/>
    <n v="67.84"/>
    <n v="0.99"/>
    <x v="1"/>
    <x v="0"/>
    <x v="2"/>
    <x v="8"/>
    <s v="Small Box"/>
    <s v="Fellowes Command Center 5-outlet power strip"/>
    <n v="0.57999999999999996"/>
    <x v="0"/>
    <x v="3"/>
    <x v="33"/>
    <s v="Bayonne"/>
    <n v="7002"/>
    <x v="23"/>
    <x v="2"/>
    <d v="2015-01-29T00:00:00"/>
    <n v="5"/>
    <n v="-23.634399999999999"/>
    <n v="1"/>
    <n v="63.66"/>
    <n v="89431"/>
    <n v="1"/>
    <n v="67.760000000000005"/>
    <x v="3"/>
  </r>
  <r>
    <x v="207"/>
    <n v="1"/>
    <s v="Pauline Denton"/>
    <x v="2"/>
    <n v="0.03"/>
    <x v="0"/>
    <n v="199.99"/>
    <n v="24.49"/>
    <x v="2"/>
    <x v="0"/>
    <x v="1"/>
    <x v="4"/>
    <s v="Large Box"/>
    <s v="Canon PC-428 Personal Copier"/>
    <n v="0.46"/>
    <x v="0"/>
    <x v="1"/>
    <x v="2"/>
    <s v="Vincennes"/>
    <n v="47591"/>
    <x v="23"/>
    <x v="2"/>
    <d v="2015-01-26T00:00:00"/>
    <n v="2"/>
    <n v="727.73609999999996"/>
    <n v="5"/>
    <n v="1054.69"/>
    <n v="89112"/>
    <n v="1"/>
    <n v="199.96"/>
    <x v="1"/>
  </r>
  <r>
    <x v="208"/>
    <n v="1"/>
    <s v="Dana Sharpe"/>
    <x v="2"/>
    <n v="0.03"/>
    <x v="0"/>
    <n v="199.99"/>
    <n v="24.49"/>
    <x v="2"/>
    <x v="0"/>
    <x v="1"/>
    <x v="4"/>
    <s v="Large Box"/>
    <s v="Canon PC-428 Personal Copier"/>
    <n v="0.46"/>
    <x v="0"/>
    <x v="3"/>
    <x v="28"/>
    <s v="Philadelphia"/>
    <n v="19134"/>
    <x v="23"/>
    <x v="2"/>
    <d v="2015-01-26T00:00:00"/>
    <n v="2"/>
    <n v="393.42"/>
    <n v="21"/>
    <n v="4429.6899999999996"/>
    <n v="29319"/>
    <n v="1"/>
    <n v="199.96"/>
    <x v="3"/>
  </r>
  <r>
    <x v="209"/>
    <n v="1"/>
    <s v="Neil Bailey"/>
    <x v="2"/>
    <n v="0.05"/>
    <x v="0"/>
    <n v="115.99"/>
    <n v="5.26"/>
    <x v="1"/>
    <x v="3"/>
    <x v="1"/>
    <x v="12"/>
    <s v="Small Box"/>
    <s v="636"/>
    <n v="0.56999999999999995"/>
    <x v="0"/>
    <x v="3"/>
    <x v="28"/>
    <s v="Harrisburg"/>
    <n v="17112"/>
    <x v="23"/>
    <x v="2"/>
    <d v="2015-01-28T00:00:00"/>
    <n v="4"/>
    <n v="616.53570000000002"/>
    <n v="9"/>
    <n v="893.53"/>
    <n v="91076"/>
    <n v="1"/>
    <n v="115.94"/>
    <x v="3"/>
  </r>
  <r>
    <x v="210"/>
    <n v="1"/>
    <s v="Anthony Stanley"/>
    <x v="2"/>
    <n v="0.02"/>
    <x v="0"/>
    <n v="50.98"/>
    <n v="13.66"/>
    <x v="2"/>
    <x v="3"/>
    <x v="2"/>
    <x v="8"/>
    <s v="Small Box"/>
    <s v="Eureka The Boss® Cordless Rechargeable Stick Vac"/>
    <n v="0.57999999999999996"/>
    <x v="0"/>
    <x v="3"/>
    <x v="33"/>
    <s v="Fords"/>
    <n v="8863"/>
    <x v="23"/>
    <x v="2"/>
    <d v="2015-01-24T00:00:00"/>
    <n v="0"/>
    <n v="-25.76"/>
    <n v="1"/>
    <n v="68.45"/>
    <n v="86119"/>
    <n v="1"/>
    <n v="50.959999999999994"/>
    <x v="3"/>
  </r>
  <r>
    <x v="211"/>
    <n v="1"/>
    <s v="Sandy Cannon"/>
    <x v="2"/>
    <n v="7.0000000000000007E-2"/>
    <x v="0"/>
    <n v="49.43"/>
    <n v="19.989999999999998"/>
    <x v="1"/>
    <x v="3"/>
    <x v="2"/>
    <x v="8"/>
    <s v="Small Box"/>
    <s v="Eureka Hand Vacuum, Bagless"/>
    <n v="0.56999999999999995"/>
    <x v="0"/>
    <x v="1"/>
    <x v="38"/>
    <s v="Leawood"/>
    <n v="66209"/>
    <x v="23"/>
    <x v="2"/>
    <d v="2015-01-29T00:00:00"/>
    <n v="5"/>
    <n v="-122.77"/>
    <n v="6"/>
    <n v="281.82"/>
    <n v="91219"/>
    <n v="1"/>
    <n v="49.36"/>
    <x v="1"/>
  </r>
  <r>
    <x v="212"/>
    <n v="1"/>
    <s v="Nancy Holden"/>
    <x v="4"/>
    <n v="0.01"/>
    <x v="0"/>
    <n v="11.7"/>
    <n v="6.96"/>
    <x v="1"/>
    <x v="2"/>
    <x v="2"/>
    <x v="8"/>
    <s v="Medium Box"/>
    <s v="Harmony HEPA Quiet Air Purifiers"/>
    <n v="0.5"/>
    <x v="0"/>
    <x v="1"/>
    <x v="30"/>
    <s v="Franklin"/>
    <n v="53132"/>
    <x v="23"/>
    <x v="2"/>
    <d v="2015-01-26T00:00:00"/>
    <n v="2"/>
    <n v="-28.954000000000001"/>
    <n v="6"/>
    <n v="76.87"/>
    <n v="85947"/>
    <n v="1"/>
    <n v="11.69"/>
    <x v="1"/>
  </r>
  <r>
    <x v="213"/>
    <n v="1"/>
    <s v="Roger Blalock Cassidy"/>
    <x v="3"/>
    <n v="0.09"/>
    <x v="0"/>
    <n v="15.28"/>
    <n v="10.91"/>
    <x v="1"/>
    <x v="3"/>
    <x v="2"/>
    <x v="5"/>
    <s v="Small Box"/>
    <s v="Recycled Premium Regency Composition Covers"/>
    <n v="0.36"/>
    <x v="0"/>
    <x v="3"/>
    <x v="22"/>
    <s v="Fairfield"/>
    <n v="6824"/>
    <x v="23"/>
    <x v="2"/>
    <d v="2015-01-25T00:00:00"/>
    <n v="1"/>
    <n v="-51.75"/>
    <n v="4"/>
    <n v="61.52"/>
    <n v="89292"/>
    <n v="1"/>
    <n v="15.19"/>
    <x v="3"/>
  </r>
  <r>
    <x v="214"/>
    <n v="1"/>
    <s v="Charles Cline"/>
    <x v="3"/>
    <n v="0"/>
    <x v="1"/>
    <n v="101.41"/>
    <n v="35"/>
    <x v="2"/>
    <x v="3"/>
    <x v="2"/>
    <x v="6"/>
    <s v="Large Box"/>
    <s v="Tennsco Regal Shelving Units"/>
    <n v="0.82"/>
    <x v="0"/>
    <x v="2"/>
    <x v="8"/>
    <s v="Thousand Oaks"/>
    <n v="91360"/>
    <x v="23"/>
    <x v="2"/>
    <d v="2015-01-25T00:00:00"/>
    <n v="1"/>
    <n v="-457.73"/>
    <n v="10"/>
    <n v="1104.32"/>
    <n v="89885"/>
    <n v="1"/>
    <n v="101.41"/>
    <x v="2"/>
  </r>
  <r>
    <x v="214"/>
    <n v="0"/>
    <s v="Charles Cline"/>
    <x v="3"/>
    <n v="0.1"/>
    <x v="0"/>
    <n v="95.99"/>
    <n v="4.9000000000000004"/>
    <x v="1"/>
    <x v="3"/>
    <x v="1"/>
    <x v="12"/>
    <s v="Small Box"/>
    <s v="T60"/>
    <n v="0.56000000000000005"/>
    <x v="0"/>
    <x v="2"/>
    <x v="8"/>
    <s v="Thousand Oaks"/>
    <n v="91360"/>
    <x v="23"/>
    <x v="2"/>
    <d v="2015-01-25T00:00:00"/>
    <n v="1"/>
    <n v="-268.66399999999999"/>
    <n v="2"/>
    <n v="149.80000000000001"/>
    <n v="89885"/>
    <n v="0"/>
    <n v="95.89"/>
    <x v="2"/>
  </r>
  <r>
    <x v="215"/>
    <n v="1"/>
    <s v="Jean Khan"/>
    <x v="0"/>
    <n v="0.06"/>
    <x v="0"/>
    <n v="1.74"/>
    <n v="4.08"/>
    <x v="1"/>
    <x v="3"/>
    <x v="0"/>
    <x v="11"/>
    <s v="Small Pack"/>
    <s v="Eldon Regeneration Recycled Desk Accessories, Smoke"/>
    <n v="0.53"/>
    <x v="0"/>
    <x v="2"/>
    <x v="8"/>
    <s v="Menlo Park"/>
    <n v="94025"/>
    <x v="24"/>
    <x v="3"/>
    <d v="2015-01-26T00:00:00"/>
    <n v="1"/>
    <n v="-11.0732"/>
    <n v="1"/>
    <n v="2.77"/>
    <n v="88726"/>
    <n v="1"/>
    <n v="1.68"/>
    <x v="2"/>
  </r>
  <r>
    <x v="216"/>
    <n v="1"/>
    <s v="Diana Xu"/>
    <x v="1"/>
    <n v="0.03"/>
    <x v="0"/>
    <n v="10.89"/>
    <n v="4.5"/>
    <x v="1"/>
    <x v="3"/>
    <x v="2"/>
    <x v="8"/>
    <s v="Small Box"/>
    <s v="Belkin 6 Outlet Metallic Surge Strip"/>
    <n v="0.59"/>
    <x v="0"/>
    <x v="2"/>
    <x v="3"/>
    <s v="Fort Collins"/>
    <n v="80525"/>
    <x v="24"/>
    <x v="3"/>
    <d v="2015-01-26T00:00:00"/>
    <n v="1"/>
    <n v="-18.64"/>
    <n v="3"/>
    <n v="33.82"/>
    <n v="87672"/>
    <n v="1"/>
    <n v="10.860000000000001"/>
    <x v="2"/>
  </r>
  <r>
    <x v="217"/>
    <n v="1"/>
    <s v="Harriet Bowman"/>
    <x v="3"/>
    <n v="0.1"/>
    <x v="0"/>
    <n v="125.99"/>
    <n v="8.99"/>
    <x v="1"/>
    <x v="1"/>
    <x v="1"/>
    <x v="12"/>
    <s v="Small Box"/>
    <s v="5170i"/>
    <n v="0.56999999999999995"/>
    <x v="0"/>
    <x v="0"/>
    <x v="23"/>
    <s v="Hilton Head Island"/>
    <n v="29915"/>
    <x v="24"/>
    <x v="3"/>
    <d v="2015-01-28T00:00:00"/>
    <n v="3"/>
    <n v="17.652000000000001"/>
    <n v="4"/>
    <n v="408.66"/>
    <n v="90333"/>
    <n v="1"/>
    <n v="125.89"/>
    <x v="0"/>
  </r>
  <r>
    <x v="218"/>
    <n v="1"/>
    <s v="Arlene Gibbons"/>
    <x v="1"/>
    <n v="0.03"/>
    <x v="0"/>
    <n v="14.34"/>
    <n v="5"/>
    <x v="1"/>
    <x v="1"/>
    <x v="0"/>
    <x v="11"/>
    <s v="Small Pack"/>
    <s v="Nu-Dell Leatherette Frames"/>
    <n v="0.49"/>
    <x v="0"/>
    <x v="1"/>
    <x v="20"/>
    <s v="Muscatine"/>
    <n v="52761"/>
    <x v="25"/>
    <x v="4"/>
    <d v="2015-01-27T00:00:00"/>
    <n v="1"/>
    <n v="82.310100000000006"/>
    <n v="8"/>
    <n v="119.29"/>
    <n v="89595"/>
    <n v="1"/>
    <n v="14.31"/>
    <x v="1"/>
  </r>
  <r>
    <x v="219"/>
    <n v="1"/>
    <s v="Kristina Collier"/>
    <x v="1"/>
    <n v="0.01"/>
    <x v="0"/>
    <n v="2.89"/>
    <n v="0.5"/>
    <x v="1"/>
    <x v="1"/>
    <x v="2"/>
    <x v="13"/>
    <s v="Small Box"/>
    <s v="Avery 498"/>
    <n v="0.38"/>
    <x v="0"/>
    <x v="1"/>
    <x v="25"/>
    <s v="Allen Park"/>
    <n v="48101"/>
    <x v="25"/>
    <x v="4"/>
    <d v="2015-01-28T00:00:00"/>
    <n v="2"/>
    <n v="1.2236"/>
    <n v="1"/>
    <n v="3.08"/>
    <n v="89595"/>
    <n v="0"/>
    <n v="2.8800000000000003"/>
    <x v="1"/>
  </r>
  <r>
    <x v="220"/>
    <n v="1"/>
    <s v="Faye Manning"/>
    <x v="1"/>
    <n v="0.08"/>
    <x v="0"/>
    <n v="150.97999999999999"/>
    <n v="13.99"/>
    <x v="2"/>
    <x v="3"/>
    <x v="1"/>
    <x v="3"/>
    <s v="Medium Box"/>
    <s v="Canon MP41DH Printing Calculator"/>
    <n v="0.38"/>
    <x v="0"/>
    <x v="0"/>
    <x v="12"/>
    <s v="Saint Petersburg"/>
    <n v="33710"/>
    <x v="25"/>
    <x v="4"/>
    <d v="2015-01-27T00:00:00"/>
    <n v="1"/>
    <n v="-3.948"/>
    <n v="8"/>
    <n v="1183.82"/>
    <n v="86899"/>
    <n v="1"/>
    <n v="150.89999999999998"/>
    <x v="0"/>
  </r>
  <r>
    <x v="171"/>
    <n v="0"/>
    <s v="Julian Keith Mayer"/>
    <x v="1"/>
    <n v="0.03"/>
    <x v="0"/>
    <n v="25.98"/>
    <n v="14.36"/>
    <x v="0"/>
    <x v="3"/>
    <x v="0"/>
    <x v="9"/>
    <s v="Jumbo Drum"/>
    <s v="Global Stack Chair without Arms, Black"/>
    <n v="0.6"/>
    <x v="0"/>
    <x v="0"/>
    <x v="12"/>
    <s v="Sanford"/>
    <n v="32771"/>
    <x v="25"/>
    <x v="4"/>
    <d v="2015-01-27T00:00:00"/>
    <n v="1"/>
    <n v="57.545999999999999"/>
    <n v="4"/>
    <n v="107.66"/>
    <n v="86899"/>
    <n v="0"/>
    <n v="25.95"/>
    <x v="0"/>
  </r>
  <r>
    <x v="171"/>
    <n v="0"/>
    <s v="Julian Keith Mayer"/>
    <x v="1"/>
    <n v="0.1"/>
    <x v="0"/>
    <n v="32.479999999999997"/>
    <n v="35"/>
    <x v="1"/>
    <x v="3"/>
    <x v="2"/>
    <x v="6"/>
    <s v="Large Box"/>
    <s v="Fellowes Neat Ideas® Storage Cubes"/>
    <n v="0.81"/>
    <x v="0"/>
    <x v="0"/>
    <x v="12"/>
    <s v="Sanford"/>
    <n v="32771"/>
    <x v="25"/>
    <x v="4"/>
    <d v="2015-01-27T00:00:00"/>
    <n v="1"/>
    <n v="-333.42540000000002"/>
    <n v="10"/>
    <n v="318.83"/>
    <n v="86899"/>
    <n v="0"/>
    <n v="32.379999999999995"/>
    <x v="0"/>
  </r>
  <r>
    <x v="221"/>
    <n v="1"/>
    <s v="Pam Patton"/>
    <x v="2"/>
    <n v="0.02"/>
    <x v="0"/>
    <n v="4.9800000000000004"/>
    <n v="6.07"/>
    <x v="1"/>
    <x v="2"/>
    <x v="2"/>
    <x v="7"/>
    <s v="Small Box"/>
    <s v="Xerox 1897"/>
    <n v="0.36"/>
    <x v="0"/>
    <x v="3"/>
    <x v="35"/>
    <s v="Boston"/>
    <n v="2118"/>
    <x v="25"/>
    <x v="4"/>
    <d v="2015-01-28T00:00:00"/>
    <n v="2"/>
    <n v="-46.92"/>
    <n v="19"/>
    <n v="105.5"/>
    <n v="57794"/>
    <n v="1"/>
    <n v="4.9600000000000009"/>
    <x v="3"/>
  </r>
  <r>
    <x v="222"/>
    <n v="1"/>
    <s v="Marjorie Owens"/>
    <x v="2"/>
    <n v="0.02"/>
    <x v="0"/>
    <n v="4.9800000000000004"/>
    <n v="6.07"/>
    <x v="1"/>
    <x v="2"/>
    <x v="2"/>
    <x v="7"/>
    <s v="Small Box"/>
    <s v="Xerox 1897"/>
    <n v="0.36"/>
    <x v="0"/>
    <x v="1"/>
    <x v="18"/>
    <s v="Farmers Branch"/>
    <n v="75234"/>
    <x v="25"/>
    <x v="4"/>
    <d v="2015-01-28T00:00:00"/>
    <n v="2"/>
    <n v="-46.92"/>
    <n v="5"/>
    <n v="27.76"/>
    <n v="88105"/>
    <n v="1"/>
    <n v="4.9600000000000009"/>
    <x v="1"/>
  </r>
  <r>
    <x v="223"/>
    <n v="1"/>
    <s v="Harry Burns"/>
    <x v="2"/>
    <n v="0.04"/>
    <x v="0"/>
    <n v="3.57"/>
    <n v="4.17"/>
    <x v="1"/>
    <x v="3"/>
    <x v="2"/>
    <x v="2"/>
    <s v="Small Pack"/>
    <s v="Barrel Sharpener"/>
    <n v="0.59"/>
    <x v="0"/>
    <x v="1"/>
    <x v="20"/>
    <s v="Mason City"/>
    <n v="50401"/>
    <x v="25"/>
    <x v="4"/>
    <d v="2015-01-28T00:00:00"/>
    <n v="2"/>
    <n v="-69.91"/>
    <n v="8"/>
    <n v="30.9"/>
    <n v="87556"/>
    <n v="1"/>
    <n v="3.53"/>
    <x v="1"/>
  </r>
  <r>
    <x v="223"/>
    <n v="0"/>
    <s v="Harry Burns"/>
    <x v="2"/>
    <n v="0.05"/>
    <x v="0"/>
    <n v="200.99"/>
    <n v="4.2"/>
    <x v="1"/>
    <x v="3"/>
    <x v="1"/>
    <x v="12"/>
    <s v="Small Box"/>
    <s v="2160i"/>
    <n v="0.59"/>
    <x v="0"/>
    <x v="1"/>
    <x v="20"/>
    <s v="Mason City"/>
    <n v="50401"/>
    <x v="25"/>
    <x v="4"/>
    <d v="2015-01-30T00:00:00"/>
    <n v="4"/>
    <n v="1630.5252"/>
    <n v="14"/>
    <n v="2363.08"/>
    <n v="87556"/>
    <n v="0"/>
    <n v="200.94"/>
    <x v="1"/>
  </r>
  <r>
    <x v="223"/>
    <n v="0"/>
    <s v="Harry Burns"/>
    <x v="2"/>
    <n v="7.0000000000000007E-2"/>
    <x v="0"/>
    <n v="195.99"/>
    <n v="8.99"/>
    <x v="1"/>
    <x v="3"/>
    <x v="1"/>
    <x v="12"/>
    <s v="Small Box"/>
    <s v="A1228"/>
    <n v="0.57999999999999996"/>
    <x v="0"/>
    <x v="1"/>
    <x v="20"/>
    <s v="Mason City"/>
    <n v="50401"/>
    <x v="25"/>
    <x v="4"/>
    <d v="2015-01-26T00:00:00"/>
    <n v="0"/>
    <n v="-457.16"/>
    <n v="2"/>
    <n v="328.45"/>
    <n v="87556"/>
    <n v="0"/>
    <n v="195.92000000000002"/>
    <x v="1"/>
  </r>
  <r>
    <x v="224"/>
    <n v="1"/>
    <s v="Priscilla Allen"/>
    <x v="2"/>
    <n v="0.01"/>
    <x v="0"/>
    <n v="10.14"/>
    <n v="2.27"/>
    <x v="1"/>
    <x v="1"/>
    <x v="2"/>
    <x v="7"/>
    <s v="Wrap Bag"/>
    <s v="Staples Wirebound Steno Books, 6&quot; x 9&quot;, 12/Pack"/>
    <n v="0.36"/>
    <x v="0"/>
    <x v="1"/>
    <x v="25"/>
    <s v="Pontiac"/>
    <n v="48342"/>
    <x v="25"/>
    <x v="4"/>
    <d v="2015-01-28T00:00:00"/>
    <n v="2"/>
    <n v="28.152000000000001"/>
    <n v="4"/>
    <n v="40.799999999999997"/>
    <n v="87042"/>
    <n v="1"/>
    <n v="10.130000000000001"/>
    <x v="1"/>
  </r>
  <r>
    <x v="225"/>
    <n v="1"/>
    <s v="Edwin Blackburn"/>
    <x v="2"/>
    <n v="7.0000000000000007E-2"/>
    <x v="0"/>
    <n v="16.739999999999998"/>
    <n v="7.04"/>
    <x v="1"/>
    <x v="0"/>
    <x v="2"/>
    <x v="6"/>
    <s v="Small Box"/>
    <s v="Rogers® Profile Extra Capacity Storage Tub"/>
    <n v="0.81"/>
    <x v="0"/>
    <x v="3"/>
    <x v="35"/>
    <s v="Agawam"/>
    <n v="1001"/>
    <x v="25"/>
    <x v="4"/>
    <d v="2015-02-02T00:00:00"/>
    <n v="7"/>
    <n v="-114.2"/>
    <n v="5"/>
    <n v="80.58"/>
    <n v="90462"/>
    <n v="1"/>
    <n v="16.669999999999998"/>
    <x v="3"/>
  </r>
  <r>
    <x v="226"/>
    <n v="1"/>
    <s v="Jackie Flynn"/>
    <x v="2"/>
    <n v="0.06"/>
    <x v="0"/>
    <n v="6.45"/>
    <n v="1.34"/>
    <x v="1"/>
    <x v="0"/>
    <x v="2"/>
    <x v="7"/>
    <s v="Wrap Bag"/>
    <s v="Wirebound Four 2-3/4 x 5 Forms per Page, 400 Sets per Book"/>
    <n v="0.36"/>
    <x v="0"/>
    <x v="3"/>
    <x v="35"/>
    <s v="Winchester"/>
    <n v="1890"/>
    <x v="25"/>
    <x v="4"/>
    <d v="2015-01-31T00:00:00"/>
    <n v="5"/>
    <n v="39.426600000000001"/>
    <n v="9"/>
    <n v="57.14"/>
    <n v="90462"/>
    <n v="0"/>
    <n v="6.3900000000000006"/>
    <x v="3"/>
  </r>
  <r>
    <x v="227"/>
    <n v="1"/>
    <s v="Billy Hale"/>
    <x v="2"/>
    <n v="0.05"/>
    <x v="0"/>
    <n v="122.99"/>
    <n v="70.2"/>
    <x v="0"/>
    <x v="0"/>
    <x v="0"/>
    <x v="9"/>
    <s v="Jumbo Drum"/>
    <s v="Global High-Back Leather Tilter, Burgundy"/>
    <n v="0.74"/>
    <x v="0"/>
    <x v="3"/>
    <x v="33"/>
    <s v="Fort Lee"/>
    <n v="7024"/>
    <x v="25"/>
    <x v="4"/>
    <d v="2015-01-30T00:00:00"/>
    <n v="4"/>
    <n v="-722.23"/>
    <n v="4"/>
    <n v="498.31"/>
    <n v="90462"/>
    <n v="0"/>
    <n v="122.94"/>
    <x v="3"/>
  </r>
  <r>
    <x v="228"/>
    <n v="1"/>
    <s v="Teresa Wallace"/>
    <x v="4"/>
    <n v="0.08"/>
    <x v="0"/>
    <n v="90.98"/>
    <n v="56.2"/>
    <x v="1"/>
    <x v="1"/>
    <x v="0"/>
    <x v="11"/>
    <s v="Medium Box"/>
    <s v="Eldon ClusterMat Chair Mat with Cordless Antistatic Protection"/>
    <n v="0.74"/>
    <x v="0"/>
    <x v="3"/>
    <x v="28"/>
    <s v="Mount Lebanon"/>
    <n v="15228"/>
    <x v="25"/>
    <x v="4"/>
    <d v="2015-01-28T00:00:00"/>
    <n v="2"/>
    <n v="-1920.9336000000001"/>
    <n v="12"/>
    <n v="1058.3599999999999"/>
    <n v="86331"/>
    <n v="1"/>
    <n v="90.9"/>
    <x v="3"/>
  </r>
  <r>
    <x v="228"/>
    <n v="0"/>
    <s v="Teresa Wallace"/>
    <x v="4"/>
    <n v="7.0000000000000007E-2"/>
    <x v="0"/>
    <n v="5.98"/>
    <n v="5.35"/>
    <x v="1"/>
    <x v="1"/>
    <x v="2"/>
    <x v="7"/>
    <s v="Small Box"/>
    <s v="Xerox 1947"/>
    <n v="0.4"/>
    <x v="0"/>
    <x v="3"/>
    <x v="28"/>
    <s v="Mount Lebanon"/>
    <n v="15228"/>
    <x v="25"/>
    <x v="4"/>
    <d v="2015-01-28T00:00:00"/>
    <n v="2"/>
    <n v="-37.175199999999997"/>
    <n v="3"/>
    <n v="18.309999999999999"/>
    <n v="86331"/>
    <n v="0"/>
    <n v="5.91"/>
    <x v="3"/>
  </r>
  <r>
    <x v="229"/>
    <n v="1"/>
    <s v="Oscar Kenney"/>
    <x v="4"/>
    <n v="0.04"/>
    <x v="0"/>
    <n v="7.96"/>
    <n v="4.95"/>
    <x v="1"/>
    <x v="2"/>
    <x v="0"/>
    <x v="11"/>
    <s v="Small Box"/>
    <s v="Staples Plastic Wall Frames"/>
    <n v="0.41"/>
    <x v="0"/>
    <x v="1"/>
    <x v="30"/>
    <s v="West Bend"/>
    <n v="53095"/>
    <x v="25"/>
    <x v="4"/>
    <d v="2015-01-26T00:00:00"/>
    <n v="0"/>
    <n v="-7.73"/>
    <n v="15"/>
    <n v="116.11"/>
    <n v="91436"/>
    <n v="1"/>
    <n v="7.92"/>
    <x v="1"/>
  </r>
  <r>
    <x v="230"/>
    <n v="1"/>
    <s v="Helen Dickerson"/>
    <x v="3"/>
    <n v="0.09"/>
    <x v="0"/>
    <n v="207.48"/>
    <n v="0.99"/>
    <x v="1"/>
    <x v="3"/>
    <x v="2"/>
    <x v="8"/>
    <s v="Small Box"/>
    <s v="Kensington 7 Outlet MasterPiece Power Center with Fax/Phone Line Protection"/>
    <n v="0.55000000000000004"/>
    <x v="0"/>
    <x v="1"/>
    <x v="6"/>
    <s v="Joplin"/>
    <n v="64804"/>
    <x v="25"/>
    <x v="4"/>
    <d v="2015-01-29T00:00:00"/>
    <n v="3"/>
    <n v="359.83"/>
    <n v="3"/>
    <n v="577.75"/>
    <n v="86611"/>
    <n v="1"/>
    <n v="207.39"/>
    <x v="1"/>
  </r>
  <r>
    <x v="231"/>
    <n v="1"/>
    <s v="Edgar McKenzie"/>
    <x v="0"/>
    <n v="0.03"/>
    <x v="0"/>
    <n v="11.97"/>
    <n v="4.9800000000000004"/>
    <x v="1"/>
    <x v="3"/>
    <x v="2"/>
    <x v="8"/>
    <s v="Small Box"/>
    <s v="Staples 6 Outlet Surge"/>
    <n v="0.57999999999999996"/>
    <x v="0"/>
    <x v="1"/>
    <x v="10"/>
    <s v="Oswego"/>
    <n v="60543"/>
    <x v="26"/>
    <x v="5"/>
    <d v="2015-01-28T00:00:00"/>
    <n v="1"/>
    <n v="-18.190000000000001"/>
    <n v="6"/>
    <n v="73.180000000000007"/>
    <n v="90353"/>
    <n v="1"/>
    <n v="11.940000000000001"/>
    <x v="1"/>
  </r>
  <r>
    <x v="232"/>
    <n v="1"/>
    <s v="Lloyd Dolan"/>
    <x v="0"/>
    <n v="0.09"/>
    <x v="0"/>
    <n v="2.94"/>
    <n v="0.7"/>
    <x v="1"/>
    <x v="3"/>
    <x v="2"/>
    <x v="2"/>
    <s v="Wrap Bag"/>
    <s v="Newell 338"/>
    <n v="0.57999999999999996"/>
    <x v="0"/>
    <x v="1"/>
    <x v="39"/>
    <s v="Dickinson"/>
    <n v="58601"/>
    <x v="26"/>
    <x v="5"/>
    <d v="2015-01-28T00:00:00"/>
    <n v="1"/>
    <n v="6.3840000000000003"/>
    <n v="9"/>
    <n v="25.22"/>
    <n v="86544"/>
    <n v="1"/>
    <n v="2.85"/>
    <x v="1"/>
  </r>
  <r>
    <x v="233"/>
    <n v="1"/>
    <s v="Joanna Kenney"/>
    <x v="0"/>
    <n v="0.03"/>
    <x v="0"/>
    <n v="43.98"/>
    <n v="8.99"/>
    <x v="1"/>
    <x v="3"/>
    <x v="2"/>
    <x v="2"/>
    <s v="Small Pack"/>
    <s v="Boston 1645 Deluxe Heavier-Duty Electric Pencil Sharpener"/>
    <n v="0.57999999999999996"/>
    <x v="0"/>
    <x v="3"/>
    <x v="27"/>
    <s v="Sandusky"/>
    <n v="44870"/>
    <x v="26"/>
    <x v="5"/>
    <d v="2015-01-29T00:00:00"/>
    <n v="2"/>
    <n v="274.0788"/>
    <n v="10"/>
    <n v="454.4"/>
    <n v="86544"/>
    <n v="0"/>
    <n v="43.949999999999996"/>
    <x v="3"/>
  </r>
  <r>
    <x v="233"/>
    <n v="0"/>
    <s v="Joanna Kenney"/>
    <x v="0"/>
    <n v="0.06"/>
    <x v="0"/>
    <n v="1.1399999999999999"/>
    <n v="0.7"/>
    <x v="1"/>
    <x v="3"/>
    <x v="2"/>
    <x v="14"/>
    <s v="Wrap Bag"/>
    <s v="OIC Thumb-Tacks"/>
    <n v="0.38"/>
    <x v="0"/>
    <x v="3"/>
    <x v="27"/>
    <s v="Sandusky"/>
    <n v="44870"/>
    <x v="26"/>
    <x v="5"/>
    <d v="2015-01-30T00:00:00"/>
    <n v="3"/>
    <n v="-3.782"/>
    <n v="13"/>
    <n v="14.53"/>
    <n v="86544"/>
    <n v="0"/>
    <n v="1.0799999999999998"/>
    <x v="3"/>
  </r>
  <r>
    <x v="234"/>
    <n v="1"/>
    <s v="Jeff Meadows"/>
    <x v="2"/>
    <n v="0.1"/>
    <x v="0"/>
    <n v="6.3"/>
    <n v="0.5"/>
    <x v="1"/>
    <x v="3"/>
    <x v="2"/>
    <x v="13"/>
    <s v="Small Box"/>
    <s v="Avery 48"/>
    <n v="0.39"/>
    <x v="0"/>
    <x v="0"/>
    <x v="32"/>
    <s v="Paducah"/>
    <n v="42003"/>
    <x v="26"/>
    <x v="5"/>
    <d v="2015-02-01T00:00:00"/>
    <n v="5"/>
    <n v="-464.28199999999998"/>
    <n v="12"/>
    <n v="68.72"/>
    <n v="89278"/>
    <n v="1"/>
    <n v="6.2"/>
    <x v="0"/>
  </r>
  <r>
    <x v="235"/>
    <n v="1"/>
    <s v="Judy Hall"/>
    <x v="4"/>
    <n v="0.08"/>
    <x v="0"/>
    <n v="2.94"/>
    <n v="0.96"/>
    <x v="1"/>
    <x v="0"/>
    <x v="2"/>
    <x v="2"/>
    <s v="Wrap Bag"/>
    <s v="Newell 343"/>
    <n v="0.57999999999999996"/>
    <x v="0"/>
    <x v="3"/>
    <x v="35"/>
    <s v="Worcester"/>
    <n v="1610"/>
    <x v="26"/>
    <x v="5"/>
    <d v="2015-01-29T00:00:00"/>
    <n v="2"/>
    <n v="-1.18"/>
    <n v="9"/>
    <n v="25.35"/>
    <n v="89465"/>
    <n v="1"/>
    <n v="2.86"/>
    <x v="3"/>
  </r>
  <r>
    <x v="56"/>
    <n v="0"/>
    <s v="Carrie McIntosh"/>
    <x v="4"/>
    <n v="0.02"/>
    <x v="0"/>
    <n v="110.99"/>
    <n v="2.5"/>
    <x v="1"/>
    <x v="1"/>
    <x v="1"/>
    <x v="12"/>
    <s v="Small Box"/>
    <s v="T18"/>
    <n v="0.56999999999999995"/>
    <x v="0"/>
    <x v="0"/>
    <x v="12"/>
    <s v="Royal Palm Beach"/>
    <n v="33411"/>
    <x v="26"/>
    <x v="5"/>
    <d v="2015-01-29T00:00:00"/>
    <n v="2"/>
    <n v="-39.808999999999997"/>
    <n v="1"/>
    <n v="94.3"/>
    <n v="89356"/>
    <n v="1"/>
    <n v="110.97"/>
    <x v="0"/>
  </r>
  <r>
    <x v="236"/>
    <n v="1"/>
    <s v="Kara Allison"/>
    <x v="3"/>
    <n v="0.02"/>
    <x v="0"/>
    <n v="1.74"/>
    <n v="4.08"/>
    <x v="1"/>
    <x v="0"/>
    <x v="0"/>
    <x v="11"/>
    <s v="Small Pack"/>
    <s v="Eldon Regeneration Recycled Desk Accessories, Smoke"/>
    <n v="0.53"/>
    <x v="0"/>
    <x v="1"/>
    <x v="10"/>
    <s v="Alton"/>
    <n v="62002"/>
    <x v="26"/>
    <x v="5"/>
    <d v="2015-01-28T00:00:00"/>
    <n v="1"/>
    <n v="-37.39"/>
    <n v="5"/>
    <n v="10.23"/>
    <n v="86693"/>
    <n v="1"/>
    <n v="1.72"/>
    <x v="1"/>
  </r>
  <r>
    <x v="102"/>
    <n v="0"/>
    <s v="Harriet Hodges"/>
    <x v="3"/>
    <n v="0.02"/>
    <x v="0"/>
    <n v="12.53"/>
    <n v="0.49"/>
    <x v="1"/>
    <x v="0"/>
    <x v="2"/>
    <x v="13"/>
    <s v="Small Box"/>
    <s v="Round Specialty Laser Printer Labels"/>
    <n v="0.38"/>
    <x v="0"/>
    <x v="3"/>
    <x v="11"/>
    <s v="New York City"/>
    <n v="10039"/>
    <x v="26"/>
    <x v="5"/>
    <d v="2015-01-27T00:00:00"/>
    <n v="0"/>
    <n v="263.39999999999998"/>
    <n v="47"/>
    <n v="594.44000000000005"/>
    <n v="9606"/>
    <n v="1"/>
    <n v="12.51"/>
    <x v="3"/>
  </r>
  <r>
    <x v="102"/>
    <n v="0"/>
    <s v="Harriet Hodges"/>
    <x v="3"/>
    <n v="7.0000000000000007E-2"/>
    <x v="0"/>
    <n v="5.18"/>
    <n v="2.04"/>
    <x v="2"/>
    <x v="0"/>
    <x v="2"/>
    <x v="7"/>
    <s v="Wrap Bag"/>
    <s v="Array® Memo Cubes"/>
    <n v="0.36"/>
    <x v="0"/>
    <x v="3"/>
    <x v="11"/>
    <s v="New York City"/>
    <n v="10039"/>
    <x v="26"/>
    <x v="5"/>
    <d v="2015-01-29T00:00:00"/>
    <n v="2"/>
    <n v="37.31"/>
    <n v="44"/>
    <n v="228.5"/>
    <n v="9606"/>
    <n v="0"/>
    <n v="5.1099999999999994"/>
    <x v="3"/>
  </r>
  <r>
    <x v="103"/>
    <n v="0"/>
    <s v="Jordan Berry"/>
    <x v="3"/>
    <n v="0.02"/>
    <x v="0"/>
    <n v="12.53"/>
    <n v="0.49"/>
    <x v="1"/>
    <x v="0"/>
    <x v="2"/>
    <x v="13"/>
    <s v="Small Box"/>
    <s v="Round Specialty Laser Printer Labels"/>
    <n v="0.38"/>
    <x v="0"/>
    <x v="3"/>
    <x v="28"/>
    <s v="Altoona"/>
    <n v="16602"/>
    <x v="26"/>
    <x v="5"/>
    <d v="2015-01-27T00:00:00"/>
    <n v="0"/>
    <n v="104.7213"/>
    <n v="12"/>
    <n v="151.77000000000001"/>
    <n v="86264"/>
    <n v="1"/>
    <n v="12.51"/>
    <x v="3"/>
  </r>
  <r>
    <x v="103"/>
    <n v="0"/>
    <s v="Jordan Berry"/>
    <x v="3"/>
    <n v="7.0000000000000007E-2"/>
    <x v="0"/>
    <n v="5.18"/>
    <n v="2.04"/>
    <x v="2"/>
    <x v="0"/>
    <x v="2"/>
    <x v="7"/>
    <s v="Wrap Bag"/>
    <s v="Array® Memo Cubes"/>
    <n v="0.36"/>
    <x v="0"/>
    <x v="3"/>
    <x v="28"/>
    <s v="Altoona"/>
    <n v="16602"/>
    <x v="26"/>
    <x v="5"/>
    <d v="2015-01-29T00:00:00"/>
    <n v="2"/>
    <n v="37.31"/>
    <n v="11"/>
    <n v="57.13"/>
    <n v="86264"/>
    <n v="0"/>
    <n v="5.1099999999999994"/>
    <x v="3"/>
  </r>
  <r>
    <x v="237"/>
    <n v="1"/>
    <s v="Janet McCullough"/>
    <x v="3"/>
    <n v="0.1"/>
    <x v="0"/>
    <n v="110.99"/>
    <n v="8.99"/>
    <x v="2"/>
    <x v="2"/>
    <x v="1"/>
    <x v="12"/>
    <s v="Small Box"/>
    <s v="LX 677"/>
    <n v="0.56999999999999995"/>
    <x v="0"/>
    <x v="0"/>
    <x v="12"/>
    <s v="Coconut Creek"/>
    <n v="33063"/>
    <x v="26"/>
    <x v="5"/>
    <d v="2015-01-29T00:00:00"/>
    <n v="2"/>
    <n v="3285.48"/>
    <n v="7"/>
    <n v="627.78"/>
    <n v="88232"/>
    <n v="1"/>
    <n v="110.89"/>
    <x v="0"/>
  </r>
  <r>
    <x v="238"/>
    <n v="1"/>
    <s v="Monica Harvey"/>
    <x v="3"/>
    <n v="0.08"/>
    <x v="0"/>
    <n v="205.99"/>
    <n v="2.5"/>
    <x v="1"/>
    <x v="2"/>
    <x v="1"/>
    <x v="12"/>
    <s v="Small Box"/>
    <s v="V70"/>
    <n v="0.59"/>
    <x v="0"/>
    <x v="1"/>
    <x v="30"/>
    <s v="Eau Claire"/>
    <n v="54703"/>
    <x v="26"/>
    <x v="5"/>
    <d v="2015-01-28T00:00:00"/>
    <n v="1"/>
    <n v="997.38144"/>
    <n v="10"/>
    <n v="1610.84"/>
    <n v="85948"/>
    <n v="1"/>
    <n v="205.91"/>
    <x v="1"/>
  </r>
  <r>
    <x v="239"/>
    <n v="1"/>
    <s v="Sidney Russell Austin"/>
    <x v="0"/>
    <n v="7.0000000000000007E-2"/>
    <x v="0"/>
    <n v="3502.14"/>
    <n v="8.73"/>
    <x v="0"/>
    <x v="3"/>
    <x v="1"/>
    <x v="3"/>
    <s v="Jumbo Box"/>
    <s v="Okidata Pacemark 4410N Wide Format Dot Matrix Printer"/>
    <n v="0.56999999999999995"/>
    <x v="0"/>
    <x v="2"/>
    <x v="4"/>
    <s v="Redmond"/>
    <n v="98052"/>
    <x v="27"/>
    <x v="6"/>
    <d v="2015-01-30T00:00:00"/>
    <n v="2"/>
    <n v="-6923.5991999999997"/>
    <n v="1"/>
    <n v="3267.55"/>
    <n v="88425"/>
    <n v="1"/>
    <n v="3502.0699999999997"/>
    <x v="2"/>
  </r>
  <r>
    <x v="240"/>
    <n v="1"/>
    <s v="Edgar Kumar"/>
    <x v="0"/>
    <n v="0"/>
    <x v="1"/>
    <n v="122.99"/>
    <n v="70.2"/>
    <x v="0"/>
    <x v="3"/>
    <x v="0"/>
    <x v="9"/>
    <s v="Jumbo Drum"/>
    <s v="Global High-Back Leather Tilter, Burgundy"/>
    <n v="0.74"/>
    <x v="0"/>
    <x v="3"/>
    <x v="29"/>
    <s v="Sanford"/>
    <n v="4073"/>
    <x v="27"/>
    <x v="6"/>
    <d v="2015-01-29T00:00:00"/>
    <n v="1"/>
    <n v="-1764.29"/>
    <n v="14"/>
    <n v="1794.88"/>
    <n v="89836"/>
    <n v="1"/>
    <n v="122.99"/>
    <x v="3"/>
  </r>
  <r>
    <x v="241"/>
    <n v="1"/>
    <s v="Billie Stern"/>
    <x v="0"/>
    <n v="0.01"/>
    <x v="0"/>
    <n v="60.97"/>
    <n v="4.5"/>
    <x v="2"/>
    <x v="3"/>
    <x v="2"/>
    <x v="8"/>
    <s v="Small Box"/>
    <s v="Tripp Lite Isotel 6 Outlet Surge Protector with Fax/Modem Protection"/>
    <n v="0.56000000000000005"/>
    <x v="0"/>
    <x v="3"/>
    <x v="33"/>
    <s v="North Plainfield"/>
    <n v="7060"/>
    <x v="27"/>
    <x v="6"/>
    <d v="2015-01-30T00:00:00"/>
    <n v="2"/>
    <n v="527.87760000000003"/>
    <n v="12"/>
    <n v="765.04"/>
    <n v="89836"/>
    <n v="0"/>
    <n v="60.96"/>
    <x v="3"/>
  </r>
  <r>
    <x v="242"/>
    <n v="1"/>
    <s v="Edna Thomas"/>
    <x v="1"/>
    <n v="0.06"/>
    <x v="0"/>
    <n v="55.48"/>
    <n v="14.3"/>
    <x v="1"/>
    <x v="3"/>
    <x v="2"/>
    <x v="7"/>
    <s v="Small Box"/>
    <s v="Xerox 194"/>
    <n v="0.37"/>
    <x v="0"/>
    <x v="2"/>
    <x v="8"/>
    <s v="Laguna Niguel"/>
    <n v="92677"/>
    <x v="27"/>
    <x v="6"/>
    <d v="2015-01-29T00:00:00"/>
    <n v="1"/>
    <n v="-28.296800000000001"/>
    <n v="1"/>
    <n v="67.489999999999995"/>
    <n v="87651"/>
    <n v="1"/>
    <n v="55.419999999999995"/>
    <x v="2"/>
  </r>
  <r>
    <x v="242"/>
    <n v="0"/>
    <s v="Edna Thomas"/>
    <x v="1"/>
    <n v="0.02"/>
    <x v="0"/>
    <n v="1.68"/>
    <n v="1.57"/>
    <x v="1"/>
    <x v="3"/>
    <x v="2"/>
    <x v="2"/>
    <s v="Wrap Bag"/>
    <s v="Newell 323"/>
    <n v="0.59"/>
    <x v="0"/>
    <x v="2"/>
    <x v="8"/>
    <s v="Laguna Niguel"/>
    <n v="92677"/>
    <x v="27"/>
    <x v="6"/>
    <d v="2015-01-30T00:00:00"/>
    <n v="2"/>
    <n v="-5.3071999999999999"/>
    <n v="1"/>
    <n v="2.25"/>
    <n v="87651"/>
    <n v="0"/>
    <n v="1.66"/>
    <x v="2"/>
  </r>
  <r>
    <x v="153"/>
    <n v="0"/>
    <s v="Joy Maxwell"/>
    <x v="2"/>
    <n v="0.02"/>
    <x v="0"/>
    <n v="59.98"/>
    <n v="3.99"/>
    <x v="1"/>
    <x v="3"/>
    <x v="2"/>
    <x v="8"/>
    <s v="Small Box"/>
    <s v="Belkin 8 Outlet SurgeMaster II Gold Surge Protector"/>
    <n v="0.56999999999999995"/>
    <x v="0"/>
    <x v="2"/>
    <x v="41"/>
    <s v="Oro Valley"/>
    <n v="85737"/>
    <x v="27"/>
    <x v="6"/>
    <d v="2015-02-06T00:00:00"/>
    <n v="9"/>
    <n v="-54.622"/>
    <n v="1"/>
    <n v="63.48"/>
    <n v="87725"/>
    <n v="1"/>
    <n v="59.959999999999994"/>
    <x v="2"/>
  </r>
  <r>
    <x v="153"/>
    <n v="0"/>
    <s v="Joy Maxwell"/>
    <x v="2"/>
    <n v="0.03"/>
    <x v="0"/>
    <n v="5.18"/>
    <n v="5.74"/>
    <x v="1"/>
    <x v="3"/>
    <x v="2"/>
    <x v="5"/>
    <s v="Small Box"/>
    <s v="Wilson Jones Impact Binders"/>
    <n v="0.36"/>
    <x v="0"/>
    <x v="2"/>
    <x v="41"/>
    <s v="Oro Valley"/>
    <n v="85737"/>
    <x v="27"/>
    <x v="6"/>
    <d v="2015-02-01T00:00:00"/>
    <n v="4"/>
    <n v="-126.81417999999999"/>
    <n v="9"/>
    <n v="47.64"/>
    <n v="87725"/>
    <n v="0"/>
    <n v="5.1499999999999995"/>
    <x v="2"/>
  </r>
  <r>
    <x v="243"/>
    <n v="1"/>
    <s v="Kristine Connolly"/>
    <x v="4"/>
    <n v="0"/>
    <x v="1"/>
    <n v="6.88"/>
    <n v="2"/>
    <x v="2"/>
    <x v="2"/>
    <x v="2"/>
    <x v="7"/>
    <s v="Wrap Bag"/>
    <s v="Adams Phone Message Book, 200 Message Capacity, 8 1/16” x 11”"/>
    <n v="0.39"/>
    <x v="0"/>
    <x v="2"/>
    <x v="8"/>
    <s v="Los Angeles"/>
    <n v="90008"/>
    <x v="27"/>
    <x v="6"/>
    <d v="2015-01-29T00:00:00"/>
    <n v="1"/>
    <n v="34.067999999999998"/>
    <n v="36"/>
    <n v="267.52999999999997"/>
    <n v="17155"/>
    <n v="1"/>
    <n v="6.88"/>
    <x v="2"/>
  </r>
  <r>
    <x v="244"/>
    <n v="1"/>
    <s v="Kristina Sanders"/>
    <x v="4"/>
    <n v="0"/>
    <x v="1"/>
    <n v="6.88"/>
    <n v="2"/>
    <x v="2"/>
    <x v="2"/>
    <x v="2"/>
    <x v="7"/>
    <s v="Wrap Bag"/>
    <s v="Adams Phone Message Book, 200 Message Capacity, 8 1/16” x 11”"/>
    <n v="0.39"/>
    <x v="0"/>
    <x v="2"/>
    <x v="15"/>
    <s v="Provo"/>
    <n v="84604"/>
    <x v="27"/>
    <x v="6"/>
    <d v="2015-01-29T00:00:00"/>
    <n v="1"/>
    <n v="46.147199999999998"/>
    <n v="9"/>
    <n v="66.88"/>
    <n v="86189"/>
    <n v="1"/>
    <n v="6.88"/>
    <x v="2"/>
  </r>
  <r>
    <x v="244"/>
    <n v="0"/>
    <s v="Kristina Sanders"/>
    <x v="4"/>
    <n v="0.03"/>
    <x v="0"/>
    <n v="32.479999999999997"/>
    <n v="35"/>
    <x v="2"/>
    <x v="2"/>
    <x v="2"/>
    <x v="6"/>
    <s v="Large Box"/>
    <s v="Fellowes Neat Ideas® Storage Cubes"/>
    <n v="0.81"/>
    <x v="0"/>
    <x v="2"/>
    <x v="15"/>
    <s v="Provo"/>
    <n v="84604"/>
    <x v="27"/>
    <x v="6"/>
    <d v="2015-01-28T00:00:00"/>
    <n v="0"/>
    <n v="-1116.3348000000001"/>
    <n v="8"/>
    <n v="274.91000000000003"/>
    <n v="86189"/>
    <n v="0"/>
    <n v="32.449999999999996"/>
    <x v="2"/>
  </r>
  <r>
    <x v="245"/>
    <n v="1"/>
    <s v="Martin Kirk"/>
    <x v="0"/>
    <n v="0.09"/>
    <x v="0"/>
    <n v="95.99"/>
    <n v="4.9000000000000004"/>
    <x v="1"/>
    <x v="1"/>
    <x v="1"/>
    <x v="12"/>
    <s v="Small Box"/>
    <s v="T60"/>
    <n v="0.56000000000000005"/>
    <x v="0"/>
    <x v="0"/>
    <x v="21"/>
    <s v="Chesapeake"/>
    <n v="23320"/>
    <x v="28"/>
    <x v="0"/>
    <d v="2015-01-31T00:00:00"/>
    <n v="2"/>
    <n v="34.302"/>
    <n v="4"/>
    <n v="320.75"/>
    <n v="90899"/>
    <n v="1"/>
    <n v="95.899999999999991"/>
    <x v="0"/>
  </r>
  <r>
    <x v="246"/>
    <n v="1"/>
    <s v="James Davenport"/>
    <x v="0"/>
    <n v="0.1"/>
    <x v="0"/>
    <n v="7.45"/>
    <n v="6.28"/>
    <x v="1"/>
    <x v="3"/>
    <x v="2"/>
    <x v="5"/>
    <s v="Small Box"/>
    <s v="Acco Four Pocket Poly Ring Binder with Label Holder, Smoke, 1&quot;"/>
    <n v="0.4"/>
    <x v="0"/>
    <x v="1"/>
    <x v="6"/>
    <s v="Kansas City"/>
    <n v="64130"/>
    <x v="28"/>
    <x v="0"/>
    <d v="2015-02-01T00:00:00"/>
    <n v="3"/>
    <n v="-69.873999999999995"/>
    <n v="8"/>
    <n v="59.4"/>
    <n v="86612"/>
    <n v="1"/>
    <n v="7.3500000000000005"/>
    <x v="1"/>
  </r>
  <r>
    <x v="246"/>
    <n v="0"/>
    <s v="James Davenport"/>
    <x v="0"/>
    <n v="0.01"/>
    <x v="0"/>
    <n v="6.48"/>
    <n v="7.86"/>
    <x v="1"/>
    <x v="3"/>
    <x v="2"/>
    <x v="7"/>
    <s v="Small Box"/>
    <s v="Xerox 213"/>
    <n v="0.37"/>
    <x v="0"/>
    <x v="1"/>
    <x v="6"/>
    <s v="Kansas City"/>
    <n v="64130"/>
    <x v="28"/>
    <x v="0"/>
    <d v="2015-01-31T00:00:00"/>
    <n v="2"/>
    <n v="-135.74"/>
    <n v="10"/>
    <n v="66.459999999999994"/>
    <n v="86612"/>
    <n v="0"/>
    <n v="6.4700000000000006"/>
    <x v="1"/>
  </r>
  <r>
    <x v="247"/>
    <n v="1"/>
    <s v="Jenny Gold"/>
    <x v="4"/>
    <n v="7.0000000000000007E-2"/>
    <x v="0"/>
    <n v="5.0199999999999996"/>
    <n v="5.14"/>
    <x v="1"/>
    <x v="1"/>
    <x v="1"/>
    <x v="1"/>
    <s v="Small Pack"/>
    <s v="Imation 3.5, DISKETTE 44766 HGHLD3.52HD/FM, 10/Pack"/>
    <n v="0.79"/>
    <x v="0"/>
    <x v="2"/>
    <x v="8"/>
    <s v="Los Angeles"/>
    <n v="90041"/>
    <x v="28"/>
    <x v="0"/>
    <d v="2015-01-31T00:00:00"/>
    <n v="2"/>
    <n v="-168.72"/>
    <n v="42"/>
    <n v="210.1"/>
    <n v="32420"/>
    <n v="1"/>
    <n v="4.9499999999999993"/>
    <x v="2"/>
  </r>
  <r>
    <x v="247"/>
    <n v="0"/>
    <s v="Jenny Gold"/>
    <x v="4"/>
    <n v="7.0000000000000007E-2"/>
    <x v="0"/>
    <n v="280.98"/>
    <n v="57"/>
    <x v="0"/>
    <x v="1"/>
    <x v="0"/>
    <x v="9"/>
    <s v="Jumbo Drum"/>
    <s v="Hon 2090 “Pillow Soft” Series Mid Back Swivel/Tilt Chairs"/>
    <n v="0.78"/>
    <x v="0"/>
    <x v="2"/>
    <x v="8"/>
    <s v="Los Angeles"/>
    <n v="90041"/>
    <x v="28"/>
    <x v="0"/>
    <d v="2015-01-31T00:00:00"/>
    <n v="2"/>
    <n v="-439.62"/>
    <n v="23"/>
    <n v="6499.87"/>
    <n v="32420"/>
    <n v="0"/>
    <n v="280.91000000000003"/>
    <x v="2"/>
  </r>
  <r>
    <x v="248"/>
    <n v="1"/>
    <s v="Marianne Carey"/>
    <x v="4"/>
    <n v="0.02"/>
    <x v="0"/>
    <n v="240.98"/>
    <n v="60.2"/>
    <x v="0"/>
    <x v="3"/>
    <x v="0"/>
    <x v="10"/>
    <s v="Jumbo Box"/>
    <s v="Atlantic Metals Mobile 2-Shelf Bookcases, Custom Colors"/>
    <n v="0.56000000000000005"/>
    <x v="0"/>
    <x v="1"/>
    <x v="13"/>
    <s v="North Platte"/>
    <n v="69101"/>
    <x v="28"/>
    <x v="0"/>
    <d v="2015-01-31T00:00:00"/>
    <n v="2"/>
    <n v="-272.71319999999997"/>
    <n v="1"/>
    <n v="260.66000000000003"/>
    <n v="87146"/>
    <n v="1"/>
    <n v="240.95999999999998"/>
    <x v="1"/>
  </r>
  <r>
    <x v="249"/>
    <n v="1"/>
    <s v="Alfred Singh"/>
    <x v="4"/>
    <n v="0.02"/>
    <x v="0"/>
    <n v="420.98"/>
    <n v="19.989999999999998"/>
    <x v="1"/>
    <x v="3"/>
    <x v="2"/>
    <x v="5"/>
    <s v="Small Box"/>
    <s v="GBC DocuBind 200 Manual Binding Machine"/>
    <n v="0.35"/>
    <x v="0"/>
    <x v="0"/>
    <x v="21"/>
    <s v="Mechanicsville"/>
    <n v="23111"/>
    <x v="28"/>
    <x v="0"/>
    <d v="2015-02-01T00:00:00"/>
    <n v="3"/>
    <n v="-162.69399999999999"/>
    <n v="10"/>
    <n v="4249.37"/>
    <n v="87146"/>
    <n v="0"/>
    <n v="420.96000000000004"/>
    <x v="0"/>
  </r>
  <r>
    <x v="250"/>
    <n v="1"/>
    <s v="Jeffrey Mueller"/>
    <x v="0"/>
    <n v="0.1"/>
    <x v="0"/>
    <n v="31.78"/>
    <n v="1.99"/>
    <x v="1"/>
    <x v="3"/>
    <x v="1"/>
    <x v="1"/>
    <s v="Small Pack"/>
    <s v="Memorex 4.7GB DVD-RAM, 3/Pack"/>
    <n v="0.42"/>
    <x v="0"/>
    <x v="1"/>
    <x v="10"/>
    <s v="Rock Island"/>
    <n v="61201"/>
    <x v="29"/>
    <x v="1"/>
    <d v="2015-02-01T00:00:00"/>
    <n v="2"/>
    <n v="232.2816"/>
    <n v="11"/>
    <n v="336.64"/>
    <n v="86279"/>
    <n v="1"/>
    <n v="31.68"/>
    <x v="1"/>
  </r>
  <r>
    <x v="251"/>
    <n v="1"/>
    <s v="Edna Monroe Talley"/>
    <x v="1"/>
    <n v="0.05"/>
    <x v="0"/>
    <n v="1.68"/>
    <n v="1.57"/>
    <x v="1"/>
    <x v="3"/>
    <x v="2"/>
    <x v="2"/>
    <s v="Wrap Bag"/>
    <s v="Newell 323"/>
    <n v="0.59"/>
    <x v="0"/>
    <x v="1"/>
    <x v="18"/>
    <s v="Seguin"/>
    <n v="78155"/>
    <x v="29"/>
    <x v="1"/>
    <d v="2015-01-31T00:00:00"/>
    <n v="1"/>
    <n v="-33.340000000000003"/>
    <n v="11"/>
    <n v="18.75"/>
    <n v="90909"/>
    <n v="1"/>
    <n v="1.63"/>
    <x v="1"/>
  </r>
  <r>
    <x v="251"/>
    <n v="0"/>
    <s v="Edna Monroe Talley"/>
    <x v="1"/>
    <n v="0.1"/>
    <x v="0"/>
    <n v="218.75"/>
    <n v="69.64"/>
    <x v="0"/>
    <x v="3"/>
    <x v="0"/>
    <x v="0"/>
    <s v="Jumbo Box"/>
    <s v="BoxOffice By Design Rectangular and Half-Moon Meeting Room Tables"/>
    <n v="0.77"/>
    <x v="0"/>
    <x v="1"/>
    <x v="18"/>
    <s v="Seguin"/>
    <n v="78155"/>
    <x v="29"/>
    <x v="1"/>
    <d v="2015-02-01T00:00:00"/>
    <n v="2"/>
    <n v="-201.27600000000001"/>
    <n v="1"/>
    <n v="188.51"/>
    <n v="90909"/>
    <n v="0"/>
    <n v="218.65"/>
    <x v="1"/>
  </r>
  <r>
    <x v="252"/>
    <n v="1"/>
    <s v="Peggy Chan"/>
    <x v="1"/>
    <n v="0"/>
    <x v="1"/>
    <n v="15.04"/>
    <n v="1.97"/>
    <x v="1"/>
    <x v="3"/>
    <x v="2"/>
    <x v="7"/>
    <s v="Wrap Bag"/>
    <s v="White GlueTop Scratch Pads"/>
    <n v="0.39"/>
    <x v="0"/>
    <x v="1"/>
    <x v="18"/>
    <s v="Sherman"/>
    <n v="75090"/>
    <x v="29"/>
    <x v="1"/>
    <d v="2015-02-01T00:00:00"/>
    <n v="2"/>
    <n v="21.514199999999999"/>
    <n v="2"/>
    <n v="31.18"/>
    <n v="90909"/>
    <n v="0"/>
    <n v="15.04"/>
    <x v="1"/>
  </r>
  <r>
    <x v="253"/>
    <n v="1"/>
    <s v="Rodney Field"/>
    <x v="2"/>
    <n v="0.02"/>
    <x v="0"/>
    <n v="15.99"/>
    <n v="13.18"/>
    <x v="2"/>
    <x v="3"/>
    <x v="2"/>
    <x v="5"/>
    <s v="Small Box"/>
    <s v="GBC Pre-Punched Binding Paper, Plastic, White, 8-1/2&quot; x 11&quot;"/>
    <n v="0.37"/>
    <x v="0"/>
    <x v="1"/>
    <x v="6"/>
    <s v="Springfield"/>
    <n v="65807"/>
    <x v="29"/>
    <x v="1"/>
    <d v="2015-02-03T00:00:00"/>
    <n v="4"/>
    <n v="-76.992500000000007"/>
    <n v="7"/>
    <n v="123.03"/>
    <n v="89077"/>
    <n v="1"/>
    <n v="15.97"/>
    <x v="1"/>
  </r>
  <r>
    <x v="253"/>
    <n v="0"/>
    <s v="Rodney Field"/>
    <x v="2"/>
    <n v="0.09"/>
    <x v="0"/>
    <n v="46.94"/>
    <n v="6.77"/>
    <x v="2"/>
    <x v="3"/>
    <x v="0"/>
    <x v="11"/>
    <s v="Small Box"/>
    <s v="Howard Miller 13&quot; Diameter Goldtone Round Wall Clock"/>
    <n v="0.44"/>
    <x v="0"/>
    <x v="1"/>
    <x v="6"/>
    <s v="Springfield"/>
    <n v="65807"/>
    <x v="29"/>
    <x v="1"/>
    <d v="2015-01-30T00:00:00"/>
    <n v="0"/>
    <n v="297.96960000000001"/>
    <n v="10"/>
    <n v="431.84"/>
    <n v="89077"/>
    <n v="0"/>
    <n v="46.849999999999994"/>
    <x v="1"/>
  </r>
  <r>
    <x v="254"/>
    <n v="1"/>
    <s v="Theodore Rubin"/>
    <x v="2"/>
    <n v="7.0000000000000007E-2"/>
    <x v="0"/>
    <n v="574.74"/>
    <n v="24.49"/>
    <x v="1"/>
    <x v="1"/>
    <x v="1"/>
    <x v="3"/>
    <s v="Large Box"/>
    <s v="Polycom ViaVideo™ Desktop Video Communications Unit"/>
    <n v="0.37"/>
    <x v="0"/>
    <x v="1"/>
    <x v="10"/>
    <s v="Franklin Park"/>
    <n v="60131"/>
    <x v="29"/>
    <x v="1"/>
    <d v="2015-02-04T00:00:00"/>
    <n v="5"/>
    <n v="2860.9331999999999"/>
    <n v="8"/>
    <n v="4146.28"/>
    <n v="91229"/>
    <n v="1"/>
    <n v="574.66999999999996"/>
    <x v="1"/>
  </r>
  <r>
    <x v="255"/>
    <n v="1"/>
    <s v="Irene Li"/>
    <x v="0"/>
    <n v="0.03"/>
    <x v="0"/>
    <n v="8.34"/>
    <n v="2.64"/>
    <x v="1"/>
    <x v="2"/>
    <x v="2"/>
    <x v="16"/>
    <s v="Small Pack"/>
    <s v="Acme® Elite Stainless Steel Scissors"/>
    <n v="0.59"/>
    <x v="0"/>
    <x v="3"/>
    <x v="28"/>
    <s v="Hanover"/>
    <n v="17331"/>
    <x v="30"/>
    <x v="2"/>
    <d v="2015-02-02T00:00:00"/>
    <n v="2"/>
    <n v="0.68400000000000005"/>
    <n v="4"/>
    <n v="34.64"/>
    <n v="86267"/>
    <n v="1"/>
    <n v="8.31"/>
    <x v="3"/>
  </r>
  <r>
    <x v="256"/>
    <n v="1"/>
    <s v="Lynn Epstein"/>
    <x v="0"/>
    <n v="0.03"/>
    <x v="0"/>
    <n v="15.23"/>
    <n v="27.75"/>
    <x v="0"/>
    <x v="3"/>
    <x v="0"/>
    <x v="0"/>
    <s v="Jumbo Box"/>
    <s v="Anderson Hickey Conga Table Tops &amp; Accessories"/>
    <n v="0.76"/>
    <x v="0"/>
    <x v="3"/>
    <x v="29"/>
    <s v="Bangor"/>
    <n v="4401"/>
    <x v="30"/>
    <x v="2"/>
    <d v="2015-02-01T00:00:00"/>
    <n v="1"/>
    <n v="11.65095"/>
    <n v="7"/>
    <n v="111.86"/>
    <n v="88151"/>
    <n v="1"/>
    <n v="15.200000000000001"/>
    <x v="3"/>
  </r>
  <r>
    <x v="257"/>
    <n v="1"/>
    <s v="Constance Flowers"/>
    <x v="2"/>
    <n v="0.1"/>
    <x v="0"/>
    <n v="49.99"/>
    <n v="19.989999999999998"/>
    <x v="2"/>
    <x v="3"/>
    <x v="1"/>
    <x v="1"/>
    <s v="Small Box"/>
    <s v="US Robotics 56K V.92 Internal PCI Faxmodem"/>
    <n v="0.45"/>
    <x v="0"/>
    <x v="2"/>
    <x v="8"/>
    <s v="San Diego"/>
    <n v="92037"/>
    <x v="30"/>
    <x v="2"/>
    <d v="2015-02-05T00:00:00"/>
    <n v="5"/>
    <n v="13.507999999999999"/>
    <n v="46"/>
    <n v="2188.06"/>
    <n v="40101"/>
    <n v="1"/>
    <n v="49.89"/>
    <x v="2"/>
  </r>
  <r>
    <x v="258"/>
    <n v="1"/>
    <s v="Laurie Howe"/>
    <x v="2"/>
    <n v="0.09"/>
    <x v="0"/>
    <n v="160.97999999999999"/>
    <n v="30"/>
    <x v="0"/>
    <x v="2"/>
    <x v="0"/>
    <x v="9"/>
    <s v="Jumbo Drum"/>
    <s v="Office Star - Mid Back Dual function Ergonomic High Back Chair with 2-Way Adjustable Arms"/>
    <n v="0.62"/>
    <x v="0"/>
    <x v="1"/>
    <x v="7"/>
    <s v="Brooklyn Center"/>
    <n v="55429"/>
    <x v="30"/>
    <x v="2"/>
    <d v="2015-01-31T00:00:00"/>
    <n v="0"/>
    <n v="357.428"/>
    <n v="11"/>
    <n v="1635.38"/>
    <n v="86050"/>
    <n v="1"/>
    <n v="160.88999999999999"/>
    <x v="1"/>
  </r>
  <r>
    <x v="258"/>
    <n v="0"/>
    <s v="Laurie Howe"/>
    <x v="2"/>
    <n v="0.09"/>
    <x v="0"/>
    <n v="6.3"/>
    <n v="0.5"/>
    <x v="1"/>
    <x v="2"/>
    <x v="2"/>
    <x v="13"/>
    <s v="Small Box"/>
    <s v="Avery 51"/>
    <n v="0.39"/>
    <x v="0"/>
    <x v="1"/>
    <x v="7"/>
    <s v="Brooklyn Center"/>
    <n v="55429"/>
    <x v="30"/>
    <x v="2"/>
    <d v="2015-01-31T00:00:00"/>
    <n v="0"/>
    <n v="40.351199999999999"/>
    <n v="10"/>
    <n v="58.48"/>
    <n v="86050"/>
    <n v="0"/>
    <n v="6.21"/>
    <x v="1"/>
  </r>
  <r>
    <x v="258"/>
    <n v="0"/>
    <s v="Laurie Howe"/>
    <x v="2"/>
    <n v="0"/>
    <x v="1"/>
    <n v="4.9800000000000004"/>
    <n v="0.8"/>
    <x v="1"/>
    <x v="2"/>
    <x v="2"/>
    <x v="7"/>
    <s v="Wrap Bag"/>
    <s v="Rediform S.O.S. Phone Message Books"/>
    <n v="0.36"/>
    <x v="0"/>
    <x v="1"/>
    <x v="7"/>
    <s v="Brooklyn Center"/>
    <n v="55429"/>
    <x v="30"/>
    <x v="2"/>
    <d v="2015-02-07T00:00:00"/>
    <n v="7"/>
    <n v="27.634499999999999"/>
    <n v="8"/>
    <n v="40.049999999999997"/>
    <n v="86050"/>
    <n v="0"/>
    <n v="4.9800000000000004"/>
    <x v="1"/>
  </r>
  <r>
    <x v="259"/>
    <n v="1"/>
    <s v="Kelly Byers"/>
    <x v="2"/>
    <n v="0.09"/>
    <x v="0"/>
    <n v="2.16"/>
    <n v="6.05"/>
    <x v="1"/>
    <x v="1"/>
    <x v="2"/>
    <x v="5"/>
    <s v="Small Box"/>
    <s v="Peel &amp; Stick Add-On Corner Pockets"/>
    <n v="0.37"/>
    <x v="0"/>
    <x v="2"/>
    <x v="14"/>
    <s v="Woodburn"/>
    <n v="97071"/>
    <x v="30"/>
    <x v="2"/>
    <d v="2015-02-04T00:00:00"/>
    <n v="4"/>
    <n v="-37.789000000000001"/>
    <n v="2"/>
    <n v="5.48"/>
    <n v="87162"/>
    <n v="1"/>
    <n v="2.0700000000000003"/>
    <x v="2"/>
  </r>
  <r>
    <x v="259"/>
    <n v="0"/>
    <s v="Kelly Byers"/>
    <x v="2"/>
    <n v="0.03"/>
    <x v="0"/>
    <n v="808.49"/>
    <n v="55.3"/>
    <x v="0"/>
    <x v="1"/>
    <x v="1"/>
    <x v="3"/>
    <s v="Jumbo Drum"/>
    <s v="Hewlett-Packard Business Color Inkjet 3000 [N, DTN] Series Printers"/>
    <n v="0.4"/>
    <x v="0"/>
    <x v="2"/>
    <x v="14"/>
    <s v="Woodburn"/>
    <n v="97071"/>
    <x v="30"/>
    <x v="2"/>
    <d v="2015-02-07T00:00:00"/>
    <n v="7"/>
    <n v="7576.11"/>
    <n v="11"/>
    <n v="8201.33"/>
    <n v="87162"/>
    <n v="0"/>
    <n v="808.46"/>
    <x v="2"/>
  </r>
  <r>
    <x v="259"/>
    <n v="0"/>
    <s v="Kelly Byers"/>
    <x v="2"/>
    <n v="0"/>
    <x v="1"/>
    <n v="6.48"/>
    <n v="8.19"/>
    <x v="1"/>
    <x v="1"/>
    <x v="2"/>
    <x v="7"/>
    <s v="Small Box"/>
    <s v="Xerox 217"/>
    <n v="0.37"/>
    <x v="0"/>
    <x v="2"/>
    <x v="14"/>
    <s v="Woodburn"/>
    <n v="97071"/>
    <x v="30"/>
    <x v="2"/>
    <d v="2015-02-07T00:00:00"/>
    <n v="7"/>
    <n v="-43.26"/>
    <n v="3"/>
    <n v="22.67"/>
    <n v="87162"/>
    <n v="0"/>
    <n v="6.48"/>
    <x v="2"/>
  </r>
  <r>
    <x v="260"/>
    <n v="1"/>
    <s v="April Bowers"/>
    <x v="4"/>
    <n v="0.01"/>
    <x v="0"/>
    <n v="160.97999999999999"/>
    <n v="30"/>
    <x v="0"/>
    <x v="3"/>
    <x v="0"/>
    <x v="9"/>
    <s v="Jumbo Drum"/>
    <s v="Office Star - Mid Back Dual function Ergonomic High Back Chair with 2-Way Adjustable Arms"/>
    <n v="0.62"/>
    <x v="0"/>
    <x v="1"/>
    <x v="18"/>
    <s v="Cedar Hill"/>
    <n v="75104"/>
    <x v="30"/>
    <x v="2"/>
    <d v="2015-02-02T00:00:00"/>
    <n v="2"/>
    <n v="788.79"/>
    <n v="10"/>
    <n v="1634.67"/>
    <n v="86075"/>
    <n v="1"/>
    <n v="160.97"/>
    <x v="1"/>
  </r>
  <r>
    <x v="261"/>
    <n v="1"/>
    <s v="Marsha P Joyner"/>
    <x v="3"/>
    <n v="0.05"/>
    <x v="0"/>
    <n v="7.64"/>
    <n v="5.83"/>
    <x v="1"/>
    <x v="3"/>
    <x v="2"/>
    <x v="7"/>
    <s v="Wrap Bag"/>
    <s v="Rediform Wirebound &quot;Phone Memo&quot; Message Book, 11 x 5-3/4"/>
    <n v="0.36"/>
    <x v="0"/>
    <x v="3"/>
    <x v="44"/>
    <s v="Wheeling"/>
    <n v="26003"/>
    <x v="30"/>
    <x v="2"/>
    <d v="2015-02-02T00:00:00"/>
    <n v="2"/>
    <n v="-21.018000000000001"/>
    <n v="2"/>
    <n v="16.600000000000001"/>
    <n v="90185"/>
    <n v="1"/>
    <n v="7.59"/>
    <x v="3"/>
  </r>
  <r>
    <x v="261"/>
    <n v="0"/>
    <s v="Marsha P Joyner"/>
    <x v="3"/>
    <n v="0.04"/>
    <x v="0"/>
    <n v="218.75"/>
    <n v="69.64"/>
    <x v="0"/>
    <x v="3"/>
    <x v="0"/>
    <x v="0"/>
    <s v="Jumbo Box"/>
    <s v="BoxOffice By Design Rectangular and Half-Moon Meeting Room Tables"/>
    <n v="0.72"/>
    <x v="0"/>
    <x v="3"/>
    <x v="44"/>
    <s v="Wheeling"/>
    <n v="26003"/>
    <x v="30"/>
    <x v="2"/>
    <d v="2015-02-01T00:00:00"/>
    <n v="1"/>
    <n v="-655.52987499999995"/>
    <n v="10"/>
    <n v="2285.41"/>
    <n v="90185"/>
    <n v="0"/>
    <n v="218.71"/>
    <x v="3"/>
  </r>
  <r>
    <x v="262"/>
    <n v="1"/>
    <s v="Crystal Crabtree"/>
    <x v="3"/>
    <n v="0"/>
    <x v="1"/>
    <n v="6.98"/>
    <n v="1.6"/>
    <x v="1"/>
    <x v="3"/>
    <x v="2"/>
    <x v="7"/>
    <s v="Wrap Bag"/>
    <s v="Adams Phone Message Book, Professional, 400 Message Capacity, 5 3/6” x 11”"/>
    <n v="0.38"/>
    <x v="0"/>
    <x v="0"/>
    <x v="12"/>
    <s v="West Palm Beach"/>
    <n v="33407"/>
    <x v="30"/>
    <x v="2"/>
    <d v="2015-02-02T00:00:00"/>
    <n v="2"/>
    <n v="-343.86799999999999"/>
    <n v="9"/>
    <n v="64.48"/>
    <n v="86002"/>
    <n v="1"/>
    <n v="6.98"/>
    <x v="0"/>
  </r>
  <r>
    <x v="115"/>
    <n v="0"/>
    <s v="Gregory Rao"/>
    <x v="0"/>
    <n v="0.03"/>
    <x v="0"/>
    <n v="6.37"/>
    <n v="5.19"/>
    <x v="1"/>
    <x v="3"/>
    <x v="2"/>
    <x v="5"/>
    <s v="Small Box"/>
    <s v="C-Line Peel &amp; Stick Add-On Filing Pockets, 8-3/4 x 5-1/8, 10/Pack"/>
    <n v="0.38"/>
    <x v="0"/>
    <x v="2"/>
    <x v="8"/>
    <s v="Manteca"/>
    <n v="95336"/>
    <x v="31"/>
    <x v="3"/>
    <d v="2015-02-02T00:00:00"/>
    <n v="1"/>
    <n v="-29.092700000000001"/>
    <n v="14"/>
    <n v="89.79"/>
    <n v="90059"/>
    <n v="1"/>
    <n v="6.34"/>
    <x v="2"/>
  </r>
  <r>
    <x v="263"/>
    <n v="1"/>
    <s v="Carolyn Fisher"/>
    <x v="0"/>
    <n v="0.06"/>
    <x v="0"/>
    <n v="80.97"/>
    <n v="33.6"/>
    <x v="0"/>
    <x v="1"/>
    <x v="1"/>
    <x v="3"/>
    <s v="Jumbo Drum"/>
    <s v="Lexmark Z25 Color Inkjet Printer"/>
    <n v="0.37"/>
    <x v="0"/>
    <x v="0"/>
    <x v="1"/>
    <s v="Sherwood"/>
    <n v="72116"/>
    <x v="31"/>
    <x v="3"/>
    <d v="2015-02-03T00:00:00"/>
    <n v="2"/>
    <n v="-15.1844"/>
    <n v="10"/>
    <n v="799.76"/>
    <n v="89664"/>
    <n v="1"/>
    <n v="80.91"/>
    <x v="0"/>
  </r>
  <r>
    <x v="264"/>
    <n v="1"/>
    <s v="Debra Proctor"/>
    <x v="2"/>
    <n v="0.01"/>
    <x v="0"/>
    <n v="3.08"/>
    <n v="0.5"/>
    <x v="1"/>
    <x v="3"/>
    <x v="2"/>
    <x v="13"/>
    <s v="Small Box"/>
    <s v="Avery 497"/>
    <n v="0.37"/>
    <x v="0"/>
    <x v="1"/>
    <x v="2"/>
    <s v="Fort Wayne"/>
    <n v="46806"/>
    <x v="31"/>
    <x v="3"/>
    <d v="2015-02-06T00:00:00"/>
    <n v="5"/>
    <n v="9.0045000000000002"/>
    <n v="4"/>
    <n v="13.05"/>
    <n v="88598"/>
    <n v="1"/>
    <n v="3.0700000000000003"/>
    <x v="1"/>
  </r>
  <r>
    <x v="265"/>
    <n v="1"/>
    <s v="Dana Waller"/>
    <x v="2"/>
    <n v="0.05"/>
    <x v="0"/>
    <n v="424.21"/>
    <n v="110.2"/>
    <x v="0"/>
    <x v="0"/>
    <x v="0"/>
    <x v="0"/>
    <s v="Jumbo Box"/>
    <s v="Bush Advantage Collection® Racetrack Conference Table"/>
    <n v="0.67"/>
    <x v="0"/>
    <x v="2"/>
    <x v="24"/>
    <s v="Bozeman"/>
    <n v="59715"/>
    <x v="31"/>
    <x v="3"/>
    <d v="2015-02-05T00:00:00"/>
    <n v="4"/>
    <n v="-213.40280000000001"/>
    <n v="12"/>
    <n v="4935.22"/>
    <n v="90415"/>
    <n v="1"/>
    <n v="424.15999999999997"/>
    <x v="2"/>
  </r>
  <r>
    <x v="266"/>
    <n v="1"/>
    <s v="Victor Cherry"/>
    <x v="3"/>
    <n v="0.03"/>
    <x v="0"/>
    <n v="60.98"/>
    <n v="1.99"/>
    <x v="1"/>
    <x v="3"/>
    <x v="1"/>
    <x v="1"/>
    <s v="Small Pack"/>
    <s v="Imation 5.2GB DVD-RAM"/>
    <n v="0.5"/>
    <x v="0"/>
    <x v="1"/>
    <x v="25"/>
    <s v="Farmington Hills"/>
    <n v="48336"/>
    <x v="31"/>
    <x v="3"/>
    <d v="2015-02-01T00:00:00"/>
    <n v="0"/>
    <n v="976.2672"/>
    <n v="23"/>
    <n v="1414.88"/>
    <n v="88555"/>
    <n v="1"/>
    <n v="60.949999999999996"/>
    <x v="1"/>
  </r>
  <r>
    <x v="266"/>
    <n v="0"/>
    <s v="Victor Cherry"/>
    <x v="3"/>
    <n v="0.04"/>
    <x v="0"/>
    <n v="3.08"/>
    <n v="0.99"/>
    <x v="1"/>
    <x v="3"/>
    <x v="2"/>
    <x v="13"/>
    <s v="Small Box"/>
    <s v="Avery 481"/>
    <n v="0.37"/>
    <x v="0"/>
    <x v="1"/>
    <x v="25"/>
    <s v="Farmington Hills"/>
    <n v="48336"/>
    <x v="31"/>
    <x v="3"/>
    <d v="2015-02-02T00:00:00"/>
    <n v="1"/>
    <n v="23.204699999999999"/>
    <n v="11"/>
    <n v="33.630000000000003"/>
    <n v="88555"/>
    <n v="0"/>
    <n v="3.04"/>
    <x v="1"/>
  </r>
  <r>
    <x v="267"/>
    <n v="1"/>
    <s v="Malcolm S Lanier"/>
    <x v="3"/>
    <n v="0"/>
    <x v="1"/>
    <n v="10.31"/>
    <n v="1.79"/>
    <x v="1"/>
    <x v="3"/>
    <x v="2"/>
    <x v="7"/>
    <s v="Wrap Bag"/>
    <s v="Speediset Carbonless Redi-Letter® 7&quot; x 8 1/2&quot;"/>
    <n v="0.38"/>
    <x v="0"/>
    <x v="1"/>
    <x v="25"/>
    <s v="Flint"/>
    <n v="48505"/>
    <x v="31"/>
    <x v="3"/>
    <d v="2015-02-03T00:00:00"/>
    <n v="2"/>
    <n v="167.46299999999999"/>
    <n v="23"/>
    <n v="242.7"/>
    <n v="88555"/>
    <n v="0"/>
    <n v="10.31"/>
    <x v="1"/>
  </r>
  <r>
    <x v="268"/>
    <n v="1"/>
    <s v="Denise Carver"/>
    <x v="0"/>
    <n v="0.1"/>
    <x v="0"/>
    <n v="154.13"/>
    <n v="69"/>
    <x v="1"/>
    <x v="3"/>
    <x v="0"/>
    <x v="0"/>
    <s v="Large Box"/>
    <s v="Laminate Occasional Tables"/>
    <n v="0.68"/>
    <x v="0"/>
    <x v="3"/>
    <x v="27"/>
    <s v="Cuyahoga Falls"/>
    <n v="44221"/>
    <x v="32"/>
    <x v="4"/>
    <d v="2015-02-03T00:00:00"/>
    <n v="1"/>
    <n v="-372.48597100000001"/>
    <n v="8"/>
    <n v="1216.32"/>
    <n v="89319"/>
    <n v="1"/>
    <n v="154.03"/>
    <x v="3"/>
  </r>
  <r>
    <x v="81"/>
    <n v="0"/>
    <s v="Karl Knowles"/>
    <x v="0"/>
    <n v="0"/>
    <x v="1"/>
    <n v="12.97"/>
    <n v="1.49"/>
    <x v="1"/>
    <x v="2"/>
    <x v="2"/>
    <x v="5"/>
    <s v="Small Box"/>
    <s v="Mead 1st Gear 2&quot; Zipper Binder, Asst. Colors"/>
    <n v="0.35"/>
    <x v="0"/>
    <x v="1"/>
    <x v="30"/>
    <s v="Madison"/>
    <n v="53711"/>
    <x v="32"/>
    <x v="4"/>
    <d v="2015-02-03T00:00:00"/>
    <n v="1"/>
    <n v="180.23490000000001"/>
    <n v="19"/>
    <n v="261.20999999999998"/>
    <n v="86529"/>
    <n v="1"/>
    <n v="12.97"/>
    <x v="1"/>
  </r>
  <r>
    <x v="81"/>
    <n v="0"/>
    <s v="Karl Knowles"/>
    <x v="0"/>
    <n v="0.06"/>
    <x v="0"/>
    <n v="4.91"/>
    <n v="0.5"/>
    <x v="1"/>
    <x v="2"/>
    <x v="2"/>
    <x v="13"/>
    <s v="Small Box"/>
    <s v="Avery 508"/>
    <n v="0.36"/>
    <x v="0"/>
    <x v="1"/>
    <x v="30"/>
    <s v="Madison"/>
    <n v="53711"/>
    <x v="32"/>
    <x v="4"/>
    <d v="2015-02-02T00:00:00"/>
    <n v="0"/>
    <n v="29.525099999999998"/>
    <n v="9"/>
    <n v="42.79"/>
    <n v="86529"/>
    <n v="0"/>
    <n v="4.8500000000000005"/>
    <x v="1"/>
  </r>
  <r>
    <x v="13"/>
    <n v="0"/>
    <s v="Scott Bunn"/>
    <x v="1"/>
    <n v="0.09"/>
    <x v="0"/>
    <n v="122.99"/>
    <n v="70.2"/>
    <x v="0"/>
    <x v="3"/>
    <x v="0"/>
    <x v="9"/>
    <s v="Jumbo Drum"/>
    <s v="Global High-Back Leather Tilter, Burgundy"/>
    <n v="0.74"/>
    <x v="0"/>
    <x v="3"/>
    <x v="11"/>
    <s v="New York City"/>
    <n v="10177"/>
    <x v="32"/>
    <x v="4"/>
    <d v="2015-02-04T00:00:00"/>
    <n v="2"/>
    <n v="-2426.5500000000002"/>
    <n v="49"/>
    <n v="5718.85"/>
    <n v="55713"/>
    <n v="1"/>
    <n v="122.89999999999999"/>
    <x v="3"/>
  </r>
  <r>
    <x v="269"/>
    <n v="1"/>
    <s v="Annette Boone"/>
    <x v="1"/>
    <n v="0.09"/>
    <x v="0"/>
    <n v="122.99"/>
    <n v="70.2"/>
    <x v="0"/>
    <x v="3"/>
    <x v="0"/>
    <x v="9"/>
    <s v="Jumbo Drum"/>
    <s v="Global High-Back Leather Tilter, Burgundy"/>
    <n v="0.74"/>
    <x v="0"/>
    <x v="3"/>
    <x v="42"/>
    <s v="Burlington"/>
    <n v="5401"/>
    <x v="32"/>
    <x v="4"/>
    <d v="2015-02-04T00:00:00"/>
    <n v="2"/>
    <n v="-2426.5500000000002"/>
    <n v="12"/>
    <n v="1400.53"/>
    <n v="87947"/>
    <n v="1"/>
    <n v="122.89999999999999"/>
    <x v="3"/>
  </r>
  <r>
    <x v="86"/>
    <n v="0"/>
    <s v="Gail Rankin Cole"/>
    <x v="2"/>
    <n v="0.02"/>
    <x v="0"/>
    <n v="1.1399999999999999"/>
    <n v="0.7"/>
    <x v="1"/>
    <x v="3"/>
    <x v="2"/>
    <x v="14"/>
    <s v="Wrap Bag"/>
    <s v="OIC Thumb-Tacks"/>
    <n v="0.38"/>
    <x v="0"/>
    <x v="3"/>
    <x v="31"/>
    <s v="Washington"/>
    <n v="20024"/>
    <x v="32"/>
    <x v="4"/>
    <d v="2015-02-02T00:00:00"/>
    <n v="0"/>
    <n v="-0.49"/>
    <n v="38"/>
    <n v="44.85"/>
    <n v="38529"/>
    <n v="1"/>
    <n v="1.1199999999999999"/>
    <x v="3"/>
  </r>
  <r>
    <x v="270"/>
    <n v="1"/>
    <s v="Arlene Long"/>
    <x v="4"/>
    <n v="0.09"/>
    <x v="0"/>
    <n v="6.28"/>
    <n v="5.41"/>
    <x v="1"/>
    <x v="0"/>
    <x v="0"/>
    <x v="11"/>
    <s v="Small Box"/>
    <s v="Eldon® 200 Class™ Desk Accessories"/>
    <n v="0.53"/>
    <x v="0"/>
    <x v="2"/>
    <x v="8"/>
    <s v="San Diego"/>
    <n v="92024"/>
    <x v="32"/>
    <x v="4"/>
    <d v="2015-02-04T00:00:00"/>
    <n v="2"/>
    <n v="-61.59"/>
    <n v="56"/>
    <n v="355.4"/>
    <n v="54567"/>
    <n v="1"/>
    <n v="6.19"/>
    <x v="2"/>
  </r>
  <r>
    <x v="271"/>
    <n v="1"/>
    <s v="Kevin Smith"/>
    <x v="4"/>
    <n v="0.09"/>
    <x v="0"/>
    <n v="6.28"/>
    <n v="5.41"/>
    <x v="1"/>
    <x v="0"/>
    <x v="0"/>
    <x v="11"/>
    <s v="Small Box"/>
    <s v="Eldon® 200 Class™ Desk Accessories"/>
    <n v="0.53"/>
    <x v="0"/>
    <x v="1"/>
    <x v="10"/>
    <s v="Lake In The Hills"/>
    <n v="60102"/>
    <x v="32"/>
    <x v="4"/>
    <d v="2015-02-04T00:00:00"/>
    <n v="2"/>
    <n v="-32.026800000000001"/>
    <n v="14"/>
    <n v="88.85"/>
    <n v="88320"/>
    <n v="1"/>
    <n v="6.19"/>
    <x v="1"/>
  </r>
  <r>
    <x v="272"/>
    <n v="1"/>
    <s v="Helen Stein"/>
    <x v="3"/>
    <n v="0"/>
    <x v="1"/>
    <n v="8.09"/>
    <n v="7.96"/>
    <x v="1"/>
    <x v="1"/>
    <x v="0"/>
    <x v="11"/>
    <s v="Small Box"/>
    <s v="6&quot; Cubicle Wall Clock, Black"/>
    <n v="0.49"/>
    <x v="0"/>
    <x v="3"/>
    <x v="27"/>
    <s v="Cincinnati"/>
    <n v="45231"/>
    <x v="32"/>
    <x v="4"/>
    <d v="2015-02-03T00:00:00"/>
    <n v="1"/>
    <n v="-144.56"/>
    <n v="11"/>
    <n v="90.98"/>
    <n v="87364"/>
    <n v="1"/>
    <n v="8.09"/>
    <x v="3"/>
  </r>
  <r>
    <x v="273"/>
    <n v="1"/>
    <s v="Marc Ray"/>
    <x v="3"/>
    <n v="0.08"/>
    <x v="0"/>
    <n v="3.38"/>
    <n v="0.85"/>
    <x v="1"/>
    <x v="3"/>
    <x v="2"/>
    <x v="2"/>
    <s v="Wrap Bag"/>
    <s v="Avery Hi-Liter® Fluorescent Desk Style Markers"/>
    <n v="0.48"/>
    <x v="0"/>
    <x v="2"/>
    <x v="8"/>
    <s v="Mountain View"/>
    <n v="94043"/>
    <x v="32"/>
    <x v="4"/>
    <d v="2015-02-04T00:00:00"/>
    <n v="2"/>
    <n v="20.453600000000002"/>
    <n v="12"/>
    <n v="38.81"/>
    <n v="87087"/>
    <n v="1"/>
    <n v="3.3"/>
    <x v="2"/>
  </r>
  <r>
    <x v="274"/>
    <n v="1"/>
    <s v="Pamela Wiley"/>
    <x v="3"/>
    <n v="0.02"/>
    <x v="0"/>
    <n v="16.48"/>
    <n v="1.99"/>
    <x v="2"/>
    <x v="3"/>
    <x v="1"/>
    <x v="1"/>
    <s v="Small Pack"/>
    <s v="Maxell DVD-RAM Discs"/>
    <n v="0.42"/>
    <x v="0"/>
    <x v="3"/>
    <x v="35"/>
    <s v="Boston"/>
    <n v="2113"/>
    <x v="32"/>
    <x v="4"/>
    <d v="2015-02-04T00:00:00"/>
    <n v="2"/>
    <n v="69.61"/>
    <n v="27"/>
    <n v="484.56"/>
    <n v="45539"/>
    <n v="1"/>
    <n v="16.46"/>
    <x v="3"/>
  </r>
  <r>
    <x v="275"/>
    <n v="1"/>
    <s v="Rick Foster Hawkins"/>
    <x v="3"/>
    <n v="0.03"/>
    <x v="0"/>
    <n v="200.97"/>
    <n v="15.59"/>
    <x v="0"/>
    <x v="2"/>
    <x v="1"/>
    <x v="3"/>
    <s v="Jumbo Drum"/>
    <s v="Hewlett-Packard Deskjet 6122 Color Inkjet Printer"/>
    <n v="0.36"/>
    <x v="0"/>
    <x v="2"/>
    <x v="8"/>
    <s v="San Francisco"/>
    <n v="94109"/>
    <x v="32"/>
    <x v="4"/>
    <d v="2015-02-03T00:00:00"/>
    <n v="1"/>
    <n v="1951.3"/>
    <n v="43"/>
    <n v="8717.75"/>
    <n v="24294"/>
    <n v="1"/>
    <n v="200.94"/>
    <x v="2"/>
  </r>
  <r>
    <x v="276"/>
    <n v="1"/>
    <s v="Wallace Pugh"/>
    <x v="3"/>
    <n v="0.03"/>
    <x v="0"/>
    <n v="200.97"/>
    <n v="15.59"/>
    <x v="0"/>
    <x v="2"/>
    <x v="1"/>
    <x v="3"/>
    <s v="Jumbo Drum"/>
    <s v="Hewlett-Packard Deskjet 6122 Color Inkjet Printer"/>
    <n v="0.36"/>
    <x v="0"/>
    <x v="1"/>
    <x v="10"/>
    <s v="Northbrook"/>
    <n v="60062"/>
    <x v="32"/>
    <x v="4"/>
    <d v="2015-02-03T00:00:00"/>
    <n v="1"/>
    <n v="1538.7828"/>
    <n v="11"/>
    <n v="2230.12"/>
    <n v="90850"/>
    <n v="1"/>
    <n v="200.94"/>
    <x v="1"/>
  </r>
  <r>
    <x v="277"/>
    <n v="1"/>
    <s v="Jack Horn"/>
    <x v="2"/>
    <n v="0"/>
    <x v="1"/>
    <n v="180.98"/>
    <n v="30"/>
    <x v="0"/>
    <x v="0"/>
    <x v="0"/>
    <x v="9"/>
    <s v="Jumbo Drum"/>
    <s v="Office Star - Ergonomic Mid Back Chair with 2-Way Adjustable Arms"/>
    <n v="0.69"/>
    <x v="0"/>
    <x v="0"/>
    <x v="5"/>
    <s v="Statesboro"/>
    <n v="30458"/>
    <x v="33"/>
    <x v="5"/>
    <d v="2015-02-05T00:00:00"/>
    <n v="2"/>
    <n v="9.2040000000000006"/>
    <n v="11"/>
    <n v="2084.16"/>
    <n v="91416"/>
    <n v="1"/>
    <n v="180.98"/>
    <x v="0"/>
  </r>
  <r>
    <x v="278"/>
    <n v="1"/>
    <s v="Robin Tyler"/>
    <x v="4"/>
    <n v="0.06"/>
    <x v="0"/>
    <n v="125.99"/>
    <n v="2.5"/>
    <x v="1"/>
    <x v="3"/>
    <x v="1"/>
    <x v="12"/>
    <s v="Small Box"/>
    <s v="i2000"/>
    <n v="0.6"/>
    <x v="0"/>
    <x v="0"/>
    <x v="32"/>
    <s v="Murray"/>
    <n v="42071"/>
    <x v="33"/>
    <x v="5"/>
    <d v="2015-02-05T00:00:00"/>
    <n v="2"/>
    <n v="402.06599999999997"/>
    <n v="11"/>
    <n v="1173.76"/>
    <n v="86662"/>
    <n v="1"/>
    <n v="125.92999999999999"/>
    <x v="0"/>
  </r>
  <r>
    <x v="279"/>
    <n v="1"/>
    <s v="Gretchen Ball"/>
    <x v="3"/>
    <n v="0.02"/>
    <x v="0"/>
    <n v="35.99"/>
    <n v="5"/>
    <x v="1"/>
    <x v="2"/>
    <x v="1"/>
    <x v="12"/>
    <s v="Small Box"/>
    <s v="Accessory27"/>
    <n v="0.85"/>
    <x v="0"/>
    <x v="2"/>
    <x v="3"/>
    <s v="Pueblo"/>
    <n v="81001"/>
    <x v="33"/>
    <x v="5"/>
    <d v="2015-02-05T00:00:00"/>
    <n v="2"/>
    <n v="-120.934"/>
    <n v="7"/>
    <n v="227.79"/>
    <n v="87020"/>
    <n v="1"/>
    <n v="35.97"/>
    <x v="2"/>
  </r>
  <r>
    <x v="280"/>
    <n v="1"/>
    <s v="Glenda Hunter"/>
    <x v="0"/>
    <n v="0.01"/>
    <x v="0"/>
    <n v="3502.14"/>
    <n v="8.73"/>
    <x v="0"/>
    <x v="3"/>
    <x v="1"/>
    <x v="3"/>
    <s v="Jumbo Box"/>
    <s v="Okidata Pacemark 4410N Wide Format Dot Matrix Printer"/>
    <n v="0.56999999999999995"/>
    <x v="0"/>
    <x v="2"/>
    <x v="8"/>
    <s v="Twentynine Palms"/>
    <n v="92277"/>
    <x v="34"/>
    <x v="6"/>
    <d v="2015-02-05T00:00:00"/>
    <n v="1"/>
    <n v="-4075.9339920000002"/>
    <n v="1"/>
    <n v="3501.79"/>
    <n v="88544"/>
    <n v="1"/>
    <n v="3502.1299999999997"/>
    <x v="2"/>
  </r>
  <r>
    <x v="280"/>
    <n v="0"/>
    <s v="Glenda Hunter"/>
    <x v="0"/>
    <n v="0.06"/>
    <x v="0"/>
    <n v="15.73"/>
    <n v="7.42"/>
    <x v="1"/>
    <x v="3"/>
    <x v="2"/>
    <x v="16"/>
    <s v="Small Pack"/>
    <s v="Acme Galleria® Hot Forged Steel Scissors with Colored Handles"/>
    <n v="0.56000000000000005"/>
    <x v="0"/>
    <x v="2"/>
    <x v="8"/>
    <s v="Twentynine Palms"/>
    <n v="92277"/>
    <x v="34"/>
    <x v="6"/>
    <d v="2015-02-05T00:00:00"/>
    <n v="1"/>
    <n v="-18.558800000000002"/>
    <n v="4"/>
    <n v="63.04"/>
    <n v="88544"/>
    <n v="0"/>
    <n v="15.67"/>
    <x v="2"/>
  </r>
  <r>
    <x v="281"/>
    <n v="1"/>
    <s v="Nathan Wyatt"/>
    <x v="0"/>
    <n v="0.1"/>
    <x v="0"/>
    <n v="10.89"/>
    <n v="4.5"/>
    <x v="1"/>
    <x v="0"/>
    <x v="2"/>
    <x v="8"/>
    <s v="Small Box"/>
    <s v="Belkin 6 Outlet Metallic Surge Strip"/>
    <n v="0.59"/>
    <x v="0"/>
    <x v="2"/>
    <x v="4"/>
    <s v="Pasco"/>
    <n v="99301"/>
    <x v="34"/>
    <x v="6"/>
    <d v="2015-02-06T00:00:00"/>
    <n v="2"/>
    <n v="-19.2972"/>
    <n v="17"/>
    <n v="178.68"/>
    <n v="91297"/>
    <n v="1"/>
    <n v="10.790000000000001"/>
    <x v="2"/>
  </r>
  <r>
    <x v="282"/>
    <n v="1"/>
    <s v="Phillip Chappell"/>
    <x v="2"/>
    <n v="0.03"/>
    <x v="0"/>
    <n v="2.94"/>
    <n v="0.96"/>
    <x v="1"/>
    <x v="2"/>
    <x v="2"/>
    <x v="2"/>
    <s v="Wrap Bag"/>
    <s v="Newell 343"/>
    <n v="0.57999999999999996"/>
    <x v="0"/>
    <x v="2"/>
    <x v="8"/>
    <s v="Redondo Beach"/>
    <n v="90278"/>
    <x v="34"/>
    <x v="6"/>
    <d v="2015-02-08T00:00:00"/>
    <n v="4"/>
    <n v="-4.2"/>
    <n v="1"/>
    <n v="3.51"/>
    <n v="89401"/>
    <n v="1"/>
    <n v="2.91"/>
    <x v="2"/>
  </r>
  <r>
    <x v="283"/>
    <n v="1"/>
    <s v="Yvonne Clarke"/>
    <x v="2"/>
    <n v="0.03"/>
    <x v="0"/>
    <n v="2.94"/>
    <n v="0.96"/>
    <x v="1"/>
    <x v="2"/>
    <x v="2"/>
    <x v="2"/>
    <s v="Wrap Bag"/>
    <s v="Newell 343"/>
    <n v="0.57999999999999996"/>
    <x v="0"/>
    <x v="1"/>
    <x v="10"/>
    <s v="Chicago"/>
    <n v="60610"/>
    <x v="34"/>
    <x v="6"/>
    <d v="2015-02-08T00:00:00"/>
    <n v="4"/>
    <n v="-4.2"/>
    <n v="2"/>
    <n v="7.01"/>
    <n v="17636"/>
    <n v="1"/>
    <n v="2.91"/>
    <x v="1"/>
  </r>
  <r>
    <x v="132"/>
    <n v="0"/>
    <s v="Jeremy Pratt"/>
    <x v="2"/>
    <n v="7.0000000000000007E-2"/>
    <x v="0"/>
    <n v="29.89"/>
    <n v="1.99"/>
    <x v="2"/>
    <x v="3"/>
    <x v="1"/>
    <x v="1"/>
    <s v="Small Pack"/>
    <s v="Verbatim DVD-RAM, 5.2GB, Rewritable, Type 1, DS"/>
    <n v="0.5"/>
    <x v="0"/>
    <x v="1"/>
    <x v="2"/>
    <s v="Granger"/>
    <n v="46530"/>
    <x v="34"/>
    <x v="6"/>
    <d v="2015-02-09T00:00:00"/>
    <n v="5"/>
    <n v="258.6189"/>
    <n v="13"/>
    <n v="374.81"/>
    <n v="88599"/>
    <n v="1"/>
    <n v="29.82"/>
    <x v="1"/>
  </r>
  <r>
    <x v="132"/>
    <n v="0"/>
    <s v="Jeremy Pratt"/>
    <x v="2"/>
    <n v="0.03"/>
    <x v="0"/>
    <n v="8.34"/>
    <n v="4.82"/>
    <x v="1"/>
    <x v="3"/>
    <x v="2"/>
    <x v="7"/>
    <s v="Small Box"/>
    <s v="Southworth 25% Cotton Antique Laid Paper &amp; Envelopes"/>
    <n v="0.4"/>
    <x v="0"/>
    <x v="1"/>
    <x v="2"/>
    <s v="Granger"/>
    <n v="46530"/>
    <x v="34"/>
    <x v="6"/>
    <d v="2015-02-08T00:00:00"/>
    <n v="4"/>
    <n v="-6.71"/>
    <n v="5"/>
    <n v="43.27"/>
    <n v="88599"/>
    <n v="0"/>
    <n v="8.31"/>
    <x v="1"/>
  </r>
  <r>
    <x v="32"/>
    <n v="0"/>
    <s v="Eddie Walker"/>
    <x v="2"/>
    <n v="0.08"/>
    <x v="0"/>
    <n v="145.44999999999999"/>
    <n v="17.850000000000001"/>
    <x v="0"/>
    <x v="2"/>
    <x v="1"/>
    <x v="3"/>
    <s v="Jumbo Drum"/>
    <s v="Panasonic KX-P1150 Dot Matrix Printer"/>
    <n v="0.56000000000000005"/>
    <x v="0"/>
    <x v="1"/>
    <x v="7"/>
    <s v="Brooklyn Park"/>
    <n v="55445"/>
    <x v="34"/>
    <x v="6"/>
    <d v="2015-02-04T00:00:00"/>
    <n v="0"/>
    <n v="751.58"/>
    <n v="8"/>
    <n v="1117.6600000000001"/>
    <n v="86051"/>
    <n v="1"/>
    <n v="145.36999999999998"/>
    <x v="1"/>
  </r>
  <r>
    <x v="284"/>
    <n v="1"/>
    <s v="Oscar Ford"/>
    <x v="2"/>
    <n v="7.0000000000000007E-2"/>
    <x v="0"/>
    <n v="33.94"/>
    <n v="19.190000000000001"/>
    <x v="0"/>
    <x v="2"/>
    <x v="0"/>
    <x v="9"/>
    <s v="Jumbo Drum"/>
    <s v="Metal Folding Chairs, Beige, 4/Carton"/>
    <n v="0.57999999999999996"/>
    <x v="0"/>
    <x v="1"/>
    <x v="7"/>
    <s v="Burnsville"/>
    <n v="55337"/>
    <x v="34"/>
    <x v="6"/>
    <d v="2015-02-08T00:00:00"/>
    <n v="4"/>
    <n v="-157.56"/>
    <n v="5"/>
    <n v="169.46"/>
    <n v="86051"/>
    <n v="0"/>
    <n v="33.869999999999997"/>
    <x v="1"/>
  </r>
  <r>
    <x v="285"/>
    <n v="1"/>
    <s v="Tommy Honeycutt"/>
    <x v="4"/>
    <n v="7.0000000000000007E-2"/>
    <x v="0"/>
    <n v="1.7"/>
    <n v="1.99"/>
    <x v="1"/>
    <x v="0"/>
    <x v="1"/>
    <x v="1"/>
    <s v="Small Pack"/>
    <s v="BASF Silver 74 Minute CD-R"/>
    <n v="0.51"/>
    <x v="0"/>
    <x v="1"/>
    <x v="6"/>
    <s v="Saint Peters"/>
    <n v="63376"/>
    <x v="34"/>
    <x v="6"/>
    <d v="2015-02-05T00:00:00"/>
    <n v="1"/>
    <n v="-51.42"/>
    <n v="10"/>
    <n v="17.420000000000002"/>
    <n v="88502"/>
    <n v="1"/>
    <n v="1.63"/>
    <x v="1"/>
  </r>
  <r>
    <x v="286"/>
    <n v="1"/>
    <s v="Earl Roy"/>
    <x v="4"/>
    <n v="0.05"/>
    <x v="0"/>
    <n v="12.97"/>
    <n v="1.49"/>
    <x v="1"/>
    <x v="1"/>
    <x v="2"/>
    <x v="5"/>
    <s v="Small Box"/>
    <s v="Mead 1st Gear 2&quot; Zipper Binder, Asst. Colors"/>
    <n v="0.35"/>
    <x v="0"/>
    <x v="0"/>
    <x v="12"/>
    <s v="Casselberry"/>
    <n v="32707"/>
    <x v="34"/>
    <x v="6"/>
    <d v="2015-02-06T00:00:00"/>
    <n v="2"/>
    <n v="5.4660000000000002"/>
    <n v="2"/>
    <n v="26.37"/>
    <n v="89993"/>
    <n v="1"/>
    <n v="12.92"/>
    <x v="0"/>
  </r>
  <r>
    <x v="286"/>
    <n v="0"/>
    <s v="Earl Roy"/>
    <x v="4"/>
    <n v="0.06"/>
    <x v="0"/>
    <n v="5.81"/>
    <n v="3.37"/>
    <x v="1"/>
    <x v="1"/>
    <x v="2"/>
    <x v="14"/>
    <s v="Wrap Bag"/>
    <s v="Advantus Push Pins, Aluminum Head"/>
    <n v="0.54"/>
    <x v="0"/>
    <x v="0"/>
    <x v="12"/>
    <s v="Casselberry"/>
    <n v="32707"/>
    <x v="34"/>
    <x v="6"/>
    <d v="2015-02-06T00:00:00"/>
    <n v="2"/>
    <n v="-149.1182"/>
    <n v="9"/>
    <n v="53.44"/>
    <n v="89993"/>
    <n v="0"/>
    <n v="5.75"/>
    <x v="0"/>
  </r>
  <r>
    <x v="287"/>
    <n v="1"/>
    <s v="Charlotte L Doyle"/>
    <x v="4"/>
    <n v="0.05"/>
    <x v="0"/>
    <n v="2.16"/>
    <n v="6.05"/>
    <x v="1"/>
    <x v="2"/>
    <x v="2"/>
    <x v="5"/>
    <s v="Small Box"/>
    <s v="Peel &amp; Stick Add-On Corner Pockets"/>
    <n v="0.37"/>
    <x v="0"/>
    <x v="0"/>
    <x v="12"/>
    <s v="Coral Gables"/>
    <n v="33134"/>
    <x v="34"/>
    <x v="6"/>
    <d v="2015-02-05T00:00:00"/>
    <n v="1"/>
    <n v="-298.88600000000002"/>
    <n v="8"/>
    <n v="18.59"/>
    <n v="90731"/>
    <n v="1"/>
    <n v="2.1100000000000003"/>
    <x v="0"/>
  </r>
  <r>
    <x v="287"/>
    <n v="0"/>
    <s v="Charlotte L Doyle"/>
    <x v="4"/>
    <n v="0.03"/>
    <x v="0"/>
    <n v="6.48"/>
    <n v="6.6"/>
    <x v="1"/>
    <x v="2"/>
    <x v="2"/>
    <x v="7"/>
    <s v="Small Box"/>
    <s v="Xerox 21"/>
    <n v="0.37"/>
    <x v="0"/>
    <x v="0"/>
    <x v="12"/>
    <s v="Coral Gables"/>
    <n v="33134"/>
    <x v="34"/>
    <x v="6"/>
    <d v="2015-02-05T00:00:00"/>
    <n v="1"/>
    <n v="-145.852"/>
    <n v="9"/>
    <n v="58.83"/>
    <n v="90731"/>
    <n v="0"/>
    <n v="6.45"/>
    <x v="0"/>
  </r>
  <r>
    <x v="287"/>
    <n v="0"/>
    <s v="Charlotte L Doyle"/>
    <x v="4"/>
    <n v="0.08"/>
    <x v="0"/>
    <n v="146.05000000000001"/>
    <n v="80.2"/>
    <x v="0"/>
    <x v="2"/>
    <x v="0"/>
    <x v="0"/>
    <s v="Jumbo Box"/>
    <s v="BPI Conference Tables"/>
    <n v="0.71"/>
    <x v="0"/>
    <x v="0"/>
    <x v="12"/>
    <s v="Coral Gables"/>
    <n v="33134"/>
    <x v="34"/>
    <x v="6"/>
    <d v="2015-02-05T00:00:00"/>
    <n v="1"/>
    <n v="-27.951000000000001"/>
    <n v="11"/>
    <n v="1557.66"/>
    <n v="90731"/>
    <n v="0"/>
    <n v="145.97"/>
    <x v="0"/>
  </r>
  <r>
    <x v="288"/>
    <n v="1"/>
    <s v="Larry Langston"/>
    <x v="4"/>
    <n v="0"/>
    <x v="1"/>
    <n v="4.91"/>
    <n v="0.5"/>
    <x v="1"/>
    <x v="3"/>
    <x v="2"/>
    <x v="13"/>
    <s v="Small Box"/>
    <s v="Avery 493"/>
    <n v="0.36"/>
    <x v="0"/>
    <x v="0"/>
    <x v="23"/>
    <s v="Spartanburg"/>
    <n v="29301"/>
    <x v="34"/>
    <x v="6"/>
    <d v="2015-02-06T00:00:00"/>
    <n v="2"/>
    <n v="99.197999999999993"/>
    <n v="12"/>
    <n v="61.87"/>
    <n v="90145"/>
    <n v="1"/>
    <n v="4.91"/>
    <x v="0"/>
  </r>
  <r>
    <x v="288"/>
    <n v="0"/>
    <s v="Larry Langston"/>
    <x v="4"/>
    <n v="0.01"/>
    <x v="0"/>
    <n v="7.28"/>
    <n v="11.15"/>
    <x v="1"/>
    <x v="3"/>
    <x v="2"/>
    <x v="7"/>
    <s v="Small Box"/>
    <s v="Array® Parchment Paper, Assorted Colors"/>
    <n v="0.37"/>
    <x v="0"/>
    <x v="0"/>
    <x v="23"/>
    <s v="Spartanburg"/>
    <n v="29301"/>
    <x v="34"/>
    <x v="6"/>
    <d v="2015-02-05T00:00:00"/>
    <n v="1"/>
    <n v="136.03139999999999"/>
    <n v="6"/>
    <n v="48.88"/>
    <n v="90145"/>
    <n v="0"/>
    <n v="7.2700000000000005"/>
    <x v="0"/>
  </r>
  <r>
    <x v="288"/>
    <n v="0"/>
    <s v="Larry Langston"/>
    <x v="4"/>
    <n v="0.1"/>
    <x v="0"/>
    <n v="6.68"/>
    <n v="6.93"/>
    <x v="1"/>
    <x v="3"/>
    <x v="2"/>
    <x v="7"/>
    <s v="Small Box"/>
    <s v="HP Office Paper (20Lb. and 87 Bright)"/>
    <n v="0.37"/>
    <x v="0"/>
    <x v="0"/>
    <x v="23"/>
    <s v="Spartanburg"/>
    <n v="29301"/>
    <x v="34"/>
    <x v="6"/>
    <d v="2015-02-07T00:00:00"/>
    <n v="3"/>
    <n v="-100.072"/>
    <n v="3"/>
    <n v="21.56"/>
    <n v="90145"/>
    <n v="0"/>
    <n v="6.58"/>
    <x v="0"/>
  </r>
  <r>
    <x v="59"/>
    <n v="0"/>
    <s v="Glen Robertson"/>
    <x v="4"/>
    <n v="7.0000000000000007E-2"/>
    <x v="0"/>
    <n v="80.98"/>
    <n v="7.18"/>
    <x v="1"/>
    <x v="3"/>
    <x v="1"/>
    <x v="1"/>
    <s v="Small Box"/>
    <s v="Logitech Cordless Navigator Duo"/>
    <n v="0.48"/>
    <x v="0"/>
    <x v="1"/>
    <x v="7"/>
    <s v="Coon Rapids"/>
    <n v="55433"/>
    <x v="34"/>
    <x v="6"/>
    <d v="2015-02-06T00:00:00"/>
    <n v="2"/>
    <n v="779.47230000000002"/>
    <n v="15"/>
    <n v="1129.67"/>
    <n v="88164"/>
    <n v="1"/>
    <n v="80.910000000000011"/>
    <x v="1"/>
  </r>
  <r>
    <x v="289"/>
    <n v="1"/>
    <s v="Tara Gold"/>
    <x v="4"/>
    <n v="7.0000000000000007E-2"/>
    <x v="0"/>
    <n v="14.48"/>
    <n v="6.46"/>
    <x v="1"/>
    <x v="0"/>
    <x v="2"/>
    <x v="5"/>
    <s v="Small Box"/>
    <s v="GBC White Gloss Covers, Plain Front"/>
    <n v="0.38"/>
    <x v="0"/>
    <x v="1"/>
    <x v="38"/>
    <s v="Hutchinson"/>
    <n v="67501"/>
    <x v="34"/>
    <x v="6"/>
    <d v="2015-02-05T00:00:00"/>
    <n v="1"/>
    <n v="67.864000000000004"/>
    <n v="12"/>
    <n v="171.33"/>
    <n v="86101"/>
    <n v="1"/>
    <n v="14.41"/>
    <x v="1"/>
  </r>
  <r>
    <x v="290"/>
    <n v="1"/>
    <s v="Charlotte Patterson"/>
    <x v="3"/>
    <n v="0.08"/>
    <x v="0"/>
    <n v="5.78"/>
    <n v="5.67"/>
    <x v="1"/>
    <x v="1"/>
    <x v="2"/>
    <x v="7"/>
    <s v="Small Box"/>
    <s v="Xerox 1978"/>
    <n v="0.36"/>
    <x v="0"/>
    <x v="1"/>
    <x v="2"/>
    <s v="Terre Haute"/>
    <n v="47802"/>
    <x v="34"/>
    <x v="6"/>
    <d v="2015-02-05T00:00:00"/>
    <n v="1"/>
    <n v="-53.898000000000003"/>
    <n v="19"/>
    <n v="106.57"/>
    <n v="89941"/>
    <n v="1"/>
    <n v="5.7"/>
    <x v="1"/>
  </r>
  <r>
    <x v="291"/>
    <n v="1"/>
    <s v="Kathy Turner"/>
    <x v="3"/>
    <n v="0.01"/>
    <x v="0"/>
    <n v="7.64"/>
    <n v="1.39"/>
    <x v="1"/>
    <x v="1"/>
    <x v="2"/>
    <x v="15"/>
    <s v="Small Box"/>
    <s v="Security-Tint Envelopes"/>
    <n v="0.36"/>
    <x v="0"/>
    <x v="3"/>
    <x v="11"/>
    <s v="Depew"/>
    <n v="14043"/>
    <x v="34"/>
    <x v="6"/>
    <d v="2015-02-07T00:00:00"/>
    <n v="3"/>
    <n v="112.1181"/>
    <n v="20"/>
    <n v="162.49"/>
    <n v="87511"/>
    <n v="1"/>
    <n v="7.63"/>
    <x v="3"/>
  </r>
  <r>
    <x v="292"/>
    <n v="1"/>
    <s v="Don Cameron"/>
    <x v="0"/>
    <n v="0.06"/>
    <x v="0"/>
    <n v="279.81"/>
    <n v="23.19"/>
    <x v="0"/>
    <x v="0"/>
    <x v="2"/>
    <x v="8"/>
    <s v="Jumbo Drum"/>
    <s v="Sanyo 2.5 Cubic Foot Mid-Size Office Refrigerators"/>
    <n v="0.59"/>
    <x v="0"/>
    <x v="1"/>
    <x v="20"/>
    <s v="Newton"/>
    <n v="50208"/>
    <x v="35"/>
    <x v="0"/>
    <d v="2015-02-06T00:00:00"/>
    <n v="1"/>
    <n v="1103.9724000000001"/>
    <n v="6"/>
    <n v="1599.96"/>
    <n v="90236"/>
    <n v="1"/>
    <n v="279.75"/>
    <x v="1"/>
  </r>
  <r>
    <x v="293"/>
    <n v="1"/>
    <s v="Annie Horne"/>
    <x v="0"/>
    <n v="0"/>
    <x v="1"/>
    <n v="7.28"/>
    <n v="1.77"/>
    <x v="1"/>
    <x v="2"/>
    <x v="2"/>
    <x v="7"/>
    <s v="Wrap Bag"/>
    <s v="Post-it® “Important Message” Note Pad, Neon Colors, 50 Sheets/Pad"/>
    <n v="0.37"/>
    <x v="0"/>
    <x v="0"/>
    <x v="12"/>
    <s v="Fort Myers"/>
    <n v="33917"/>
    <x v="35"/>
    <x v="0"/>
    <d v="2015-02-05T00:00:00"/>
    <n v="0"/>
    <n v="167.16"/>
    <n v="7"/>
    <n v="53.42"/>
    <n v="88265"/>
    <n v="1"/>
    <n v="7.28"/>
    <x v="0"/>
  </r>
  <r>
    <x v="294"/>
    <n v="1"/>
    <s v="Brian Leach"/>
    <x v="2"/>
    <n v="7.0000000000000007E-2"/>
    <x v="0"/>
    <n v="2.88"/>
    <n v="1.01"/>
    <x v="1"/>
    <x v="0"/>
    <x v="2"/>
    <x v="2"/>
    <s v="Wrap Bag"/>
    <s v="Sanford Colorific Colored Pencils, 12/Box"/>
    <n v="0.55000000000000004"/>
    <x v="0"/>
    <x v="1"/>
    <x v="20"/>
    <s v="Newton"/>
    <n v="50208"/>
    <x v="35"/>
    <x v="0"/>
    <d v="2015-02-09T00:00:00"/>
    <n v="4"/>
    <n v="9.59"/>
    <n v="12"/>
    <n v="34.97"/>
    <n v="88173"/>
    <n v="1"/>
    <n v="2.81"/>
    <x v="1"/>
  </r>
  <r>
    <x v="294"/>
    <n v="0"/>
    <s v="Brian Leach"/>
    <x v="2"/>
    <n v="0.1"/>
    <x v="0"/>
    <n v="195.99"/>
    <n v="3.99"/>
    <x v="1"/>
    <x v="0"/>
    <x v="1"/>
    <x v="12"/>
    <s v="Small Box"/>
    <s v="R380"/>
    <n v="0.57999999999999996"/>
    <x v="0"/>
    <x v="1"/>
    <x v="20"/>
    <s v="Newton"/>
    <n v="50208"/>
    <x v="35"/>
    <x v="0"/>
    <d v="2015-02-12T00:00:00"/>
    <n v="7"/>
    <n v="-655.42399999999998"/>
    <n v="2"/>
    <n v="308.86"/>
    <n v="88173"/>
    <n v="0"/>
    <n v="195.89000000000001"/>
    <x v="1"/>
  </r>
  <r>
    <x v="295"/>
    <n v="1"/>
    <s v="Stacy Gould"/>
    <x v="2"/>
    <n v="0.09"/>
    <x v="0"/>
    <n v="125.99"/>
    <n v="2.5"/>
    <x v="1"/>
    <x v="2"/>
    <x v="1"/>
    <x v="12"/>
    <s v="Small Box"/>
    <s v="i2000"/>
    <n v="0.6"/>
    <x v="0"/>
    <x v="1"/>
    <x v="25"/>
    <s v="Bay City"/>
    <n v="48708"/>
    <x v="35"/>
    <x v="0"/>
    <d v="2015-02-09T00:00:00"/>
    <n v="4"/>
    <n v="1258.7877000000001"/>
    <n v="18"/>
    <n v="1824.33"/>
    <n v="90905"/>
    <n v="1"/>
    <n v="125.89999999999999"/>
    <x v="1"/>
  </r>
  <r>
    <x v="296"/>
    <n v="1"/>
    <s v="Danielle Schneider"/>
    <x v="2"/>
    <n v="0.01"/>
    <x v="0"/>
    <n v="10.48"/>
    <n v="2.89"/>
    <x v="1"/>
    <x v="1"/>
    <x v="2"/>
    <x v="2"/>
    <s v="Small Pack"/>
    <s v="Staples Battery-Operated Desktop Pencil Sharpener"/>
    <n v="0.6"/>
    <x v="0"/>
    <x v="1"/>
    <x v="25"/>
    <s v="Canton"/>
    <n v="48187"/>
    <x v="35"/>
    <x v="0"/>
    <d v="2015-02-07T00:00:00"/>
    <n v="2"/>
    <n v="60.561599999999999"/>
    <n v="19"/>
    <n v="202.38"/>
    <n v="85990"/>
    <n v="1"/>
    <n v="10.47"/>
    <x v="1"/>
  </r>
  <r>
    <x v="297"/>
    <n v="1"/>
    <s v="Vanessa Boyer"/>
    <x v="2"/>
    <n v="0.01"/>
    <x v="0"/>
    <n v="10.48"/>
    <n v="2.89"/>
    <x v="1"/>
    <x v="1"/>
    <x v="2"/>
    <x v="2"/>
    <s v="Small Pack"/>
    <s v="Staples Battery-Operated Desktop Pencil Sharpener"/>
    <n v="0.6"/>
    <x v="0"/>
    <x v="3"/>
    <x v="11"/>
    <s v="New York City"/>
    <n v="10177"/>
    <x v="35"/>
    <x v="0"/>
    <d v="2015-02-07T00:00:00"/>
    <n v="2"/>
    <n v="40.92"/>
    <n v="76"/>
    <n v="809.51"/>
    <n v="34435"/>
    <n v="1"/>
    <n v="10.47"/>
    <x v="3"/>
  </r>
  <r>
    <x v="298"/>
    <n v="1"/>
    <s v="Howard Burnett"/>
    <x v="4"/>
    <n v="0"/>
    <x v="1"/>
    <n v="37.76"/>
    <n v="12.9"/>
    <x v="1"/>
    <x v="3"/>
    <x v="2"/>
    <x v="6"/>
    <s v="Small Box"/>
    <s v="Companion Letter/Legal File, Black"/>
    <n v="0.56999999999999995"/>
    <x v="0"/>
    <x v="3"/>
    <x v="42"/>
    <s v="South Burlington"/>
    <n v="5403"/>
    <x v="35"/>
    <x v="0"/>
    <d v="2015-02-06T00:00:00"/>
    <n v="1"/>
    <n v="93.846800000000002"/>
    <n v="12"/>
    <n v="477.2"/>
    <n v="87258"/>
    <n v="1"/>
    <n v="37.76"/>
    <x v="3"/>
  </r>
  <r>
    <x v="299"/>
    <n v="1"/>
    <s v="Vernon Hirsch Singleton"/>
    <x v="4"/>
    <n v="0.08"/>
    <x v="0"/>
    <n v="400.98"/>
    <n v="42.52"/>
    <x v="0"/>
    <x v="3"/>
    <x v="0"/>
    <x v="0"/>
    <s v="Jumbo Box"/>
    <s v="Bretford CR8500 Series Meeting Room Furniture"/>
    <n v="0.71"/>
    <x v="0"/>
    <x v="2"/>
    <x v="8"/>
    <s v="Chico"/>
    <n v="95928"/>
    <x v="35"/>
    <x v="0"/>
    <d v="2015-02-06T00:00:00"/>
    <n v="1"/>
    <n v="3031.9724000000001"/>
    <n v="20"/>
    <n v="7840.04"/>
    <n v="86629"/>
    <n v="1"/>
    <n v="400.90000000000003"/>
    <x v="2"/>
  </r>
  <r>
    <x v="300"/>
    <n v="1"/>
    <s v="Jimmy Waters"/>
    <x v="4"/>
    <n v="0.04"/>
    <x v="0"/>
    <n v="5.98"/>
    <n v="5.79"/>
    <x v="1"/>
    <x v="2"/>
    <x v="2"/>
    <x v="7"/>
    <s v="Small Box"/>
    <s v="Xerox 1903"/>
    <n v="0.36"/>
    <x v="0"/>
    <x v="1"/>
    <x v="30"/>
    <s v="Fitchburg"/>
    <n v="53713"/>
    <x v="35"/>
    <x v="0"/>
    <d v="2015-02-07T00:00:00"/>
    <n v="2"/>
    <n v="-36.030799999999999"/>
    <n v="14"/>
    <n v="86.12"/>
    <n v="85950"/>
    <n v="1"/>
    <n v="5.94"/>
    <x v="1"/>
  </r>
  <r>
    <x v="301"/>
    <n v="1"/>
    <s v="Brian Grady"/>
    <x v="4"/>
    <n v="0.08"/>
    <x v="0"/>
    <n v="9.98"/>
    <n v="12.52"/>
    <x v="1"/>
    <x v="3"/>
    <x v="0"/>
    <x v="11"/>
    <s v="Small Box"/>
    <s v="Eldon® Expressions™ Wood and Plastic Desk Accessories, Oak"/>
    <n v="0.56999999999999995"/>
    <x v="0"/>
    <x v="3"/>
    <x v="11"/>
    <s v="New York City"/>
    <n v="10115"/>
    <x v="35"/>
    <x v="0"/>
    <d v="2015-02-07T00:00:00"/>
    <n v="2"/>
    <n v="-102.93"/>
    <n v="15"/>
    <n v="150.24"/>
    <n v="35200"/>
    <n v="1"/>
    <n v="9.9"/>
    <x v="3"/>
  </r>
  <r>
    <x v="302"/>
    <n v="1"/>
    <s v="Catherine Dorsey Burnett"/>
    <x v="4"/>
    <n v="7.0000000000000007E-2"/>
    <x v="0"/>
    <n v="500.98"/>
    <n v="28.14"/>
    <x v="0"/>
    <x v="0"/>
    <x v="1"/>
    <x v="3"/>
    <s v="Jumbo Drum"/>
    <s v="Hewlett-Packard cp1700 [D, PS] Series Color Inkjet Printers"/>
    <n v="0.38"/>
    <x v="0"/>
    <x v="2"/>
    <x v="8"/>
    <s v="East Los Angeles"/>
    <n v="90022"/>
    <x v="35"/>
    <x v="0"/>
    <d v="2015-02-06T00:00:00"/>
    <n v="1"/>
    <n v="2699.9838"/>
    <n v="10"/>
    <n v="3913.02"/>
    <n v="86227"/>
    <n v="1"/>
    <n v="500.91"/>
    <x v="2"/>
  </r>
  <r>
    <x v="302"/>
    <n v="0"/>
    <s v="Catherine Dorsey Burnett"/>
    <x v="4"/>
    <n v="0.1"/>
    <x v="0"/>
    <n v="178.47"/>
    <n v="19.989999999999998"/>
    <x v="1"/>
    <x v="0"/>
    <x v="2"/>
    <x v="6"/>
    <s v="Small Box"/>
    <s v="Hot File® 7-Pocket, Floor Stand"/>
    <n v="0.55000000000000004"/>
    <x v="0"/>
    <x v="2"/>
    <x v="8"/>
    <s v="East Los Angeles"/>
    <n v="90022"/>
    <x v="35"/>
    <x v="0"/>
    <d v="2015-02-07T00:00:00"/>
    <n v="2"/>
    <n v="-170.98"/>
    <n v="1"/>
    <n v="180.14"/>
    <n v="86227"/>
    <n v="0"/>
    <n v="178.37"/>
    <x v="2"/>
  </r>
  <r>
    <x v="303"/>
    <n v="1"/>
    <s v="Samantha Koch"/>
    <x v="3"/>
    <n v="0.06"/>
    <x v="0"/>
    <n v="64.650000000000006"/>
    <n v="35"/>
    <x v="1"/>
    <x v="2"/>
    <x v="2"/>
    <x v="6"/>
    <s v="Large Box"/>
    <s v="Space Solutions Commercial Steel Shelving"/>
    <n v="0.8"/>
    <x v="0"/>
    <x v="2"/>
    <x v="41"/>
    <s v="Tucson"/>
    <n v="85705"/>
    <x v="35"/>
    <x v="0"/>
    <d v="2015-02-06T00:00:00"/>
    <n v="1"/>
    <n v="-139.28720000000001"/>
    <n v="4"/>
    <n v="277.60000000000002"/>
    <n v="86768"/>
    <n v="1"/>
    <n v="64.59"/>
    <x v="2"/>
  </r>
  <r>
    <x v="270"/>
    <n v="0"/>
    <s v="Arlene Long"/>
    <x v="3"/>
    <n v="0.08"/>
    <x v="0"/>
    <n v="1.68"/>
    <n v="1.57"/>
    <x v="1"/>
    <x v="0"/>
    <x v="2"/>
    <x v="2"/>
    <s v="Wrap Bag"/>
    <s v="Newell 323"/>
    <n v="0.59"/>
    <x v="0"/>
    <x v="2"/>
    <x v="8"/>
    <s v="San Diego"/>
    <n v="92024"/>
    <x v="35"/>
    <x v="0"/>
    <d v="2015-02-06T00:00:00"/>
    <n v="1"/>
    <n v="-46.25"/>
    <n v="88"/>
    <n v="148.36000000000001"/>
    <n v="20007"/>
    <n v="1"/>
    <n v="1.5999999999999999"/>
    <x v="2"/>
  </r>
  <r>
    <x v="304"/>
    <n v="1"/>
    <s v="Scott Feldman"/>
    <x v="0"/>
    <n v="0.09"/>
    <x v="0"/>
    <n v="999.99"/>
    <n v="13.99"/>
    <x v="1"/>
    <x v="0"/>
    <x v="1"/>
    <x v="3"/>
    <s v="Medium Box"/>
    <s v="Polycom Soundstation EX Audio-Conferencing Telephone, Black"/>
    <n v="0.36"/>
    <x v="0"/>
    <x v="3"/>
    <x v="33"/>
    <s v="Elizabeth"/>
    <n v="7201"/>
    <x v="36"/>
    <x v="1"/>
    <d v="2015-02-08T00:00:00"/>
    <n v="2"/>
    <n v="-2531.4825000000001"/>
    <n v="1"/>
    <n v="919.09"/>
    <n v="87700"/>
    <n v="1"/>
    <n v="999.9"/>
    <x v="3"/>
  </r>
  <r>
    <x v="305"/>
    <n v="1"/>
    <s v="Julie Porter"/>
    <x v="0"/>
    <n v="7.0000000000000007E-2"/>
    <x v="0"/>
    <n v="4.13"/>
    <n v="5.04"/>
    <x v="1"/>
    <x v="0"/>
    <x v="2"/>
    <x v="5"/>
    <s v="Small Box"/>
    <s v="ACCOHIDE® 3-Ring Binder, Blue, 1&quot;"/>
    <n v="0.38"/>
    <x v="0"/>
    <x v="1"/>
    <x v="38"/>
    <s v="Pittsburg"/>
    <n v="66762"/>
    <x v="36"/>
    <x v="1"/>
    <d v="2015-02-07T00:00:00"/>
    <n v="1"/>
    <n v="-76.424400000000006"/>
    <n v="20"/>
    <n v="79.06"/>
    <n v="88634"/>
    <n v="1"/>
    <n v="4.0599999999999996"/>
    <x v="1"/>
  </r>
  <r>
    <x v="305"/>
    <n v="0"/>
    <s v="Julie Porter"/>
    <x v="0"/>
    <n v="0"/>
    <x v="1"/>
    <n v="4.4800000000000004"/>
    <n v="2.5"/>
    <x v="1"/>
    <x v="0"/>
    <x v="2"/>
    <x v="15"/>
    <s v="Small Box"/>
    <s v="Ampad #10 Peel &amp; Seel® Holiday Envelopes"/>
    <n v="0.37"/>
    <x v="0"/>
    <x v="1"/>
    <x v="38"/>
    <s v="Pittsburg"/>
    <n v="66762"/>
    <x v="36"/>
    <x v="1"/>
    <d v="2015-02-08T00:00:00"/>
    <n v="2"/>
    <n v="8.7319999999999993"/>
    <n v="14"/>
    <n v="65.14"/>
    <n v="88634"/>
    <n v="0"/>
    <n v="4.4800000000000004"/>
    <x v="1"/>
  </r>
  <r>
    <x v="306"/>
    <n v="1"/>
    <s v="Nicole Reid"/>
    <x v="1"/>
    <n v="0.02"/>
    <x v="0"/>
    <n v="4.8899999999999997"/>
    <n v="4.93"/>
    <x v="1"/>
    <x v="3"/>
    <x v="1"/>
    <x v="1"/>
    <s v="Small Pack"/>
    <s v="Maxell 3.5&quot; DS/HD IBM-Formatted Diskettes, 10/Pack"/>
    <n v="0.66"/>
    <x v="0"/>
    <x v="1"/>
    <x v="6"/>
    <s v="University City"/>
    <n v="63130"/>
    <x v="36"/>
    <x v="1"/>
    <d v="2015-02-07T00:00:00"/>
    <n v="1"/>
    <n v="-56.445999999999998"/>
    <n v="14"/>
    <n v="74.010000000000005"/>
    <n v="91328"/>
    <n v="1"/>
    <n v="4.87"/>
    <x v="1"/>
  </r>
  <r>
    <x v="306"/>
    <n v="0"/>
    <s v="Nicole Reid"/>
    <x v="1"/>
    <n v="7.0000000000000007E-2"/>
    <x v="0"/>
    <n v="10.06"/>
    <n v="2.06"/>
    <x v="1"/>
    <x v="3"/>
    <x v="2"/>
    <x v="7"/>
    <s v="Wrap Bag"/>
    <s v="Riverleaf Stik-Withit® Designer Note Cubes®"/>
    <n v="0.39"/>
    <x v="0"/>
    <x v="1"/>
    <x v="6"/>
    <s v="University City"/>
    <n v="63130"/>
    <x v="36"/>
    <x v="1"/>
    <d v="2015-02-07T00:00:00"/>
    <n v="1"/>
    <n v="33.189"/>
    <n v="5"/>
    <n v="48.1"/>
    <n v="91328"/>
    <n v="0"/>
    <n v="9.99"/>
    <x v="1"/>
  </r>
  <r>
    <x v="307"/>
    <n v="1"/>
    <s v="Earl Alston"/>
    <x v="1"/>
    <n v="0.02"/>
    <x v="0"/>
    <n v="259.70999999999998"/>
    <n v="66.67"/>
    <x v="0"/>
    <x v="2"/>
    <x v="0"/>
    <x v="0"/>
    <s v="Jumbo Box"/>
    <s v="Bevis Round Bullnose 29&quot; High Table Top"/>
    <n v="0.65"/>
    <x v="0"/>
    <x v="0"/>
    <x v="23"/>
    <s v="Greenville"/>
    <n v="29611"/>
    <x v="36"/>
    <x v="1"/>
    <d v="2015-02-06T00:00:00"/>
    <n v="0"/>
    <n v="-14.448"/>
    <n v="8"/>
    <n v="1757.15"/>
    <n v="88579"/>
    <n v="1"/>
    <n v="259.69"/>
    <x v="0"/>
  </r>
  <r>
    <x v="308"/>
    <n v="1"/>
    <s v="Melvin Kendall"/>
    <x v="1"/>
    <n v="0.01"/>
    <x v="0"/>
    <n v="28.99"/>
    <n v="8.59"/>
    <x v="1"/>
    <x v="2"/>
    <x v="1"/>
    <x v="12"/>
    <s v="Medium Box"/>
    <s v="SouthWestern Bell FA970 Digital Answering Machine with Time/Day Stamp"/>
    <n v="0.56000000000000005"/>
    <x v="0"/>
    <x v="2"/>
    <x v="43"/>
    <s v="Clovis"/>
    <n v="88101"/>
    <x v="36"/>
    <x v="1"/>
    <d v="2015-02-07T00:00:00"/>
    <n v="1"/>
    <n v="196.52328"/>
    <n v="21"/>
    <n v="556.61"/>
    <n v="91583"/>
    <n v="1"/>
    <n v="28.979999999999997"/>
    <x v="2"/>
  </r>
  <r>
    <x v="277"/>
    <n v="0"/>
    <s v="Jack Horn"/>
    <x v="1"/>
    <n v="0.02"/>
    <x v="0"/>
    <n v="71.37"/>
    <n v="69"/>
    <x v="1"/>
    <x v="0"/>
    <x v="0"/>
    <x v="0"/>
    <s v="Large Box"/>
    <s v="Lesro Sheffield Collection Coffee Table, End Table, Center Table, Corner Table"/>
    <n v="0.68"/>
    <x v="0"/>
    <x v="0"/>
    <x v="5"/>
    <s v="Statesboro"/>
    <n v="30458"/>
    <x v="36"/>
    <x v="1"/>
    <d v="2015-02-07T00:00:00"/>
    <n v="1"/>
    <n v="-439.90800000000002"/>
    <n v="4"/>
    <n v="237.62"/>
    <n v="91414"/>
    <n v="1"/>
    <n v="71.350000000000009"/>
    <x v="0"/>
  </r>
  <r>
    <x v="277"/>
    <n v="0"/>
    <s v="Jack Horn"/>
    <x v="1"/>
    <n v="0.03"/>
    <x v="0"/>
    <n v="205.99"/>
    <n v="8.99"/>
    <x v="2"/>
    <x v="0"/>
    <x v="1"/>
    <x v="12"/>
    <s v="Small Box"/>
    <s v="StarTAC 8000"/>
    <n v="0.6"/>
    <x v="0"/>
    <x v="0"/>
    <x v="5"/>
    <s v="Statesboro"/>
    <n v="30458"/>
    <x v="36"/>
    <x v="1"/>
    <d v="2015-02-08T00:00:00"/>
    <n v="2"/>
    <n v="1087.7159999999999"/>
    <n v="1"/>
    <n v="176.42"/>
    <n v="91414"/>
    <n v="0"/>
    <n v="205.96"/>
    <x v="0"/>
  </r>
  <r>
    <x v="309"/>
    <n v="1"/>
    <s v="Joel Buckley"/>
    <x v="2"/>
    <n v="0.03"/>
    <x v="0"/>
    <n v="160.97999999999999"/>
    <n v="30"/>
    <x v="0"/>
    <x v="3"/>
    <x v="0"/>
    <x v="9"/>
    <s v="Jumbo Drum"/>
    <s v="Office Star - Mid Back Dual function Ergonomic High Back Chair with 2-Way Adjustable Arms"/>
    <n v="0.62"/>
    <x v="0"/>
    <x v="1"/>
    <x v="13"/>
    <s v="Lincoln"/>
    <n v="68502"/>
    <x v="36"/>
    <x v="1"/>
    <d v="2015-02-10T00:00:00"/>
    <n v="4"/>
    <n v="1273.2086999999999"/>
    <n v="11"/>
    <n v="1845.23"/>
    <n v="90338"/>
    <n v="1"/>
    <n v="160.94999999999999"/>
    <x v="1"/>
  </r>
  <r>
    <x v="310"/>
    <n v="1"/>
    <s v="Kathleen Huang Hall"/>
    <x v="2"/>
    <n v="0.1"/>
    <x v="0"/>
    <n v="5.68"/>
    <n v="3.6"/>
    <x v="2"/>
    <x v="2"/>
    <x v="2"/>
    <x v="16"/>
    <s v="Small Pack"/>
    <s v="Acme® Preferred Stainless Steel Scissors"/>
    <n v="0.56000000000000005"/>
    <x v="0"/>
    <x v="3"/>
    <x v="11"/>
    <s v="Freeport"/>
    <n v="11520"/>
    <x v="36"/>
    <x v="1"/>
    <d v="2015-02-10T00:00:00"/>
    <n v="4"/>
    <n v="-33.2956"/>
    <n v="21"/>
    <n v="118.35"/>
    <n v="87995"/>
    <n v="1"/>
    <n v="5.58"/>
    <x v="3"/>
  </r>
  <r>
    <x v="311"/>
    <n v="1"/>
    <s v="Kristine Holden"/>
    <x v="2"/>
    <n v="0.01"/>
    <x v="0"/>
    <n v="20.48"/>
    <n v="6.32"/>
    <x v="1"/>
    <x v="0"/>
    <x v="2"/>
    <x v="8"/>
    <s v="Small Box"/>
    <s v="Kensington 6 Outlet Guardian Standard Surge Protector"/>
    <n v="0.57999999999999996"/>
    <x v="0"/>
    <x v="0"/>
    <x v="23"/>
    <s v="Mauldin"/>
    <n v="29662"/>
    <x v="36"/>
    <x v="1"/>
    <d v="2015-02-08T00:00:00"/>
    <n v="2"/>
    <n v="711.24480000000005"/>
    <n v="18"/>
    <n v="375.03"/>
    <n v="89572"/>
    <n v="1"/>
    <n v="20.47"/>
    <x v="0"/>
  </r>
  <r>
    <x v="311"/>
    <n v="0"/>
    <s v="Kristine Holden"/>
    <x v="2"/>
    <n v="0.09"/>
    <x v="0"/>
    <n v="1.86"/>
    <n v="2.58"/>
    <x v="1"/>
    <x v="0"/>
    <x v="2"/>
    <x v="14"/>
    <s v="Wrap Bag"/>
    <s v="Super Bands, 12/Pack"/>
    <n v="0.82"/>
    <x v="0"/>
    <x v="0"/>
    <x v="23"/>
    <s v="Mauldin"/>
    <n v="29662"/>
    <x v="36"/>
    <x v="1"/>
    <d v="2015-02-11T00:00:00"/>
    <n v="5"/>
    <n v="-1084.8469631999999"/>
    <n v="12"/>
    <n v="22.11"/>
    <n v="89572"/>
    <n v="0"/>
    <n v="1.77"/>
    <x v="0"/>
  </r>
  <r>
    <x v="311"/>
    <n v="0"/>
    <s v="Kristine Holden"/>
    <x v="2"/>
    <n v="0.08"/>
    <x v="0"/>
    <n v="205.99"/>
    <n v="2.5"/>
    <x v="1"/>
    <x v="0"/>
    <x v="1"/>
    <x v="12"/>
    <s v="Small Box"/>
    <s v="V70"/>
    <n v="0.59"/>
    <x v="0"/>
    <x v="0"/>
    <x v="23"/>
    <s v="Mauldin"/>
    <n v="29662"/>
    <x v="36"/>
    <x v="1"/>
    <d v="2015-02-11T00:00:00"/>
    <n v="5"/>
    <n v="-156.77199999999999"/>
    <n v="17"/>
    <n v="2875.35"/>
    <n v="89572"/>
    <n v="0"/>
    <n v="205.91"/>
    <x v="0"/>
  </r>
  <r>
    <x v="312"/>
    <n v="1"/>
    <s v="Adam G Sawyer"/>
    <x v="0"/>
    <n v="0.08"/>
    <x v="0"/>
    <n v="14.81"/>
    <n v="13.32"/>
    <x v="1"/>
    <x v="3"/>
    <x v="2"/>
    <x v="8"/>
    <s v="Small Box"/>
    <s v="Holmes Replacement Filter for HEPA Air Cleaner, Large Room"/>
    <n v="0.43"/>
    <x v="0"/>
    <x v="1"/>
    <x v="2"/>
    <s v="East Chicago"/>
    <n v="46312"/>
    <x v="37"/>
    <x v="2"/>
    <d v="2015-02-09T00:00:00"/>
    <n v="2"/>
    <n v="-131.6172"/>
    <n v="20"/>
    <n v="292.18"/>
    <n v="89849"/>
    <n v="1"/>
    <n v="14.73"/>
    <x v="1"/>
  </r>
  <r>
    <x v="313"/>
    <n v="1"/>
    <s v="Nelson Hensley"/>
    <x v="0"/>
    <n v="0.08"/>
    <x v="0"/>
    <n v="14.81"/>
    <n v="13.32"/>
    <x v="1"/>
    <x v="3"/>
    <x v="2"/>
    <x v="8"/>
    <s v="Small Box"/>
    <s v="Holmes Replacement Filter for HEPA Air Cleaner, Large Room"/>
    <n v="0.43"/>
    <x v="0"/>
    <x v="2"/>
    <x v="4"/>
    <s v="Seattle"/>
    <n v="98105"/>
    <x v="37"/>
    <x v="2"/>
    <d v="2015-02-09T00:00:00"/>
    <n v="2"/>
    <n v="-253.11"/>
    <n v="79"/>
    <n v="1154.1199999999999"/>
    <n v="53410"/>
    <n v="1"/>
    <n v="14.73"/>
    <x v="2"/>
  </r>
  <r>
    <x v="314"/>
    <n v="1"/>
    <s v="Lillian Fischer"/>
    <x v="1"/>
    <n v="0.1"/>
    <x v="0"/>
    <n v="41.94"/>
    <n v="2.99"/>
    <x v="1"/>
    <x v="1"/>
    <x v="2"/>
    <x v="5"/>
    <s v="Small Box"/>
    <s v="Avery Trapezoid Extra Heavy Duty 4&quot; Binders"/>
    <n v="0.35"/>
    <x v="0"/>
    <x v="2"/>
    <x v="8"/>
    <s v="Menlo Park"/>
    <n v="94025"/>
    <x v="37"/>
    <x v="2"/>
    <d v="2015-02-08T00:00:00"/>
    <n v="1"/>
    <n v="164.08199999999999"/>
    <n v="6"/>
    <n v="237.8"/>
    <n v="90927"/>
    <n v="1"/>
    <n v="41.839999999999996"/>
    <x v="2"/>
  </r>
  <r>
    <x v="281"/>
    <n v="0"/>
    <s v="Nathan Wyatt"/>
    <x v="1"/>
    <n v="0.06"/>
    <x v="0"/>
    <n v="6.7"/>
    <n v="1.56"/>
    <x v="2"/>
    <x v="0"/>
    <x v="2"/>
    <x v="2"/>
    <s v="Wrap Bag"/>
    <s v="Turquoise Lead Holder with Pocket Clip"/>
    <n v="0.52"/>
    <x v="0"/>
    <x v="2"/>
    <x v="4"/>
    <s v="Pasco"/>
    <n v="99301"/>
    <x v="37"/>
    <x v="2"/>
    <d v="2015-02-09T00:00:00"/>
    <n v="2"/>
    <n v="40.6556"/>
    <n v="12"/>
    <n v="79.39"/>
    <n v="91298"/>
    <n v="1"/>
    <n v="6.6400000000000006"/>
    <x v="2"/>
  </r>
  <r>
    <x v="315"/>
    <n v="1"/>
    <s v="Tonya Proctor"/>
    <x v="2"/>
    <n v="0.04"/>
    <x v="0"/>
    <n v="19.98"/>
    <n v="8.68"/>
    <x v="1"/>
    <x v="1"/>
    <x v="2"/>
    <x v="7"/>
    <s v="Small Box"/>
    <s v="Southworth 25% Cotton Premium Laser Paper and Envelopes"/>
    <n v="0.37"/>
    <x v="0"/>
    <x v="2"/>
    <x v="8"/>
    <s v="Temecula"/>
    <n v="92592"/>
    <x v="37"/>
    <x v="2"/>
    <d v="2015-02-14T00:00:00"/>
    <n v="7"/>
    <n v="108"/>
    <n v="8"/>
    <n v="168.04"/>
    <n v="86767"/>
    <n v="1"/>
    <n v="19.940000000000001"/>
    <x v="2"/>
  </r>
  <r>
    <x v="315"/>
    <n v="0"/>
    <s v="Tonya Proctor"/>
    <x v="2"/>
    <n v="0.08"/>
    <x v="0"/>
    <n v="125.99"/>
    <n v="7.69"/>
    <x v="1"/>
    <x v="1"/>
    <x v="1"/>
    <x v="12"/>
    <s v="Small Box"/>
    <s v="Timeport L7089"/>
    <n v="0.57999999999999996"/>
    <x v="0"/>
    <x v="2"/>
    <x v="8"/>
    <s v="Temecula"/>
    <n v="92592"/>
    <x v="37"/>
    <x v="2"/>
    <d v="2015-02-09T00:00:00"/>
    <n v="2"/>
    <n v="377.154"/>
    <n v="7"/>
    <n v="703.46"/>
    <n v="86767"/>
    <n v="0"/>
    <n v="125.91"/>
    <x v="2"/>
  </r>
  <r>
    <x v="257"/>
    <n v="0"/>
    <s v="Constance Flowers"/>
    <x v="4"/>
    <n v="0.05"/>
    <x v="0"/>
    <n v="6.68"/>
    <n v="5.66"/>
    <x v="1"/>
    <x v="3"/>
    <x v="2"/>
    <x v="7"/>
    <s v="Small Box"/>
    <s v="Xerox 1923"/>
    <n v="0.37"/>
    <x v="0"/>
    <x v="2"/>
    <x v="8"/>
    <s v="San Diego"/>
    <n v="92037"/>
    <x v="37"/>
    <x v="2"/>
    <d v="2015-02-09T00:00:00"/>
    <n v="2"/>
    <n v="-66.48"/>
    <n v="46"/>
    <n v="320.93"/>
    <n v="44002"/>
    <n v="1"/>
    <n v="6.63"/>
    <x v="2"/>
  </r>
  <r>
    <x v="257"/>
    <n v="0"/>
    <s v="Constance Flowers"/>
    <x v="4"/>
    <n v="0.03"/>
    <x v="0"/>
    <n v="17.7"/>
    <n v="9.4700000000000006"/>
    <x v="1"/>
    <x v="3"/>
    <x v="2"/>
    <x v="6"/>
    <s v="Small Box"/>
    <s v="Portfile® Personal File Boxes"/>
    <n v="0.59"/>
    <x v="0"/>
    <x v="2"/>
    <x v="8"/>
    <s v="San Diego"/>
    <n v="92037"/>
    <x v="37"/>
    <x v="2"/>
    <d v="2015-02-07T00:00:00"/>
    <n v="0"/>
    <n v="-52.33"/>
    <n v="14"/>
    <n v="261.85000000000002"/>
    <n v="44002"/>
    <n v="0"/>
    <n v="17.669999999999998"/>
    <x v="2"/>
  </r>
  <r>
    <x v="316"/>
    <n v="1"/>
    <s v="Marjorie Burnette"/>
    <x v="4"/>
    <n v="7.0000000000000007E-2"/>
    <x v="0"/>
    <n v="30.56"/>
    <n v="2.99"/>
    <x v="1"/>
    <x v="3"/>
    <x v="2"/>
    <x v="5"/>
    <s v="Small Box"/>
    <s v="Surelock™ Post Binders"/>
    <n v="0.35"/>
    <x v="0"/>
    <x v="0"/>
    <x v="34"/>
    <s v="Cleveland"/>
    <n v="37311"/>
    <x v="37"/>
    <x v="2"/>
    <d v="2015-02-07T00:00:00"/>
    <n v="0"/>
    <n v="-95.618600000000001"/>
    <n v="12"/>
    <n v="364.92"/>
    <n v="88819"/>
    <n v="1"/>
    <n v="30.49"/>
    <x v="0"/>
  </r>
  <r>
    <x v="317"/>
    <n v="1"/>
    <s v="Eugene Kerr"/>
    <x v="3"/>
    <n v="0.08"/>
    <x v="0"/>
    <n v="65.989999999999995"/>
    <n v="5.92"/>
    <x v="1"/>
    <x v="0"/>
    <x v="1"/>
    <x v="12"/>
    <s v="Small Box"/>
    <s v="i500plus"/>
    <n v="0.57999999999999996"/>
    <x v="0"/>
    <x v="3"/>
    <x v="11"/>
    <s v="Central Islip"/>
    <n v="11722"/>
    <x v="37"/>
    <x v="2"/>
    <d v="2015-02-07T00:00:00"/>
    <n v="0"/>
    <n v="624.40164000000004"/>
    <n v="22"/>
    <n v="1137.5999999999999"/>
    <n v="89005"/>
    <n v="1"/>
    <n v="65.91"/>
    <x v="3"/>
  </r>
  <r>
    <x v="318"/>
    <n v="1"/>
    <s v="Tammy Buckley"/>
    <x v="1"/>
    <n v="0.1"/>
    <x v="0"/>
    <n v="105.98"/>
    <n v="13.99"/>
    <x v="2"/>
    <x v="1"/>
    <x v="0"/>
    <x v="11"/>
    <s v="Medium Box"/>
    <s v="Tenex 46&quot; x 60&quot; Computer Anti-Static Chairmat, Rectangular Shaped"/>
    <n v="0.65"/>
    <x v="0"/>
    <x v="2"/>
    <x v="45"/>
    <s v="Cheyenne"/>
    <n v="82001"/>
    <x v="38"/>
    <x v="3"/>
    <d v="2015-02-11T00:00:00"/>
    <n v="3"/>
    <n v="349.48500000000001"/>
    <n v="5"/>
    <n v="506.5"/>
    <n v="87530"/>
    <n v="1"/>
    <n v="105.88000000000001"/>
    <x v="2"/>
  </r>
  <r>
    <x v="319"/>
    <n v="1"/>
    <s v="Ross Simpson"/>
    <x v="3"/>
    <n v="7.0000000000000007E-2"/>
    <x v="0"/>
    <n v="179.99"/>
    <n v="19.989999999999998"/>
    <x v="2"/>
    <x v="1"/>
    <x v="1"/>
    <x v="1"/>
    <s v="Small Box"/>
    <s v="Motorola SB4200 Cable Modem"/>
    <n v="0.48"/>
    <x v="0"/>
    <x v="0"/>
    <x v="5"/>
    <s v="Atlanta"/>
    <n v="30318"/>
    <x v="38"/>
    <x v="3"/>
    <d v="2015-02-08T00:00:00"/>
    <n v="0"/>
    <n v="-568.53510000000006"/>
    <n v="4"/>
    <n v="718.03"/>
    <n v="3138"/>
    <n v="1"/>
    <n v="179.92000000000002"/>
    <x v="0"/>
  </r>
  <r>
    <x v="320"/>
    <n v="1"/>
    <s v="Donna Craven"/>
    <x v="3"/>
    <n v="7.0000000000000007E-2"/>
    <x v="0"/>
    <n v="179.99"/>
    <n v="19.989999999999998"/>
    <x v="2"/>
    <x v="1"/>
    <x v="1"/>
    <x v="1"/>
    <s v="Small Box"/>
    <s v="Motorola SB4200 Cable Modem"/>
    <n v="0.48"/>
    <x v="0"/>
    <x v="3"/>
    <x v="36"/>
    <s v="Randallstown"/>
    <n v="21133"/>
    <x v="38"/>
    <x v="3"/>
    <d v="2015-02-08T00:00:00"/>
    <n v="0"/>
    <n v="-427.47"/>
    <n v="1"/>
    <n v="179.51"/>
    <n v="88023"/>
    <n v="1"/>
    <n v="179.92000000000002"/>
    <x v="3"/>
  </r>
  <r>
    <x v="47"/>
    <n v="0"/>
    <s v="Melinda Rogers"/>
    <x v="1"/>
    <n v="0.08"/>
    <x v="0"/>
    <n v="5.74"/>
    <n v="5.01"/>
    <x v="1"/>
    <x v="3"/>
    <x v="2"/>
    <x v="5"/>
    <s v="Small Box"/>
    <s v="Binder Posts"/>
    <n v="0.39"/>
    <x v="0"/>
    <x v="1"/>
    <x v="20"/>
    <s v="Dubuque"/>
    <n v="52001"/>
    <x v="39"/>
    <x v="4"/>
    <d v="2015-02-11T00:00:00"/>
    <n v="2"/>
    <n v="-6.9308199999999998"/>
    <n v="1"/>
    <n v="7.21"/>
    <n v="90405"/>
    <n v="1"/>
    <n v="5.66"/>
    <x v="1"/>
  </r>
  <r>
    <x v="321"/>
    <n v="1"/>
    <s v="Mitchell Ross"/>
    <x v="2"/>
    <n v="0.1"/>
    <x v="0"/>
    <n v="4.13"/>
    <n v="0.99"/>
    <x v="1"/>
    <x v="0"/>
    <x v="2"/>
    <x v="13"/>
    <s v="Small Box"/>
    <s v="Avery 491"/>
    <n v="0.39"/>
    <x v="0"/>
    <x v="0"/>
    <x v="21"/>
    <s v="Burke"/>
    <n v="22015"/>
    <x v="39"/>
    <x v="4"/>
    <d v="2015-02-13T00:00:00"/>
    <n v="4"/>
    <n v="-40.53"/>
    <n v="13"/>
    <n v="52.16"/>
    <n v="86724"/>
    <n v="1"/>
    <n v="4.03"/>
    <x v="0"/>
  </r>
  <r>
    <x v="322"/>
    <n v="1"/>
    <s v="Sherry Hurley"/>
    <x v="4"/>
    <n v="7.0000000000000007E-2"/>
    <x v="0"/>
    <n v="20.95"/>
    <n v="5.99"/>
    <x v="1"/>
    <x v="1"/>
    <x v="1"/>
    <x v="1"/>
    <s v="Small Box"/>
    <s v="Fellowes Basic 104-Key Keyboard, Platinum"/>
    <n v="0.65"/>
    <x v="0"/>
    <x v="0"/>
    <x v="9"/>
    <s v="Fayetteville"/>
    <n v="28314"/>
    <x v="39"/>
    <x v="4"/>
    <d v="2015-02-10T00:00:00"/>
    <n v="1"/>
    <n v="27.234000000000002"/>
    <n v="19"/>
    <n v="391.4"/>
    <n v="86966"/>
    <n v="1"/>
    <n v="20.88"/>
    <x v="0"/>
  </r>
  <r>
    <x v="323"/>
    <n v="1"/>
    <s v="Brandon E Shepherd"/>
    <x v="3"/>
    <n v="0.1"/>
    <x v="0"/>
    <n v="30.98"/>
    <n v="8.99"/>
    <x v="1"/>
    <x v="3"/>
    <x v="2"/>
    <x v="2"/>
    <s v="Small Pack"/>
    <s v="Boston School Pro Electric Pencil Sharpener, 1670"/>
    <n v="0.57999999999999996"/>
    <x v="0"/>
    <x v="1"/>
    <x v="46"/>
    <s v="Sioux Falls"/>
    <n v="57103"/>
    <x v="39"/>
    <x v="4"/>
    <d v="2015-02-11T00:00:00"/>
    <n v="2"/>
    <n v="-20.222799999999999"/>
    <n v="4"/>
    <n v="119.37"/>
    <n v="88015"/>
    <n v="1"/>
    <n v="30.88"/>
    <x v="1"/>
  </r>
  <r>
    <x v="324"/>
    <n v="1"/>
    <s v="Toni Swanson"/>
    <x v="0"/>
    <n v="0.01"/>
    <x v="0"/>
    <n v="4.9800000000000004"/>
    <n v="6.07"/>
    <x v="1"/>
    <x v="1"/>
    <x v="2"/>
    <x v="7"/>
    <s v="Small Box"/>
    <s v="Xerox 1897"/>
    <n v="0.36"/>
    <x v="0"/>
    <x v="3"/>
    <x v="11"/>
    <s v="New York City"/>
    <n v="10154"/>
    <x v="40"/>
    <x v="5"/>
    <d v="2015-02-11T00:00:00"/>
    <n v="1"/>
    <n v="-69.069999999999993"/>
    <n v="41"/>
    <n v="217"/>
    <n v="10464"/>
    <n v="1"/>
    <n v="4.9700000000000006"/>
    <x v="3"/>
  </r>
  <r>
    <x v="325"/>
    <n v="1"/>
    <s v="Jimmy Alston Holder"/>
    <x v="0"/>
    <n v="0.01"/>
    <x v="0"/>
    <n v="4.9800000000000004"/>
    <n v="6.07"/>
    <x v="1"/>
    <x v="1"/>
    <x v="2"/>
    <x v="7"/>
    <s v="Small Box"/>
    <s v="Xerox 1897"/>
    <n v="0.36"/>
    <x v="0"/>
    <x v="2"/>
    <x v="4"/>
    <s v="Seattle"/>
    <n v="98115"/>
    <x v="40"/>
    <x v="5"/>
    <d v="2015-02-11T00:00:00"/>
    <n v="1"/>
    <n v="-35.916400000000003"/>
    <n v="10"/>
    <n v="52.93"/>
    <n v="88907"/>
    <n v="1"/>
    <n v="4.9700000000000006"/>
    <x v="2"/>
  </r>
  <r>
    <x v="326"/>
    <n v="1"/>
    <s v="Rosemary Branch"/>
    <x v="0"/>
    <n v="0.01"/>
    <x v="0"/>
    <n v="13.99"/>
    <n v="7.51"/>
    <x v="1"/>
    <x v="3"/>
    <x v="1"/>
    <x v="3"/>
    <s v="Medium Box"/>
    <s v="Sharp EL500L Fraction Calculator"/>
    <n v="0.39"/>
    <x v="0"/>
    <x v="0"/>
    <x v="12"/>
    <s v="Boca Raton"/>
    <n v="33433"/>
    <x v="40"/>
    <x v="5"/>
    <d v="2015-02-11T00:00:00"/>
    <n v="1"/>
    <n v="533.74199999999996"/>
    <n v="2"/>
    <n v="29.85"/>
    <n v="89514"/>
    <n v="1"/>
    <n v="13.98"/>
    <x v="0"/>
  </r>
  <r>
    <x v="219"/>
    <n v="0"/>
    <s v="Kristina Collier"/>
    <x v="0"/>
    <n v="0.01"/>
    <x v="0"/>
    <n v="6.48"/>
    <n v="6.22"/>
    <x v="2"/>
    <x v="1"/>
    <x v="2"/>
    <x v="7"/>
    <s v="Small Box"/>
    <s v="Xerox 1894"/>
    <n v="0.37"/>
    <x v="0"/>
    <x v="1"/>
    <x v="25"/>
    <s v="Allen Park"/>
    <n v="48101"/>
    <x v="40"/>
    <x v="5"/>
    <d v="2015-02-11T00:00:00"/>
    <n v="1"/>
    <n v="-15.6312"/>
    <n v="9"/>
    <n v="69.459999999999994"/>
    <n v="89596"/>
    <n v="1"/>
    <n v="6.4700000000000006"/>
    <x v="1"/>
  </r>
  <r>
    <x v="219"/>
    <n v="0"/>
    <s v="Kristina Collier"/>
    <x v="0"/>
    <n v="0.03"/>
    <x v="0"/>
    <n v="85.99"/>
    <n v="3.3"/>
    <x v="1"/>
    <x v="1"/>
    <x v="1"/>
    <x v="12"/>
    <s v="Small Pack"/>
    <s v="Accessory20"/>
    <n v="0.37"/>
    <x v="0"/>
    <x v="1"/>
    <x v="25"/>
    <s v="Allen Park"/>
    <n v="48101"/>
    <x v="40"/>
    <x v="5"/>
    <d v="2015-02-12T00:00:00"/>
    <n v="2"/>
    <n v="790.54679999999996"/>
    <n v="16"/>
    <n v="1145.72"/>
    <n v="89596"/>
    <n v="0"/>
    <n v="85.96"/>
    <x v="1"/>
  </r>
  <r>
    <x v="284"/>
    <n v="0"/>
    <s v="Oscar Ford"/>
    <x v="0"/>
    <n v="0.04"/>
    <x v="0"/>
    <n v="296.18"/>
    <n v="154.12"/>
    <x v="0"/>
    <x v="1"/>
    <x v="0"/>
    <x v="0"/>
    <s v="Jumbo Box"/>
    <s v="Hon 94000 Series Round Tables"/>
    <n v="0.76"/>
    <x v="0"/>
    <x v="1"/>
    <x v="7"/>
    <s v="Burnsville"/>
    <n v="55337"/>
    <x v="40"/>
    <x v="5"/>
    <d v="2015-02-11T00:00:00"/>
    <n v="1"/>
    <n v="-87.998040000000003"/>
    <n v="20"/>
    <n v="5768.12"/>
    <n v="86053"/>
    <n v="1"/>
    <n v="296.14"/>
    <x v="1"/>
  </r>
  <r>
    <x v="327"/>
    <n v="1"/>
    <s v="Larry Hall"/>
    <x v="1"/>
    <n v="0.04"/>
    <x v="0"/>
    <n v="11.34"/>
    <n v="5.01"/>
    <x v="1"/>
    <x v="2"/>
    <x v="2"/>
    <x v="7"/>
    <s v="Small Box"/>
    <s v="Xerox 188"/>
    <n v="0.36"/>
    <x v="0"/>
    <x v="0"/>
    <x v="16"/>
    <s v="Birmingham"/>
    <n v="35211"/>
    <x v="40"/>
    <x v="5"/>
    <d v="2015-02-11T00:00:00"/>
    <n v="1"/>
    <n v="-189.22399999999999"/>
    <n v="10"/>
    <n v="115.53"/>
    <n v="86812"/>
    <n v="1"/>
    <n v="11.3"/>
    <x v="0"/>
  </r>
  <r>
    <x v="328"/>
    <n v="1"/>
    <s v="Denise McIntosh"/>
    <x v="2"/>
    <n v="0.02"/>
    <x v="0"/>
    <n v="55.99"/>
    <n v="3.3"/>
    <x v="1"/>
    <x v="2"/>
    <x v="1"/>
    <x v="12"/>
    <s v="Small Pack"/>
    <s v="Accessory24"/>
    <n v="0.59"/>
    <x v="0"/>
    <x v="1"/>
    <x v="10"/>
    <s v="Chicago"/>
    <n v="60623"/>
    <x v="40"/>
    <x v="5"/>
    <d v="2015-02-10T00:00:00"/>
    <n v="0"/>
    <n v="525.20039999999995"/>
    <n v="16"/>
    <n v="761.16"/>
    <n v="91244"/>
    <n v="1"/>
    <n v="55.97"/>
    <x v="1"/>
  </r>
  <r>
    <x v="329"/>
    <n v="1"/>
    <s v="Marie Bass"/>
    <x v="2"/>
    <n v="0"/>
    <x v="1"/>
    <n v="22.38"/>
    <n v="15.1"/>
    <x v="2"/>
    <x v="2"/>
    <x v="2"/>
    <x v="5"/>
    <s v="Small Box"/>
    <s v="Avery Flip-Chart Easel Binder, Black"/>
    <n v="0.38"/>
    <x v="0"/>
    <x v="3"/>
    <x v="11"/>
    <s v="New York City"/>
    <n v="10170"/>
    <x v="40"/>
    <x v="5"/>
    <d v="2015-02-17T00:00:00"/>
    <n v="7"/>
    <n v="-52.646999999999998"/>
    <n v="29"/>
    <n v="682.68"/>
    <n v="21636"/>
    <n v="1"/>
    <n v="22.38"/>
    <x v="3"/>
  </r>
  <r>
    <x v="329"/>
    <n v="0"/>
    <s v="Marie Bass"/>
    <x v="2"/>
    <n v="7.0000000000000007E-2"/>
    <x v="0"/>
    <n v="5.98"/>
    <n v="4.6900000000000004"/>
    <x v="1"/>
    <x v="2"/>
    <x v="2"/>
    <x v="6"/>
    <s v="Small Box"/>
    <s v="Perma STOR-ALL™ Hanging File Box, 13 1/8&quot;W x 12 1/4&quot;D x 10 1/2&quot;H"/>
    <n v="0.68"/>
    <x v="0"/>
    <x v="3"/>
    <x v="11"/>
    <s v="New York City"/>
    <n v="10170"/>
    <x v="40"/>
    <x v="5"/>
    <d v="2015-02-15T00:00:00"/>
    <n v="5"/>
    <n v="-24.44"/>
    <n v="11"/>
    <n v="73.44"/>
    <n v="21636"/>
    <n v="0"/>
    <n v="5.91"/>
    <x v="3"/>
  </r>
  <r>
    <x v="329"/>
    <n v="0"/>
    <s v="Marie Bass"/>
    <x v="2"/>
    <n v="0.02"/>
    <x v="0"/>
    <n v="55.99"/>
    <n v="3.3"/>
    <x v="1"/>
    <x v="2"/>
    <x v="1"/>
    <x v="12"/>
    <s v="Small Pack"/>
    <s v="Accessory24"/>
    <n v="0.59"/>
    <x v="0"/>
    <x v="3"/>
    <x v="11"/>
    <s v="New York City"/>
    <n v="10170"/>
    <x v="40"/>
    <x v="5"/>
    <d v="2015-02-10T00:00:00"/>
    <n v="0"/>
    <n v="366.50700000000001"/>
    <n v="63"/>
    <n v="2997.07"/>
    <n v="21636"/>
    <n v="0"/>
    <n v="55.97"/>
    <x v="3"/>
  </r>
  <r>
    <x v="330"/>
    <n v="1"/>
    <s v="Edward Bynum"/>
    <x v="2"/>
    <n v="7.0000000000000007E-2"/>
    <x v="0"/>
    <n v="5.98"/>
    <n v="4.6900000000000004"/>
    <x v="1"/>
    <x v="2"/>
    <x v="2"/>
    <x v="6"/>
    <s v="Small Box"/>
    <s v="Perma STOR-ALL™ Hanging File Box, 13 1/8&quot;W x 12 1/4&quot;D x 10 1/2&quot;H"/>
    <n v="0.68"/>
    <x v="0"/>
    <x v="3"/>
    <x v="28"/>
    <s v="Chambersburg"/>
    <n v="17201"/>
    <x v="40"/>
    <x v="5"/>
    <d v="2015-02-15T00:00:00"/>
    <n v="5"/>
    <n v="-12.7088"/>
    <n v="3"/>
    <n v="20.03"/>
    <n v="91244"/>
    <n v="0"/>
    <n v="5.91"/>
    <x v="3"/>
  </r>
  <r>
    <x v="331"/>
    <n v="1"/>
    <s v="Maurice Everett"/>
    <x v="2"/>
    <n v="0.08"/>
    <x v="0"/>
    <n v="6.48"/>
    <n v="6.81"/>
    <x v="1"/>
    <x v="3"/>
    <x v="2"/>
    <x v="7"/>
    <s v="Small Box"/>
    <s v="Xerox 1930"/>
    <n v="0.36"/>
    <x v="0"/>
    <x v="2"/>
    <x v="8"/>
    <s v="Los Angeles"/>
    <n v="90049"/>
    <x v="40"/>
    <x v="5"/>
    <d v="2015-02-15T00:00:00"/>
    <n v="5"/>
    <n v="-94.59"/>
    <n v="58"/>
    <n v="382.33"/>
    <n v="54949"/>
    <n v="1"/>
    <n v="6.4"/>
    <x v="2"/>
  </r>
  <r>
    <x v="331"/>
    <n v="0"/>
    <s v="Maurice Everett"/>
    <x v="2"/>
    <n v="0.09"/>
    <x v="0"/>
    <n v="20.98"/>
    <n v="53.03"/>
    <x v="0"/>
    <x v="3"/>
    <x v="2"/>
    <x v="6"/>
    <s v="Jumbo Drum"/>
    <s v="Tennsco Lockers, Gray"/>
    <n v="0.78"/>
    <x v="0"/>
    <x v="2"/>
    <x v="8"/>
    <s v="Los Angeles"/>
    <n v="90049"/>
    <x v="40"/>
    <x v="5"/>
    <d v="2015-02-17T00:00:00"/>
    <n v="7"/>
    <n v="-293.74"/>
    <n v="13"/>
    <n v="356.61"/>
    <n v="54949"/>
    <n v="0"/>
    <n v="20.89"/>
    <x v="2"/>
  </r>
  <r>
    <x v="332"/>
    <n v="1"/>
    <s v="Thomas Spence"/>
    <x v="2"/>
    <n v="0.08"/>
    <x v="0"/>
    <n v="6.48"/>
    <n v="6.81"/>
    <x v="1"/>
    <x v="3"/>
    <x v="2"/>
    <x v="7"/>
    <s v="Small Box"/>
    <s v="Xerox 1930"/>
    <n v="0.36"/>
    <x v="0"/>
    <x v="2"/>
    <x v="37"/>
    <s v="Idaho Falls"/>
    <n v="83402"/>
    <x v="40"/>
    <x v="5"/>
    <d v="2015-02-15T00:00:00"/>
    <n v="5"/>
    <n v="-49.186799999999998"/>
    <n v="14"/>
    <n v="92.29"/>
    <n v="91388"/>
    <n v="1"/>
    <n v="6.4"/>
    <x v="2"/>
  </r>
  <r>
    <x v="332"/>
    <n v="0"/>
    <s v="Thomas Spence"/>
    <x v="2"/>
    <n v="0.09"/>
    <x v="0"/>
    <n v="20.98"/>
    <n v="53.03"/>
    <x v="0"/>
    <x v="3"/>
    <x v="2"/>
    <x v="6"/>
    <s v="Jumbo Drum"/>
    <s v="Tennsco Lockers, Gray"/>
    <n v="0.78"/>
    <x v="0"/>
    <x v="2"/>
    <x v="37"/>
    <s v="Idaho Falls"/>
    <n v="83402"/>
    <x v="40"/>
    <x v="5"/>
    <d v="2015-02-17T00:00:00"/>
    <n v="7"/>
    <n v="-152.7448"/>
    <n v="3"/>
    <n v="82.29"/>
    <n v="91388"/>
    <n v="0"/>
    <n v="20.89"/>
    <x v="2"/>
  </r>
  <r>
    <x v="333"/>
    <n v="1"/>
    <s v="Michael Robbins"/>
    <x v="4"/>
    <n v="0.06"/>
    <x v="0"/>
    <n v="6.37"/>
    <n v="5.19"/>
    <x v="1"/>
    <x v="3"/>
    <x v="2"/>
    <x v="5"/>
    <s v="Small Box"/>
    <s v="C-Line Peel &amp; Stick Add-On Filing Pockets, 8-3/4 x 5-1/8, 10/Pack"/>
    <n v="0.38"/>
    <x v="0"/>
    <x v="1"/>
    <x v="18"/>
    <s v="Euless"/>
    <n v="76039"/>
    <x v="40"/>
    <x v="5"/>
    <d v="2015-02-11T00:00:00"/>
    <n v="1"/>
    <n v="-48.219499999999996"/>
    <n v="6"/>
    <n v="37.700000000000003"/>
    <n v="88101"/>
    <n v="1"/>
    <n v="6.3100000000000005"/>
    <x v="1"/>
  </r>
  <r>
    <x v="334"/>
    <n v="1"/>
    <s v="Kerry Hardy"/>
    <x v="4"/>
    <n v="0"/>
    <x v="1"/>
    <n v="20.28"/>
    <n v="14.39"/>
    <x v="1"/>
    <x v="3"/>
    <x v="0"/>
    <x v="11"/>
    <s v="Small Box"/>
    <s v="Career Cubicle Clock, 8 1/4&quot;, Black"/>
    <n v="0.47"/>
    <x v="0"/>
    <x v="0"/>
    <x v="12"/>
    <s v="Fort Lauderdale"/>
    <n v="33311"/>
    <x v="40"/>
    <x v="5"/>
    <d v="2015-02-12T00:00:00"/>
    <n v="2"/>
    <n v="15.678000000000001"/>
    <n v="11"/>
    <n v="237.83"/>
    <n v="87072"/>
    <n v="1"/>
    <n v="20.28"/>
    <x v="0"/>
  </r>
  <r>
    <x v="335"/>
    <n v="1"/>
    <s v="Gerald Raynor"/>
    <x v="3"/>
    <n v="0.03"/>
    <x v="0"/>
    <n v="5.98"/>
    <n v="3.85"/>
    <x v="1"/>
    <x v="2"/>
    <x v="1"/>
    <x v="1"/>
    <s v="Small Pack"/>
    <s v="Imation 3.5&quot; IBM-Formatted Diskettes, 10/Pack"/>
    <n v="0.68"/>
    <x v="0"/>
    <x v="0"/>
    <x v="0"/>
    <s v="Horn Lake"/>
    <n v="38637"/>
    <x v="40"/>
    <x v="5"/>
    <d v="2015-02-12T00:00:00"/>
    <n v="2"/>
    <n v="-76.106800000000007"/>
    <n v="6"/>
    <n v="38.54"/>
    <n v="90531"/>
    <n v="1"/>
    <n v="5.95"/>
    <x v="0"/>
  </r>
  <r>
    <x v="23"/>
    <n v="0"/>
    <s v="Beth Dolan"/>
    <x v="0"/>
    <n v="7.0000000000000007E-2"/>
    <x v="0"/>
    <n v="270.98"/>
    <n v="50"/>
    <x v="0"/>
    <x v="3"/>
    <x v="0"/>
    <x v="9"/>
    <s v="Jumbo Drum"/>
    <s v="Global Enterprise Series Seating High-Back Swivel/Tilt Chairs"/>
    <n v="0.77"/>
    <x v="0"/>
    <x v="0"/>
    <x v="12"/>
    <s v="Panama City"/>
    <n v="32404"/>
    <x v="41"/>
    <x v="6"/>
    <d v="2015-02-13T00:00:00"/>
    <n v="2"/>
    <n v="27.725999999999999"/>
    <n v="9"/>
    <n v="2439.37"/>
    <n v="87695"/>
    <n v="1"/>
    <n v="270.91000000000003"/>
    <x v="0"/>
  </r>
  <r>
    <x v="24"/>
    <n v="0"/>
    <s v="Joe Baldwin"/>
    <x v="0"/>
    <n v="7.0000000000000007E-2"/>
    <x v="0"/>
    <n v="270.98"/>
    <n v="50"/>
    <x v="0"/>
    <x v="3"/>
    <x v="0"/>
    <x v="9"/>
    <s v="Jumbo Drum"/>
    <s v="Global Enterprise Series Seating High-Back Swivel/Tilt Chairs"/>
    <n v="0.77"/>
    <x v="0"/>
    <x v="3"/>
    <x v="11"/>
    <s v="New York City"/>
    <n v="10011"/>
    <x v="41"/>
    <x v="6"/>
    <d v="2015-02-13T00:00:00"/>
    <n v="2"/>
    <n v="-96.05"/>
    <n v="36"/>
    <n v="9757.48"/>
    <n v="47493"/>
    <n v="1"/>
    <n v="270.91000000000003"/>
    <x v="3"/>
  </r>
  <r>
    <x v="336"/>
    <n v="1"/>
    <s v="Aaron Dillon"/>
    <x v="1"/>
    <n v="0.1"/>
    <x v="0"/>
    <n v="4.13"/>
    <n v="0.99"/>
    <x v="1"/>
    <x v="1"/>
    <x v="2"/>
    <x v="13"/>
    <s v="Small Box"/>
    <s v="Avery 491"/>
    <n v="0.39"/>
    <x v="0"/>
    <x v="1"/>
    <x v="18"/>
    <s v="Weatherford"/>
    <n v="76086"/>
    <x v="41"/>
    <x v="6"/>
    <d v="2015-02-11T00:00:00"/>
    <n v="0"/>
    <n v="-1.0711999999999999"/>
    <n v="2"/>
    <n v="8.3000000000000007"/>
    <n v="91209"/>
    <n v="1"/>
    <n v="4.03"/>
    <x v="1"/>
  </r>
  <r>
    <x v="336"/>
    <n v="0"/>
    <s v="Aaron Dillon"/>
    <x v="1"/>
    <n v="0.04"/>
    <x v="0"/>
    <n v="4.9800000000000004"/>
    <n v="0.49"/>
    <x v="1"/>
    <x v="1"/>
    <x v="2"/>
    <x v="13"/>
    <s v="Small Box"/>
    <s v="Avery White Multi-Purpose Labels"/>
    <n v="0.39"/>
    <x v="0"/>
    <x v="1"/>
    <x v="18"/>
    <s v="Weatherford"/>
    <n v="76086"/>
    <x v="41"/>
    <x v="6"/>
    <d v="2015-02-13T00:00:00"/>
    <n v="2"/>
    <n v="4.4104000000000001"/>
    <n v="2"/>
    <n v="10.039999999999999"/>
    <n v="91209"/>
    <n v="0"/>
    <n v="4.9400000000000004"/>
    <x v="1"/>
  </r>
  <r>
    <x v="267"/>
    <n v="0"/>
    <s v="Malcolm S Lanier"/>
    <x v="1"/>
    <n v="0.09"/>
    <x v="0"/>
    <n v="260.98"/>
    <n v="41.91"/>
    <x v="0"/>
    <x v="3"/>
    <x v="0"/>
    <x v="10"/>
    <s v="Jumbo Box"/>
    <s v="Atlantic Metals Mobile 3-Shelf Bookcases, Custom Colors"/>
    <n v="0.59"/>
    <x v="0"/>
    <x v="1"/>
    <x v="25"/>
    <s v="Flint"/>
    <n v="48505"/>
    <x v="41"/>
    <x v="6"/>
    <d v="2015-02-13T00:00:00"/>
    <n v="2"/>
    <n v="1307.2692"/>
    <n v="14"/>
    <n v="3377.06"/>
    <n v="88556"/>
    <n v="1"/>
    <n v="260.89000000000004"/>
    <x v="1"/>
  </r>
  <r>
    <x v="267"/>
    <n v="0"/>
    <s v="Malcolm S Lanier"/>
    <x v="1"/>
    <n v="0.01"/>
    <x v="0"/>
    <n v="10.52"/>
    <n v="7.94"/>
    <x v="1"/>
    <x v="3"/>
    <x v="0"/>
    <x v="11"/>
    <s v="Small Pack"/>
    <s v="Ultra Door Pull Handle"/>
    <n v="0.52"/>
    <x v="0"/>
    <x v="1"/>
    <x v="25"/>
    <s v="Flint"/>
    <n v="48505"/>
    <x v="41"/>
    <x v="6"/>
    <d v="2015-02-13T00:00:00"/>
    <n v="2"/>
    <n v="-15.8184"/>
    <n v="11"/>
    <n v="123.93"/>
    <n v="88556"/>
    <n v="0"/>
    <n v="10.51"/>
    <x v="1"/>
  </r>
  <r>
    <x v="267"/>
    <n v="0"/>
    <s v="Malcolm S Lanier"/>
    <x v="1"/>
    <n v="0.02"/>
    <x v="0"/>
    <n v="5.98"/>
    <n v="7.5"/>
    <x v="2"/>
    <x v="3"/>
    <x v="2"/>
    <x v="7"/>
    <s v="Small Box"/>
    <s v="Xerox 1920"/>
    <n v="0.4"/>
    <x v="0"/>
    <x v="1"/>
    <x v="25"/>
    <s v="Flint"/>
    <n v="48505"/>
    <x v="41"/>
    <x v="6"/>
    <d v="2015-02-13T00:00:00"/>
    <n v="2"/>
    <n v="-55.8324"/>
    <n v="14"/>
    <n v="93.96"/>
    <n v="88556"/>
    <n v="0"/>
    <n v="5.9600000000000009"/>
    <x v="1"/>
  </r>
  <r>
    <x v="111"/>
    <n v="0"/>
    <s v="Craig Liu"/>
    <x v="1"/>
    <n v="0.01"/>
    <x v="0"/>
    <n v="2036.48"/>
    <n v="14.7"/>
    <x v="0"/>
    <x v="1"/>
    <x v="1"/>
    <x v="3"/>
    <s v="Jumbo Drum"/>
    <s v="Lexmark 4227 Plus Dot Matrix Printer"/>
    <n v="0.55000000000000004"/>
    <x v="0"/>
    <x v="2"/>
    <x v="8"/>
    <s v="Concord"/>
    <n v="94521"/>
    <x v="41"/>
    <x v="6"/>
    <d v="2015-02-13T00:00:00"/>
    <n v="2"/>
    <n v="-1596.7457999999999"/>
    <n v="2"/>
    <n v="3786.84"/>
    <n v="86883"/>
    <n v="1"/>
    <n v="2036.47"/>
    <x v="2"/>
  </r>
  <r>
    <x v="337"/>
    <n v="1"/>
    <s v="Alison Jones"/>
    <x v="1"/>
    <n v="0.05"/>
    <x v="0"/>
    <n v="205.99"/>
    <n v="8.99"/>
    <x v="2"/>
    <x v="1"/>
    <x v="1"/>
    <x v="12"/>
    <s v="Small Box"/>
    <s v="Talkabout T8097"/>
    <n v="0.57999999999999996"/>
    <x v="0"/>
    <x v="0"/>
    <x v="9"/>
    <s v="Wilmington"/>
    <n v="28403"/>
    <x v="41"/>
    <x v="6"/>
    <d v="2015-02-12T00:00:00"/>
    <n v="1"/>
    <n v="111.05249999999999"/>
    <n v="12"/>
    <n v="2118.9899999999998"/>
    <n v="87160"/>
    <n v="1"/>
    <n v="205.94"/>
    <x v="0"/>
  </r>
  <r>
    <x v="337"/>
    <n v="0"/>
    <s v="Alison Jones"/>
    <x v="1"/>
    <n v="0.08"/>
    <x v="0"/>
    <n v="205.99"/>
    <n v="8.99"/>
    <x v="1"/>
    <x v="1"/>
    <x v="1"/>
    <x v="12"/>
    <s v="Small Box"/>
    <s v="TimeportP7382"/>
    <n v="0.56000000000000005"/>
    <x v="0"/>
    <x v="0"/>
    <x v="9"/>
    <s v="Wilmington"/>
    <n v="28403"/>
    <x v="41"/>
    <x v="6"/>
    <d v="2015-02-12T00:00:00"/>
    <n v="1"/>
    <n v="-1963.752"/>
    <n v="5"/>
    <n v="837.64"/>
    <n v="87160"/>
    <n v="0"/>
    <n v="205.91"/>
    <x v="0"/>
  </r>
  <r>
    <x v="338"/>
    <n v="1"/>
    <s v="Marvin Yang"/>
    <x v="4"/>
    <n v="0.06"/>
    <x v="0"/>
    <n v="90.97"/>
    <n v="14"/>
    <x v="0"/>
    <x v="2"/>
    <x v="1"/>
    <x v="3"/>
    <s v="Jumbo Drum"/>
    <s v="Lexmark Z54se Color Inkjet Printer"/>
    <n v="0.36"/>
    <x v="0"/>
    <x v="0"/>
    <x v="0"/>
    <s v="Pearl"/>
    <n v="39208"/>
    <x v="41"/>
    <x v="6"/>
    <d v="2015-02-12T00:00:00"/>
    <n v="1"/>
    <n v="47.334000000000003"/>
    <n v="14"/>
    <n v="1263.3499999999999"/>
    <n v="90525"/>
    <n v="1"/>
    <n v="90.91"/>
    <x v="0"/>
  </r>
  <r>
    <x v="339"/>
    <n v="1"/>
    <s v="Neil Hogan"/>
    <x v="3"/>
    <n v="0.03"/>
    <x v="0"/>
    <n v="37.94"/>
    <n v="5.08"/>
    <x v="1"/>
    <x v="2"/>
    <x v="2"/>
    <x v="7"/>
    <s v="Wrap Bag"/>
    <s v="Snap-A-Way® Black Print Carbonless Ruled Speed Letter, Triplicate"/>
    <n v="0.38"/>
    <x v="0"/>
    <x v="2"/>
    <x v="14"/>
    <s v="Tualatin"/>
    <n v="97062"/>
    <x v="41"/>
    <x v="6"/>
    <d v="2015-02-13T00:00:00"/>
    <n v="2"/>
    <n v="-7.5244"/>
    <n v="1"/>
    <n v="39.97"/>
    <n v="90258"/>
    <n v="1"/>
    <n v="37.909999999999997"/>
    <x v="2"/>
  </r>
  <r>
    <x v="340"/>
    <n v="1"/>
    <s v="Sarah Ramsey"/>
    <x v="1"/>
    <n v="0.04"/>
    <x v="0"/>
    <n v="2.98"/>
    <n v="1.58"/>
    <x v="1"/>
    <x v="0"/>
    <x v="2"/>
    <x v="14"/>
    <s v="Wrap Bag"/>
    <s v="Staples Gold Paper Clips"/>
    <n v="0.39"/>
    <x v="0"/>
    <x v="3"/>
    <x v="11"/>
    <s v="Syracuse"/>
    <n v="13210"/>
    <x v="42"/>
    <x v="0"/>
    <d v="2015-02-15T00:00:00"/>
    <n v="3"/>
    <n v="2.63"/>
    <n v="6"/>
    <n v="18.8"/>
    <n v="86836"/>
    <n v="1"/>
    <n v="2.94"/>
    <x v="3"/>
  </r>
  <r>
    <x v="340"/>
    <n v="0"/>
    <s v="Sarah Ramsey"/>
    <x v="1"/>
    <n v="0.05"/>
    <x v="0"/>
    <n v="115.99"/>
    <n v="2.5"/>
    <x v="1"/>
    <x v="0"/>
    <x v="1"/>
    <x v="12"/>
    <s v="Small Box"/>
    <s v="StarTAC 7797"/>
    <n v="0.55000000000000004"/>
    <x v="0"/>
    <x v="3"/>
    <x v="11"/>
    <s v="Syracuse"/>
    <n v="13210"/>
    <x v="42"/>
    <x v="0"/>
    <d v="2015-02-14T00:00:00"/>
    <n v="2"/>
    <n v="652.73310000000004"/>
    <n v="10"/>
    <n v="945.99"/>
    <n v="86836"/>
    <n v="0"/>
    <n v="115.94"/>
    <x v="3"/>
  </r>
  <r>
    <x v="341"/>
    <n v="1"/>
    <s v="Lloyd Norris"/>
    <x v="1"/>
    <n v="0.1"/>
    <x v="0"/>
    <n v="58.1"/>
    <n v="1.49"/>
    <x v="1"/>
    <x v="3"/>
    <x v="2"/>
    <x v="5"/>
    <s v="Small Box"/>
    <s v="Avery Arch Ring Binders"/>
    <n v="0.38"/>
    <x v="0"/>
    <x v="1"/>
    <x v="10"/>
    <s v="Arlington Heights"/>
    <n v="60004"/>
    <x v="42"/>
    <x v="0"/>
    <d v="2015-02-13T00:00:00"/>
    <n v="1"/>
    <n v="113.6499"/>
    <n v="3"/>
    <n v="164.71"/>
    <n v="89092"/>
    <n v="1"/>
    <n v="58"/>
    <x v="1"/>
  </r>
  <r>
    <x v="342"/>
    <n v="1"/>
    <s v="Gerald Kearney"/>
    <x v="1"/>
    <n v="0.01"/>
    <x v="0"/>
    <n v="80.48"/>
    <n v="4.5"/>
    <x v="1"/>
    <x v="3"/>
    <x v="2"/>
    <x v="8"/>
    <s v="Small Box"/>
    <s v="APC 7 Outlet Network SurgeArrest Surge Protector"/>
    <n v="0.55000000000000004"/>
    <x v="0"/>
    <x v="1"/>
    <x v="10"/>
    <s v="Aurora"/>
    <n v="60505"/>
    <x v="42"/>
    <x v="0"/>
    <d v="2015-02-15T00:00:00"/>
    <n v="3"/>
    <n v="-35.474400000000003"/>
    <n v="1"/>
    <n v="79.680000000000007"/>
    <n v="89092"/>
    <n v="0"/>
    <n v="80.47"/>
    <x v="1"/>
  </r>
  <r>
    <x v="343"/>
    <n v="1"/>
    <s v="Andrew Pearce"/>
    <x v="1"/>
    <n v="0.05"/>
    <x v="0"/>
    <n v="120.98"/>
    <n v="30"/>
    <x v="0"/>
    <x v="0"/>
    <x v="0"/>
    <x v="9"/>
    <s v="Jumbo Drum"/>
    <s v="Hon Every-Day® Chair Series Swivel Task Chairs"/>
    <n v="0.64"/>
    <x v="0"/>
    <x v="1"/>
    <x v="38"/>
    <s v="Leawood"/>
    <n v="66209"/>
    <x v="42"/>
    <x v="0"/>
    <d v="2015-02-14T00:00:00"/>
    <n v="2"/>
    <n v="-78.759200000000007"/>
    <n v="2"/>
    <n v="251.06"/>
    <n v="86103"/>
    <n v="1"/>
    <n v="120.93"/>
    <x v="1"/>
  </r>
  <r>
    <x v="344"/>
    <n v="1"/>
    <s v="Tony Chandler"/>
    <x v="2"/>
    <n v="0.1"/>
    <x v="0"/>
    <n v="7.31"/>
    <n v="0.49"/>
    <x v="1"/>
    <x v="0"/>
    <x v="2"/>
    <x v="13"/>
    <s v="Small Box"/>
    <s v="Self-Adhesive Address Labels for Typewriters by Universal"/>
    <n v="0.38"/>
    <x v="0"/>
    <x v="1"/>
    <x v="18"/>
    <s v="Highland Village"/>
    <n v="75067"/>
    <x v="42"/>
    <x v="0"/>
    <d v="2015-02-21T00:00:00"/>
    <n v="9"/>
    <n v="19.064699999999998"/>
    <n v="4"/>
    <n v="27.63"/>
    <n v="90771"/>
    <n v="1"/>
    <n v="7.21"/>
    <x v="1"/>
  </r>
  <r>
    <x v="344"/>
    <n v="0"/>
    <s v="Tony Chandler"/>
    <x v="2"/>
    <n v="0.08"/>
    <x v="0"/>
    <n v="6.7"/>
    <n v="1.56"/>
    <x v="1"/>
    <x v="0"/>
    <x v="2"/>
    <x v="2"/>
    <s v="Wrap Bag"/>
    <s v="Turquoise Lead Holder with Pocket Clip"/>
    <n v="0.52"/>
    <x v="0"/>
    <x v="1"/>
    <x v="18"/>
    <s v="Highland Village"/>
    <n v="75067"/>
    <x v="42"/>
    <x v="0"/>
    <d v="2015-02-12T00:00:00"/>
    <n v="0"/>
    <n v="10.56"/>
    <n v="5"/>
    <n v="31.21"/>
    <n v="90771"/>
    <n v="0"/>
    <n v="6.62"/>
    <x v="1"/>
  </r>
  <r>
    <x v="345"/>
    <n v="1"/>
    <s v="Paige Jacobs"/>
    <x v="4"/>
    <n v="0"/>
    <x v="1"/>
    <n v="55.99"/>
    <n v="2.5"/>
    <x v="1"/>
    <x v="1"/>
    <x v="1"/>
    <x v="12"/>
    <s v="Small Pack"/>
    <s v="Accessory28"/>
    <n v="0.83"/>
    <x v="0"/>
    <x v="1"/>
    <x v="18"/>
    <s v="Friendswood"/>
    <n v="77546"/>
    <x v="42"/>
    <x v="0"/>
    <d v="2015-02-14T00:00:00"/>
    <n v="2"/>
    <n v="-121.05808"/>
    <n v="1"/>
    <n v="52.1"/>
    <n v="91025"/>
    <n v="1"/>
    <n v="55.99"/>
    <x v="1"/>
  </r>
  <r>
    <x v="346"/>
    <n v="1"/>
    <s v="Virginia McNeill"/>
    <x v="4"/>
    <n v="0.03"/>
    <x v="0"/>
    <n v="12.53"/>
    <n v="7.17"/>
    <x v="1"/>
    <x v="2"/>
    <x v="2"/>
    <x v="5"/>
    <s v="Small Box"/>
    <s v="GBC ProClick Spines for 32-Hole Punch"/>
    <n v="0.38"/>
    <x v="0"/>
    <x v="1"/>
    <x v="30"/>
    <s v="Kenosha"/>
    <n v="53142"/>
    <x v="42"/>
    <x v="0"/>
    <d v="2015-02-13T00:00:00"/>
    <n v="1"/>
    <n v="-20.320499999999999"/>
    <n v="1"/>
    <n v="19.32"/>
    <n v="86528"/>
    <n v="1"/>
    <n v="12.5"/>
    <x v="1"/>
  </r>
  <r>
    <x v="347"/>
    <n v="1"/>
    <s v="Leslie Jacobson"/>
    <x v="4"/>
    <n v="0.05"/>
    <x v="0"/>
    <n v="6.48"/>
    <n v="8.19"/>
    <x v="1"/>
    <x v="1"/>
    <x v="2"/>
    <x v="7"/>
    <s v="Small Box"/>
    <s v="Xerox 217"/>
    <n v="0.37"/>
    <x v="0"/>
    <x v="2"/>
    <x v="41"/>
    <s v="El Mirage"/>
    <n v="85335"/>
    <x v="42"/>
    <x v="0"/>
    <d v="2015-02-15T00:00:00"/>
    <n v="3"/>
    <n v="-164.18"/>
    <n v="9"/>
    <n v="58.5"/>
    <n v="90985"/>
    <n v="1"/>
    <n v="6.4300000000000006"/>
    <x v="2"/>
  </r>
  <r>
    <x v="348"/>
    <n v="1"/>
    <s v="Stacy Byrne"/>
    <x v="4"/>
    <n v="0.06"/>
    <x v="0"/>
    <n v="7.1"/>
    <n v="6.05"/>
    <x v="1"/>
    <x v="2"/>
    <x v="2"/>
    <x v="5"/>
    <s v="Small Box"/>
    <s v="Wilson Jones Hanging View Binder, White, 1&quot;"/>
    <n v="0.39"/>
    <x v="0"/>
    <x v="3"/>
    <x v="27"/>
    <s v="Westerville"/>
    <n v="43081"/>
    <x v="42"/>
    <x v="0"/>
    <d v="2015-02-13T00:00:00"/>
    <n v="1"/>
    <n v="-42.170499999999997"/>
    <n v="4"/>
    <n v="29.99"/>
    <n v="90500"/>
    <n v="1"/>
    <n v="7.04"/>
    <x v="3"/>
  </r>
  <r>
    <x v="349"/>
    <n v="1"/>
    <s v="Herbert Beard"/>
    <x v="3"/>
    <n v="0.04"/>
    <x v="0"/>
    <n v="150.97999999999999"/>
    <n v="13.99"/>
    <x v="1"/>
    <x v="2"/>
    <x v="1"/>
    <x v="3"/>
    <s v="Medium Box"/>
    <s v="Canon MP41DH Printing Calculator"/>
    <n v="0.38"/>
    <x v="0"/>
    <x v="1"/>
    <x v="18"/>
    <s v="Sulphur Springs"/>
    <n v="75482"/>
    <x v="42"/>
    <x v="0"/>
    <d v="2015-02-15T00:00:00"/>
    <n v="3"/>
    <n v="606.05460000000005"/>
    <n v="6"/>
    <n v="878.34"/>
    <n v="90662"/>
    <n v="1"/>
    <n v="150.94"/>
    <x v="1"/>
  </r>
  <r>
    <x v="349"/>
    <n v="0"/>
    <s v="Herbert Beard"/>
    <x v="3"/>
    <n v="0.04"/>
    <x v="0"/>
    <n v="176.19"/>
    <n v="11.87"/>
    <x v="1"/>
    <x v="2"/>
    <x v="2"/>
    <x v="6"/>
    <s v="Small Box"/>
    <s v="Fellowes High-Stak® Drawer Files"/>
    <n v="0.62"/>
    <x v="0"/>
    <x v="1"/>
    <x v="18"/>
    <s v="Sulphur Springs"/>
    <n v="75482"/>
    <x v="42"/>
    <x v="0"/>
    <d v="2015-02-14T00:00:00"/>
    <n v="2"/>
    <n v="320.10000000000002"/>
    <n v="4"/>
    <n v="676.57"/>
    <n v="90662"/>
    <n v="0"/>
    <n v="176.15"/>
    <x v="1"/>
  </r>
  <r>
    <x v="350"/>
    <n v="1"/>
    <s v="Erika Jordan"/>
    <x v="0"/>
    <n v="0.02"/>
    <x v="0"/>
    <n v="120.98"/>
    <n v="58.64"/>
    <x v="0"/>
    <x v="2"/>
    <x v="0"/>
    <x v="10"/>
    <s v="Jumbo Box"/>
    <s v="O'Sullivan Living Dimensions 2-Shelf Bookcases"/>
    <n v="0.75"/>
    <x v="0"/>
    <x v="3"/>
    <x v="28"/>
    <s v="Plum"/>
    <n v="15239"/>
    <x v="43"/>
    <x v="1"/>
    <d v="2015-02-15T00:00:00"/>
    <n v="2"/>
    <n v="-1330.5"/>
    <n v="11"/>
    <n v="1370.99"/>
    <n v="86933"/>
    <n v="1"/>
    <n v="120.96000000000001"/>
    <x v="3"/>
  </r>
  <r>
    <x v="351"/>
    <n v="1"/>
    <s v="Paul Tate"/>
    <x v="0"/>
    <n v="0.03"/>
    <x v="0"/>
    <n v="194.3"/>
    <n v="11.54"/>
    <x v="1"/>
    <x v="2"/>
    <x v="0"/>
    <x v="11"/>
    <s v="Large Box"/>
    <s v="Electrix Halogen Magnifier Lamp"/>
    <n v="0.59"/>
    <x v="0"/>
    <x v="3"/>
    <x v="31"/>
    <s v="Washington"/>
    <n v="20006"/>
    <x v="43"/>
    <x v="1"/>
    <d v="2015-02-15T00:00:00"/>
    <n v="2"/>
    <n v="2861.01"/>
    <n v="42"/>
    <n v="8549.0400000000009"/>
    <n v="21572"/>
    <n v="1"/>
    <n v="194.27"/>
    <x v="3"/>
  </r>
  <r>
    <x v="352"/>
    <n v="1"/>
    <s v="Jim Hinson"/>
    <x v="0"/>
    <n v="0.03"/>
    <x v="0"/>
    <n v="194.3"/>
    <n v="11.54"/>
    <x v="1"/>
    <x v="2"/>
    <x v="0"/>
    <x v="11"/>
    <s v="Large Box"/>
    <s v="Electrix Halogen Magnifier Lamp"/>
    <n v="0.59"/>
    <x v="0"/>
    <x v="1"/>
    <x v="25"/>
    <s v="Rochester Hills"/>
    <n v="48307"/>
    <x v="43"/>
    <x v="1"/>
    <d v="2015-02-15T00:00:00"/>
    <n v="2"/>
    <n v="1544.9306999999999"/>
    <n v="11"/>
    <n v="2239.0300000000002"/>
    <n v="89928"/>
    <n v="1"/>
    <n v="194.27"/>
    <x v="1"/>
  </r>
  <r>
    <x v="353"/>
    <n v="1"/>
    <s v="Joan Floyd"/>
    <x v="1"/>
    <n v="0.03"/>
    <x v="0"/>
    <n v="124.49"/>
    <n v="51.94"/>
    <x v="0"/>
    <x v="1"/>
    <x v="0"/>
    <x v="0"/>
    <s v="Jumbo Box"/>
    <s v="Bevis 36 x 72 Conference Tables"/>
    <n v="0.63"/>
    <x v="0"/>
    <x v="0"/>
    <x v="0"/>
    <s v="Gulfport"/>
    <n v="39503"/>
    <x v="43"/>
    <x v="1"/>
    <d v="2015-02-14T00:00:00"/>
    <n v="1"/>
    <n v="-4.0179999999999998"/>
    <n v="7"/>
    <n v="894.88"/>
    <n v="87487"/>
    <n v="1"/>
    <n v="124.46"/>
    <x v="0"/>
  </r>
  <r>
    <x v="354"/>
    <n v="1"/>
    <s v="Betty Giles"/>
    <x v="1"/>
    <n v="0.05"/>
    <x v="0"/>
    <n v="80.97"/>
    <n v="30.06"/>
    <x v="0"/>
    <x v="2"/>
    <x v="1"/>
    <x v="3"/>
    <s v="Jumbo Box"/>
    <s v="Hewlett-Packard Deskjet 940 REFURBISHED Color Inkjet Printer"/>
    <n v="0.4"/>
    <x v="0"/>
    <x v="1"/>
    <x v="7"/>
    <s v="Maple Grove"/>
    <n v="55369"/>
    <x v="43"/>
    <x v="1"/>
    <d v="2015-02-14T00:00:00"/>
    <n v="1"/>
    <n v="565.17999999999995"/>
    <n v="11"/>
    <n v="904.25"/>
    <n v="86926"/>
    <n v="1"/>
    <n v="80.92"/>
    <x v="1"/>
  </r>
  <r>
    <x v="354"/>
    <n v="0"/>
    <s v="Betty Giles"/>
    <x v="1"/>
    <n v="0"/>
    <x v="1"/>
    <n v="6.48"/>
    <n v="10.050000000000001"/>
    <x v="1"/>
    <x v="2"/>
    <x v="2"/>
    <x v="7"/>
    <s v="Small Box"/>
    <s v="Xerox 1997"/>
    <n v="0.37"/>
    <x v="0"/>
    <x v="1"/>
    <x v="7"/>
    <s v="Maple Grove"/>
    <n v="55369"/>
    <x v="43"/>
    <x v="1"/>
    <d v="2015-02-15T00:00:00"/>
    <n v="2"/>
    <n v="-38.72"/>
    <n v="2"/>
    <n v="16.309999999999999"/>
    <n v="86926"/>
    <n v="0"/>
    <n v="6.48"/>
    <x v="1"/>
  </r>
  <r>
    <x v="355"/>
    <n v="1"/>
    <s v="Louise Webster Sharma"/>
    <x v="4"/>
    <n v="7.0000000000000007E-2"/>
    <x v="0"/>
    <n v="5.98"/>
    <n v="5.46"/>
    <x v="1"/>
    <x v="3"/>
    <x v="2"/>
    <x v="7"/>
    <s v="Small Box"/>
    <s v="Xerox 1983"/>
    <n v="0.36"/>
    <x v="0"/>
    <x v="0"/>
    <x v="9"/>
    <s v="Hickory"/>
    <n v="28601"/>
    <x v="43"/>
    <x v="1"/>
    <d v="2015-02-15T00:00:00"/>
    <n v="2"/>
    <n v="46.65"/>
    <n v="5"/>
    <n v="32.76"/>
    <n v="88040"/>
    <n v="1"/>
    <n v="5.91"/>
    <x v="0"/>
  </r>
  <r>
    <x v="356"/>
    <n v="1"/>
    <s v="Lawrence Haas"/>
    <x v="4"/>
    <n v="0.1"/>
    <x v="0"/>
    <n v="7.28"/>
    <n v="5.47"/>
    <x v="1"/>
    <x v="3"/>
    <x v="2"/>
    <x v="7"/>
    <s v="Small Box"/>
    <s v="Southworth Structures Collection™"/>
    <n v="0.35"/>
    <x v="0"/>
    <x v="0"/>
    <x v="12"/>
    <s v="Port Saint Lucie"/>
    <n v="34952"/>
    <x v="43"/>
    <x v="1"/>
    <d v="2015-02-13T00:00:00"/>
    <n v="0"/>
    <n v="167.334"/>
    <n v="12"/>
    <n v="83.14"/>
    <n v="86489"/>
    <n v="1"/>
    <n v="7.1800000000000006"/>
    <x v="0"/>
  </r>
  <r>
    <x v="357"/>
    <n v="1"/>
    <s v="Marvin Patrick"/>
    <x v="0"/>
    <n v="0.05"/>
    <x v="0"/>
    <n v="16.98"/>
    <n v="7.78"/>
    <x v="1"/>
    <x v="2"/>
    <x v="2"/>
    <x v="2"/>
    <s v="Small Pack"/>
    <s v="Stanley Bostitch Contemporary Electric Pencil Sharpeners"/>
    <n v="0.56999999999999995"/>
    <x v="0"/>
    <x v="1"/>
    <x v="25"/>
    <s v="Detroit"/>
    <n v="48227"/>
    <x v="44"/>
    <x v="2"/>
    <d v="2015-02-16T00:00:00"/>
    <n v="2"/>
    <n v="-47.28"/>
    <n v="45"/>
    <n v="761.67"/>
    <n v="41636"/>
    <n v="1"/>
    <n v="16.93"/>
    <x v="1"/>
  </r>
  <r>
    <x v="357"/>
    <n v="0"/>
    <s v="Marvin Patrick"/>
    <x v="0"/>
    <n v="0.03"/>
    <x v="0"/>
    <n v="115.99"/>
    <n v="4.2300000000000004"/>
    <x v="1"/>
    <x v="2"/>
    <x v="1"/>
    <x v="12"/>
    <s v="Small Box"/>
    <s v="282"/>
    <n v="0.56000000000000005"/>
    <x v="0"/>
    <x v="1"/>
    <x v="25"/>
    <s v="Detroit"/>
    <n v="48227"/>
    <x v="44"/>
    <x v="2"/>
    <d v="2015-02-16T00:00:00"/>
    <n v="2"/>
    <n v="722.24099999999999"/>
    <n v="49"/>
    <n v="5014.07"/>
    <n v="41636"/>
    <n v="0"/>
    <n v="115.96"/>
    <x v="1"/>
  </r>
  <r>
    <x v="358"/>
    <n v="1"/>
    <s v="Donald Melton"/>
    <x v="0"/>
    <n v="0.05"/>
    <x v="0"/>
    <n v="16.98"/>
    <n v="7.78"/>
    <x v="1"/>
    <x v="2"/>
    <x v="2"/>
    <x v="2"/>
    <s v="Small Pack"/>
    <s v="Stanley Bostitch Contemporary Electric Pencil Sharpeners"/>
    <n v="0.56999999999999995"/>
    <x v="0"/>
    <x v="0"/>
    <x v="9"/>
    <s v="New Bern"/>
    <n v="28560"/>
    <x v="44"/>
    <x v="2"/>
    <d v="2015-02-16T00:00:00"/>
    <n v="2"/>
    <n v="-161"/>
    <n v="11"/>
    <n v="186.19"/>
    <n v="90685"/>
    <n v="1"/>
    <n v="16.93"/>
    <x v="0"/>
  </r>
  <r>
    <x v="358"/>
    <n v="0"/>
    <s v="Donald Melton"/>
    <x v="0"/>
    <n v="0.03"/>
    <x v="0"/>
    <n v="115.99"/>
    <n v="4.2300000000000004"/>
    <x v="1"/>
    <x v="2"/>
    <x v="1"/>
    <x v="12"/>
    <s v="Small Box"/>
    <s v="282"/>
    <n v="0.56000000000000005"/>
    <x v="0"/>
    <x v="0"/>
    <x v="9"/>
    <s v="New Bern"/>
    <n v="28560"/>
    <x v="44"/>
    <x v="2"/>
    <d v="2015-02-16T00:00:00"/>
    <n v="2"/>
    <n v="848.3646"/>
    <n v="12"/>
    <n v="1227.94"/>
    <n v="90685"/>
    <n v="0"/>
    <n v="115.96"/>
    <x v="0"/>
  </r>
  <r>
    <x v="359"/>
    <n v="1"/>
    <s v="Danielle Baird"/>
    <x v="0"/>
    <n v="0.05"/>
    <x v="0"/>
    <n v="2.08"/>
    <n v="2.56"/>
    <x v="1"/>
    <x v="2"/>
    <x v="2"/>
    <x v="16"/>
    <s v="Small Pack"/>
    <s v="Kleencut® Forged Office Shears by Acme United Corporation"/>
    <n v="0.55000000000000004"/>
    <x v="0"/>
    <x v="0"/>
    <x v="12"/>
    <s v="Fort Lauderdale"/>
    <n v="33311"/>
    <x v="44"/>
    <x v="2"/>
    <d v="2015-02-16T00:00:00"/>
    <n v="2"/>
    <n v="-1045.0160000000001"/>
    <n v="19"/>
    <n v="40.93"/>
    <n v="88268"/>
    <n v="1"/>
    <n v="2.0300000000000002"/>
    <x v="0"/>
  </r>
  <r>
    <x v="112"/>
    <n v="0"/>
    <s v="Pauline Finch"/>
    <x v="0"/>
    <n v="0.09"/>
    <x v="0"/>
    <n v="348.21"/>
    <n v="40.19"/>
    <x v="0"/>
    <x v="2"/>
    <x v="0"/>
    <x v="0"/>
    <s v="Jumbo Box"/>
    <s v="Bretford CR4500 Series Slim Rectangular Table"/>
    <n v="0.62"/>
    <x v="0"/>
    <x v="2"/>
    <x v="8"/>
    <s v="Costa Mesa"/>
    <n v="92627"/>
    <x v="44"/>
    <x v="2"/>
    <d v="2015-02-16T00:00:00"/>
    <n v="2"/>
    <n v="-93.85"/>
    <n v="2"/>
    <n v="662.8"/>
    <n v="86884"/>
    <n v="1"/>
    <n v="348.12"/>
    <x v="2"/>
  </r>
  <r>
    <x v="113"/>
    <n v="0"/>
    <s v="Sean N Boyer"/>
    <x v="0"/>
    <n v="0.09"/>
    <x v="0"/>
    <n v="348.21"/>
    <n v="40.19"/>
    <x v="0"/>
    <x v="2"/>
    <x v="0"/>
    <x v="0"/>
    <s v="Jumbo Box"/>
    <s v="Bretford CR4500 Series Slim Rectangular Table"/>
    <n v="0.62"/>
    <x v="0"/>
    <x v="2"/>
    <x v="8"/>
    <s v="Los Angeles"/>
    <n v="90045"/>
    <x v="44"/>
    <x v="2"/>
    <d v="2015-02-16T00:00:00"/>
    <n v="2"/>
    <n v="-93.85"/>
    <n v="8"/>
    <n v="2651.21"/>
    <n v="48836"/>
    <n v="1"/>
    <n v="348.12"/>
    <x v="2"/>
  </r>
  <r>
    <x v="360"/>
    <n v="1"/>
    <s v="Tiffany Merrill"/>
    <x v="0"/>
    <n v="0.09"/>
    <x v="0"/>
    <n v="1.82"/>
    <n v="0.83"/>
    <x v="1"/>
    <x v="1"/>
    <x v="2"/>
    <x v="2"/>
    <s v="Wrap Bag"/>
    <s v="Newell 307"/>
    <n v="0.56999999999999995"/>
    <x v="0"/>
    <x v="1"/>
    <x v="7"/>
    <s v="Oakdale"/>
    <n v="55128"/>
    <x v="44"/>
    <x v="2"/>
    <d v="2015-02-15T00:00:00"/>
    <n v="1"/>
    <n v="-6.734"/>
    <n v="22"/>
    <n v="36.82"/>
    <n v="88192"/>
    <n v="1"/>
    <n v="1.73"/>
    <x v="1"/>
  </r>
  <r>
    <x v="361"/>
    <n v="1"/>
    <s v="Irene Murphy"/>
    <x v="0"/>
    <n v="0.08"/>
    <x v="0"/>
    <n v="4.4800000000000004"/>
    <n v="2.5"/>
    <x v="1"/>
    <x v="1"/>
    <x v="2"/>
    <x v="15"/>
    <s v="Small Box"/>
    <s v="Ampad #10 Peel &amp; Seel® Holiday Envelopes"/>
    <n v="0.37"/>
    <x v="0"/>
    <x v="2"/>
    <x v="4"/>
    <s v="Pullman"/>
    <n v="99163"/>
    <x v="44"/>
    <x v="2"/>
    <d v="2015-02-15T00:00:00"/>
    <n v="1"/>
    <n v="-3.2448000000000001"/>
    <n v="19"/>
    <n v="80.2"/>
    <n v="87909"/>
    <n v="1"/>
    <n v="4.4000000000000004"/>
    <x v="2"/>
  </r>
  <r>
    <x v="362"/>
    <n v="1"/>
    <s v="Thomas McAllister"/>
    <x v="1"/>
    <n v="0.01"/>
    <x v="0"/>
    <n v="8.33"/>
    <n v="1.99"/>
    <x v="1"/>
    <x v="0"/>
    <x v="1"/>
    <x v="1"/>
    <s v="Small Pack"/>
    <s v="80 Minute Slim Jewel Case CD-R , 10/Pack - Staples"/>
    <n v="0.52"/>
    <x v="0"/>
    <x v="3"/>
    <x v="36"/>
    <s v="Pikesville"/>
    <n v="21208"/>
    <x v="44"/>
    <x v="2"/>
    <d v="2015-02-15T00:00:00"/>
    <n v="1"/>
    <n v="15.895200000000001"/>
    <n v="8"/>
    <n v="70.16"/>
    <n v="87057"/>
    <n v="1"/>
    <n v="8.32"/>
    <x v="3"/>
  </r>
  <r>
    <x v="362"/>
    <n v="0"/>
    <s v="Thomas McAllister"/>
    <x v="1"/>
    <n v="0.04"/>
    <x v="0"/>
    <n v="85.99"/>
    <n v="0.99"/>
    <x v="1"/>
    <x v="0"/>
    <x v="1"/>
    <x v="12"/>
    <s v="Wrap Bag"/>
    <s v="Accessory34"/>
    <n v="0.55000000000000004"/>
    <x v="0"/>
    <x v="3"/>
    <x v="36"/>
    <s v="Pikesville"/>
    <n v="21208"/>
    <x v="44"/>
    <x v="2"/>
    <d v="2015-02-16T00:00:00"/>
    <n v="2"/>
    <n v="855.99329999999998"/>
    <n v="17"/>
    <n v="1240.57"/>
    <n v="87057"/>
    <n v="0"/>
    <n v="85.949999999999989"/>
    <x v="3"/>
  </r>
  <r>
    <x v="363"/>
    <n v="1"/>
    <s v="Glen Caldwell"/>
    <x v="1"/>
    <n v="0.01"/>
    <x v="0"/>
    <n v="8.33"/>
    <n v="1.99"/>
    <x v="1"/>
    <x v="0"/>
    <x v="1"/>
    <x v="1"/>
    <s v="Small Pack"/>
    <s v="80 Minute Slim Jewel Case CD-R , 10/Pack - Staples"/>
    <n v="0.52"/>
    <x v="0"/>
    <x v="2"/>
    <x v="4"/>
    <s v="Seattle"/>
    <n v="98115"/>
    <x v="44"/>
    <x v="2"/>
    <d v="2015-02-15T00:00:00"/>
    <n v="1"/>
    <n v="10.74"/>
    <n v="32"/>
    <n v="280.62"/>
    <n v="37760"/>
    <n v="1"/>
    <n v="8.32"/>
    <x v="2"/>
  </r>
  <r>
    <x v="364"/>
    <n v="1"/>
    <s v="Edith Forbes"/>
    <x v="1"/>
    <n v="0.06"/>
    <x v="0"/>
    <n v="175.99"/>
    <n v="8.99"/>
    <x v="1"/>
    <x v="1"/>
    <x v="1"/>
    <x v="12"/>
    <s v="Small Box"/>
    <s v="2180"/>
    <n v="0.56999999999999995"/>
    <x v="0"/>
    <x v="3"/>
    <x v="35"/>
    <s v="Tewksbury"/>
    <n v="1876"/>
    <x v="44"/>
    <x v="2"/>
    <d v="2015-02-15T00:00:00"/>
    <n v="1"/>
    <n v="48.47148"/>
    <n v="7"/>
    <n v="1013.84"/>
    <n v="90855"/>
    <n v="1"/>
    <n v="175.93"/>
    <x v="3"/>
  </r>
  <r>
    <x v="82"/>
    <n v="0"/>
    <s v="Herbert Holden"/>
    <x v="2"/>
    <n v="0.04"/>
    <x v="0"/>
    <n v="60.65"/>
    <n v="12.23"/>
    <x v="1"/>
    <x v="2"/>
    <x v="0"/>
    <x v="11"/>
    <s v="Medium Box"/>
    <s v="Tenex Traditional Chairmats for Medium Pile Carpet, Standard Lip, 36&quot; x 48&quot;"/>
    <n v="0.64"/>
    <x v="0"/>
    <x v="0"/>
    <x v="5"/>
    <s v="Atlanta"/>
    <n v="30305"/>
    <x v="44"/>
    <x v="2"/>
    <d v="2015-02-16T00:00:00"/>
    <n v="2"/>
    <n v="116.5063"/>
    <n v="4"/>
    <n v="256.77"/>
    <n v="13408"/>
    <n v="1"/>
    <n v="60.61"/>
    <x v="0"/>
  </r>
  <r>
    <x v="83"/>
    <n v="0"/>
    <s v="Sherri P Stephens"/>
    <x v="2"/>
    <n v="0.04"/>
    <x v="0"/>
    <n v="60.65"/>
    <n v="12.23"/>
    <x v="1"/>
    <x v="2"/>
    <x v="0"/>
    <x v="11"/>
    <s v="Medium Box"/>
    <s v="Tenex Traditional Chairmats for Medium Pile Carpet, Standard Lip, 36&quot; x 48&quot;"/>
    <n v="0.64"/>
    <x v="0"/>
    <x v="1"/>
    <x v="19"/>
    <s v="Lawton"/>
    <n v="73505"/>
    <x v="44"/>
    <x v="2"/>
    <d v="2015-02-16T00:00:00"/>
    <n v="2"/>
    <n v="44.2911"/>
    <n v="1"/>
    <n v="64.19"/>
    <n v="87244"/>
    <n v="1"/>
    <n v="60.61"/>
    <x v="1"/>
  </r>
  <r>
    <x v="365"/>
    <n v="1"/>
    <s v="Lois Rowland"/>
    <x v="3"/>
    <n v="0"/>
    <x v="1"/>
    <n v="236.97"/>
    <n v="59.24"/>
    <x v="0"/>
    <x v="1"/>
    <x v="0"/>
    <x v="0"/>
    <s v="Jumbo Box"/>
    <s v="Chromcraft Rectangular Conference Tables"/>
    <n v="0.61"/>
    <x v="0"/>
    <x v="2"/>
    <x v="8"/>
    <s v="Santa Maria"/>
    <n v="93454"/>
    <x v="44"/>
    <x v="2"/>
    <d v="2015-02-15T00:00:00"/>
    <n v="1"/>
    <n v="1192.04"/>
    <n v="9"/>
    <n v="1769.91"/>
    <n v="87952"/>
    <n v="1"/>
    <n v="236.97"/>
    <x v="2"/>
  </r>
  <r>
    <x v="366"/>
    <n v="1"/>
    <s v="Neal Wolfe"/>
    <x v="3"/>
    <n v="0"/>
    <x v="1"/>
    <n v="236.97"/>
    <n v="59.24"/>
    <x v="0"/>
    <x v="1"/>
    <x v="0"/>
    <x v="0"/>
    <s v="Jumbo Box"/>
    <s v="Chromcraft Rectangular Conference Tables"/>
    <n v="0.61"/>
    <x v="0"/>
    <x v="2"/>
    <x v="4"/>
    <s v="Seattle"/>
    <n v="98119"/>
    <x v="44"/>
    <x v="2"/>
    <d v="2015-02-15T00:00:00"/>
    <n v="1"/>
    <n v="1192.04"/>
    <n v="34"/>
    <n v="6686.34"/>
    <n v="56452"/>
    <n v="1"/>
    <n v="236.97"/>
    <x v="2"/>
  </r>
  <r>
    <x v="367"/>
    <n v="1"/>
    <s v="Julie Edwards"/>
    <x v="3"/>
    <n v="0.04"/>
    <x v="0"/>
    <n v="6.28"/>
    <n v="5.41"/>
    <x v="1"/>
    <x v="1"/>
    <x v="0"/>
    <x v="11"/>
    <s v="Small Box"/>
    <s v="Eldon® 200 Class™ Desk Accessories"/>
    <n v="0.53"/>
    <x v="0"/>
    <x v="1"/>
    <x v="10"/>
    <s v="Chicago"/>
    <n v="60611"/>
    <x v="44"/>
    <x v="2"/>
    <d v="2015-02-16T00:00:00"/>
    <n v="2"/>
    <n v="-38.380000000000003"/>
    <n v="43"/>
    <n v="284.48"/>
    <n v="14115"/>
    <n v="1"/>
    <n v="6.24"/>
    <x v="1"/>
  </r>
  <r>
    <x v="368"/>
    <n v="1"/>
    <s v="Wesley Corbett"/>
    <x v="3"/>
    <n v="0.04"/>
    <x v="0"/>
    <n v="6.28"/>
    <n v="5.41"/>
    <x v="1"/>
    <x v="1"/>
    <x v="0"/>
    <x v="11"/>
    <s v="Small Box"/>
    <s v="Eldon® 200 Class™ Desk Accessories"/>
    <n v="0.53"/>
    <x v="0"/>
    <x v="1"/>
    <x v="18"/>
    <s v="Conroe"/>
    <n v="77301"/>
    <x v="44"/>
    <x v="2"/>
    <d v="2015-02-16T00:00:00"/>
    <n v="2"/>
    <n v="-19.957599999999999"/>
    <n v="11"/>
    <n v="72.77"/>
    <n v="90612"/>
    <n v="1"/>
    <n v="6.24"/>
    <x v="1"/>
  </r>
  <r>
    <x v="369"/>
    <n v="1"/>
    <s v="Marcus Dunlap"/>
    <x v="0"/>
    <n v="0.06"/>
    <x v="0"/>
    <n v="9.48"/>
    <n v="7.29"/>
    <x v="1"/>
    <x v="2"/>
    <x v="0"/>
    <x v="11"/>
    <s v="Small Pack"/>
    <s v="DAX Two-Tone Rosewood/Black Document Frame, Desktop, 5 x 7"/>
    <n v="0.45"/>
    <x v="0"/>
    <x v="3"/>
    <x v="33"/>
    <s v="Roselle"/>
    <n v="7203"/>
    <x v="45"/>
    <x v="3"/>
    <d v="2015-02-17T00:00:00"/>
    <n v="2"/>
    <n v="-53.809600000000003"/>
    <n v="22"/>
    <n v="211.15"/>
    <n v="90192"/>
    <n v="1"/>
    <n v="9.42"/>
    <x v="3"/>
  </r>
  <r>
    <x v="370"/>
    <n v="1"/>
    <s v="Doris Fitzpatrick"/>
    <x v="0"/>
    <n v="0.03"/>
    <x v="0"/>
    <n v="3.8"/>
    <n v="1.49"/>
    <x v="1"/>
    <x v="1"/>
    <x v="2"/>
    <x v="5"/>
    <s v="Small Box"/>
    <s v="Durable Pressboard Binders"/>
    <n v="0.38"/>
    <x v="0"/>
    <x v="1"/>
    <x v="2"/>
    <s v="Carmel"/>
    <n v="46032"/>
    <x v="45"/>
    <x v="3"/>
    <d v="2015-02-17T00:00:00"/>
    <n v="2"/>
    <n v="15.2745"/>
    <n v="6"/>
    <n v="24.27"/>
    <n v="86308"/>
    <n v="1"/>
    <n v="3.77"/>
    <x v="1"/>
  </r>
  <r>
    <x v="370"/>
    <n v="0"/>
    <s v="Doris Fitzpatrick"/>
    <x v="0"/>
    <n v="7.0000000000000007E-2"/>
    <x v="0"/>
    <n v="7.98"/>
    <n v="1.25"/>
    <x v="1"/>
    <x v="1"/>
    <x v="2"/>
    <x v="7"/>
    <s v="Wrap Bag"/>
    <s v="Adams Telephone Message Book w/Frequently-Called Numbers Space, 400 Messages per Book"/>
    <n v="0.35"/>
    <x v="0"/>
    <x v="1"/>
    <x v="2"/>
    <s v="Carmel"/>
    <n v="46032"/>
    <x v="45"/>
    <x v="3"/>
    <d v="2015-02-17T00:00:00"/>
    <n v="2"/>
    <n v="26.585699999999999"/>
    <n v="5"/>
    <n v="38.53"/>
    <n v="86308"/>
    <n v="0"/>
    <n v="7.91"/>
    <x v="1"/>
  </r>
  <r>
    <x v="370"/>
    <n v="0"/>
    <s v="Doris Fitzpatrick"/>
    <x v="0"/>
    <n v="7.0000000000000007E-2"/>
    <x v="0"/>
    <n v="417.4"/>
    <n v="75.23"/>
    <x v="0"/>
    <x v="1"/>
    <x v="0"/>
    <x v="0"/>
    <s v="Jumbo Box"/>
    <s v="Bretford “Just In Time” Height-Adjustable Multi-Task Work Tables"/>
    <n v="0.79"/>
    <x v="0"/>
    <x v="1"/>
    <x v="2"/>
    <s v="Carmel"/>
    <n v="46032"/>
    <x v="45"/>
    <x v="3"/>
    <d v="2015-02-16T00:00:00"/>
    <n v="1"/>
    <n v="-575.35199999999998"/>
    <n v="12"/>
    <n v="4910.72"/>
    <n v="86308"/>
    <n v="0"/>
    <n v="417.33"/>
    <x v="1"/>
  </r>
  <r>
    <x v="371"/>
    <n v="1"/>
    <s v="Geoffrey H Wong"/>
    <x v="0"/>
    <n v="0.02"/>
    <x v="0"/>
    <n v="4.9800000000000004"/>
    <n v="0.49"/>
    <x v="1"/>
    <x v="3"/>
    <x v="2"/>
    <x v="13"/>
    <s v="Small Box"/>
    <s v="Avery White Multi-Purpose Labels"/>
    <n v="0.39"/>
    <x v="0"/>
    <x v="0"/>
    <x v="5"/>
    <s v="Rome"/>
    <n v="30161"/>
    <x v="45"/>
    <x v="3"/>
    <d v="2015-02-16T00:00:00"/>
    <n v="1"/>
    <n v="-52.863999999999997"/>
    <n v="17"/>
    <n v="87.11"/>
    <n v="89601"/>
    <n v="1"/>
    <n v="4.9600000000000009"/>
    <x v="0"/>
  </r>
  <r>
    <x v="371"/>
    <n v="0"/>
    <s v="Geoffrey H Wong"/>
    <x v="0"/>
    <n v="0.01"/>
    <x v="0"/>
    <n v="20.99"/>
    <n v="0.99"/>
    <x v="1"/>
    <x v="3"/>
    <x v="1"/>
    <x v="12"/>
    <s v="Small Pack"/>
    <s v="Accessory15"/>
    <n v="0.83"/>
    <x v="0"/>
    <x v="0"/>
    <x v="5"/>
    <s v="Rome"/>
    <n v="30161"/>
    <x v="45"/>
    <x v="3"/>
    <d v="2015-02-16T00:00:00"/>
    <n v="1"/>
    <n v="45.378"/>
    <n v="9"/>
    <n v="170.46"/>
    <n v="89601"/>
    <n v="0"/>
    <n v="20.979999999999997"/>
    <x v="0"/>
  </r>
  <r>
    <x v="372"/>
    <n v="1"/>
    <s v="Jonathan Crabtree"/>
    <x v="1"/>
    <n v="0.1"/>
    <x v="0"/>
    <n v="7.31"/>
    <n v="0.49"/>
    <x v="1"/>
    <x v="3"/>
    <x v="2"/>
    <x v="13"/>
    <s v="Small Box"/>
    <s v="Self-Adhesive Address Labels for Typewriters by Universal"/>
    <n v="0.38"/>
    <x v="0"/>
    <x v="1"/>
    <x v="10"/>
    <s v="Addison"/>
    <n v="60101"/>
    <x v="45"/>
    <x v="3"/>
    <d v="2015-02-16T00:00:00"/>
    <n v="1"/>
    <n v="55.020600000000002"/>
    <n v="12"/>
    <n v="79.739999999999995"/>
    <n v="91522"/>
    <n v="1"/>
    <n v="7.21"/>
    <x v="1"/>
  </r>
  <r>
    <x v="372"/>
    <n v="0"/>
    <s v="Jonathan Crabtree"/>
    <x v="1"/>
    <n v="0.1"/>
    <x v="0"/>
    <n v="20.99"/>
    <n v="2.5"/>
    <x v="1"/>
    <x v="3"/>
    <x v="1"/>
    <x v="12"/>
    <s v="Wrap Bag"/>
    <s v="Accessory37"/>
    <n v="0.81"/>
    <x v="0"/>
    <x v="1"/>
    <x v="10"/>
    <s v="Addison"/>
    <n v="60101"/>
    <x v="45"/>
    <x v="3"/>
    <d v="2015-02-16T00:00:00"/>
    <n v="1"/>
    <n v="-43.65504"/>
    <n v="23"/>
    <n v="392.45"/>
    <n v="91522"/>
    <n v="0"/>
    <n v="20.889999999999997"/>
    <x v="1"/>
  </r>
  <r>
    <x v="373"/>
    <n v="1"/>
    <s v="Shawn Combs"/>
    <x v="2"/>
    <n v="7.0000000000000007E-2"/>
    <x v="0"/>
    <n v="9.7100000000000009"/>
    <n v="9.4499999999999993"/>
    <x v="1"/>
    <x v="3"/>
    <x v="2"/>
    <x v="6"/>
    <s v="Small Box"/>
    <s v="Filing/Storage Totes and Swivel Casters"/>
    <n v="0.6"/>
    <x v="0"/>
    <x v="3"/>
    <x v="11"/>
    <s v="Auburn"/>
    <n v="13021"/>
    <x v="45"/>
    <x v="3"/>
    <d v="2015-02-22T00:00:00"/>
    <n v="7"/>
    <n v="-81.77"/>
    <n v="3"/>
    <n v="31.44"/>
    <n v="86382"/>
    <n v="1"/>
    <n v="9.64"/>
    <x v="3"/>
  </r>
  <r>
    <x v="63"/>
    <n v="0"/>
    <s v="Leah Clapp"/>
    <x v="2"/>
    <n v="0.04"/>
    <x v="0"/>
    <n v="880.98"/>
    <n v="44.55"/>
    <x v="0"/>
    <x v="1"/>
    <x v="0"/>
    <x v="10"/>
    <s v="Jumbo Box"/>
    <s v="Riverside Palais Royal Lawyers Bookcase, Royale Cherry Finish"/>
    <n v="0.62"/>
    <x v="0"/>
    <x v="2"/>
    <x v="26"/>
    <s v="Las Vegas"/>
    <n v="89115"/>
    <x v="45"/>
    <x v="3"/>
    <d v="2015-02-19T00:00:00"/>
    <n v="4"/>
    <n v="4233.2587999999996"/>
    <n v="8"/>
    <n v="6901.25"/>
    <n v="91576"/>
    <n v="1"/>
    <n v="880.94"/>
    <x v="2"/>
  </r>
  <r>
    <x v="63"/>
    <n v="0"/>
    <s v="Leah Clapp"/>
    <x v="2"/>
    <n v="7.0000000000000007E-2"/>
    <x v="0"/>
    <n v="13.4"/>
    <n v="4.95"/>
    <x v="1"/>
    <x v="1"/>
    <x v="0"/>
    <x v="11"/>
    <s v="Small Pack"/>
    <s v="Electrix 20W Halogen Replacement Bulb for Zoom-In Desk Lamp"/>
    <n v="0.37"/>
    <x v="0"/>
    <x v="2"/>
    <x v="26"/>
    <s v="Las Vegas"/>
    <n v="89115"/>
    <x v="45"/>
    <x v="3"/>
    <d v="2015-02-20T00:00:00"/>
    <n v="5"/>
    <n v="102.76860000000001"/>
    <n v="11"/>
    <n v="148.94"/>
    <n v="91576"/>
    <n v="0"/>
    <n v="13.33"/>
    <x v="2"/>
  </r>
  <r>
    <x v="63"/>
    <n v="0"/>
    <s v="Leah Clapp"/>
    <x v="2"/>
    <n v="0.01"/>
    <x v="0"/>
    <n v="15.99"/>
    <n v="11.28"/>
    <x v="1"/>
    <x v="1"/>
    <x v="1"/>
    <x v="3"/>
    <s v="Medium Box"/>
    <s v="210 Trimline Phone, White"/>
    <n v="0.38"/>
    <x v="0"/>
    <x v="2"/>
    <x v="26"/>
    <s v="Las Vegas"/>
    <n v="89115"/>
    <x v="45"/>
    <x v="3"/>
    <d v="2015-02-22T00:00:00"/>
    <n v="7"/>
    <n v="-36.671543999999997"/>
    <n v="12"/>
    <n v="200.68"/>
    <n v="91576"/>
    <n v="0"/>
    <n v="15.98"/>
    <x v="2"/>
  </r>
  <r>
    <x v="374"/>
    <n v="1"/>
    <s v="Edna Michael"/>
    <x v="2"/>
    <n v="0.09"/>
    <x v="0"/>
    <n v="8.74"/>
    <n v="1.39"/>
    <x v="2"/>
    <x v="0"/>
    <x v="2"/>
    <x v="15"/>
    <s v="Small Box"/>
    <s v="#10- 4 1/8&quot; x 9 1/2&quot; Recycled Envelopes"/>
    <n v="0.38"/>
    <x v="0"/>
    <x v="0"/>
    <x v="12"/>
    <s v="Port Charlotte"/>
    <n v="33952"/>
    <x v="45"/>
    <x v="3"/>
    <d v="2015-02-20T00:00:00"/>
    <n v="5"/>
    <n v="23.616"/>
    <n v="1"/>
    <n v="11.78"/>
    <n v="89146"/>
    <n v="1"/>
    <n v="8.65"/>
    <x v="0"/>
  </r>
  <r>
    <x v="374"/>
    <n v="0"/>
    <s v="Edna Michael"/>
    <x v="2"/>
    <n v="0.09"/>
    <x v="0"/>
    <n v="18.97"/>
    <n v="9.0299999999999994"/>
    <x v="1"/>
    <x v="0"/>
    <x v="2"/>
    <x v="7"/>
    <s v="Small Box"/>
    <s v="Computer Printout Paper with Letter-Trim Perforations"/>
    <n v="0.37"/>
    <x v="0"/>
    <x v="0"/>
    <x v="12"/>
    <s v="Port Charlotte"/>
    <n v="33952"/>
    <x v="45"/>
    <x v="3"/>
    <d v="2015-02-20T00:00:00"/>
    <n v="5"/>
    <n v="-1748.0119999999999"/>
    <n v="1"/>
    <n v="20.96"/>
    <n v="89146"/>
    <n v="0"/>
    <n v="18.88"/>
    <x v="0"/>
  </r>
  <r>
    <x v="375"/>
    <n v="1"/>
    <s v="Jordan Womble"/>
    <x v="4"/>
    <n v="7.0000000000000007E-2"/>
    <x v="0"/>
    <n v="42.98"/>
    <n v="4.62"/>
    <x v="2"/>
    <x v="3"/>
    <x v="2"/>
    <x v="8"/>
    <s v="Small Box"/>
    <s v="Belkin F9M820V08 8 Outlet Surge"/>
    <n v="0.56000000000000005"/>
    <x v="0"/>
    <x v="1"/>
    <x v="38"/>
    <s v="Hays"/>
    <n v="67601"/>
    <x v="45"/>
    <x v="3"/>
    <d v="2015-02-17T00:00:00"/>
    <n v="2"/>
    <n v="565.38599999999997"/>
    <n v="19"/>
    <n v="819.4"/>
    <n v="91397"/>
    <n v="1"/>
    <n v="42.91"/>
    <x v="1"/>
  </r>
  <r>
    <x v="375"/>
    <n v="0"/>
    <s v="Jordan Womble"/>
    <x v="4"/>
    <n v="0.03"/>
    <x v="0"/>
    <n v="89.99"/>
    <n v="42"/>
    <x v="0"/>
    <x v="3"/>
    <x v="0"/>
    <x v="9"/>
    <s v="Jumbo Drum"/>
    <s v="Global Leather Task Chair, Black"/>
    <n v="0.66"/>
    <x v="0"/>
    <x v="1"/>
    <x v="38"/>
    <s v="Hays"/>
    <n v="67601"/>
    <x v="45"/>
    <x v="3"/>
    <d v="2015-02-18T00:00:00"/>
    <n v="3"/>
    <n v="-230.9528"/>
    <n v="19"/>
    <n v="1809.75"/>
    <n v="91397"/>
    <n v="0"/>
    <n v="89.96"/>
    <x v="1"/>
  </r>
  <r>
    <x v="376"/>
    <n v="1"/>
    <s v="Clyde Burnett"/>
    <x v="3"/>
    <n v="0.1"/>
    <x v="0"/>
    <n v="78.69"/>
    <n v="19.989999999999998"/>
    <x v="1"/>
    <x v="1"/>
    <x v="0"/>
    <x v="11"/>
    <s v="Small Box"/>
    <s v="Howard Miller 12-3/4 Diameter Accuwave DS ™ Wall Clock"/>
    <n v="0.43"/>
    <x v="0"/>
    <x v="2"/>
    <x v="8"/>
    <s v="Coachella"/>
    <n v="92236"/>
    <x v="45"/>
    <x v="3"/>
    <d v="2015-02-16T00:00:00"/>
    <n v="1"/>
    <n v="465.43950000000001"/>
    <n v="9"/>
    <n v="674.55"/>
    <n v="91304"/>
    <n v="1"/>
    <n v="78.59"/>
    <x v="2"/>
  </r>
  <r>
    <x v="221"/>
    <n v="0"/>
    <s v="Pam Patton"/>
    <x v="2"/>
    <n v="0.04"/>
    <x v="0"/>
    <n v="8.6"/>
    <n v="6.19"/>
    <x v="1"/>
    <x v="2"/>
    <x v="2"/>
    <x v="5"/>
    <s v="Small Box"/>
    <s v="Avery Printable Repositionable Plastic Tabs"/>
    <n v="0.38"/>
    <x v="0"/>
    <x v="3"/>
    <x v="35"/>
    <s v="Boston"/>
    <n v="2118"/>
    <x v="46"/>
    <x v="4"/>
    <d v="2015-02-23T00:00:00"/>
    <n v="7"/>
    <n v="-63.813499999999998"/>
    <n v="37"/>
    <n v="311.66000000000003"/>
    <n v="32037"/>
    <n v="1"/>
    <n v="8.56"/>
    <x v="3"/>
  </r>
  <r>
    <x v="221"/>
    <n v="0"/>
    <s v="Pam Patton"/>
    <x v="2"/>
    <n v="7.0000000000000007E-2"/>
    <x v="0"/>
    <n v="699.99"/>
    <n v="24.49"/>
    <x v="1"/>
    <x v="2"/>
    <x v="1"/>
    <x v="4"/>
    <s v="Large Box"/>
    <s v="Canon Imageclass D680 Copier / Fax"/>
    <n v="0.54"/>
    <x v="0"/>
    <x v="3"/>
    <x v="35"/>
    <s v="Boston"/>
    <n v="2118"/>
    <x v="46"/>
    <x v="4"/>
    <d v="2015-02-20T00:00:00"/>
    <n v="4"/>
    <n v="325.29000000000002"/>
    <n v="15"/>
    <n v="9862.51"/>
    <n v="32037"/>
    <n v="0"/>
    <n v="699.92"/>
    <x v="3"/>
  </r>
  <r>
    <x v="333"/>
    <n v="0"/>
    <s v="Michael Robbins"/>
    <x v="2"/>
    <n v="0.04"/>
    <x v="0"/>
    <n v="8.6"/>
    <n v="6.19"/>
    <x v="1"/>
    <x v="2"/>
    <x v="2"/>
    <x v="5"/>
    <s v="Small Box"/>
    <s v="Avery Printable Repositionable Plastic Tabs"/>
    <n v="0.38"/>
    <x v="0"/>
    <x v="1"/>
    <x v="18"/>
    <s v="Euless"/>
    <n v="76039"/>
    <x v="46"/>
    <x v="4"/>
    <d v="2015-02-23T00:00:00"/>
    <n v="7"/>
    <n v="-63.813499999999998"/>
    <n v="9"/>
    <n v="75.81"/>
    <n v="88102"/>
    <n v="1"/>
    <n v="8.56"/>
    <x v="1"/>
  </r>
  <r>
    <x v="333"/>
    <n v="0"/>
    <s v="Michael Robbins"/>
    <x v="2"/>
    <n v="7.0000000000000007E-2"/>
    <x v="0"/>
    <n v="699.99"/>
    <n v="24.49"/>
    <x v="1"/>
    <x v="2"/>
    <x v="1"/>
    <x v="4"/>
    <s v="Large Box"/>
    <s v="Canon Imageclass D680 Copier / Fax"/>
    <n v="0.54"/>
    <x v="0"/>
    <x v="1"/>
    <x v="18"/>
    <s v="Euless"/>
    <n v="76039"/>
    <x v="46"/>
    <x v="4"/>
    <d v="2015-02-20T00:00:00"/>
    <n v="4"/>
    <n v="325.29000000000002"/>
    <n v="4"/>
    <n v="2630"/>
    <n v="88102"/>
    <n v="0"/>
    <n v="699.92"/>
    <x v="1"/>
  </r>
  <r>
    <x v="377"/>
    <n v="1"/>
    <s v="Ronnie Nolan"/>
    <x v="2"/>
    <n v="0.1"/>
    <x v="0"/>
    <n v="11.58"/>
    <n v="6.97"/>
    <x v="1"/>
    <x v="3"/>
    <x v="2"/>
    <x v="15"/>
    <s v="Small Box"/>
    <s v="Peel &amp; Seel® Recycled Catalog Envelopes, Brown"/>
    <n v="0.35"/>
    <x v="0"/>
    <x v="3"/>
    <x v="29"/>
    <s v="Waterville"/>
    <n v="4901"/>
    <x v="46"/>
    <x v="4"/>
    <d v="2015-02-20T00:00:00"/>
    <n v="4"/>
    <n v="-8.3979999999999997"/>
    <n v="1"/>
    <n v="14.53"/>
    <n v="90934"/>
    <n v="1"/>
    <n v="11.48"/>
    <x v="3"/>
  </r>
  <r>
    <x v="378"/>
    <n v="1"/>
    <s v="Malcolm Floyd"/>
    <x v="4"/>
    <n v="0.02"/>
    <x v="0"/>
    <n v="160.97999999999999"/>
    <n v="30"/>
    <x v="0"/>
    <x v="2"/>
    <x v="0"/>
    <x v="9"/>
    <s v="Jumbo Drum"/>
    <s v="Office Star - Mid Back Dual function Ergonomic High Back Chair with 2-Way Adjustable Arms"/>
    <n v="0.62"/>
    <x v="0"/>
    <x v="1"/>
    <x v="18"/>
    <s v="The Colony"/>
    <n v="75056"/>
    <x v="46"/>
    <x v="4"/>
    <d v="2015-02-19T00:00:00"/>
    <n v="3"/>
    <n v="-51.116"/>
    <n v="1"/>
    <n v="192.49"/>
    <n v="86574"/>
    <n v="1"/>
    <n v="160.95999999999998"/>
    <x v="1"/>
  </r>
  <r>
    <x v="379"/>
    <n v="1"/>
    <s v="Hazel Jennings"/>
    <x v="4"/>
    <n v="0"/>
    <x v="1"/>
    <n v="7.1"/>
    <n v="6.05"/>
    <x v="1"/>
    <x v="0"/>
    <x v="2"/>
    <x v="5"/>
    <s v="Small Box"/>
    <s v="Wilson Jones Hanging View Binder, White, 1&quot;"/>
    <n v="0.39"/>
    <x v="0"/>
    <x v="3"/>
    <x v="28"/>
    <s v="Philadelphia"/>
    <n v="19140"/>
    <x v="46"/>
    <x v="4"/>
    <d v="2015-02-17T00:00:00"/>
    <n v="1"/>
    <n v="-60.145000000000003"/>
    <n v="28"/>
    <n v="208.83"/>
    <n v="55874"/>
    <n v="1"/>
    <n v="7.1"/>
    <x v="3"/>
  </r>
  <r>
    <x v="379"/>
    <n v="0"/>
    <s v="Hazel Jennings"/>
    <x v="4"/>
    <n v="0.01"/>
    <x v="0"/>
    <n v="4.9800000000000004"/>
    <n v="4.62"/>
    <x v="2"/>
    <x v="0"/>
    <x v="1"/>
    <x v="1"/>
    <s v="Small Pack"/>
    <s v="Imation 3.5&quot;, DISKETTE 44766 HGHLD3.52HD/FM, 10/Pack"/>
    <n v="0.64"/>
    <x v="0"/>
    <x v="3"/>
    <x v="28"/>
    <s v="Philadelphia"/>
    <n v="19140"/>
    <x v="46"/>
    <x v="4"/>
    <d v="2015-02-18T00:00:00"/>
    <n v="2"/>
    <n v="-111.72"/>
    <n v="41"/>
    <n v="228.3"/>
    <n v="55874"/>
    <n v="0"/>
    <n v="4.9700000000000006"/>
    <x v="3"/>
  </r>
  <r>
    <x v="379"/>
    <n v="0"/>
    <s v="Hazel Jennings"/>
    <x v="4"/>
    <n v="0.06"/>
    <x v="0"/>
    <n v="5.68"/>
    <n v="1.39"/>
    <x v="1"/>
    <x v="0"/>
    <x v="2"/>
    <x v="15"/>
    <s v="Small Box"/>
    <s v="Staples Standard Envelopes"/>
    <n v="0.38"/>
    <x v="0"/>
    <x v="3"/>
    <x v="28"/>
    <s v="Philadelphia"/>
    <n v="19140"/>
    <x v="46"/>
    <x v="4"/>
    <d v="2015-02-16T00:00:00"/>
    <n v="0"/>
    <n v="33.01"/>
    <n v="24"/>
    <n v="129.53"/>
    <n v="55874"/>
    <n v="0"/>
    <n v="5.62"/>
    <x v="3"/>
  </r>
  <r>
    <x v="380"/>
    <n v="1"/>
    <s v="Patrick Byrne"/>
    <x v="4"/>
    <n v="0.01"/>
    <x v="0"/>
    <n v="4.9800000000000004"/>
    <n v="4.62"/>
    <x v="2"/>
    <x v="0"/>
    <x v="1"/>
    <x v="1"/>
    <s v="Small Pack"/>
    <s v="Imation 3.5&quot;, DISKETTE 44766 HGHLD3.52HD/FM, 10/Pack"/>
    <n v="0.64"/>
    <x v="0"/>
    <x v="1"/>
    <x v="18"/>
    <s v="Sulphur Springs"/>
    <n v="75482"/>
    <x v="46"/>
    <x v="4"/>
    <d v="2015-02-18T00:00:00"/>
    <n v="2"/>
    <n v="-111.72"/>
    <n v="10"/>
    <n v="55.68"/>
    <n v="90378"/>
    <n v="1"/>
    <n v="4.9700000000000006"/>
    <x v="1"/>
  </r>
  <r>
    <x v="381"/>
    <n v="1"/>
    <s v="Molly Browning"/>
    <x v="4"/>
    <n v="0"/>
    <x v="1"/>
    <n v="209.37"/>
    <n v="69"/>
    <x v="1"/>
    <x v="2"/>
    <x v="0"/>
    <x v="0"/>
    <s v="Large Box"/>
    <s v="Hon 2111 Invitation™ Series Corner Table"/>
    <n v="0.79"/>
    <x v="0"/>
    <x v="3"/>
    <x v="11"/>
    <s v="Glen Cove"/>
    <n v="11542"/>
    <x v="46"/>
    <x v="4"/>
    <d v="2015-02-18T00:00:00"/>
    <n v="2"/>
    <n v="-263.11192907999998"/>
    <n v="11"/>
    <n v="1959.88"/>
    <n v="90601"/>
    <n v="1"/>
    <n v="209.37"/>
    <x v="3"/>
  </r>
  <r>
    <x v="280"/>
    <n v="0"/>
    <s v="Glenda Hunter"/>
    <x v="3"/>
    <n v="0.05"/>
    <x v="0"/>
    <n v="25.99"/>
    <n v="5.37"/>
    <x v="2"/>
    <x v="3"/>
    <x v="2"/>
    <x v="2"/>
    <s v="Small Box"/>
    <s v="BOSTON® Ranger® #55 Pencil Sharpener, Black"/>
    <n v="0.56000000000000005"/>
    <x v="0"/>
    <x v="2"/>
    <x v="8"/>
    <s v="Twentynine Palms"/>
    <n v="92277"/>
    <x v="46"/>
    <x v="4"/>
    <d v="2015-02-18T00:00:00"/>
    <n v="2"/>
    <n v="220.35720000000001"/>
    <n v="18"/>
    <n v="451.35"/>
    <n v="88545"/>
    <n v="1"/>
    <n v="25.939999999999998"/>
    <x v="2"/>
  </r>
  <r>
    <x v="382"/>
    <n v="1"/>
    <s v="Robyn Garner"/>
    <x v="0"/>
    <n v="0.05"/>
    <x v="0"/>
    <n v="6.04"/>
    <n v="2.14"/>
    <x v="2"/>
    <x v="3"/>
    <x v="2"/>
    <x v="7"/>
    <s v="Wrap Bag"/>
    <s v="Adams Telephone Message Books, 5 1/4” x 11”"/>
    <n v="0.38"/>
    <x v="0"/>
    <x v="2"/>
    <x v="8"/>
    <s v="Redlands"/>
    <n v="92374"/>
    <x v="47"/>
    <x v="5"/>
    <d v="2015-02-19T00:00:00"/>
    <n v="2"/>
    <n v="-4.1399999999999997"/>
    <n v="1"/>
    <n v="8.41"/>
    <n v="90588"/>
    <n v="1"/>
    <n v="5.99"/>
    <x v="2"/>
  </r>
  <r>
    <x v="383"/>
    <n v="1"/>
    <s v="Chris Pritchard"/>
    <x v="1"/>
    <n v="0.04"/>
    <x v="0"/>
    <n v="62.18"/>
    <n v="10.84"/>
    <x v="1"/>
    <x v="1"/>
    <x v="0"/>
    <x v="11"/>
    <s v="Medium Box"/>
    <s v="Deflect-o Glass Clear Studded Chair Mats"/>
    <n v="0.63"/>
    <x v="0"/>
    <x v="2"/>
    <x v="15"/>
    <s v="West Valley City"/>
    <n v="84120"/>
    <x v="47"/>
    <x v="5"/>
    <d v="2015-02-19T00:00:00"/>
    <n v="2"/>
    <n v="125.8077"/>
    <n v="3"/>
    <n v="182.33"/>
    <n v="87002"/>
    <n v="1"/>
    <n v="62.14"/>
    <x v="2"/>
  </r>
  <r>
    <x v="384"/>
    <n v="1"/>
    <s v="John Merritt"/>
    <x v="1"/>
    <n v="0.03"/>
    <x v="0"/>
    <n v="40.99"/>
    <n v="19.989999999999998"/>
    <x v="1"/>
    <x v="3"/>
    <x v="2"/>
    <x v="7"/>
    <s v="Small Box"/>
    <s v="White Dual Perf Computer Printout Paper, 2700 Sheets, 1 Part, Heavyweight, 20 lbs., 14 7/8 x 11"/>
    <n v="0.36"/>
    <x v="0"/>
    <x v="1"/>
    <x v="18"/>
    <s v="Keller"/>
    <n v="76248"/>
    <x v="47"/>
    <x v="5"/>
    <d v="2015-02-18T00:00:00"/>
    <n v="1"/>
    <n v="395.30799999999999"/>
    <n v="21"/>
    <n v="885.65"/>
    <n v="90860"/>
    <n v="1"/>
    <n v="40.96"/>
    <x v="1"/>
  </r>
  <r>
    <x v="385"/>
    <n v="1"/>
    <s v="Vicki Bond"/>
    <x v="0"/>
    <n v="0.01"/>
    <x v="0"/>
    <n v="15.99"/>
    <n v="13.18"/>
    <x v="1"/>
    <x v="3"/>
    <x v="2"/>
    <x v="5"/>
    <s v="Small Box"/>
    <s v="GBC Pre-Punched Binding Paper, Plastic, White, 8-1/2&quot; x 11&quot;"/>
    <n v="0.37"/>
    <x v="0"/>
    <x v="1"/>
    <x v="10"/>
    <s v="Burbank"/>
    <n v="60459"/>
    <x v="48"/>
    <x v="6"/>
    <d v="2015-02-20T00:00:00"/>
    <n v="2"/>
    <n v="-99.43544"/>
    <n v="23"/>
    <n v="377.44"/>
    <n v="88899"/>
    <n v="1"/>
    <n v="15.98"/>
    <x v="1"/>
  </r>
  <r>
    <x v="386"/>
    <n v="1"/>
    <s v="Maureen Whitley"/>
    <x v="0"/>
    <n v="0.06"/>
    <x v="0"/>
    <n v="47.98"/>
    <n v="3.61"/>
    <x v="1"/>
    <x v="2"/>
    <x v="1"/>
    <x v="1"/>
    <s v="Small Pack"/>
    <s v="DS/HD IBM Formatted Diskettes, 200/Pack - Staples"/>
    <n v="0.71"/>
    <x v="0"/>
    <x v="0"/>
    <x v="12"/>
    <s v="Tamarac"/>
    <n v="33319"/>
    <x v="48"/>
    <x v="6"/>
    <d v="2015-02-20T00:00:00"/>
    <n v="2"/>
    <n v="596.80799999999999"/>
    <n v="2"/>
    <n v="97.96"/>
    <n v="90488"/>
    <n v="1"/>
    <n v="47.919999999999995"/>
    <x v="0"/>
  </r>
  <r>
    <x v="387"/>
    <n v="1"/>
    <s v="Molly Webster"/>
    <x v="1"/>
    <n v="0.01"/>
    <x v="0"/>
    <n v="5.44"/>
    <n v="7.46"/>
    <x v="1"/>
    <x v="2"/>
    <x v="2"/>
    <x v="5"/>
    <s v="Small Box"/>
    <s v="Wilson Jones Custom Binder Spines &amp; Labels"/>
    <n v="0.36"/>
    <x v="0"/>
    <x v="2"/>
    <x v="3"/>
    <s v="Durango"/>
    <n v="81301"/>
    <x v="48"/>
    <x v="6"/>
    <d v="2015-02-19T00:00:00"/>
    <n v="1"/>
    <n v="-18.478200000000001"/>
    <n v="3"/>
    <n v="19.68"/>
    <n v="87570"/>
    <n v="1"/>
    <n v="5.4300000000000006"/>
    <x v="2"/>
  </r>
  <r>
    <x v="387"/>
    <n v="0"/>
    <s v="Molly Webster"/>
    <x v="1"/>
    <n v="0.02"/>
    <x v="0"/>
    <n v="549.99"/>
    <n v="49"/>
    <x v="0"/>
    <x v="2"/>
    <x v="1"/>
    <x v="4"/>
    <s v="Jumbo Drum"/>
    <s v="Sharp 1540cs Digital Laser Copier"/>
    <n v="0.35"/>
    <x v="0"/>
    <x v="2"/>
    <x v="3"/>
    <s v="Durango"/>
    <n v="81301"/>
    <x v="48"/>
    <x v="6"/>
    <d v="2015-02-20T00:00:00"/>
    <n v="2"/>
    <n v="-381.84120000000001"/>
    <n v="18"/>
    <n v="9798.84"/>
    <n v="87570"/>
    <n v="0"/>
    <n v="549.97"/>
    <x v="2"/>
  </r>
  <r>
    <x v="387"/>
    <n v="0"/>
    <s v="Molly Webster"/>
    <x v="1"/>
    <n v="0.03"/>
    <x v="0"/>
    <n v="22.01"/>
    <n v="5.53"/>
    <x v="2"/>
    <x v="2"/>
    <x v="2"/>
    <x v="2"/>
    <s v="Small Pack"/>
    <s v="Boston 16801 Nautilus™ Battery Pencil Sharpener"/>
    <n v="0.59"/>
    <x v="0"/>
    <x v="2"/>
    <x v="3"/>
    <s v="Durango"/>
    <n v="81301"/>
    <x v="48"/>
    <x v="6"/>
    <d v="2015-02-19T00:00:00"/>
    <n v="1"/>
    <n v="12.5504"/>
    <n v="7"/>
    <n v="154.11000000000001"/>
    <n v="87570"/>
    <n v="0"/>
    <n v="21.98"/>
    <x v="2"/>
  </r>
  <r>
    <x v="387"/>
    <n v="0"/>
    <s v="Molly Webster"/>
    <x v="1"/>
    <n v="0.09"/>
    <x v="0"/>
    <n v="34.76"/>
    <n v="8.2200000000000006"/>
    <x v="1"/>
    <x v="2"/>
    <x v="2"/>
    <x v="6"/>
    <s v="Small Box"/>
    <s v="Multi-Use Personal File Cart and Caster Set, Three Stacking Bins"/>
    <n v="0.56999999999999995"/>
    <x v="0"/>
    <x v="2"/>
    <x v="3"/>
    <s v="Durango"/>
    <n v="81301"/>
    <x v="48"/>
    <x v="6"/>
    <d v="2015-02-20T00:00:00"/>
    <n v="2"/>
    <n v="45.3324"/>
    <n v="7"/>
    <n v="242.97"/>
    <n v="87570"/>
    <n v="0"/>
    <n v="34.669999999999995"/>
    <x v="2"/>
  </r>
  <r>
    <x v="388"/>
    <n v="1"/>
    <s v="Wallace Werner"/>
    <x v="4"/>
    <n v="0.05"/>
    <x v="0"/>
    <n v="5.18"/>
    <n v="2.04"/>
    <x v="1"/>
    <x v="2"/>
    <x v="2"/>
    <x v="7"/>
    <s v="Wrap Bag"/>
    <s v="Array® Memo Cubes"/>
    <n v="0.36"/>
    <x v="0"/>
    <x v="2"/>
    <x v="8"/>
    <s v="Vallejo"/>
    <n v="94591"/>
    <x v="48"/>
    <x v="6"/>
    <d v="2015-02-20T00:00:00"/>
    <n v="2"/>
    <n v="34.010399999999997"/>
    <n v="10"/>
    <n v="53.54"/>
    <n v="87176"/>
    <n v="1"/>
    <n v="5.13"/>
    <x v="2"/>
  </r>
  <r>
    <x v="389"/>
    <n v="1"/>
    <s v="Shawn Meyer"/>
    <x v="4"/>
    <n v="0"/>
    <x v="1"/>
    <n v="175.99"/>
    <n v="4.99"/>
    <x v="1"/>
    <x v="2"/>
    <x v="1"/>
    <x v="12"/>
    <s v="Small Box"/>
    <s v="5165"/>
    <n v="0.59"/>
    <x v="0"/>
    <x v="1"/>
    <x v="18"/>
    <s v="Corsicana"/>
    <n v="75109"/>
    <x v="48"/>
    <x v="6"/>
    <d v="2015-02-21T00:00:00"/>
    <n v="3"/>
    <n v="1656.6555000000001"/>
    <n v="15"/>
    <n v="2400.9499999999998"/>
    <n v="87032"/>
    <n v="1"/>
    <n v="175.99"/>
    <x v="1"/>
  </r>
  <r>
    <x v="270"/>
    <n v="0"/>
    <s v="Arlene Long"/>
    <x v="3"/>
    <n v="0.09"/>
    <x v="0"/>
    <n v="355.98"/>
    <n v="58.92"/>
    <x v="0"/>
    <x v="3"/>
    <x v="0"/>
    <x v="9"/>
    <s v="Jumbo Drum"/>
    <s v="Hon 4700 Series Mobuis™ Mid-Back Task Chairs with Adjustable Arms"/>
    <n v="0.64"/>
    <x v="0"/>
    <x v="2"/>
    <x v="8"/>
    <s v="San Diego"/>
    <n v="92024"/>
    <x v="48"/>
    <x v="6"/>
    <d v="2015-02-20T00:00:00"/>
    <n v="2"/>
    <n v="1240.25"/>
    <n v="30"/>
    <n v="10554.63"/>
    <n v="16547"/>
    <n v="1"/>
    <n v="355.89000000000004"/>
    <x v="2"/>
  </r>
  <r>
    <x v="270"/>
    <n v="0"/>
    <s v="Arlene Long"/>
    <x v="3"/>
    <n v="0.04"/>
    <x v="0"/>
    <n v="218.75"/>
    <n v="69.64"/>
    <x v="0"/>
    <x v="3"/>
    <x v="0"/>
    <x v="0"/>
    <s v="Jumbo Box"/>
    <s v="BoxOffice By Design Rectangular and Half-Moon Meeting Room Tables"/>
    <n v="0.77"/>
    <x v="0"/>
    <x v="2"/>
    <x v="8"/>
    <s v="San Diego"/>
    <n v="92024"/>
    <x v="48"/>
    <x v="6"/>
    <d v="2015-02-18T00:00:00"/>
    <n v="0"/>
    <n v="-533.23199999999997"/>
    <n v="8"/>
    <n v="1749.64"/>
    <n v="16547"/>
    <n v="0"/>
    <n v="218.71"/>
    <x v="2"/>
  </r>
  <r>
    <x v="390"/>
    <n v="1"/>
    <s v="Geoffrey Koch"/>
    <x v="3"/>
    <n v="0.09"/>
    <x v="0"/>
    <n v="355.98"/>
    <n v="58.92"/>
    <x v="0"/>
    <x v="3"/>
    <x v="0"/>
    <x v="9"/>
    <s v="Jumbo Drum"/>
    <s v="Hon 4700 Series Mobuis™ Mid-Back Task Chairs with Adjustable Arms"/>
    <n v="0.64"/>
    <x v="0"/>
    <x v="1"/>
    <x v="10"/>
    <s v="Kankakee"/>
    <n v="60901"/>
    <x v="48"/>
    <x v="6"/>
    <d v="2015-02-20T00:00:00"/>
    <n v="2"/>
    <n v="1240.25"/>
    <n v="8"/>
    <n v="2814.57"/>
    <n v="88319"/>
    <n v="1"/>
    <n v="355.89000000000004"/>
    <x v="1"/>
  </r>
  <r>
    <x v="391"/>
    <n v="1"/>
    <s v="Gail Currin"/>
    <x v="1"/>
    <n v="0.05"/>
    <x v="0"/>
    <n v="4.28"/>
    <n v="5.17"/>
    <x v="1"/>
    <x v="0"/>
    <x v="2"/>
    <x v="7"/>
    <s v="Small Box"/>
    <s v="Xerox 1971"/>
    <n v="0.4"/>
    <x v="0"/>
    <x v="2"/>
    <x v="8"/>
    <s v="Oxnard"/>
    <n v="93030"/>
    <x v="49"/>
    <x v="0"/>
    <d v="2015-02-19T00:00:00"/>
    <n v="0"/>
    <n v="-104.57"/>
    <n v="9"/>
    <n v="38.58"/>
    <n v="89432"/>
    <n v="1"/>
    <n v="4.2300000000000004"/>
    <x v="2"/>
  </r>
  <r>
    <x v="392"/>
    <n v="1"/>
    <s v="Cindy Harvey"/>
    <x v="1"/>
    <n v="0.03"/>
    <x v="0"/>
    <n v="39.479999999999997"/>
    <n v="1.99"/>
    <x v="1"/>
    <x v="1"/>
    <x v="1"/>
    <x v="1"/>
    <s v="Small Pack"/>
    <s v="80 Minute CD-R Spindle, 100/Pack - Staples"/>
    <n v="0.54"/>
    <x v="0"/>
    <x v="2"/>
    <x v="15"/>
    <s v="Tooele"/>
    <n v="84074"/>
    <x v="49"/>
    <x v="0"/>
    <d v="2015-02-21T00:00:00"/>
    <n v="2"/>
    <n v="317.08949999999999"/>
    <n v="12"/>
    <n v="459.55"/>
    <n v="87003"/>
    <n v="1"/>
    <n v="39.449999999999996"/>
    <x v="2"/>
  </r>
  <r>
    <x v="393"/>
    <n v="1"/>
    <s v="Monica Howard"/>
    <x v="1"/>
    <n v="0.05"/>
    <x v="0"/>
    <n v="11.29"/>
    <n v="5.03"/>
    <x v="1"/>
    <x v="3"/>
    <x v="2"/>
    <x v="6"/>
    <s v="Small Box"/>
    <s v="X-Rack™ File for Hanging Folders"/>
    <n v="0.59"/>
    <x v="0"/>
    <x v="2"/>
    <x v="8"/>
    <s v="El Centro"/>
    <n v="92243"/>
    <x v="49"/>
    <x v="0"/>
    <d v="2015-02-21T00:00:00"/>
    <n v="2"/>
    <n v="-35.26"/>
    <n v="8"/>
    <n v="90.46"/>
    <n v="87720"/>
    <n v="1"/>
    <n v="11.239999999999998"/>
    <x v="2"/>
  </r>
  <r>
    <x v="392"/>
    <n v="0"/>
    <s v="Cindy Harvey"/>
    <x v="2"/>
    <n v="0.01"/>
    <x v="0"/>
    <n v="65.989999999999995"/>
    <n v="5.31"/>
    <x v="1"/>
    <x v="1"/>
    <x v="1"/>
    <x v="12"/>
    <s v="Small Box"/>
    <s v="3390"/>
    <n v="0.56999999999999995"/>
    <x v="0"/>
    <x v="2"/>
    <x v="15"/>
    <s v="Tooele"/>
    <n v="84074"/>
    <x v="49"/>
    <x v="0"/>
    <d v="2015-02-26T00:00:00"/>
    <n v="7"/>
    <n v="250.36272"/>
    <n v="9"/>
    <n v="536.9"/>
    <n v="87005"/>
    <n v="1"/>
    <n v="65.97999999999999"/>
    <x v="2"/>
  </r>
  <r>
    <x v="394"/>
    <n v="1"/>
    <s v="Samuel Newman"/>
    <x v="2"/>
    <n v="0.1"/>
    <x v="0"/>
    <n v="54.1"/>
    <n v="19.989999999999998"/>
    <x v="1"/>
    <x v="3"/>
    <x v="2"/>
    <x v="6"/>
    <s v="Small Box"/>
    <s v="Desktop 3-Pocket Hot File®"/>
    <n v="0.59"/>
    <x v="0"/>
    <x v="0"/>
    <x v="23"/>
    <s v="Summerville"/>
    <n v="29483"/>
    <x v="49"/>
    <x v="0"/>
    <d v="2015-02-24T00:00:00"/>
    <n v="5"/>
    <n v="34.067999999999998"/>
    <n v="9"/>
    <n v="469.59"/>
    <n v="90147"/>
    <n v="1"/>
    <n v="54"/>
    <x v="0"/>
  </r>
  <r>
    <x v="395"/>
    <n v="1"/>
    <s v="Vincent Hale"/>
    <x v="3"/>
    <n v="0"/>
    <x v="1"/>
    <n v="5.98"/>
    <n v="0.96"/>
    <x v="1"/>
    <x v="3"/>
    <x v="2"/>
    <x v="2"/>
    <s v="Wrap Bag"/>
    <s v="Newell 315"/>
    <n v="0.6"/>
    <x v="0"/>
    <x v="1"/>
    <x v="20"/>
    <s v="Burlington"/>
    <n v="52601"/>
    <x v="49"/>
    <x v="0"/>
    <d v="2015-02-20T00:00:00"/>
    <n v="1"/>
    <n v="38.039700000000003"/>
    <n v="9"/>
    <n v="55.13"/>
    <n v="86956"/>
    <n v="1"/>
    <n v="5.98"/>
    <x v="1"/>
  </r>
  <r>
    <x v="52"/>
    <n v="0"/>
    <s v="Stacey Lucas"/>
    <x v="3"/>
    <n v="0.02"/>
    <x v="0"/>
    <n v="5.98"/>
    <n v="5.46"/>
    <x v="1"/>
    <x v="3"/>
    <x v="2"/>
    <x v="7"/>
    <s v="Small Box"/>
    <s v="Xerox 1983"/>
    <n v="0.36"/>
    <x v="0"/>
    <x v="1"/>
    <x v="20"/>
    <s v="Cedar Falls"/>
    <n v="50613"/>
    <x v="49"/>
    <x v="0"/>
    <d v="2015-02-20T00:00:00"/>
    <n v="1"/>
    <n v="-47.12"/>
    <n v="7"/>
    <n v="44.8"/>
    <n v="86956"/>
    <n v="0"/>
    <n v="5.9600000000000009"/>
    <x v="1"/>
  </r>
  <r>
    <x v="396"/>
    <n v="1"/>
    <s v="Francis Kendall"/>
    <x v="3"/>
    <n v="7.0000000000000007E-2"/>
    <x v="0"/>
    <n v="31.78"/>
    <n v="1.99"/>
    <x v="1"/>
    <x v="2"/>
    <x v="1"/>
    <x v="1"/>
    <s v="Small Pack"/>
    <s v="Memorex 4.7GB DVD-RAM, 3/Pack"/>
    <n v="0.42"/>
    <x v="0"/>
    <x v="2"/>
    <x v="43"/>
    <s v="Albuquerque"/>
    <n v="87105"/>
    <x v="49"/>
    <x v="0"/>
    <d v="2015-02-21T00:00:00"/>
    <n v="2"/>
    <n v="265.11180000000002"/>
    <n v="13"/>
    <n v="384.22"/>
    <n v="87234"/>
    <n v="1"/>
    <n v="31.71"/>
    <x v="2"/>
  </r>
  <r>
    <x v="396"/>
    <n v="0"/>
    <s v="Francis Kendall"/>
    <x v="3"/>
    <n v="0"/>
    <x v="1"/>
    <n v="5.98"/>
    <n v="2.5"/>
    <x v="1"/>
    <x v="2"/>
    <x v="2"/>
    <x v="15"/>
    <s v="Small Box"/>
    <s v="Wausau Papers Astrobrights® Colored Envelopes"/>
    <n v="0.36"/>
    <x v="0"/>
    <x v="2"/>
    <x v="43"/>
    <s v="Albuquerque"/>
    <n v="87105"/>
    <x v="49"/>
    <x v="0"/>
    <d v="2015-02-20T00:00:00"/>
    <n v="1"/>
    <n v="9.5608000000000004"/>
    <n v="5"/>
    <n v="31.64"/>
    <n v="87234"/>
    <n v="0"/>
    <n v="5.98"/>
    <x v="2"/>
  </r>
  <r>
    <x v="396"/>
    <n v="0"/>
    <s v="Francis Kendall"/>
    <x v="3"/>
    <n v="0.1"/>
    <x v="0"/>
    <n v="35.99"/>
    <n v="1.1000000000000001"/>
    <x v="2"/>
    <x v="2"/>
    <x v="1"/>
    <x v="12"/>
    <s v="Small Box"/>
    <s v="Accessory35"/>
    <n v="0.55000000000000004"/>
    <x v="0"/>
    <x v="2"/>
    <x v="43"/>
    <s v="Albuquerque"/>
    <n v="87105"/>
    <x v="49"/>
    <x v="0"/>
    <d v="2015-02-20T00:00:00"/>
    <n v="1"/>
    <n v="390.09840000000003"/>
    <n v="19"/>
    <n v="565.36"/>
    <n v="87234"/>
    <n v="0"/>
    <n v="35.89"/>
    <x v="2"/>
  </r>
  <r>
    <x v="181"/>
    <n v="0"/>
    <s v="Andrew Gonzalez"/>
    <x v="1"/>
    <n v="0.03"/>
    <x v="0"/>
    <n v="4.0599999999999996"/>
    <n v="6.89"/>
    <x v="1"/>
    <x v="1"/>
    <x v="2"/>
    <x v="8"/>
    <s v="Small Box"/>
    <s v="Eureka Disposable Bags for Sanitaire® Vibra Groomer I® Upright Vac"/>
    <n v="0.6"/>
    <x v="0"/>
    <x v="0"/>
    <x v="9"/>
    <s v="Charlotte"/>
    <n v="28206"/>
    <x v="50"/>
    <x v="1"/>
    <d v="2015-02-22T00:00:00"/>
    <n v="2"/>
    <n v="-246.27610000000001"/>
    <n v="37"/>
    <n v="159.88999999999999"/>
    <n v="55300"/>
    <n v="1"/>
    <n v="4.0299999999999994"/>
    <x v="0"/>
  </r>
  <r>
    <x v="181"/>
    <n v="0"/>
    <s v="Andrew Gonzalez"/>
    <x v="1"/>
    <n v="0.01"/>
    <x v="0"/>
    <n v="3.75"/>
    <n v="0.5"/>
    <x v="1"/>
    <x v="1"/>
    <x v="2"/>
    <x v="13"/>
    <s v="Small Box"/>
    <s v="Avery 510"/>
    <n v="0.37"/>
    <x v="0"/>
    <x v="0"/>
    <x v="9"/>
    <s v="Charlotte"/>
    <n v="28206"/>
    <x v="50"/>
    <x v="1"/>
    <d v="2015-02-21T00:00:00"/>
    <n v="1"/>
    <n v="55.194600000000001"/>
    <n v="48"/>
    <n v="180.48"/>
    <n v="55300"/>
    <n v="0"/>
    <n v="3.74"/>
    <x v="0"/>
  </r>
  <r>
    <x v="181"/>
    <n v="0"/>
    <s v="Andrew Gonzalez"/>
    <x v="1"/>
    <n v="0.02"/>
    <x v="0"/>
    <n v="10.68"/>
    <n v="13.04"/>
    <x v="1"/>
    <x v="1"/>
    <x v="0"/>
    <x v="11"/>
    <s v="Large Box"/>
    <s v="Dana Swing-Arm Lamps"/>
    <n v="0.6"/>
    <x v="0"/>
    <x v="0"/>
    <x v="9"/>
    <s v="Charlotte"/>
    <n v="28206"/>
    <x v="50"/>
    <x v="1"/>
    <d v="2015-02-22T00:00:00"/>
    <n v="2"/>
    <n v="-307.29649999999998"/>
    <n v="31"/>
    <n v="350.48"/>
    <n v="55300"/>
    <n v="0"/>
    <n v="10.66"/>
    <x v="0"/>
  </r>
  <r>
    <x v="397"/>
    <n v="1"/>
    <s v="Gretchen McKinney"/>
    <x v="1"/>
    <n v="0.03"/>
    <x v="0"/>
    <n v="4.0599999999999996"/>
    <n v="6.89"/>
    <x v="1"/>
    <x v="1"/>
    <x v="2"/>
    <x v="8"/>
    <s v="Small Box"/>
    <s v="Eureka Disposable Bags for Sanitaire® Vibra Groomer I® Upright Vac"/>
    <n v="0.6"/>
    <x v="0"/>
    <x v="3"/>
    <x v="27"/>
    <s v="Parma"/>
    <n v="44134"/>
    <x v="50"/>
    <x v="1"/>
    <d v="2015-02-22T00:00:00"/>
    <n v="2"/>
    <n v="-185.17"/>
    <n v="9"/>
    <n v="38.89"/>
    <n v="87630"/>
    <n v="1"/>
    <n v="4.0299999999999994"/>
    <x v="3"/>
  </r>
  <r>
    <x v="397"/>
    <n v="0"/>
    <s v="Gretchen McKinney"/>
    <x v="1"/>
    <n v="0.01"/>
    <x v="0"/>
    <n v="3.75"/>
    <n v="0.5"/>
    <x v="1"/>
    <x v="1"/>
    <x v="2"/>
    <x v="13"/>
    <s v="Small Box"/>
    <s v="Avery 510"/>
    <n v="0.37"/>
    <x v="0"/>
    <x v="3"/>
    <x v="27"/>
    <s v="Parma"/>
    <n v="44134"/>
    <x v="50"/>
    <x v="1"/>
    <d v="2015-02-21T00:00:00"/>
    <n v="1"/>
    <n v="31.1328"/>
    <n v="12"/>
    <n v="45.12"/>
    <n v="87630"/>
    <n v="0"/>
    <n v="3.74"/>
    <x v="3"/>
  </r>
  <r>
    <x v="397"/>
    <n v="0"/>
    <s v="Gretchen McKinney"/>
    <x v="1"/>
    <n v="0.02"/>
    <x v="0"/>
    <n v="10.68"/>
    <n v="13.04"/>
    <x v="1"/>
    <x v="1"/>
    <x v="0"/>
    <x v="11"/>
    <s v="Large Box"/>
    <s v="Dana Swing-Arm Lamps"/>
    <n v="0.6"/>
    <x v="0"/>
    <x v="3"/>
    <x v="27"/>
    <s v="Parma"/>
    <n v="44134"/>
    <x v="50"/>
    <x v="1"/>
    <d v="2015-02-22T00:00:00"/>
    <n v="2"/>
    <n v="-231.05"/>
    <n v="8"/>
    <n v="90.45"/>
    <n v="87630"/>
    <n v="0"/>
    <n v="10.66"/>
    <x v="3"/>
  </r>
  <r>
    <x v="398"/>
    <n v="1"/>
    <s v="Michael Shaffer"/>
    <x v="1"/>
    <n v="0.05"/>
    <x v="0"/>
    <n v="19.23"/>
    <n v="6.15"/>
    <x v="2"/>
    <x v="3"/>
    <x v="0"/>
    <x v="11"/>
    <s v="Small Pack"/>
    <s v="Executive Impressions 13&quot; Clairmont Wall Clock"/>
    <n v="0.44"/>
    <x v="0"/>
    <x v="0"/>
    <x v="12"/>
    <s v="Kissimmee"/>
    <n v="34741"/>
    <x v="50"/>
    <x v="1"/>
    <d v="2015-02-22T00:00:00"/>
    <n v="2"/>
    <n v="-2133.2779999999998"/>
    <n v="6"/>
    <n v="119.78"/>
    <n v="90751"/>
    <n v="1"/>
    <n v="19.18"/>
    <x v="0"/>
  </r>
  <r>
    <x v="399"/>
    <n v="1"/>
    <s v="Michele Bullard"/>
    <x v="4"/>
    <n v="7.0000000000000007E-2"/>
    <x v="0"/>
    <n v="5.81"/>
    <n v="8.49"/>
    <x v="1"/>
    <x v="0"/>
    <x v="2"/>
    <x v="5"/>
    <s v="Small Box"/>
    <s v="Fellowes Black Plastic Comb Bindings"/>
    <n v="0.39"/>
    <x v="0"/>
    <x v="1"/>
    <x v="10"/>
    <s v="Orland Park"/>
    <n v="60462"/>
    <x v="50"/>
    <x v="1"/>
    <d v="2015-02-22T00:00:00"/>
    <n v="2"/>
    <n v="-243.23650000000001"/>
    <n v="10"/>
    <n v="58.8"/>
    <n v="90237"/>
    <n v="1"/>
    <n v="5.7399999999999993"/>
    <x v="1"/>
  </r>
  <r>
    <x v="399"/>
    <n v="0"/>
    <s v="Michele Bullard"/>
    <x v="4"/>
    <n v="0.04"/>
    <x v="0"/>
    <n v="9.65"/>
    <n v="6.22"/>
    <x v="1"/>
    <x v="0"/>
    <x v="0"/>
    <x v="11"/>
    <s v="Small Box"/>
    <s v="Eldon Expressions™ Desk Accessory, Wood Pencil Holder, Oak"/>
    <n v="0.55000000000000004"/>
    <x v="0"/>
    <x v="1"/>
    <x v="10"/>
    <s v="Orland Park"/>
    <n v="60462"/>
    <x v="50"/>
    <x v="1"/>
    <d v="2015-02-21T00:00:00"/>
    <n v="1"/>
    <n v="-53.62"/>
    <n v="12"/>
    <n v="120.47"/>
    <n v="90237"/>
    <n v="0"/>
    <n v="9.6100000000000012"/>
    <x v="1"/>
  </r>
  <r>
    <x v="400"/>
    <n v="1"/>
    <s v="Wayne Sutherland"/>
    <x v="3"/>
    <n v="0.04"/>
    <x v="0"/>
    <n v="11.5"/>
    <n v="7.19"/>
    <x v="1"/>
    <x v="2"/>
    <x v="2"/>
    <x v="5"/>
    <s v="Small Box"/>
    <s v="Ibico Covers for Plastic or Wire Binding Elements"/>
    <n v="0.4"/>
    <x v="0"/>
    <x v="1"/>
    <x v="10"/>
    <s v="Downers Grove"/>
    <n v="60516"/>
    <x v="50"/>
    <x v="1"/>
    <d v="2015-02-23T00:00:00"/>
    <n v="3"/>
    <n v="-23.357880000000002"/>
    <n v="14"/>
    <n v="157.81"/>
    <n v="91236"/>
    <n v="1"/>
    <n v="11.46"/>
    <x v="1"/>
  </r>
  <r>
    <x v="400"/>
    <n v="0"/>
    <s v="Wayne Sutherland"/>
    <x v="3"/>
    <n v="0.02"/>
    <x v="0"/>
    <n v="15.7"/>
    <n v="11.25"/>
    <x v="1"/>
    <x v="2"/>
    <x v="2"/>
    <x v="6"/>
    <s v="Small Box"/>
    <s v="Hanging Personal Folder File"/>
    <n v="0.6"/>
    <x v="0"/>
    <x v="1"/>
    <x v="10"/>
    <s v="Downers Grove"/>
    <n v="60516"/>
    <x v="50"/>
    <x v="1"/>
    <d v="2015-02-21T00:00:00"/>
    <n v="1"/>
    <n v="-18.241599999999998"/>
    <n v="1"/>
    <n v="19.440000000000001"/>
    <n v="91236"/>
    <n v="0"/>
    <n v="15.68"/>
    <x v="1"/>
  </r>
  <r>
    <x v="400"/>
    <n v="0"/>
    <s v="Wayne Sutherland"/>
    <x v="3"/>
    <n v="0.05"/>
    <x v="0"/>
    <n v="225.02"/>
    <n v="28.66"/>
    <x v="0"/>
    <x v="2"/>
    <x v="2"/>
    <x v="6"/>
    <s v="Jumbo Drum"/>
    <s v="Tennsco Double-Tier Lockers"/>
    <n v="0.72"/>
    <x v="0"/>
    <x v="1"/>
    <x v="10"/>
    <s v="Downers Grove"/>
    <n v="60516"/>
    <x v="50"/>
    <x v="1"/>
    <d v="2015-02-22T00:00:00"/>
    <n v="2"/>
    <n v="1428.9104"/>
    <n v="21"/>
    <n v="4636.63"/>
    <n v="91236"/>
    <n v="0"/>
    <n v="224.97"/>
    <x v="1"/>
  </r>
  <r>
    <x v="401"/>
    <n v="1"/>
    <s v="Wesley Waller"/>
    <x v="0"/>
    <n v="0.02"/>
    <x v="0"/>
    <n v="49.99"/>
    <n v="19.989999999999998"/>
    <x v="1"/>
    <x v="0"/>
    <x v="1"/>
    <x v="1"/>
    <s v="Small Box"/>
    <s v="Zoom V.92 USB External Faxmodem"/>
    <n v="0.41"/>
    <x v="0"/>
    <x v="2"/>
    <x v="8"/>
    <s v="San Francisco"/>
    <n v="94122"/>
    <x v="51"/>
    <x v="2"/>
    <d v="2015-02-21T00:00:00"/>
    <n v="0"/>
    <n v="-76.89"/>
    <n v="18"/>
    <n v="901.81"/>
    <n v="38087"/>
    <n v="1"/>
    <n v="49.97"/>
    <x v="2"/>
  </r>
  <r>
    <x v="402"/>
    <n v="1"/>
    <s v="Phillip Holmes"/>
    <x v="0"/>
    <n v="0.02"/>
    <x v="0"/>
    <n v="49.99"/>
    <n v="19.989999999999998"/>
    <x v="1"/>
    <x v="0"/>
    <x v="1"/>
    <x v="1"/>
    <s v="Small Box"/>
    <s v="Zoom V.92 USB External Faxmodem"/>
    <n v="0.41"/>
    <x v="0"/>
    <x v="3"/>
    <x v="35"/>
    <s v="Arlington"/>
    <n v="2474"/>
    <x v="51"/>
    <x v="2"/>
    <d v="2015-02-21T00:00:00"/>
    <n v="0"/>
    <n v="-76.89"/>
    <n v="5"/>
    <n v="250.5"/>
    <n v="88360"/>
    <n v="1"/>
    <n v="49.97"/>
    <x v="3"/>
  </r>
  <r>
    <x v="403"/>
    <n v="1"/>
    <s v="Sean McKenna"/>
    <x v="0"/>
    <n v="0"/>
    <x v="1"/>
    <n v="100.89"/>
    <n v="42"/>
    <x v="0"/>
    <x v="0"/>
    <x v="0"/>
    <x v="9"/>
    <s v="Jumbo Drum"/>
    <s v="Office Star Flex Back Scooter Chair with Aluminum Finish Frame"/>
    <n v="0.61"/>
    <x v="0"/>
    <x v="2"/>
    <x v="43"/>
    <s v="Hobbs"/>
    <n v="88240"/>
    <x v="51"/>
    <x v="2"/>
    <d v="2015-02-22T00:00:00"/>
    <n v="1"/>
    <n v="1500.12"/>
    <n v="15"/>
    <n v="1608.11"/>
    <n v="89970"/>
    <n v="1"/>
    <n v="100.89"/>
    <x v="2"/>
  </r>
  <r>
    <x v="404"/>
    <n v="1"/>
    <s v="Erika Fink"/>
    <x v="1"/>
    <n v="0.04"/>
    <x v="0"/>
    <n v="4.37"/>
    <n v="5.15"/>
    <x v="1"/>
    <x v="0"/>
    <x v="2"/>
    <x v="8"/>
    <s v="Small Box"/>
    <s v="Eureka Sanitaire ® Multi-Pro Heavy-Duty Upright, Disposable Bags"/>
    <n v="0.59"/>
    <x v="0"/>
    <x v="2"/>
    <x v="15"/>
    <s v="Salt Lake City"/>
    <n v="84106"/>
    <x v="51"/>
    <x v="2"/>
    <d v="2015-02-22T00:00:00"/>
    <n v="1"/>
    <n v="-74.479600000000005"/>
    <n v="18"/>
    <n v="78.59"/>
    <n v="89059"/>
    <n v="1"/>
    <n v="4.33"/>
    <x v="2"/>
  </r>
  <r>
    <x v="404"/>
    <n v="0"/>
    <s v="Erika Fink"/>
    <x v="1"/>
    <n v="0.09"/>
    <x v="0"/>
    <n v="155.99"/>
    <n v="8.99"/>
    <x v="1"/>
    <x v="0"/>
    <x v="1"/>
    <x v="12"/>
    <s v="Small Box"/>
    <s v="CF 688"/>
    <n v="0.57999999999999996"/>
    <x v="0"/>
    <x v="2"/>
    <x v="15"/>
    <s v="Salt Lake City"/>
    <n v="84106"/>
    <x v="51"/>
    <x v="2"/>
    <d v="2015-02-23T00:00:00"/>
    <n v="2"/>
    <n v="-232.22056000000001"/>
    <n v="4"/>
    <n v="497.11"/>
    <n v="89059"/>
    <n v="0"/>
    <n v="155.9"/>
    <x v="2"/>
  </r>
  <r>
    <x v="405"/>
    <n v="1"/>
    <s v="Ricky Sanders"/>
    <x v="2"/>
    <n v="0.1"/>
    <x v="0"/>
    <n v="4.91"/>
    <n v="0.5"/>
    <x v="2"/>
    <x v="2"/>
    <x v="2"/>
    <x v="13"/>
    <s v="Small Box"/>
    <s v="Avery 493"/>
    <n v="0.36"/>
    <x v="0"/>
    <x v="1"/>
    <x v="10"/>
    <s v="Joliet"/>
    <n v="60432"/>
    <x v="51"/>
    <x v="2"/>
    <d v="2015-02-21T00:00:00"/>
    <n v="0"/>
    <n v="35.279699999999998"/>
    <n v="10"/>
    <n v="51.13"/>
    <n v="86514"/>
    <n v="1"/>
    <n v="4.8100000000000005"/>
    <x v="1"/>
  </r>
  <r>
    <x v="243"/>
    <n v="0"/>
    <s v="Kristine Connolly"/>
    <x v="3"/>
    <n v="7.0000000000000007E-2"/>
    <x v="0"/>
    <n v="2036.48"/>
    <n v="14.7"/>
    <x v="0"/>
    <x v="3"/>
    <x v="1"/>
    <x v="3"/>
    <s v="Jumbo Drum"/>
    <s v="Lexmark 4227 Plus Dot Matrix Printer"/>
    <n v="0.55000000000000004"/>
    <x v="0"/>
    <x v="2"/>
    <x v="8"/>
    <s v="Los Angeles"/>
    <n v="90008"/>
    <x v="51"/>
    <x v="2"/>
    <d v="2015-02-21T00:00:00"/>
    <n v="0"/>
    <n v="4073.25"/>
    <n v="25"/>
    <n v="43046.2"/>
    <n v="2433"/>
    <n v="1"/>
    <n v="2036.41"/>
    <x v="2"/>
  </r>
  <r>
    <x v="406"/>
    <n v="1"/>
    <s v="Walter Young"/>
    <x v="3"/>
    <n v="7.0000000000000007E-2"/>
    <x v="0"/>
    <n v="2036.48"/>
    <n v="14.7"/>
    <x v="0"/>
    <x v="3"/>
    <x v="1"/>
    <x v="3"/>
    <s v="Jumbo Drum"/>
    <s v="Lexmark 4227 Plus Dot Matrix Printer"/>
    <n v="0.55000000000000004"/>
    <x v="0"/>
    <x v="2"/>
    <x v="15"/>
    <s v="Pleasant Grove"/>
    <n v="84062"/>
    <x v="51"/>
    <x v="2"/>
    <d v="2015-02-21T00:00:00"/>
    <n v="0"/>
    <n v="6028.41"/>
    <n v="6"/>
    <n v="10331.09"/>
    <n v="86190"/>
    <n v="1"/>
    <n v="2036.41"/>
    <x v="2"/>
  </r>
  <r>
    <x v="407"/>
    <n v="1"/>
    <s v="Lee Hancock"/>
    <x v="0"/>
    <n v="0.03"/>
    <x v="0"/>
    <n v="150.88999999999999"/>
    <n v="60.2"/>
    <x v="0"/>
    <x v="1"/>
    <x v="0"/>
    <x v="9"/>
    <s v="Jumbo Drum"/>
    <s v="Global Leather &amp; Oak Executive Chair, Burgundy"/>
    <n v="0.77"/>
    <x v="0"/>
    <x v="3"/>
    <x v="29"/>
    <s v="Sanford"/>
    <n v="4073"/>
    <x v="52"/>
    <x v="3"/>
    <d v="2015-02-22T00:00:00"/>
    <n v="0"/>
    <n v="-677.87199999999996"/>
    <n v="23"/>
    <n v="3596.03"/>
    <n v="86791"/>
    <n v="1"/>
    <n v="150.85999999999999"/>
    <x v="3"/>
  </r>
  <r>
    <x v="172"/>
    <n v="0"/>
    <s v="Matthew Berman"/>
    <x v="1"/>
    <n v="0.08"/>
    <x v="0"/>
    <n v="34.99"/>
    <n v="7.73"/>
    <x v="1"/>
    <x v="3"/>
    <x v="2"/>
    <x v="2"/>
    <s v="Small Box"/>
    <s v="Hunt Boston® Vacuum Mount KS Pencil Sharpener"/>
    <n v="0.59"/>
    <x v="0"/>
    <x v="2"/>
    <x v="14"/>
    <s v="Grants Pass"/>
    <n v="97526"/>
    <x v="52"/>
    <x v="3"/>
    <d v="2015-02-23T00:00:00"/>
    <n v="1"/>
    <n v="144.69"/>
    <n v="13"/>
    <n v="424.68"/>
    <n v="89199"/>
    <n v="1"/>
    <n v="34.910000000000004"/>
    <x v="2"/>
  </r>
  <r>
    <x v="408"/>
    <n v="1"/>
    <s v="Carrie Lewis"/>
    <x v="1"/>
    <n v="0.04"/>
    <x v="0"/>
    <n v="55.48"/>
    <n v="6.79"/>
    <x v="1"/>
    <x v="3"/>
    <x v="2"/>
    <x v="7"/>
    <s v="Small Box"/>
    <s v="Eaton Premium Continuous-Feed Paper, 25% Cotton, Letter Size, White, 1000 Shts/Box"/>
    <n v="0.37"/>
    <x v="0"/>
    <x v="3"/>
    <x v="27"/>
    <s v="Kettering"/>
    <n v="45429"/>
    <x v="52"/>
    <x v="3"/>
    <d v="2015-02-24T00:00:00"/>
    <n v="2"/>
    <n v="376.88490000000002"/>
    <n v="10"/>
    <n v="546.21"/>
    <n v="87195"/>
    <n v="1"/>
    <n v="55.44"/>
    <x v="3"/>
  </r>
  <r>
    <x v="409"/>
    <n v="1"/>
    <s v="Paula Hubbard"/>
    <x v="4"/>
    <n v="0"/>
    <x v="1"/>
    <n v="47.9"/>
    <n v="5.86"/>
    <x v="1"/>
    <x v="2"/>
    <x v="2"/>
    <x v="7"/>
    <s v="Small Box"/>
    <s v="Xerox 1938"/>
    <n v="0.37"/>
    <x v="0"/>
    <x v="2"/>
    <x v="15"/>
    <s v="Kearns"/>
    <n v="84118"/>
    <x v="52"/>
    <x v="3"/>
    <d v="2015-02-24T00:00:00"/>
    <n v="2"/>
    <n v="638.38109999999995"/>
    <n v="18"/>
    <n v="925.19"/>
    <n v="90002"/>
    <n v="1"/>
    <n v="47.9"/>
    <x v="2"/>
  </r>
  <r>
    <x v="410"/>
    <n v="1"/>
    <s v="Shawn McIntyre"/>
    <x v="3"/>
    <n v="0"/>
    <x v="1"/>
    <n v="442.14"/>
    <n v="14.7"/>
    <x v="0"/>
    <x v="3"/>
    <x v="1"/>
    <x v="3"/>
    <s v="Jumbo Drum"/>
    <s v="Okidata ML390 Turbo Dot Matrix Printers"/>
    <n v="0.56000000000000005"/>
    <x v="0"/>
    <x v="2"/>
    <x v="3"/>
    <s v="Louisville"/>
    <n v="80027"/>
    <x v="52"/>
    <x v="3"/>
    <d v="2015-02-22T00:00:00"/>
    <n v="0"/>
    <n v="3294.8258999999998"/>
    <n v="10"/>
    <n v="4775.1099999999997"/>
    <n v="86621"/>
    <n v="1"/>
    <n v="442.14"/>
    <x v="2"/>
  </r>
  <r>
    <x v="411"/>
    <n v="1"/>
    <s v="Monica Law Thompson"/>
    <x v="3"/>
    <n v="0.01"/>
    <x v="0"/>
    <n v="5.18"/>
    <n v="2.04"/>
    <x v="1"/>
    <x v="3"/>
    <x v="2"/>
    <x v="7"/>
    <s v="Wrap Bag"/>
    <s v="Array® Memo Cubes"/>
    <n v="0.36"/>
    <x v="0"/>
    <x v="0"/>
    <x v="1"/>
    <s v="Texarkana"/>
    <n v="71854"/>
    <x v="52"/>
    <x v="3"/>
    <d v="2015-02-24T00:00:00"/>
    <n v="2"/>
    <n v="-17.654"/>
    <n v="5"/>
    <n v="28.46"/>
    <n v="90271"/>
    <n v="1"/>
    <n v="5.17"/>
    <x v="0"/>
  </r>
  <r>
    <x v="412"/>
    <n v="1"/>
    <s v="Leo Kane"/>
    <x v="3"/>
    <n v="0.05"/>
    <x v="0"/>
    <n v="4.9800000000000004"/>
    <n v="4.62"/>
    <x v="1"/>
    <x v="1"/>
    <x v="1"/>
    <x v="1"/>
    <s v="Small Pack"/>
    <s v="Imation 3.5&quot;, DISKETTE 44766 HGHLD3.52HD/FM, 10/Pack"/>
    <n v="0.64"/>
    <x v="0"/>
    <x v="1"/>
    <x v="38"/>
    <s v="Derby"/>
    <n v="67037"/>
    <x v="52"/>
    <x v="3"/>
    <d v="2015-02-23T00:00:00"/>
    <n v="1"/>
    <n v="-98.35"/>
    <n v="7"/>
    <n v="34.32"/>
    <n v="89360"/>
    <n v="1"/>
    <n v="4.9300000000000006"/>
    <x v="1"/>
  </r>
  <r>
    <x v="412"/>
    <n v="0"/>
    <s v="Leo Kane"/>
    <x v="3"/>
    <n v="0.02"/>
    <x v="0"/>
    <n v="34.229999999999997"/>
    <n v="5.0199999999999996"/>
    <x v="1"/>
    <x v="1"/>
    <x v="0"/>
    <x v="11"/>
    <s v="Small Box"/>
    <s v="Hand-Finished Solid Wood Document Frame"/>
    <n v="0.55000000000000004"/>
    <x v="0"/>
    <x v="1"/>
    <x v="38"/>
    <s v="Derby"/>
    <n v="67037"/>
    <x v="52"/>
    <x v="3"/>
    <d v="2015-02-24T00:00:00"/>
    <n v="2"/>
    <n v="270.79050000000001"/>
    <n v="11"/>
    <n v="392.45"/>
    <n v="89360"/>
    <n v="0"/>
    <n v="34.209999999999994"/>
    <x v="1"/>
  </r>
  <r>
    <x v="413"/>
    <n v="1"/>
    <s v="Miriam Bowman"/>
    <x v="3"/>
    <n v="0.08"/>
    <x v="0"/>
    <n v="9.68"/>
    <n v="2.0299999999999998"/>
    <x v="1"/>
    <x v="0"/>
    <x v="2"/>
    <x v="7"/>
    <s v="Wrap Bag"/>
    <s v="Wirebound Service Call Books, 5 1/2&quot; x 4&quot;"/>
    <n v="0.37"/>
    <x v="0"/>
    <x v="0"/>
    <x v="12"/>
    <s v="Hollywood"/>
    <n v="33021"/>
    <x v="52"/>
    <x v="3"/>
    <d v="2015-02-24T00:00:00"/>
    <n v="2"/>
    <n v="-536.24199999999996"/>
    <n v="1"/>
    <n v="10.94"/>
    <n v="86085"/>
    <n v="1"/>
    <n v="9.6"/>
    <x v="0"/>
  </r>
  <r>
    <x v="413"/>
    <n v="0"/>
    <s v="Miriam Bowman"/>
    <x v="3"/>
    <n v="0.04"/>
    <x v="0"/>
    <n v="150.97999999999999"/>
    <n v="16.010000000000002"/>
    <x v="0"/>
    <x v="0"/>
    <x v="0"/>
    <x v="0"/>
    <s v="Jumbo Box"/>
    <s v="Iceberg OfficeWorks 42&quot; Round Tables"/>
    <n v="0.7"/>
    <x v="0"/>
    <x v="0"/>
    <x v="12"/>
    <s v="Hollywood"/>
    <n v="33021"/>
    <x v="52"/>
    <x v="3"/>
    <d v="2015-02-23T00:00:00"/>
    <n v="1"/>
    <n v="-125.86"/>
    <n v="5"/>
    <n v="731.38"/>
    <n v="86085"/>
    <n v="0"/>
    <n v="150.94"/>
    <x v="0"/>
  </r>
  <r>
    <x v="414"/>
    <n v="1"/>
    <s v="Ricky W Clements"/>
    <x v="0"/>
    <n v="0.04"/>
    <x v="0"/>
    <n v="1.74"/>
    <n v="4.08"/>
    <x v="1"/>
    <x v="3"/>
    <x v="0"/>
    <x v="11"/>
    <s v="Small Pack"/>
    <s v="Eldon Regeneration Recycled Desk Accessories, Smoke"/>
    <n v="0.53"/>
    <x v="0"/>
    <x v="0"/>
    <x v="16"/>
    <s v="Vestavia Hills"/>
    <n v="35216"/>
    <x v="53"/>
    <x v="4"/>
    <d v="2015-02-25T00:00:00"/>
    <n v="2"/>
    <n v="9.2520000000000007"/>
    <n v="16"/>
    <n v="29.08"/>
    <n v="87678"/>
    <n v="1"/>
    <n v="1.7"/>
    <x v="0"/>
  </r>
  <r>
    <x v="414"/>
    <n v="0"/>
    <s v="Ricky W Clements"/>
    <x v="0"/>
    <n v="0.01"/>
    <x v="0"/>
    <n v="119.99"/>
    <n v="56.14"/>
    <x v="0"/>
    <x v="3"/>
    <x v="1"/>
    <x v="3"/>
    <s v="Jumbo Box"/>
    <s v="Hewlett-Packard 2600DN Business Color Inkjet Printer"/>
    <n v="0.39"/>
    <x v="0"/>
    <x v="0"/>
    <x v="16"/>
    <s v="Vestavia Hills"/>
    <n v="35216"/>
    <x v="53"/>
    <x v="4"/>
    <d v="2015-02-24T00:00:00"/>
    <n v="1"/>
    <n v="-1197.0419999999999"/>
    <n v="21"/>
    <n v="2569.5700000000002"/>
    <n v="87678"/>
    <n v="0"/>
    <n v="119.97999999999999"/>
    <x v="0"/>
  </r>
  <r>
    <x v="415"/>
    <n v="1"/>
    <s v="Roberta Mitchell"/>
    <x v="0"/>
    <n v="0.01"/>
    <x v="0"/>
    <n v="13.79"/>
    <n v="8.7799999999999994"/>
    <x v="1"/>
    <x v="3"/>
    <x v="0"/>
    <x v="11"/>
    <s v="Small Box"/>
    <s v="9-3/4 Diameter Round Wall Clock"/>
    <n v="0.43"/>
    <x v="0"/>
    <x v="1"/>
    <x v="18"/>
    <s v="Paris"/>
    <n v="75460"/>
    <x v="53"/>
    <x v="4"/>
    <d v="2015-02-25T00:00:00"/>
    <n v="2"/>
    <n v="-36.770000000000003"/>
    <n v="4"/>
    <n v="56.68"/>
    <n v="90871"/>
    <n v="1"/>
    <n v="13.78"/>
    <x v="1"/>
  </r>
  <r>
    <x v="415"/>
    <n v="0"/>
    <s v="Roberta Mitchell"/>
    <x v="0"/>
    <n v="0.04"/>
    <x v="0"/>
    <n v="33.29"/>
    <n v="8.74"/>
    <x v="1"/>
    <x v="3"/>
    <x v="2"/>
    <x v="6"/>
    <s v="Small Box"/>
    <s v="Fellowes Bases and Tops For Staxonsteel®/High-Stak® Systems"/>
    <n v="0.61"/>
    <x v="0"/>
    <x v="1"/>
    <x v="18"/>
    <s v="Paris"/>
    <n v="75460"/>
    <x v="53"/>
    <x v="4"/>
    <d v="2015-02-24T00:00:00"/>
    <n v="1"/>
    <n v="87.03"/>
    <n v="8"/>
    <n v="273.33999999999997"/>
    <n v="90871"/>
    <n v="0"/>
    <n v="33.25"/>
    <x v="1"/>
  </r>
  <r>
    <x v="416"/>
    <n v="1"/>
    <s v="Cameron Owens"/>
    <x v="1"/>
    <n v="0.01"/>
    <x v="0"/>
    <n v="20.98"/>
    <n v="53.03"/>
    <x v="0"/>
    <x v="3"/>
    <x v="2"/>
    <x v="6"/>
    <s v="Jumbo Drum"/>
    <s v="Tennsco Lockers, Gray"/>
    <n v="0.78"/>
    <x v="0"/>
    <x v="0"/>
    <x v="32"/>
    <s v="Covington"/>
    <n v="41011"/>
    <x v="53"/>
    <x v="4"/>
    <d v="2015-02-23T00:00:00"/>
    <n v="0"/>
    <n v="-282.08179999999999"/>
    <n v="5"/>
    <n v="123"/>
    <n v="87356"/>
    <n v="1"/>
    <n v="20.97"/>
    <x v="0"/>
  </r>
  <r>
    <x v="417"/>
    <n v="1"/>
    <s v="Benjamin Porter"/>
    <x v="1"/>
    <n v="0.1"/>
    <x v="0"/>
    <n v="209.37"/>
    <n v="69"/>
    <x v="1"/>
    <x v="1"/>
    <x v="0"/>
    <x v="0"/>
    <s v="Large Box"/>
    <s v="Hon 2111 Invitation™ Series Corner Table"/>
    <n v="0.79"/>
    <x v="0"/>
    <x v="1"/>
    <x v="25"/>
    <s v="Livonia"/>
    <n v="48154"/>
    <x v="53"/>
    <x v="4"/>
    <d v="2015-02-25T00:00:00"/>
    <n v="2"/>
    <n v="-165.59492040000001"/>
    <n v="11"/>
    <n v="2125.12"/>
    <n v="90011"/>
    <n v="1"/>
    <n v="209.27"/>
    <x v="1"/>
  </r>
  <r>
    <x v="418"/>
    <n v="1"/>
    <s v="Kathryn Tate"/>
    <x v="1"/>
    <n v="7.0000000000000007E-2"/>
    <x v="0"/>
    <n v="4.9800000000000004"/>
    <n v="4.7"/>
    <x v="1"/>
    <x v="1"/>
    <x v="2"/>
    <x v="7"/>
    <s v="Small Box"/>
    <s v="Staples Copy Paper (20Lb. and 84 Bright)"/>
    <n v="0.38"/>
    <x v="0"/>
    <x v="1"/>
    <x v="25"/>
    <s v="Madison Heights"/>
    <n v="48071"/>
    <x v="53"/>
    <x v="4"/>
    <d v="2015-02-24T00:00:00"/>
    <n v="1"/>
    <n v="-21.684000000000001"/>
    <n v="9"/>
    <n v="45.05"/>
    <n v="90011"/>
    <n v="0"/>
    <n v="4.91"/>
    <x v="1"/>
  </r>
  <r>
    <x v="419"/>
    <n v="1"/>
    <s v="Marshall Brandt Briggs"/>
    <x v="4"/>
    <n v="0.02"/>
    <x v="0"/>
    <n v="146.05000000000001"/>
    <n v="80.2"/>
    <x v="0"/>
    <x v="3"/>
    <x v="0"/>
    <x v="0"/>
    <s v="Jumbo Box"/>
    <s v="BPI Conference Tables"/>
    <n v="0.71"/>
    <x v="0"/>
    <x v="0"/>
    <x v="34"/>
    <s v="Maryville"/>
    <n v="37804"/>
    <x v="53"/>
    <x v="4"/>
    <d v="2015-02-23T00:00:00"/>
    <n v="0"/>
    <n v="-101.19199999999999"/>
    <n v="5"/>
    <n v="798.69"/>
    <n v="89139"/>
    <n v="1"/>
    <n v="146.03"/>
    <x v="0"/>
  </r>
  <r>
    <x v="419"/>
    <n v="0"/>
    <s v="Marshall Brandt Briggs"/>
    <x v="4"/>
    <n v="0.06"/>
    <x v="0"/>
    <n v="65.989999999999995"/>
    <n v="5.92"/>
    <x v="1"/>
    <x v="3"/>
    <x v="1"/>
    <x v="12"/>
    <s v="Small Box"/>
    <s v="252"/>
    <n v="0.55000000000000004"/>
    <x v="0"/>
    <x v="0"/>
    <x v="34"/>
    <s v="Maryville"/>
    <n v="37804"/>
    <x v="53"/>
    <x v="4"/>
    <d v="2015-02-24T00:00:00"/>
    <n v="1"/>
    <n v="-3.3319999999999999"/>
    <n v="14"/>
    <n v="792.11"/>
    <n v="89139"/>
    <n v="0"/>
    <n v="65.929999999999993"/>
    <x v="0"/>
  </r>
  <r>
    <x v="420"/>
    <n v="1"/>
    <s v="Roy Hardison"/>
    <x v="0"/>
    <n v="0.03"/>
    <x v="0"/>
    <n v="48.58"/>
    <n v="3.99"/>
    <x v="2"/>
    <x v="3"/>
    <x v="2"/>
    <x v="8"/>
    <s v="Small Box"/>
    <s v="Belkin Premiere Surge Master II 8-outlet surge protector"/>
    <n v="0.56000000000000005"/>
    <x v="0"/>
    <x v="3"/>
    <x v="11"/>
    <s v="Woodmere"/>
    <n v="11598"/>
    <x v="54"/>
    <x v="5"/>
    <d v="2015-02-26T00:00:00"/>
    <n v="2"/>
    <n v="100.1328"/>
    <n v="3"/>
    <n v="145.12"/>
    <n v="91041"/>
    <n v="1"/>
    <n v="48.55"/>
    <x v="3"/>
  </r>
  <r>
    <x v="421"/>
    <n v="1"/>
    <s v="Maureen Herbert Hood"/>
    <x v="0"/>
    <n v="0"/>
    <x v="1"/>
    <n v="300.98"/>
    <n v="164.73"/>
    <x v="0"/>
    <x v="2"/>
    <x v="0"/>
    <x v="9"/>
    <s v="Jumbo Drum"/>
    <s v="Global Leather and Oak Executive Chair, Black"/>
    <n v="0.56000000000000005"/>
    <x v="0"/>
    <x v="1"/>
    <x v="30"/>
    <s v="Appleton"/>
    <n v="54915"/>
    <x v="54"/>
    <x v="5"/>
    <d v="2015-02-25T00:00:00"/>
    <n v="1"/>
    <n v="2653.2914999999998"/>
    <n v="12"/>
    <n v="3845.35"/>
    <n v="91261"/>
    <n v="1"/>
    <n v="300.98"/>
    <x v="1"/>
  </r>
  <r>
    <x v="421"/>
    <n v="0"/>
    <s v="Maureen Herbert Hood"/>
    <x v="0"/>
    <n v="0.09"/>
    <x v="0"/>
    <n v="2.94"/>
    <n v="0.96"/>
    <x v="1"/>
    <x v="2"/>
    <x v="2"/>
    <x v="2"/>
    <s v="Wrap Bag"/>
    <s v="Newell 343"/>
    <n v="0.57999999999999996"/>
    <x v="0"/>
    <x v="1"/>
    <x v="30"/>
    <s v="Appleton"/>
    <n v="54915"/>
    <x v="54"/>
    <x v="5"/>
    <d v="2015-02-26T00:00:00"/>
    <n v="2"/>
    <n v="-1.84"/>
    <n v="1"/>
    <n v="3.77"/>
    <n v="91261"/>
    <n v="0"/>
    <n v="2.85"/>
    <x v="1"/>
  </r>
  <r>
    <x v="422"/>
    <n v="1"/>
    <s v="Nathan Jenkins"/>
    <x v="1"/>
    <n v="0"/>
    <x v="1"/>
    <n v="195.99"/>
    <n v="8.99"/>
    <x v="1"/>
    <x v="2"/>
    <x v="1"/>
    <x v="12"/>
    <s v="Small Box"/>
    <s v="T28 WORLD"/>
    <n v="0.6"/>
    <x v="0"/>
    <x v="0"/>
    <x v="1"/>
    <s v="Pine Bluff"/>
    <n v="71603"/>
    <x v="54"/>
    <x v="5"/>
    <d v="2015-02-25T00:00:00"/>
    <n v="1"/>
    <n v="114.88200000000001"/>
    <n v="5"/>
    <n v="882.93"/>
    <n v="85896"/>
    <n v="1"/>
    <n v="195.99"/>
    <x v="0"/>
  </r>
  <r>
    <x v="423"/>
    <n v="1"/>
    <s v="Ray Grady"/>
    <x v="4"/>
    <n v="0.02"/>
    <x v="0"/>
    <n v="4.0599999999999996"/>
    <n v="6.89"/>
    <x v="1"/>
    <x v="1"/>
    <x v="2"/>
    <x v="8"/>
    <s v="Small Box"/>
    <s v="Eureka Disposable Bags for Sanitaire® Vibra Groomer I® Upright Vac"/>
    <n v="0.6"/>
    <x v="0"/>
    <x v="1"/>
    <x v="18"/>
    <s v="Eagle Pass"/>
    <n v="78852"/>
    <x v="54"/>
    <x v="5"/>
    <d v="2015-02-26T00:00:00"/>
    <n v="2"/>
    <n v="-93.735200000000006"/>
    <n v="16"/>
    <n v="66.81"/>
    <n v="87221"/>
    <n v="1"/>
    <n v="4.04"/>
    <x v="1"/>
  </r>
  <r>
    <x v="424"/>
    <n v="1"/>
    <s v="Benjamin Chan"/>
    <x v="3"/>
    <n v="0.05"/>
    <x v="0"/>
    <n v="124.49"/>
    <n v="51.94"/>
    <x v="0"/>
    <x v="2"/>
    <x v="0"/>
    <x v="0"/>
    <s v="Jumbo Box"/>
    <s v="Bevis 36 x 72 Conference Tables"/>
    <n v="0.63"/>
    <x v="0"/>
    <x v="2"/>
    <x v="8"/>
    <s v="Redwood City"/>
    <n v="94061"/>
    <x v="54"/>
    <x v="5"/>
    <d v="2015-02-24T00:00:00"/>
    <n v="0"/>
    <n v="-44.163600000000002"/>
    <n v="1"/>
    <n v="120.12"/>
    <n v="89402"/>
    <n v="1"/>
    <n v="124.44"/>
    <x v="2"/>
  </r>
  <r>
    <x v="425"/>
    <n v="1"/>
    <s v="Julian F Wolfe"/>
    <x v="3"/>
    <n v="0.03"/>
    <x v="0"/>
    <n v="7.64"/>
    <n v="5.83"/>
    <x v="1"/>
    <x v="3"/>
    <x v="2"/>
    <x v="7"/>
    <s v="Wrap Bag"/>
    <s v="Rediform Wirebound &quot;Phone Memo&quot; Message Book, 11 x 5-3/4"/>
    <n v="0.36"/>
    <x v="0"/>
    <x v="1"/>
    <x v="10"/>
    <s v="Hanover Park"/>
    <n v="60103"/>
    <x v="54"/>
    <x v="5"/>
    <d v="2015-02-26T00:00:00"/>
    <n v="2"/>
    <n v="-15.090400000000001"/>
    <n v="12"/>
    <n v="96.86"/>
    <n v="86373"/>
    <n v="1"/>
    <n v="7.6099999999999994"/>
    <x v="1"/>
  </r>
  <r>
    <x v="426"/>
    <n v="1"/>
    <s v="Louis Parrish"/>
    <x v="1"/>
    <n v="0.05"/>
    <x v="0"/>
    <n v="52.4"/>
    <n v="16.11"/>
    <x v="1"/>
    <x v="1"/>
    <x v="2"/>
    <x v="5"/>
    <s v="Small Box"/>
    <s v="Ibico Laser Imprintable Binding System Covers"/>
    <n v="0.39"/>
    <x v="0"/>
    <x v="3"/>
    <x v="31"/>
    <s v="Washington"/>
    <n v="20016"/>
    <x v="55"/>
    <x v="6"/>
    <d v="2015-02-27T00:00:00"/>
    <n v="2"/>
    <n v="592.52650000000006"/>
    <n v="85"/>
    <n v="4556.63"/>
    <n v="29350"/>
    <n v="1"/>
    <n v="52.35"/>
    <x v="3"/>
  </r>
  <r>
    <x v="426"/>
    <n v="0"/>
    <s v="Louis Parrish"/>
    <x v="1"/>
    <n v="0.05"/>
    <x v="0"/>
    <n v="36.549999999999997"/>
    <n v="13.89"/>
    <x v="2"/>
    <x v="1"/>
    <x v="2"/>
    <x v="2"/>
    <s v="Wrap Bag"/>
    <s v="Dixon Ticonderoga Core-Lock Colored Pencils, 48-Color Set"/>
    <n v="0.41"/>
    <x v="0"/>
    <x v="3"/>
    <x v="31"/>
    <s v="Washington"/>
    <n v="20016"/>
    <x v="55"/>
    <x v="6"/>
    <d v="2015-02-26T00:00:00"/>
    <n v="1"/>
    <n v="232.8"/>
    <n v="83"/>
    <n v="2948.61"/>
    <n v="29350"/>
    <n v="0"/>
    <n v="36.5"/>
    <x v="3"/>
  </r>
  <r>
    <x v="427"/>
    <n v="1"/>
    <s v="Edward Lamm"/>
    <x v="1"/>
    <n v="0.1"/>
    <x v="0"/>
    <n v="15.14"/>
    <n v="4.53"/>
    <x v="1"/>
    <x v="1"/>
    <x v="2"/>
    <x v="6"/>
    <s v="Small Box"/>
    <s v="Eldon® Gobal File Keepers"/>
    <n v="0.81"/>
    <x v="0"/>
    <x v="3"/>
    <x v="47"/>
    <s v="Nashua"/>
    <n v="3060"/>
    <x v="55"/>
    <x v="6"/>
    <d v="2015-02-28T00:00:00"/>
    <n v="3"/>
    <n v="-24.897600000000001"/>
    <n v="5"/>
    <n v="75.17"/>
    <n v="87585"/>
    <n v="1"/>
    <n v="15.040000000000001"/>
    <x v="3"/>
  </r>
  <r>
    <x v="428"/>
    <n v="1"/>
    <s v="Beth English"/>
    <x v="1"/>
    <n v="0.05"/>
    <x v="0"/>
    <n v="52.4"/>
    <n v="16.11"/>
    <x v="1"/>
    <x v="1"/>
    <x v="2"/>
    <x v="5"/>
    <s v="Small Box"/>
    <s v="Ibico Laser Imprintable Binding System Covers"/>
    <n v="0.39"/>
    <x v="0"/>
    <x v="3"/>
    <x v="33"/>
    <s v="Elmwood Park"/>
    <n v="7407"/>
    <x v="55"/>
    <x v="6"/>
    <d v="2015-02-27T00:00:00"/>
    <n v="2"/>
    <n v="776.77440000000001"/>
    <n v="21"/>
    <n v="1125.76"/>
    <n v="87585"/>
    <n v="0"/>
    <n v="52.35"/>
    <x v="3"/>
  </r>
  <r>
    <x v="429"/>
    <n v="1"/>
    <s v="Faye Wolf"/>
    <x v="1"/>
    <n v="0.05"/>
    <x v="0"/>
    <n v="36.549999999999997"/>
    <n v="13.89"/>
    <x v="2"/>
    <x v="1"/>
    <x v="2"/>
    <x v="2"/>
    <s v="Wrap Bag"/>
    <s v="Dixon Ticonderoga Core-Lock Colored Pencils, 48-Color Set"/>
    <n v="0.41"/>
    <x v="0"/>
    <x v="3"/>
    <x v="33"/>
    <s v="South Orange"/>
    <n v="7079"/>
    <x v="55"/>
    <x v="6"/>
    <d v="2015-02-26T00:00:00"/>
    <n v="1"/>
    <n v="344.54399999999998"/>
    <n v="21"/>
    <n v="746.03"/>
    <n v="87585"/>
    <n v="0"/>
    <n v="36.5"/>
    <x v="3"/>
  </r>
  <r>
    <x v="430"/>
    <n v="1"/>
    <s v="Vincent Daniel"/>
    <x v="1"/>
    <n v="0.06"/>
    <x v="0"/>
    <n v="8.33"/>
    <n v="1.99"/>
    <x v="1"/>
    <x v="3"/>
    <x v="1"/>
    <x v="1"/>
    <s v="Small Pack"/>
    <s v="80 Minute Slim Jewel Case CD-R , 10/Pack - Staples"/>
    <n v="0.52"/>
    <x v="0"/>
    <x v="0"/>
    <x v="12"/>
    <s v="Fruit Cove"/>
    <n v="32259"/>
    <x v="55"/>
    <x v="6"/>
    <d v="2015-02-26T00:00:00"/>
    <n v="1"/>
    <n v="-344.82"/>
    <n v="1"/>
    <n v="8.49"/>
    <n v="88266"/>
    <n v="1"/>
    <n v="8.27"/>
    <x v="0"/>
  </r>
  <r>
    <x v="431"/>
    <n v="1"/>
    <s v="Helen H Heller"/>
    <x v="2"/>
    <n v="0.1"/>
    <x v="0"/>
    <n v="50.98"/>
    <n v="22.24"/>
    <x v="1"/>
    <x v="3"/>
    <x v="0"/>
    <x v="11"/>
    <s v="Large Box"/>
    <s v="Dana Fluorescent Magnifying Lamp, White, 36&quot;"/>
    <n v="0.55000000000000004"/>
    <x v="0"/>
    <x v="2"/>
    <x v="8"/>
    <s v="Hacienda Heights"/>
    <n v="91745"/>
    <x v="55"/>
    <x v="6"/>
    <d v="2015-02-27T00:00:00"/>
    <n v="2"/>
    <n v="98.12"/>
    <n v="6"/>
    <n v="300.63"/>
    <n v="88568"/>
    <n v="1"/>
    <n v="50.879999999999995"/>
    <x v="2"/>
  </r>
  <r>
    <x v="233"/>
    <n v="0"/>
    <s v="Joanna Kenney"/>
    <x v="4"/>
    <n v="7.0000000000000007E-2"/>
    <x v="0"/>
    <n v="2.61"/>
    <n v="0.5"/>
    <x v="1"/>
    <x v="3"/>
    <x v="2"/>
    <x v="13"/>
    <s v="Small Box"/>
    <s v="Avery 494"/>
    <n v="0.39"/>
    <x v="0"/>
    <x v="3"/>
    <x v="27"/>
    <s v="Sandusky"/>
    <n v="44870"/>
    <x v="55"/>
    <x v="6"/>
    <d v="2015-02-27T00:00:00"/>
    <n v="2"/>
    <n v="10.798500000000001"/>
    <n v="6"/>
    <n v="15.65"/>
    <n v="86547"/>
    <n v="1"/>
    <n v="2.54"/>
    <x v="3"/>
  </r>
  <r>
    <x v="432"/>
    <n v="1"/>
    <s v="Sharon Ellis"/>
    <x v="3"/>
    <n v="0.04"/>
    <x v="0"/>
    <n v="29.18"/>
    <n v="8.5500000000000007"/>
    <x v="2"/>
    <x v="3"/>
    <x v="0"/>
    <x v="11"/>
    <s v="Small Box"/>
    <s v="Deflect-o SuperTray™ Unbreakable Stackable Tray, Letter, Black"/>
    <n v="0.42"/>
    <x v="0"/>
    <x v="1"/>
    <x v="7"/>
    <s v="Shoreview"/>
    <n v="55126"/>
    <x v="55"/>
    <x v="6"/>
    <d v="2015-02-27T00:00:00"/>
    <n v="2"/>
    <n v="201.7353"/>
    <n v="10"/>
    <n v="292.37"/>
    <n v="91194"/>
    <n v="1"/>
    <n v="29.14"/>
    <x v="1"/>
  </r>
  <r>
    <x v="432"/>
    <n v="0"/>
    <s v="Sharon Ellis"/>
    <x v="3"/>
    <n v="0"/>
    <x v="1"/>
    <n v="80.98"/>
    <n v="35"/>
    <x v="1"/>
    <x v="3"/>
    <x v="2"/>
    <x v="6"/>
    <s v="Large Box"/>
    <s v="Carina 42&quot;Hx23 3/4&quot;W Media Storage Unit"/>
    <n v="0.83"/>
    <x v="0"/>
    <x v="1"/>
    <x v="7"/>
    <s v="Shoreview"/>
    <n v="55126"/>
    <x v="55"/>
    <x v="6"/>
    <d v="2015-02-27T00:00:00"/>
    <n v="2"/>
    <n v="-684.78"/>
    <n v="8"/>
    <n v="682.79"/>
    <n v="91194"/>
    <n v="0"/>
    <n v="80.98"/>
    <x v="1"/>
  </r>
  <r>
    <x v="433"/>
    <n v="1"/>
    <s v="Rachel Casey"/>
    <x v="0"/>
    <n v="0.09"/>
    <x v="0"/>
    <n v="35.99"/>
    <n v="5.99"/>
    <x v="1"/>
    <x v="2"/>
    <x v="1"/>
    <x v="12"/>
    <s v="Wrap Bag"/>
    <s v="Accessory41"/>
    <n v="0.38"/>
    <x v="0"/>
    <x v="0"/>
    <x v="32"/>
    <s v="Henderson"/>
    <n v="42420"/>
    <x v="56"/>
    <x v="0"/>
    <d v="2015-02-27T00:00:00"/>
    <n v="1"/>
    <n v="114.3165"/>
    <n v="5"/>
    <n v="151.6"/>
    <n v="86459"/>
    <n v="1"/>
    <n v="35.9"/>
    <x v="0"/>
  </r>
  <r>
    <x v="434"/>
    <n v="1"/>
    <s v="Marvin Rollins"/>
    <x v="0"/>
    <n v="0.08"/>
    <x v="0"/>
    <n v="55.48"/>
    <n v="6.79"/>
    <x v="1"/>
    <x v="2"/>
    <x v="2"/>
    <x v="7"/>
    <s v="Small Box"/>
    <s v="Eaton Premium Continuous-Feed Paper, 25% Cotton, Letter Size, White, 1000 Shts/Box"/>
    <n v="0.37"/>
    <x v="0"/>
    <x v="3"/>
    <x v="22"/>
    <s v="Stamford"/>
    <n v="6901"/>
    <x v="56"/>
    <x v="0"/>
    <d v="2015-02-28T00:00:00"/>
    <n v="2"/>
    <n v="147.75659999999999"/>
    <n v="4"/>
    <n v="214.14"/>
    <n v="89705"/>
    <n v="1"/>
    <n v="55.4"/>
    <x v="3"/>
  </r>
  <r>
    <x v="435"/>
    <n v="1"/>
    <s v="Paige Mason"/>
    <x v="0"/>
    <n v="7.0000000000000007E-2"/>
    <x v="0"/>
    <n v="226.67"/>
    <n v="28.16"/>
    <x v="0"/>
    <x v="3"/>
    <x v="0"/>
    <x v="9"/>
    <s v="Jumbo Drum"/>
    <s v="Hon GuestStacker Chair"/>
    <n v="0.59"/>
    <x v="0"/>
    <x v="0"/>
    <x v="21"/>
    <s v="Norfolk"/>
    <n v="23518"/>
    <x v="56"/>
    <x v="0"/>
    <d v="2015-02-27T00:00:00"/>
    <n v="1"/>
    <n v="53.114400000000003"/>
    <n v="1"/>
    <n v="255.83"/>
    <n v="88405"/>
    <n v="1"/>
    <n v="226.6"/>
    <x v="0"/>
  </r>
  <r>
    <x v="435"/>
    <n v="0"/>
    <s v="Paige Mason"/>
    <x v="0"/>
    <n v="0.08"/>
    <x v="0"/>
    <n v="20.98"/>
    <n v="53.03"/>
    <x v="0"/>
    <x v="3"/>
    <x v="2"/>
    <x v="6"/>
    <s v="Jumbo Drum"/>
    <s v="Tennsco Lockers, Gray"/>
    <n v="0.78"/>
    <x v="0"/>
    <x v="0"/>
    <x v="21"/>
    <s v="Norfolk"/>
    <n v="23518"/>
    <x v="56"/>
    <x v="0"/>
    <d v="2015-02-28T00:00:00"/>
    <n v="2"/>
    <n v="8.7420000000000009"/>
    <n v="20"/>
    <n v="421.18"/>
    <n v="88405"/>
    <n v="0"/>
    <n v="20.900000000000002"/>
    <x v="0"/>
  </r>
  <r>
    <x v="232"/>
    <n v="0"/>
    <s v="Lloyd Dolan"/>
    <x v="0"/>
    <n v="0.02"/>
    <x v="0"/>
    <n v="5.34"/>
    <n v="2.99"/>
    <x v="1"/>
    <x v="3"/>
    <x v="2"/>
    <x v="5"/>
    <s v="Small Box"/>
    <s v="Wilson Jones 14 Line Acrylic Coated Pressboard Data Binders"/>
    <n v="0.38"/>
    <x v="0"/>
    <x v="1"/>
    <x v="39"/>
    <s v="Dickinson"/>
    <n v="58601"/>
    <x v="56"/>
    <x v="0"/>
    <d v="2015-02-28T00:00:00"/>
    <n v="2"/>
    <n v="5.2954999999999997"/>
    <n v="6"/>
    <n v="34.729999999999997"/>
    <n v="86545"/>
    <n v="1"/>
    <n v="5.32"/>
    <x v="1"/>
  </r>
  <r>
    <x v="232"/>
    <n v="0"/>
    <s v="Lloyd Dolan"/>
    <x v="0"/>
    <n v="0.03"/>
    <x v="0"/>
    <n v="40.98"/>
    <n v="7.47"/>
    <x v="1"/>
    <x v="3"/>
    <x v="2"/>
    <x v="5"/>
    <s v="Small Box"/>
    <s v="Wilson Jones Ledger-Size, Piano-Hinge Binder, 2&quot;, Blue"/>
    <n v="0.37"/>
    <x v="0"/>
    <x v="1"/>
    <x v="39"/>
    <s v="Dickinson"/>
    <n v="58601"/>
    <x v="56"/>
    <x v="0"/>
    <d v="2015-02-27T00:00:00"/>
    <n v="1"/>
    <n v="170.79570000000001"/>
    <n v="6"/>
    <n v="247.53"/>
    <n v="86545"/>
    <n v="0"/>
    <n v="40.949999999999996"/>
    <x v="1"/>
  </r>
  <r>
    <x v="436"/>
    <n v="1"/>
    <s v="Vanessa Winstead"/>
    <x v="1"/>
    <n v="0.08"/>
    <x v="0"/>
    <n v="415.88"/>
    <n v="11.37"/>
    <x v="1"/>
    <x v="3"/>
    <x v="2"/>
    <x v="6"/>
    <s v="Small Box"/>
    <s v="Deluxe Rollaway Locking File with Drawer"/>
    <n v="0.56999999999999995"/>
    <x v="0"/>
    <x v="1"/>
    <x v="10"/>
    <s v="Pekin"/>
    <n v="61554"/>
    <x v="56"/>
    <x v="0"/>
    <d v="2015-02-27T00:00:00"/>
    <n v="1"/>
    <n v="-269.08440000000002"/>
    <n v="1"/>
    <n v="405.57"/>
    <n v="86556"/>
    <n v="1"/>
    <n v="415.8"/>
    <x v="1"/>
  </r>
  <r>
    <x v="437"/>
    <n v="1"/>
    <s v="Elsie Pridgen"/>
    <x v="1"/>
    <n v="0.1"/>
    <x v="0"/>
    <n v="3.6"/>
    <n v="2.2000000000000002"/>
    <x v="1"/>
    <x v="1"/>
    <x v="2"/>
    <x v="7"/>
    <s v="Wrap Bag"/>
    <s v="Telephone Message Books with Fax/Mobile Section, 4 1/4&quot; x 6&quot;"/>
    <n v="0.39"/>
    <x v="0"/>
    <x v="2"/>
    <x v="8"/>
    <s v="Laguna Hills"/>
    <n v="92653"/>
    <x v="56"/>
    <x v="0"/>
    <d v="2015-02-27T00:00:00"/>
    <n v="1"/>
    <n v="-8.2799999999999994"/>
    <n v="2"/>
    <n v="6.97"/>
    <n v="90678"/>
    <n v="1"/>
    <n v="3.5"/>
    <x v="2"/>
  </r>
  <r>
    <x v="438"/>
    <n v="1"/>
    <s v="Dana Burgess"/>
    <x v="2"/>
    <n v="0.04"/>
    <x v="0"/>
    <n v="6.48"/>
    <n v="5.16"/>
    <x v="2"/>
    <x v="3"/>
    <x v="2"/>
    <x v="7"/>
    <s v="Small Box"/>
    <s v="Xerox 1985"/>
    <n v="0.37"/>
    <x v="0"/>
    <x v="1"/>
    <x v="2"/>
    <s v="East Chicago"/>
    <n v="46312"/>
    <x v="56"/>
    <x v="0"/>
    <d v="2015-03-02T00:00:00"/>
    <n v="4"/>
    <n v="-11.1332"/>
    <n v="12"/>
    <n v="86.79"/>
    <n v="90675"/>
    <n v="1"/>
    <n v="6.44"/>
    <x v="1"/>
  </r>
  <r>
    <x v="439"/>
    <n v="1"/>
    <s v="Heather Stern"/>
    <x v="4"/>
    <n v="0.1"/>
    <x v="0"/>
    <n v="6.88"/>
    <n v="2"/>
    <x v="1"/>
    <x v="2"/>
    <x v="2"/>
    <x v="7"/>
    <s v="Wrap Bag"/>
    <s v="Adams Phone Message Book, 200 Message Capacity, 8 1/16” x 11”"/>
    <n v="0.39"/>
    <x v="0"/>
    <x v="3"/>
    <x v="22"/>
    <s v="Newington"/>
    <n v="6111"/>
    <x v="56"/>
    <x v="0"/>
    <d v="2015-02-27T00:00:00"/>
    <n v="1"/>
    <n v="18.420000000000002"/>
    <n v="5"/>
    <n v="31.46"/>
    <n v="91432"/>
    <n v="1"/>
    <n v="6.78"/>
    <x v="3"/>
  </r>
  <r>
    <x v="440"/>
    <n v="1"/>
    <s v="Hazel Khan"/>
    <x v="4"/>
    <n v="0.06"/>
    <x v="0"/>
    <n v="195.99"/>
    <n v="8.99"/>
    <x v="1"/>
    <x v="2"/>
    <x v="1"/>
    <x v="12"/>
    <s v="Small Box"/>
    <s v="T28 WORLD"/>
    <n v="0.6"/>
    <x v="0"/>
    <x v="3"/>
    <x v="29"/>
    <s v="Auburn"/>
    <n v="4210"/>
    <x v="56"/>
    <x v="0"/>
    <d v="2015-02-28T00:00:00"/>
    <n v="2"/>
    <n v="349.47"/>
    <n v="6"/>
    <n v="948.97"/>
    <n v="91432"/>
    <n v="0"/>
    <n v="195.93"/>
    <x v="3"/>
  </r>
  <r>
    <x v="441"/>
    <n v="1"/>
    <s v="Ann Steele"/>
    <x v="4"/>
    <n v="7.0000000000000007E-2"/>
    <x v="0"/>
    <n v="8.33"/>
    <n v="1.99"/>
    <x v="1"/>
    <x v="1"/>
    <x v="1"/>
    <x v="1"/>
    <s v="Small Pack"/>
    <s v="80 Minute Slim Jewel Case CD-R , 10/Pack - Staples"/>
    <n v="0.52"/>
    <x v="0"/>
    <x v="2"/>
    <x v="4"/>
    <s v="Kirkland"/>
    <n v="98034"/>
    <x v="56"/>
    <x v="0"/>
    <d v="2015-02-28T00:00:00"/>
    <n v="2"/>
    <n v="11.95"/>
    <n v="6"/>
    <n v="50.28"/>
    <n v="88447"/>
    <n v="1"/>
    <n v="8.26"/>
    <x v="2"/>
  </r>
  <r>
    <x v="441"/>
    <n v="0"/>
    <s v="Ann Steele"/>
    <x v="4"/>
    <n v="0.03"/>
    <x v="0"/>
    <n v="499.99"/>
    <n v="24.49"/>
    <x v="1"/>
    <x v="1"/>
    <x v="1"/>
    <x v="4"/>
    <s v="Large Box"/>
    <s v="Sharp AL-1530CS Digital Copier"/>
    <n v="0.36"/>
    <x v="0"/>
    <x v="2"/>
    <x v="4"/>
    <s v="Kirkland"/>
    <n v="98034"/>
    <x v="56"/>
    <x v="0"/>
    <d v="2015-02-27T00:00:00"/>
    <n v="1"/>
    <n v="1773.6105"/>
    <n v="5"/>
    <n v="2570.4499999999998"/>
    <n v="88447"/>
    <n v="0"/>
    <n v="499.96000000000004"/>
    <x v="2"/>
  </r>
  <r>
    <x v="442"/>
    <n v="1"/>
    <s v="Marcia Feldman"/>
    <x v="0"/>
    <n v="0.03"/>
    <x v="0"/>
    <n v="11.99"/>
    <n v="5.99"/>
    <x v="1"/>
    <x v="2"/>
    <x v="1"/>
    <x v="3"/>
    <s v="Medium Box"/>
    <s v="TI 30X Scientific Calculator"/>
    <n v="0.36"/>
    <x v="0"/>
    <x v="0"/>
    <x v="1"/>
    <s v="Little Rock"/>
    <n v="72209"/>
    <x v="57"/>
    <x v="1"/>
    <d v="2015-02-28T00:00:00"/>
    <n v="1"/>
    <n v="-216.02979999999999"/>
    <n v="7"/>
    <n v="83.72"/>
    <n v="85893"/>
    <n v="1"/>
    <n v="11.96"/>
    <x v="0"/>
  </r>
  <r>
    <x v="443"/>
    <n v="1"/>
    <s v="Lloyd Dickson"/>
    <x v="1"/>
    <n v="0.02"/>
    <x v="0"/>
    <n v="40.99"/>
    <n v="17.48"/>
    <x v="1"/>
    <x v="0"/>
    <x v="2"/>
    <x v="7"/>
    <s v="Small Box"/>
    <s v="Xerox 1893"/>
    <n v="0.36"/>
    <x v="0"/>
    <x v="1"/>
    <x v="10"/>
    <s v="Buffalo Grove"/>
    <n v="60089"/>
    <x v="57"/>
    <x v="1"/>
    <d v="2015-02-28T00:00:00"/>
    <n v="1"/>
    <n v="551.09280000000001"/>
    <n v="23"/>
    <n v="950.43"/>
    <n v="90044"/>
    <n v="1"/>
    <n v="40.97"/>
    <x v="1"/>
  </r>
  <r>
    <x v="444"/>
    <n v="1"/>
    <s v="Erin Ballard"/>
    <x v="1"/>
    <n v="0"/>
    <x v="1"/>
    <n v="6.68"/>
    <n v="5.66"/>
    <x v="1"/>
    <x v="2"/>
    <x v="2"/>
    <x v="7"/>
    <s v="Small Box"/>
    <s v="Xerox 1923"/>
    <n v="0.37"/>
    <x v="0"/>
    <x v="2"/>
    <x v="8"/>
    <s v="Los Angeles"/>
    <n v="90004"/>
    <x v="57"/>
    <x v="1"/>
    <d v="2015-02-28T00:00:00"/>
    <n v="1"/>
    <n v="-76.94"/>
    <n v="90"/>
    <n v="617.4"/>
    <n v="47813"/>
    <n v="1"/>
    <n v="6.68"/>
    <x v="2"/>
  </r>
  <r>
    <x v="445"/>
    <n v="1"/>
    <s v="Gayle Pearson"/>
    <x v="1"/>
    <n v="0"/>
    <x v="1"/>
    <n v="6.68"/>
    <n v="5.66"/>
    <x v="1"/>
    <x v="2"/>
    <x v="2"/>
    <x v="7"/>
    <s v="Small Box"/>
    <s v="Xerox 1923"/>
    <n v="0.37"/>
    <x v="0"/>
    <x v="3"/>
    <x v="35"/>
    <s v="Boston"/>
    <n v="2109"/>
    <x v="57"/>
    <x v="1"/>
    <d v="2015-02-28T00:00:00"/>
    <n v="1"/>
    <n v="-40.008800000000001"/>
    <n v="23"/>
    <n v="157.78"/>
    <n v="89389"/>
    <n v="1"/>
    <n v="6.68"/>
    <x v="3"/>
  </r>
  <r>
    <x v="446"/>
    <n v="1"/>
    <s v="David Wrenn"/>
    <x v="2"/>
    <n v="0.06"/>
    <x v="0"/>
    <n v="130.97999999999999"/>
    <n v="54.74"/>
    <x v="0"/>
    <x v="3"/>
    <x v="0"/>
    <x v="10"/>
    <s v="Jumbo Box"/>
    <s v="O'Sullivan Elevations Bookcase, Cherry Finish"/>
    <n v="0.69"/>
    <x v="0"/>
    <x v="0"/>
    <x v="32"/>
    <s v="Georgetown"/>
    <n v="40324"/>
    <x v="57"/>
    <x v="1"/>
    <d v="2015-03-06T00:00:00"/>
    <n v="7"/>
    <n v="14.76"/>
    <n v="3"/>
    <n v="411.64"/>
    <n v="91201"/>
    <n v="1"/>
    <n v="130.91999999999999"/>
    <x v="0"/>
  </r>
  <r>
    <x v="447"/>
    <n v="1"/>
    <s v="Nelson Hong"/>
    <x v="2"/>
    <n v="0.04"/>
    <x v="0"/>
    <n v="8.5"/>
    <n v="1.99"/>
    <x v="1"/>
    <x v="1"/>
    <x v="1"/>
    <x v="1"/>
    <s v="Small Pack"/>
    <s v="Hewlett-Packard 4.7GB DVD+R Discs"/>
    <n v="0.49"/>
    <x v="0"/>
    <x v="2"/>
    <x v="8"/>
    <s v="Torrance"/>
    <n v="90503"/>
    <x v="57"/>
    <x v="1"/>
    <d v="2015-02-28T00:00:00"/>
    <n v="1"/>
    <n v="43.275199999999998"/>
    <n v="14"/>
    <n v="118.57"/>
    <n v="90178"/>
    <n v="1"/>
    <n v="8.4600000000000009"/>
    <x v="2"/>
  </r>
  <r>
    <x v="447"/>
    <n v="0"/>
    <s v="Nelson Hong"/>
    <x v="2"/>
    <n v="0.1"/>
    <x v="0"/>
    <n v="15.99"/>
    <n v="9.4"/>
    <x v="1"/>
    <x v="1"/>
    <x v="1"/>
    <x v="3"/>
    <s v="Small Box"/>
    <s v="AT&amp;T Black Trimline Phone, Model 210"/>
    <n v="0.49"/>
    <x v="0"/>
    <x v="2"/>
    <x v="8"/>
    <s v="Torrance"/>
    <n v="90503"/>
    <x v="57"/>
    <x v="1"/>
    <d v="2015-02-27T00:00:00"/>
    <n v="0"/>
    <n v="-36.214619999999996"/>
    <n v="5"/>
    <n v="79.47"/>
    <n v="90178"/>
    <n v="0"/>
    <n v="15.89"/>
    <x v="2"/>
  </r>
  <r>
    <x v="447"/>
    <n v="0"/>
    <s v="Nelson Hong"/>
    <x v="2"/>
    <n v="0.09"/>
    <x v="0"/>
    <n v="95.99"/>
    <n v="8.99"/>
    <x v="1"/>
    <x v="1"/>
    <x v="1"/>
    <x v="12"/>
    <s v="Small Box"/>
    <s v="600 Series Flip"/>
    <n v="0.56999999999999995"/>
    <x v="0"/>
    <x v="2"/>
    <x v="8"/>
    <s v="Torrance"/>
    <n v="90503"/>
    <x v="57"/>
    <x v="1"/>
    <d v="2015-03-03T00:00:00"/>
    <n v="4"/>
    <n v="7.0329600000000001"/>
    <n v="8"/>
    <n v="627.28"/>
    <n v="90178"/>
    <n v="0"/>
    <n v="95.899999999999991"/>
    <x v="2"/>
  </r>
  <r>
    <x v="448"/>
    <n v="1"/>
    <s v="Gilbert Godfrey"/>
    <x v="4"/>
    <n v="0.04"/>
    <x v="0"/>
    <n v="2.08"/>
    <n v="1.49"/>
    <x v="1"/>
    <x v="3"/>
    <x v="2"/>
    <x v="5"/>
    <s v="Small Box"/>
    <s v="Economy Binders"/>
    <n v="0.36"/>
    <x v="0"/>
    <x v="1"/>
    <x v="25"/>
    <s v="Sault Sainte Marie"/>
    <n v="49783"/>
    <x v="57"/>
    <x v="1"/>
    <d v="2015-02-28T00:00:00"/>
    <n v="1"/>
    <n v="-3.71956"/>
    <n v="7"/>
    <n v="14.77"/>
    <n v="88136"/>
    <n v="1"/>
    <n v="2.04"/>
    <x v="1"/>
  </r>
  <r>
    <x v="448"/>
    <n v="0"/>
    <s v="Gilbert Godfrey"/>
    <x v="4"/>
    <n v="0.02"/>
    <x v="0"/>
    <n v="53.98"/>
    <n v="5.5"/>
    <x v="2"/>
    <x v="3"/>
    <x v="1"/>
    <x v="1"/>
    <s v="Small Box"/>
    <s v="Nu-Form 106-Key Ergonomic Keyboard w/ Touchpad"/>
    <n v="0.62"/>
    <x v="0"/>
    <x v="1"/>
    <x v="25"/>
    <s v="Sault Sainte Marie"/>
    <n v="49783"/>
    <x v="57"/>
    <x v="1"/>
    <d v="2015-02-28T00:00:00"/>
    <n v="1"/>
    <n v="101.97199999999999"/>
    <n v="8"/>
    <n v="438.33"/>
    <n v="88136"/>
    <n v="0"/>
    <n v="53.959999999999994"/>
    <x v="1"/>
  </r>
  <r>
    <x v="448"/>
    <n v="0"/>
    <s v="Gilbert Godfrey"/>
    <x v="4"/>
    <n v="0.05"/>
    <x v="0"/>
    <n v="4.9800000000000004"/>
    <n v="5.0199999999999996"/>
    <x v="1"/>
    <x v="3"/>
    <x v="2"/>
    <x v="7"/>
    <s v="Small Box"/>
    <s v="Xerox 1989"/>
    <n v="0.38"/>
    <x v="0"/>
    <x v="1"/>
    <x v="25"/>
    <s v="Sault Sainte Marie"/>
    <n v="49783"/>
    <x v="57"/>
    <x v="1"/>
    <d v="2015-02-27T00:00:00"/>
    <n v="0"/>
    <n v="-16.634799999999998"/>
    <n v="7"/>
    <n v="38.11"/>
    <n v="88136"/>
    <n v="0"/>
    <n v="4.9300000000000006"/>
    <x v="1"/>
  </r>
  <r>
    <x v="449"/>
    <n v="1"/>
    <s v="Gregory Holden"/>
    <x v="2"/>
    <n v="0.03"/>
    <x v="0"/>
    <n v="284.98"/>
    <n v="69.55"/>
    <x v="0"/>
    <x v="3"/>
    <x v="0"/>
    <x v="9"/>
    <s v="Jumbo Drum"/>
    <s v="Global Commerce™ Series High-Back Swivel/Tilt Chairs"/>
    <n v="0.6"/>
    <x v="0"/>
    <x v="2"/>
    <x v="8"/>
    <s v="Riverside"/>
    <n v="92503"/>
    <x v="58"/>
    <x v="2"/>
    <d v="2015-03-05T00:00:00"/>
    <n v="5"/>
    <n v="-116.584"/>
    <n v="2"/>
    <n v="619.38"/>
    <n v="87259"/>
    <n v="1"/>
    <n v="284.95000000000005"/>
    <x v="2"/>
  </r>
  <r>
    <x v="449"/>
    <n v="0"/>
    <s v="Gregory Holden"/>
    <x v="2"/>
    <n v="0"/>
    <x v="1"/>
    <n v="12.99"/>
    <n v="14.37"/>
    <x v="1"/>
    <x v="3"/>
    <x v="0"/>
    <x v="11"/>
    <s v="Large Box"/>
    <s v="Tensor &quot;Hersey Kiss&quot; Styled Floor Lamp"/>
    <n v="0.73"/>
    <x v="0"/>
    <x v="2"/>
    <x v="8"/>
    <s v="Riverside"/>
    <n v="92503"/>
    <x v="58"/>
    <x v="2"/>
    <d v="2015-02-28T00:00:00"/>
    <n v="0"/>
    <n v="12.896100000000001"/>
    <n v="1"/>
    <n v="18.690000000000001"/>
    <n v="87259"/>
    <n v="0"/>
    <n v="12.99"/>
    <x v="2"/>
  </r>
  <r>
    <x v="450"/>
    <n v="1"/>
    <s v="Jennifer Stanton"/>
    <x v="2"/>
    <n v="0.09"/>
    <x v="0"/>
    <n v="14.2"/>
    <n v="5.3"/>
    <x v="1"/>
    <x v="1"/>
    <x v="0"/>
    <x v="11"/>
    <s v="Wrap Bag"/>
    <s v="Coloredge Poster Frame"/>
    <n v="0.46"/>
    <x v="0"/>
    <x v="0"/>
    <x v="12"/>
    <s v="Winter Garden"/>
    <n v="34787"/>
    <x v="58"/>
    <x v="2"/>
    <d v="2015-03-01T00:00:00"/>
    <n v="1"/>
    <n v="-324.73"/>
    <n v="4"/>
    <n v="55.08"/>
    <n v="91036"/>
    <n v="1"/>
    <n v="14.11"/>
    <x v="0"/>
  </r>
  <r>
    <x v="451"/>
    <n v="1"/>
    <s v="Gordon Brandt"/>
    <x v="2"/>
    <n v="0.06"/>
    <x v="0"/>
    <n v="19.23"/>
    <n v="6.15"/>
    <x v="1"/>
    <x v="3"/>
    <x v="0"/>
    <x v="11"/>
    <s v="Small Pack"/>
    <s v="Executive Impressions 13&quot; Clairmont Wall Clock"/>
    <n v="0.44"/>
    <x v="0"/>
    <x v="2"/>
    <x v="8"/>
    <s v="Los Angeles"/>
    <n v="90061"/>
    <x v="58"/>
    <x v="2"/>
    <d v="2015-02-28T00:00:00"/>
    <n v="0"/>
    <n v="-25.38"/>
    <n v="4"/>
    <n v="84.6"/>
    <n v="14756"/>
    <n v="1"/>
    <n v="19.170000000000002"/>
    <x v="2"/>
  </r>
  <r>
    <x v="452"/>
    <n v="1"/>
    <s v="Lorraine Boykin"/>
    <x v="2"/>
    <n v="0.06"/>
    <x v="0"/>
    <n v="2.89"/>
    <n v="0.5"/>
    <x v="1"/>
    <x v="1"/>
    <x v="2"/>
    <x v="13"/>
    <s v="Small Box"/>
    <s v="Avery 498"/>
    <n v="0.38"/>
    <x v="0"/>
    <x v="3"/>
    <x v="11"/>
    <s v="Shirley"/>
    <n v="11967"/>
    <x v="58"/>
    <x v="2"/>
    <d v="2015-02-28T00:00:00"/>
    <n v="0"/>
    <n v="9.6117000000000008"/>
    <n v="5"/>
    <n v="13.93"/>
    <n v="89316"/>
    <n v="1"/>
    <n v="2.83"/>
    <x v="3"/>
  </r>
  <r>
    <x v="453"/>
    <n v="1"/>
    <s v="Glenda Simon"/>
    <x v="2"/>
    <n v="0.1"/>
    <x v="0"/>
    <n v="120.98"/>
    <n v="9.07"/>
    <x v="1"/>
    <x v="3"/>
    <x v="2"/>
    <x v="5"/>
    <s v="Small Box"/>
    <s v="GBC VeloBinder Electric Binding Machine"/>
    <n v="0.35"/>
    <x v="0"/>
    <x v="2"/>
    <x v="8"/>
    <s v="Camarillo"/>
    <n v="93010"/>
    <x v="58"/>
    <x v="2"/>
    <d v="2015-03-09T00:00:00"/>
    <n v="9"/>
    <n v="379.3965"/>
    <n v="5"/>
    <n v="549.85"/>
    <n v="88587"/>
    <n v="1"/>
    <n v="120.88000000000001"/>
    <x v="2"/>
  </r>
  <r>
    <x v="453"/>
    <n v="0"/>
    <s v="Glenda Simon"/>
    <x v="2"/>
    <n v="0.08"/>
    <x v="0"/>
    <n v="8.32"/>
    <n v="2.38"/>
    <x v="2"/>
    <x v="3"/>
    <x v="1"/>
    <x v="1"/>
    <s v="Small Pack"/>
    <s v="Imation 3.5 IBM Formatted Diskettes, 10/Box"/>
    <n v="0.74"/>
    <x v="0"/>
    <x v="2"/>
    <x v="8"/>
    <s v="Camarillo"/>
    <n v="93010"/>
    <x v="58"/>
    <x v="2"/>
    <d v="2015-03-04T00:00:00"/>
    <n v="4"/>
    <n v="-41.83"/>
    <n v="6"/>
    <n v="48.99"/>
    <n v="88587"/>
    <n v="0"/>
    <n v="8.24"/>
    <x v="2"/>
  </r>
  <r>
    <x v="453"/>
    <n v="0"/>
    <s v="Glenda Simon"/>
    <x v="2"/>
    <n v="0.1"/>
    <x v="0"/>
    <n v="125.99"/>
    <n v="4.2"/>
    <x v="1"/>
    <x v="3"/>
    <x v="1"/>
    <x v="12"/>
    <s v="Small Box"/>
    <s v="V3682"/>
    <n v="0.59"/>
    <x v="0"/>
    <x v="2"/>
    <x v="8"/>
    <s v="Camarillo"/>
    <n v="93010"/>
    <x v="58"/>
    <x v="2"/>
    <d v="2015-02-28T00:00:00"/>
    <n v="0"/>
    <n v="372.40199999999999"/>
    <n v="7"/>
    <n v="681.42"/>
    <n v="88587"/>
    <n v="0"/>
    <n v="125.89"/>
    <x v="2"/>
  </r>
  <r>
    <x v="454"/>
    <n v="1"/>
    <s v="Eugene H Walsh"/>
    <x v="4"/>
    <n v="0.01"/>
    <x v="0"/>
    <n v="6.48"/>
    <n v="6.57"/>
    <x v="2"/>
    <x v="2"/>
    <x v="2"/>
    <x v="7"/>
    <s v="Small Box"/>
    <s v="Xerox 20"/>
    <n v="0.37"/>
    <x v="0"/>
    <x v="1"/>
    <x v="30"/>
    <s v="Manitowoc"/>
    <n v="54220"/>
    <x v="58"/>
    <x v="2"/>
    <d v="2015-02-28T00:00:00"/>
    <n v="0"/>
    <n v="-46.5244"/>
    <n v="18"/>
    <n v="127.83"/>
    <n v="91166"/>
    <n v="1"/>
    <n v="6.4700000000000006"/>
    <x v="1"/>
  </r>
  <r>
    <x v="455"/>
    <n v="1"/>
    <s v="Dwight Robinson"/>
    <x v="4"/>
    <n v="0.05"/>
    <x v="0"/>
    <n v="20.99"/>
    <n v="4.8099999999999996"/>
    <x v="1"/>
    <x v="3"/>
    <x v="1"/>
    <x v="12"/>
    <s v="Medium Box"/>
    <s v="1726 Digital Answering Machine"/>
    <n v="0.57999999999999996"/>
    <x v="0"/>
    <x v="1"/>
    <x v="38"/>
    <s v="Hays"/>
    <n v="67601"/>
    <x v="58"/>
    <x v="2"/>
    <d v="2015-02-28T00:00:00"/>
    <n v="0"/>
    <n v="4.9017600000000003"/>
    <n v="11"/>
    <n v="199.43"/>
    <n v="88280"/>
    <n v="1"/>
    <n v="20.939999999999998"/>
    <x v="1"/>
  </r>
  <r>
    <x v="456"/>
    <n v="1"/>
    <s v="Lynne Griffith"/>
    <x v="4"/>
    <n v="0"/>
    <x v="1"/>
    <n v="6.37"/>
    <n v="5.19"/>
    <x v="1"/>
    <x v="1"/>
    <x v="2"/>
    <x v="5"/>
    <s v="Small Box"/>
    <s v="C-Line Peel &amp; Stick Add-On Filing Pockets, 8-3/4 x 5-1/8, 10/Pack"/>
    <n v="0.38"/>
    <x v="0"/>
    <x v="3"/>
    <x v="36"/>
    <s v="Hagerstown"/>
    <n v="21740"/>
    <x v="58"/>
    <x v="2"/>
    <d v="2015-03-02T00:00:00"/>
    <n v="2"/>
    <n v="-27.1492"/>
    <n v="15"/>
    <n v="99.75"/>
    <n v="86592"/>
    <n v="1"/>
    <n v="6.37"/>
    <x v="3"/>
  </r>
  <r>
    <x v="280"/>
    <n v="0"/>
    <s v="Glenda Hunter"/>
    <x v="4"/>
    <n v="0.04"/>
    <x v="0"/>
    <n v="17.239999999999998"/>
    <n v="3.26"/>
    <x v="1"/>
    <x v="2"/>
    <x v="2"/>
    <x v="16"/>
    <s v="Small Pack"/>
    <s v="Fiskars 8&quot; Scissors, 2/Pack"/>
    <n v="0.56000000000000005"/>
    <x v="0"/>
    <x v="2"/>
    <x v="8"/>
    <s v="Twentynine Palms"/>
    <n v="92277"/>
    <x v="58"/>
    <x v="2"/>
    <d v="2015-02-28T00:00:00"/>
    <n v="0"/>
    <n v="47.73"/>
    <n v="7"/>
    <n v="119.6"/>
    <n v="88546"/>
    <n v="1"/>
    <n v="17.2"/>
    <x v="2"/>
  </r>
  <r>
    <x v="457"/>
    <n v="1"/>
    <s v="Stephen Lam"/>
    <x v="3"/>
    <n v="0"/>
    <x v="1"/>
    <n v="8.5"/>
    <n v="1.99"/>
    <x v="1"/>
    <x v="3"/>
    <x v="1"/>
    <x v="1"/>
    <s v="Small Pack"/>
    <s v="Hewlett-Packard 4.7GB DVD+R Discs"/>
    <n v="0.49"/>
    <x v="0"/>
    <x v="2"/>
    <x v="26"/>
    <s v="Pahrump"/>
    <n v="89041"/>
    <x v="58"/>
    <x v="2"/>
    <d v="2015-03-02T00:00:00"/>
    <n v="2"/>
    <n v="71.735600000000005"/>
    <n v="14"/>
    <n v="122.25"/>
    <n v="89344"/>
    <n v="1"/>
    <n v="8.5"/>
    <x v="2"/>
  </r>
  <r>
    <x v="457"/>
    <n v="0"/>
    <s v="Stephen Lam"/>
    <x v="3"/>
    <n v="0.03"/>
    <x v="0"/>
    <n v="95.43"/>
    <n v="19.989999999999998"/>
    <x v="1"/>
    <x v="3"/>
    <x v="2"/>
    <x v="6"/>
    <s v="Small Box"/>
    <s v="Fellowes Stor/Drawer® Steel Plus™ Storage Drawers"/>
    <n v="0.79"/>
    <x v="0"/>
    <x v="2"/>
    <x v="26"/>
    <s v="Pahrump"/>
    <n v="89041"/>
    <x v="58"/>
    <x v="2"/>
    <d v="2015-03-02T00:00:00"/>
    <n v="2"/>
    <n v="-79.320800000000006"/>
    <n v="2"/>
    <n v="206.09"/>
    <n v="89344"/>
    <n v="0"/>
    <n v="95.4"/>
    <x v="2"/>
  </r>
  <r>
    <x v="458"/>
    <n v="1"/>
    <s v="Michael Tanner"/>
    <x v="3"/>
    <n v="0.05"/>
    <x v="0"/>
    <n v="9.65"/>
    <n v="6.22"/>
    <x v="1"/>
    <x v="3"/>
    <x v="0"/>
    <x v="11"/>
    <s v="Small Box"/>
    <s v="Eldon Expressions™ Desk Accessory, Wood Pencil Holder, Oak"/>
    <n v="0.55000000000000004"/>
    <x v="0"/>
    <x v="1"/>
    <x v="25"/>
    <s v="Bay City"/>
    <n v="48708"/>
    <x v="58"/>
    <x v="2"/>
    <d v="2015-02-28T00:00:00"/>
    <n v="0"/>
    <n v="-14.6432"/>
    <n v="15"/>
    <n v="151.34"/>
    <n v="91363"/>
    <n v="1"/>
    <n v="9.6"/>
    <x v="1"/>
  </r>
  <r>
    <x v="72"/>
    <n v="0"/>
    <s v="Robyn Lyon"/>
    <x v="3"/>
    <n v="0.05"/>
    <x v="0"/>
    <n v="34.979999999999997"/>
    <n v="7.53"/>
    <x v="2"/>
    <x v="2"/>
    <x v="1"/>
    <x v="1"/>
    <s v="Small Box"/>
    <s v="Fellowes EZ Multi-Media Keyboard"/>
    <n v="0.76"/>
    <x v="0"/>
    <x v="3"/>
    <x v="27"/>
    <s v="Garfield Heights"/>
    <n v="44125"/>
    <x v="58"/>
    <x v="2"/>
    <d v="2015-03-03T00:00:00"/>
    <n v="3"/>
    <n v="-32.666400000000003"/>
    <n v="16"/>
    <n v="581.08000000000004"/>
    <n v="88157"/>
    <n v="1"/>
    <n v="34.93"/>
    <x v="3"/>
  </r>
  <r>
    <x v="72"/>
    <n v="0"/>
    <s v="Robyn Lyon"/>
    <x v="3"/>
    <n v="0"/>
    <x v="1"/>
    <n v="3.14"/>
    <n v="1.92"/>
    <x v="1"/>
    <x v="2"/>
    <x v="2"/>
    <x v="16"/>
    <s v="Wrap Bag"/>
    <s v="Serrated Blade or Curved Handle Hand Letter Openers"/>
    <n v="0.84"/>
    <x v="0"/>
    <x v="3"/>
    <x v="27"/>
    <s v="Garfield Heights"/>
    <n v="44125"/>
    <x v="58"/>
    <x v="2"/>
    <d v="2015-03-02T00:00:00"/>
    <n v="2"/>
    <n v="-13.135199999999999"/>
    <n v="8"/>
    <n v="27.53"/>
    <n v="88157"/>
    <n v="0"/>
    <n v="3.14"/>
    <x v="3"/>
  </r>
  <r>
    <x v="459"/>
    <n v="1"/>
    <s v="Faye Hanna"/>
    <x v="3"/>
    <n v="0.1"/>
    <x v="0"/>
    <n v="11.55"/>
    <n v="2.36"/>
    <x v="1"/>
    <x v="0"/>
    <x v="2"/>
    <x v="2"/>
    <s v="Wrap Bag"/>
    <s v="Newell 309"/>
    <n v="0.55000000000000004"/>
    <x v="0"/>
    <x v="2"/>
    <x v="8"/>
    <s v="El Dorado Hills"/>
    <n v="95630"/>
    <x v="58"/>
    <x v="2"/>
    <d v="2015-02-28T00:00:00"/>
    <n v="0"/>
    <n v="69.767200000000003"/>
    <n v="12"/>
    <n v="135.77000000000001"/>
    <n v="87619"/>
    <n v="1"/>
    <n v="11.450000000000001"/>
    <x v="2"/>
  </r>
  <r>
    <x v="460"/>
    <n v="1"/>
    <s v="Denise Parks"/>
    <x v="0"/>
    <n v="0.09"/>
    <x v="0"/>
    <n v="90.98"/>
    <n v="56.2"/>
    <x v="2"/>
    <x v="2"/>
    <x v="0"/>
    <x v="11"/>
    <s v="Medium Box"/>
    <s v="Eldon ClusterMat Chair Mat with Cordless Antistatic Protection"/>
    <n v="0.74"/>
    <x v="0"/>
    <x v="3"/>
    <x v="29"/>
    <s v="Auburn"/>
    <n v="4210"/>
    <x v="59"/>
    <x v="3"/>
    <d v="2015-03-02T00:00:00"/>
    <n v="1"/>
    <n v="-1570.32"/>
    <n v="20"/>
    <n v="1782.44"/>
    <n v="86566"/>
    <n v="1"/>
    <n v="90.89"/>
    <x v="3"/>
  </r>
  <r>
    <x v="461"/>
    <n v="1"/>
    <s v="Theresa Winters"/>
    <x v="0"/>
    <n v="0.09"/>
    <x v="0"/>
    <n v="28.48"/>
    <n v="1.99"/>
    <x v="1"/>
    <x v="2"/>
    <x v="1"/>
    <x v="1"/>
    <s v="Small Pack"/>
    <s v="Memorex 4.7GB DVD+RW, 3/Pack"/>
    <n v="0.4"/>
    <x v="0"/>
    <x v="0"/>
    <x v="1"/>
    <s v="Bryant"/>
    <n v="72022"/>
    <x v="59"/>
    <x v="3"/>
    <d v="2015-03-02T00:00:00"/>
    <n v="1"/>
    <n v="-17.149999999999999"/>
    <n v="6"/>
    <n v="160.16999999999999"/>
    <n v="88387"/>
    <n v="1"/>
    <n v="28.39"/>
    <x v="0"/>
  </r>
  <r>
    <x v="461"/>
    <n v="0"/>
    <s v="Theresa Winters"/>
    <x v="0"/>
    <n v="0"/>
    <x v="1"/>
    <n v="2.08"/>
    <n v="5.33"/>
    <x v="1"/>
    <x v="2"/>
    <x v="0"/>
    <x v="11"/>
    <s v="Small Box"/>
    <s v="Eldon® Wave Desk Accessories"/>
    <n v="0.43"/>
    <x v="0"/>
    <x v="0"/>
    <x v="1"/>
    <s v="Bryant"/>
    <n v="72022"/>
    <x v="59"/>
    <x v="3"/>
    <d v="2015-03-03T00:00:00"/>
    <n v="2"/>
    <n v="-29.54"/>
    <n v="3"/>
    <n v="7.47"/>
    <n v="88387"/>
    <n v="0"/>
    <n v="2.08"/>
    <x v="0"/>
  </r>
  <r>
    <x v="461"/>
    <n v="0"/>
    <s v="Theresa Winters"/>
    <x v="0"/>
    <n v="0.06"/>
    <x v="0"/>
    <n v="45.99"/>
    <n v="4.99"/>
    <x v="2"/>
    <x v="2"/>
    <x v="1"/>
    <x v="12"/>
    <s v="Small Box"/>
    <s v="KF 788"/>
    <n v="0.56000000000000005"/>
    <x v="0"/>
    <x v="0"/>
    <x v="1"/>
    <s v="Bryant"/>
    <n v="72022"/>
    <x v="59"/>
    <x v="3"/>
    <d v="2015-03-02T00:00:00"/>
    <n v="1"/>
    <n v="-329.78399999999999"/>
    <n v="10"/>
    <n v="370.81"/>
    <n v="88387"/>
    <n v="0"/>
    <n v="45.93"/>
    <x v="0"/>
  </r>
  <r>
    <x v="462"/>
    <n v="1"/>
    <s v="Josephine Rao"/>
    <x v="0"/>
    <n v="7.0000000000000007E-2"/>
    <x v="0"/>
    <n v="40.98"/>
    <n v="7.47"/>
    <x v="1"/>
    <x v="3"/>
    <x v="2"/>
    <x v="5"/>
    <s v="Small Box"/>
    <s v="Wilson Jones Ledger-Size, Piano-Hinge Binder, 2&quot;, Blue"/>
    <n v="0.37"/>
    <x v="0"/>
    <x v="1"/>
    <x v="2"/>
    <s v="Hammond"/>
    <n v="46324"/>
    <x v="59"/>
    <x v="3"/>
    <d v="2015-03-02T00:00:00"/>
    <n v="1"/>
    <n v="54.901499999999999"/>
    <n v="2"/>
    <n v="81.900000000000006"/>
    <n v="90114"/>
    <n v="1"/>
    <n v="40.909999999999997"/>
    <x v="1"/>
  </r>
  <r>
    <x v="463"/>
    <n v="1"/>
    <s v="Harold Albright"/>
    <x v="0"/>
    <n v="7.0000000000000007E-2"/>
    <x v="0"/>
    <n v="40.98"/>
    <n v="7.47"/>
    <x v="1"/>
    <x v="3"/>
    <x v="2"/>
    <x v="5"/>
    <s v="Small Box"/>
    <s v="Wilson Jones Ledger-Size, Piano-Hinge Binder, 2&quot;, Blue"/>
    <n v="0.37"/>
    <x v="0"/>
    <x v="2"/>
    <x v="4"/>
    <s v="Seattle"/>
    <n v="98119"/>
    <x v="59"/>
    <x v="3"/>
    <d v="2015-03-02T00:00:00"/>
    <n v="1"/>
    <n v="54.901499999999999"/>
    <n v="8"/>
    <n v="327.61"/>
    <n v="19042"/>
    <n v="1"/>
    <n v="40.909999999999997"/>
    <x v="2"/>
  </r>
  <r>
    <x v="464"/>
    <n v="1"/>
    <s v="Caroline Stone"/>
    <x v="0"/>
    <n v="0.1"/>
    <x v="0"/>
    <n v="6.74"/>
    <n v="1.72"/>
    <x v="1"/>
    <x v="1"/>
    <x v="2"/>
    <x v="7"/>
    <s v="Wrap Bag"/>
    <s v="Memo Book, 100 Message Capacity, 5 3/8” x 11”"/>
    <n v="0.35"/>
    <x v="0"/>
    <x v="1"/>
    <x v="10"/>
    <s v="Lansing"/>
    <n v="60438"/>
    <x v="59"/>
    <x v="3"/>
    <d v="2015-03-03T00:00:00"/>
    <n v="2"/>
    <n v="65.41"/>
    <n v="15"/>
    <n v="98.17"/>
    <n v="89394"/>
    <n v="1"/>
    <n v="6.6400000000000006"/>
    <x v="1"/>
  </r>
  <r>
    <x v="465"/>
    <n v="1"/>
    <s v="Edwin Coley"/>
    <x v="1"/>
    <n v="0.02"/>
    <x v="0"/>
    <n v="11.34"/>
    <n v="11.25"/>
    <x v="1"/>
    <x v="3"/>
    <x v="2"/>
    <x v="7"/>
    <s v="Small Box"/>
    <s v="Staples 1 Part Blank Computer Paper"/>
    <n v="0.36"/>
    <x v="0"/>
    <x v="1"/>
    <x v="18"/>
    <s v="Mansfield"/>
    <n v="76063"/>
    <x v="59"/>
    <x v="3"/>
    <d v="2015-03-02T00:00:00"/>
    <n v="1"/>
    <n v="-155.21"/>
    <n v="9"/>
    <n v="105.75"/>
    <n v="88093"/>
    <n v="1"/>
    <n v="11.32"/>
    <x v="1"/>
  </r>
  <r>
    <x v="194"/>
    <n v="0"/>
    <s v="Michele Bradshaw"/>
    <x v="1"/>
    <n v="0.06"/>
    <x v="0"/>
    <n v="19.98"/>
    <n v="10.49"/>
    <x v="1"/>
    <x v="1"/>
    <x v="0"/>
    <x v="11"/>
    <s v="Small Box"/>
    <s v="12-1/2 Diameter Round Wall Clock"/>
    <n v="0.49"/>
    <x v="0"/>
    <x v="0"/>
    <x v="12"/>
    <s v="Dunedin"/>
    <n v="34698"/>
    <x v="59"/>
    <x v="3"/>
    <d v="2015-03-03T00:00:00"/>
    <n v="2"/>
    <n v="514.17719999999997"/>
    <n v="5"/>
    <n v="103.37"/>
    <n v="89776"/>
    <n v="1"/>
    <n v="19.920000000000002"/>
    <x v="0"/>
  </r>
  <r>
    <x v="194"/>
    <n v="0"/>
    <s v="Michele Bradshaw"/>
    <x v="1"/>
    <n v="0.08"/>
    <x v="0"/>
    <n v="1.76"/>
    <n v="4.8600000000000003"/>
    <x v="1"/>
    <x v="1"/>
    <x v="0"/>
    <x v="11"/>
    <s v="Small Box"/>
    <s v="Regeneration Desk Collection"/>
    <n v="0.41"/>
    <x v="0"/>
    <x v="0"/>
    <x v="12"/>
    <s v="Dunedin"/>
    <n v="34698"/>
    <x v="59"/>
    <x v="3"/>
    <d v="2015-03-02T00:00:00"/>
    <n v="1"/>
    <n v="235.65600000000001"/>
    <n v="23"/>
    <n v="40.22"/>
    <n v="89776"/>
    <n v="0"/>
    <n v="1.68"/>
    <x v="0"/>
  </r>
  <r>
    <x v="466"/>
    <n v="1"/>
    <s v="Tracy Buckley"/>
    <x v="1"/>
    <n v="0.08"/>
    <x v="0"/>
    <n v="22.23"/>
    <n v="3.63"/>
    <x v="1"/>
    <x v="2"/>
    <x v="0"/>
    <x v="11"/>
    <s v="Small Pack"/>
    <s v="Executive Impressions 14&quot; Contract Wall Clock"/>
    <n v="0.52"/>
    <x v="0"/>
    <x v="0"/>
    <x v="1"/>
    <s v="North Little Rock"/>
    <n v="72113"/>
    <x v="59"/>
    <x v="3"/>
    <d v="2015-03-03T00:00:00"/>
    <n v="2"/>
    <n v="-29.61"/>
    <n v="10"/>
    <n v="210.33"/>
    <n v="85897"/>
    <n v="1"/>
    <n v="22.150000000000002"/>
    <x v="0"/>
  </r>
  <r>
    <x v="467"/>
    <n v="1"/>
    <s v="Judith Shepherd"/>
    <x v="2"/>
    <n v="0.09"/>
    <x v="0"/>
    <n v="90.97"/>
    <n v="14"/>
    <x v="0"/>
    <x v="2"/>
    <x v="1"/>
    <x v="3"/>
    <s v="Jumbo Drum"/>
    <s v="Lexmark Z54se Color Inkjet Printer"/>
    <n v="0.36"/>
    <x v="0"/>
    <x v="1"/>
    <x v="30"/>
    <s v="Muskego"/>
    <n v="53150"/>
    <x v="59"/>
    <x v="3"/>
    <d v="2015-03-03T00:00:00"/>
    <n v="2"/>
    <n v="35.29"/>
    <n v="3"/>
    <n v="260"/>
    <n v="90301"/>
    <n v="1"/>
    <n v="90.88"/>
    <x v="1"/>
  </r>
  <r>
    <x v="468"/>
    <n v="1"/>
    <s v="Donna Braun"/>
    <x v="4"/>
    <n v="0.06"/>
    <x v="0"/>
    <n v="3499.99"/>
    <n v="24.49"/>
    <x v="2"/>
    <x v="3"/>
    <x v="1"/>
    <x v="4"/>
    <s v="Large Box"/>
    <s v="Canon imageCLASS 2200 Advanced Copier"/>
    <n v="0.37"/>
    <x v="0"/>
    <x v="0"/>
    <x v="16"/>
    <s v="Hoover"/>
    <n v="35244"/>
    <x v="59"/>
    <x v="3"/>
    <d v="2015-03-04T00:00:00"/>
    <n v="3"/>
    <n v="-68.432000000000002"/>
    <n v="1"/>
    <n v="3550.28"/>
    <n v="89219"/>
    <n v="1"/>
    <n v="3499.93"/>
    <x v="0"/>
  </r>
  <r>
    <x v="469"/>
    <n v="1"/>
    <s v="Anita Kent"/>
    <x v="3"/>
    <n v="0.09"/>
    <x v="0"/>
    <n v="5.78"/>
    <n v="5.67"/>
    <x v="1"/>
    <x v="2"/>
    <x v="2"/>
    <x v="7"/>
    <s v="Small Box"/>
    <s v="Xerox 1978"/>
    <n v="0.36"/>
    <x v="0"/>
    <x v="3"/>
    <x v="33"/>
    <s v="Linden"/>
    <n v="7036"/>
    <x v="59"/>
    <x v="3"/>
    <d v="2015-03-03T00:00:00"/>
    <n v="2"/>
    <n v="-7.96"/>
    <n v="1"/>
    <n v="11.35"/>
    <n v="87378"/>
    <n v="1"/>
    <n v="5.69"/>
    <x v="3"/>
  </r>
  <r>
    <x v="470"/>
    <n v="1"/>
    <s v="Jacob Hirsch"/>
    <x v="3"/>
    <n v="0.05"/>
    <x v="0"/>
    <n v="535.64"/>
    <n v="14.7"/>
    <x v="0"/>
    <x v="2"/>
    <x v="1"/>
    <x v="3"/>
    <s v="Jumbo Drum"/>
    <s v="Epson LQ-870 Dot Matrix Printer"/>
    <n v="0.59"/>
    <x v="0"/>
    <x v="3"/>
    <x v="40"/>
    <s v="Barrington"/>
    <n v="2806"/>
    <x v="59"/>
    <x v="3"/>
    <d v="2015-03-03T00:00:00"/>
    <n v="2"/>
    <n v="4407.4399999999996"/>
    <n v="15"/>
    <n v="7029.1"/>
    <n v="87378"/>
    <n v="0"/>
    <n v="535.59"/>
    <x v="3"/>
  </r>
  <r>
    <x v="471"/>
    <n v="1"/>
    <s v="Sidney Gilliam"/>
    <x v="1"/>
    <n v="0.08"/>
    <x v="0"/>
    <n v="170.98"/>
    <n v="35.89"/>
    <x v="0"/>
    <x v="0"/>
    <x v="0"/>
    <x v="10"/>
    <s v="Jumbo Box"/>
    <s v="Rush Hierlooms Collection 1&quot; Thick Stackable Bookcases"/>
    <n v="0.66"/>
    <x v="0"/>
    <x v="0"/>
    <x v="12"/>
    <s v="Riverview"/>
    <n v="33569"/>
    <x v="60"/>
    <x v="4"/>
    <d v="2015-03-04T00:00:00"/>
    <n v="2"/>
    <n v="-119.812"/>
    <n v="1"/>
    <n v="199.48"/>
    <n v="89025"/>
    <n v="1"/>
    <n v="170.89999999999998"/>
    <x v="0"/>
  </r>
  <r>
    <x v="472"/>
    <n v="1"/>
    <s v="Lynn Morrow"/>
    <x v="3"/>
    <n v="0"/>
    <x v="1"/>
    <n v="3.69"/>
    <n v="0.5"/>
    <x v="1"/>
    <x v="0"/>
    <x v="2"/>
    <x v="13"/>
    <s v="Small Box"/>
    <s v="Avery 501"/>
    <n v="0.38"/>
    <x v="0"/>
    <x v="0"/>
    <x v="21"/>
    <s v="Salem"/>
    <n v="24153"/>
    <x v="60"/>
    <x v="4"/>
    <d v="2015-03-04T00:00:00"/>
    <n v="2"/>
    <n v="-37.5291"/>
    <n v="1"/>
    <n v="4"/>
    <n v="87406"/>
    <n v="1"/>
    <n v="3.69"/>
    <x v="0"/>
  </r>
  <r>
    <x v="472"/>
    <n v="0"/>
    <s v="Lynn Morrow"/>
    <x v="3"/>
    <n v="0.02"/>
    <x v="0"/>
    <n v="175.99"/>
    <n v="4.99"/>
    <x v="2"/>
    <x v="0"/>
    <x v="1"/>
    <x v="12"/>
    <s v="Small Box"/>
    <s v="5165"/>
    <n v="0.59"/>
    <x v="0"/>
    <x v="0"/>
    <x v="21"/>
    <s v="Salem"/>
    <n v="24153"/>
    <x v="60"/>
    <x v="4"/>
    <d v="2015-03-02T00:00:00"/>
    <n v="0"/>
    <n v="101.49"/>
    <n v="4"/>
    <n v="589.79999999999995"/>
    <n v="87406"/>
    <n v="0"/>
    <n v="175.97"/>
    <x v="0"/>
  </r>
  <r>
    <x v="473"/>
    <n v="1"/>
    <s v="Shannon Aldridge"/>
    <x v="3"/>
    <n v="0"/>
    <x v="1"/>
    <n v="8.33"/>
    <n v="1.99"/>
    <x v="2"/>
    <x v="1"/>
    <x v="1"/>
    <x v="1"/>
    <s v="Small Pack"/>
    <s v="80 Minute Slim Jewel Case CD-R , 10/Pack - Staples"/>
    <n v="0.52"/>
    <x v="0"/>
    <x v="3"/>
    <x v="27"/>
    <s v="North Olmsted"/>
    <n v="44070"/>
    <x v="60"/>
    <x v="4"/>
    <d v="2015-03-04T00:00:00"/>
    <n v="2"/>
    <n v="74.181899999999999"/>
    <n v="12"/>
    <n v="107.51"/>
    <n v="91492"/>
    <n v="1"/>
    <n v="8.33"/>
    <x v="3"/>
  </r>
  <r>
    <x v="474"/>
    <n v="1"/>
    <s v="Susan Carroll Berman"/>
    <x v="3"/>
    <n v="0"/>
    <x v="1"/>
    <n v="8.33"/>
    <n v="1.99"/>
    <x v="2"/>
    <x v="1"/>
    <x v="1"/>
    <x v="1"/>
    <s v="Small Pack"/>
    <s v="80 Minute Slim Jewel Case CD-R , 10/Pack - Staples"/>
    <n v="0.52"/>
    <x v="0"/>
    <x v="2"/>
    <x v="4"/>
    <s v="Seattle"/>
    <n v="98107"/>
    <x v="60"/>
    <x v="4"/>
    <d v="2015-03-04T00:00:00"/>
    <n v="2"/>
    <n v="82.31"/>
    <n v="47"/>
    <n v="421.08"/>
    <n v="54369"/>
    <n v="1"/>
    <n v="8.33"/>
    <x v="2"/>
  </r>
  <r>
    <x v="475"/>
    <n v="1"/>
    <s v="Carole Miller"/>
    <x v="3"/>
    <n v="0.06"/>
    <x v="0"/>
    <n v="355.98"/>
    <n v="58.92"/>
    <x v="0"/>
    <x v="1"/>
    <x v="0"/>
    <x v="9"/>
    <s v="Jumbo Drum"/>
    <s v="Hon 4700 Series Mobuis™ Mid-Back Task Chairs with Adjustable Arms"/>
    <n v="0.64"/>
    <x v="0"/>
    <x v="3"/>
    <x v="27"/>
    <s v="Austintown"/>
    <n v="44515"/>
    <x v="60"/>
    <x v="4"/>
    <d v="2015-03-03T00:00:00"/>
    <n v="1"/>
    <n v="1660.92"/>
    <n v="14"/>
    <n v="5086.08"/>
    <n v="91376"/>
    <n v="1"/>
    <n v="355.92"/>
    <x v="3"/>
  </r>
  <r>
    <x v="476"/>
    <n v="1"/>
    <s v="Lynn O'Donnell"/>
    <x v="2"/>
    <n v="0.08"/>
    <x v="0"/>
    <n v="2.08"/>
    <n v="5.33"/>
    <x v="1"/>
    <x v="3"/>
    <x v="0"/>
    <x v="11"/>
    <s v="Small Box"/>
    <s v="Eldon® Wave Desk Accessories"/>
    <n v="0.43"/>
    <x v="0"/>
    <x v="1"/>
    <x v="10"/>
    <s v="Elgin"/>
    <n v="60123"/>
    <x v="61"/>
    <x v="5"/>
    <d v="2015-03-10T00:00:00"/>
    <n v="7"/>
    <n v="-129.01"/>
    <n v="9"/>
    <n v="19.670000000000002"/>
    <n v="86973"/>
    <n v="1"/>
    <n v="2"/>
    <x v="1"/>
  </r>
  <r>
    <x v="130"/>
    <n v="0"/>
    <s v="Ernest Barber"/>
    <x v="3"/>
    <n v="0.05"/>
    <x v="0"/>
    <n v="10.98"/>
    <n v="4.8"/>
    <x v="1"/>
    <x v="3"/>
    <x v="2"/>
    <x v="15"/>
    <s v="Small Box"/>
    <s v="Manila Recycled Extra-Heavyweight Clasp Envelopes, 6&quot; x 9&quot;"/>
    <n v="0.36"/>
    <x v="0"/>
    <x v="2"/>
    <x v="26"/>
    <s v="Carson City"/>
    <n v="89701"/>
    <x v="61"/>
    <x v="5"/>
    <d v="2015-03-05T00:00:00"/>
    <n v="2"/>
    <n v="90.62"/>
    <n v="22"/>
    <n v="243.11"/>
    <n v="88480"/>
    <n v="1"/>
    <n v="10.93"/>
    <x v="2"/>
  </r>
  <r>
    <x v="477"/>
    <n v="1"/>
    <s v="Peter McConnell"/>
    <x v="0"/>
    <n v="0.02"/>
    <x v="0"/>
    <n v="280.98"/>
    <n v="57"/>
    <x v="0"/>
    <x v="1"/>
    <x v="0"/>
    <x v="9"/>
    <s v="Jumbo Drum"/>
    <s v="Hon 2090 “Pillow Soft” Series Mid Back Swivel/Tilt Chairs"/>
    <n v="0.78"/>
    <x v="0"/>
    <x v="0"/>
    <x v="0"/>
    <s v="Columbus"/>
    <n v="39701"/>
    <x v="62"/>
    <x v="6"/>
    <d v="2015-03-05T00:00:00"/>
    <n v="1"/>
    <n v="1141.7940000000001"/>
    <n v="4"/>
    <n v="1128.74"/>
    <n v="88879"/>
    <n v="1"/>
    <n v="280.96000000000004"/>
    <x v="0"/>
  </r>
  <r>
    <x v="146"/>
    <n v="0"/>
    <s v="Kristine Singleton"/>
    <x v="0"/>
    <n v="0.08"/>
    <x v="0"/>
    <n v="5.4"/>
    <n v="7.78"/>
    <x v="1"/>
    <x v="3"/>
    <x v="2"/>
    <x v="5"/>
    <s v="Small Box"/>
    <s v="3M Organizer Strips"/>
    <n v="0.37"/>
    <x v="0"/>
    <x v="1"/>
    <x v="10"/>
    <s v="Naperville"/>
    <n v="60540"/>
    <x v="62"/>
    <x v="6"/>
    <d v="2015-03-04T00:00:00"/>
    <n v="0"/>
    <n v="-44.067999999999998"/>
    <n v="4"/>
    <n v="25.35"/>
    <n v="86792"/>
    <n v="1"/>
    <n v="5.32"/>
    <x v="1"/>
  </r>
  <r>
    <x v="146"/>
    <n v="0"/>
    <s v="Kristine Singleton"/>
    <x v="0"/>
    <n v="0.09"/>
    <x v="0"/>
    <n v="8.4600000000000009"/>
    <n v="8.99"/>
    <x v="2"/>
    <x v="3"/>
    <x v="1"/>
    <x v="1"/>
    <s v="Small Pack"/>
    <s v="Imation 3.5 IBM Diskettes, 10/Box"/>
    <n v="0.79"/>
    <x v="0"/>
    <x v="1"/>
    <x v="10"/>
    <s v="Naperville"/>
    <n v="60540"/>
    <x v="62"/>
    <x v="6"/>
    <d v="2015-03-07T00:00:00"/>
    <n v="3"/>
    <n v="-100.51"/>
    <n v="5"/>
    <n v="45.03"/>
    <n v="86792"/>
    <n v="0"/>
    <n v="8.370000000000001"/>
    <x v="1"/>
  </r>
  <r>
    <x v="146"/>
    <n v="0"/>
    <s v="Kristine Singleton"/>
    <x v="0"/>
    <n v="0.21"/>
    <x v="0"/>
    <n v="14.98"/>
    <n v="8.99"/>
    <x v="1"/>
    <x v="3"/>
    <x v="0"/>
    <x v="11"/>
    <s v="Small Pack"/>
    <s v="GE 4 Foot Flourescent Tube, 40 Watt"/>
    <n v="0.39"/>
    <x v="0"/>
    <x v="1"/>
    <x v="10"/>
    <s v="Naperville"/>
    <n v="60540"/>
    <x v="62"/>
    <x v="6"/>
    <d v="2015-03-05T00:00:00"/>
    <n v="1"/>
    <n v="-17.75"/>
    <n v="10"/>
    <n v="153.87"/>
    <n v="86792"/>
    <n v="0"/>
    <n v="14.77"/>
    <x v="1"/>
  </r>
  <r>
    <x v="146"/>
    <n v="0"/>
    <s v="Kristine Singleton"/>
    <x v="0"/>
    <n v="0.04"/>
    <x v="0"/>
    <n v="155.99"/>
    <n v="8.08"/>
    <x v="1"/>
    <x v="3"/>
    <x v="1"/>
    <x v="12"/>
    <s v="Small Box"/>
    <s v="300 Series Non-Flip"/>
    <n v="0.6"/>
    <x v="0"/>
    <x v="1"/>
    <x v="10"/>
    <s v="Naperville"/>
    <n v="60540"/>
    <x v="62"/>
    <x v="6"/>
    <d v="2015-03-05T00:00:00"/>
    <n v="1"/>
    <n v="1374.9480000000001"/>
    <n v="22"/>
    <n v="2800.33"/>
    <n v="86792"/>
    <n v="0"/>
    <n v="155.95000000000002"/>
    <x v="1"/>
  </r>
  <r>
    <x v="443"/>
    <n v="0"/>
    <s v="Lloyd Dickson"/>
    <x v="2"/>
    <n v="0.06"/>
    <x v="0"/>
    <n v="10.14"/>
    <n v="2.27"/>
    <x v="1"/>
    <x v="0"/>
    <x v="2"/>
    <x v="7"/>
    <s v="Wrap Bag"/>
    <s v="Staples Wirebound Steno Books, 6&quot; x 9&quot;, 12/Pack"/>
    <n v="0.36"/>
    <x v="0"/>
    <x v="1"/>
    <x v="10"/>
    <s v="Buffalo Grove"/>
    <n v="60089"/>
    <x v="62"/>
    <x v="6"/>
    <d v="2015-03-04T00:00:00"/>
    <n v="0"/>
    <n v="-3.88"/>
    <n v="1"/>
    <n v="12.18"/>
    <n v="90043"/>
    <n v="1"/>
    <n v="10.08"/>
    <x v="1"/>
  </r>
  <r>
    <x v="359"/>
    <n v="0"/>
    <s v="Danielle Baird"/>
    <x v="2"/>
    <n v="0.1"/>
    <x v="0"/>
    <n v="205.99"/>
    <n v="8.99"/>
    <x v="1"/>
    <x v="3"/>
    <x v="1"/>
    <x v="12"/>
    <s v="Small Box"/>
    <s v="TimeportP7382"/>
    <n v="0.56000000000000005"/>
    <x v="0"/>
    <x v="0"/>
    <x v="12"/>
    <s v="Fort Lauderdale"/>
    <n v="33311"/>
    <x v="62"/>
    <x v="6"/>
    <d v="2015-03-08T00:00:00"/>
    <n v="4"/>
    <n v="147"/>
    <n v="2"/>
    <n v="324.62"/>
    <n v="88267"/>
    <n v="1"/>
    <n v="205.89000000000001"/>
    <x v="0"/>
  </r>
  <r>
    <x v="388"/>
    <n v="0"/>
    <s v="Wallace Werner"/>
    <x v="4"/>
    <n v="0.06"/>
    <x v="0"/>
    <n v="175.99"/>
    <n v="8.99"/>
    <x v="1"/>
    <x v="3"/>
    <x v="1"/>
    <x v="12"/>
    <s v="Small Box"/>
    <s v="2180"/>
    <n v="0.56999999999999995"/>
    <x v="0"/>
    <x v="2"/>
    <x v="8"/>
    <s v="Vallejo"/>
    <n v="94591"/>
    <x v="62"/>
    <x v="6"/>
    <d v="2015-03-06T00:00:00"/>
    <n v="2"/>
    <n v="2031.5070000000001"/>
    <n v="23"/>
    <n v="3363.53"/>
    <n v="87177"/>
    <n v="1"/>
    <n v="175.93"/>
    <x v="2"/>
  </r>
  <r>
    <x v="478"/>
    <n v="1"/>
    <s v="Katie Dougherty"/>
    <x v="4"/>
    <n v="0.01"/>
    <x v="0"/>
    <n v="3.95"/>
    <n v="5.13"/>
    <x v="1"/>
    <x v="3"/>
    <x v="2"/>
    <x v="8"/>
    <s v="Small Box"/>
    <s v="Hoover Replacement Belts For Soft Guard™ &amp; Commercial Ltweight Upright Vacs, 2/Pk"/>
    <n v="0.59"/>
    <x v="0"/>
    <x v="2"/>
    <x v="4"/>
    <s v="Spanaway"/>
    <n v="98387"/>
    <x v="62"/>
    <x v="6"/>
    <d v="2015-03-05T00:00:00"/>
    <n v="1"/>
    <n v="-19.93"/>
    <n v="2"/>
    <n v="10.11"/>
    <n v="88890"/>
    <n v="1"/>
    <n v="3.9400000000000004"/>
    <x v="2"/>
  </r>
  <r>
    <x v="478"/>
    <n v="0"/>
    <s v="Katie Dougherty"/>
    <x v="4"/>
    <n v="0.02"/>
    <x v="0"/>
    <n v="367.99"/>
    <n v="19.989999999999998"/>
    <x v="1"/>
    <x v="3"/>
    <x v="2"/>
    <x v="5"/>
    <s v="Small Box"/>
    <s v="Ibico Ibimaster 300 Manual Binding System"/>
    <n v="0.4"/>
    <x v="0"/>
    <x v="2"/>
    <x v="4"/>
    <s v="Spanaway"/>
    <n v="98387"/>
    <x v="62"/>
    <x v="6"/>
    <d v="2015-03-05T00:00:00"/>
    <n v="1"/>
    <n v="4568.6072999999997"/>
    <n v="17"/>
    <n v="6621.17"/>
    <n v="88890"/>
    <n v="0"/>
    <n v="367.97"/>
    <x v="2"/>
  </r>
  <r>
    <x v="479"/>
    <n v="1"/>
    <s v="Laurence Poe"/>
    <x v="4"/>
    <n v="0.04"/>
    <x v="0"/>
    <n v="95.99"/>
    <n v="4.9000000000000004"/>
    <x v="1"/>
    <x v="3"/>
    <x v="1"/>
    <x v="12"/>
    <s v="Small Box"/>
    <s v="T60"/>
    <n v="0.56000000000000005"/>
    <x v="0"/>
    <x v="2"/>
    <x v="4"/>
    <s v="Spokane"/>
    <n v="99207"/>
    <x v="62"/>
    <x v="6"/>
    <d v="2015-03-06T00:00:00"/>
    <n v="2"/>
    <n v="-258.22500000000002"/>
    <n v="3"/>
    <n v="253.78"/>
    <n v="88890"/>
    <n v="0"/>
    <n v="95.949999999999989"/>
    <x v="2"/>
  </r>
  <r>
    <x v="480"/>
    <n v="1"/>
    <s v="Sally Dunn"/>
    <x v="0"/>
    <n v="0.05"/>
    <x v="0"/>
    <n v="107.53"/>
    <n v="5.81"/>
    <x v="1"/>
    <x v="2"/>
    <x v="0"/>
    <x v="11"/>
    <s v="Medium Box"/>
    <s v="Tenex Contemporary Contur Chairmats for Low and Medium Pile Carpet, Computer, 39&quot; x 49&quot;"/>
    <n v="0.65"/>
    <x v="0"/>
    <x v="0"/>
    <x v="16"/>
    <s v="Tuscaloosa"/>
    <n v="35401"/>
    <x v="63"/>
    <x v="0"/>
    <d v="2015-03-06T00:00:00"/>
    <n v="1"/>
    <n v="-89.418000000000006"/>
    <n v="6"/>
    <n v="612.91999999999996"/>
    <n v="87676"/>
    <n v="1"/>
    <n v="107.48"/>
    <x v="0"/>
  </r>
  <r>
    <x v="481"/>
    <n v="1"/>
    <s v="Debra Batchelor"/>
    <x v="1"/>
    <n v="0.05"/>
    <x v="0"/>
    <n v="3.28"/>
    <n v="3.97"/>
    <x v="1"/>
    <x v="3"/>
    <x v="2"/>
    <x v="2"/>
    <s v="Wrap Bag"/>
    <s v="Newell 342"/>
    <n v="0.56000000000000005"/>
    <x v="0"/>
    <x v="2"/>
    <x v="37"/>
    <s v="Moscow"/>
    <n v="83843"/>
    <x v="63"/>
    <x v="0"/>
    <d v="2015-03-06T00:00:00"/>
    <n v="1"/>
    <n v="-100.24"/>
    <n v="18"/>
    <n v="61.29"/>
    <n v="91321"/>
    <n v="1"/>
    <n v="3.23"/>
    <x v="2"/>
  </r>
  <r>
    <x v="481"/>
    <n v="0"/>
    <s v="Debra Batchelor"/>
    <x v="1"/>
    <n v="0.03"/>
    <x v="0"/>
    <n v="6.98"/>
    <n v="9.69"/>
    <x v="1"/>
    <x v="3"/>
    <x v="2"/>
    <x v="6"/>
    <s v="Small Box"/>
    <s v="Eldon Shelf Savers™ Cubes and Bins"/>
    <n v="0.83"/>
    <x v="0"/>
    <x v="2"/>
    <x v="37"/>
    <s v="Moscow"/>
    <n v="83843"/>
    <x v="63"/>
    <x v="0"/>
    <d v="2015-03-07T00:00:00"/>
    <n v="2"/>
    <n v="-262.62"/>
    <n v="15"/>
    <n v="109.15"/>
    <n v="91321"/>
    <n v="0"/>
    <n v="6.95"/>
    <x v="2"/>
  </r>
  <r>
    <x v="482"/>
    <n v="1"/>
    <s v="Lewis Baldwin"/>
    <x v="2"/>
    <n v="0.08"/>
    <x v="0"/>
    <n v="296.18"/>
    <n v="54.12"/>
    <x v="0"/>
    <x v="2"/>
    <x v="0"/>
    <x v="0"/>
    <s v="Jumbo Box"/>
    <s v="Hon 94000 Series Round Tables"/>
    <n v="0.76"/>
    <x v="0"/>
    <x v="0"/>
    <x v="21"/>
    <s v="Montclair"/>
    <n v="22025"/>
    <x v="63"/>
    <x v="0"/>
    <d v="2015-03-12T00:00:00"/>
    <n v="7"/>
    <n v="-187.22200000000001"/>
    <n v="5"/>
    <n v="1429.81"/>
    <n v="88474"/>
    <n v="1"/>
    <n v="296.10000000000002"/>
    <x v="0"/>
  </r>
  <r>
    <x v="483"/>
    <n v="1"/>
    <s v="Elsie Lane"/>
    <x v="2"/>
    <n v="0.04"/>
    <x v="0"/>
    <n v="4.55"/>
    <n v="1.49"/>
    <x v="1"/>
    <x v="3"/>
    <x v="2"/>
    <x v="5"/>
    <s v="Small Box"/>
    <s v="Presstex Flexible Ring Binders"/>
    <n v="0.35"/>
    <x v="0"/>
    <x v="1"/>
    <x v="25"/>
    <s v="Midland"/>
    <n v="48640"/>
    <x v="63"/>
    <x v="0"/>
    <d v="2015-03-07T00:00:00"/>
    <n v="2"/>
    <n v="28.288"/>
    <n v="13"/>
    <n v="59.75"/>
    <n v="90309"/>
    <n v="1"/>
    <n v="4.51"/>
    <x v="1"/>
  </r>
  <r>
    <x v="484"/>
    <n v="1"/>
    <s v="Erica R Fuller"/>
    <x v="4"/>
    <n v="0.02"/>
    <x v="0"/>
    <n v="34.979999999999997"/>
    <n v="7.53"/>
    <x v="1"/>
    <x v="3"/>
    <x v="1"/>
    <x v="1"/>
    <s v="Small Box"/>
    <s v="Fellowes EZ Multi-Media Keyboard"/>
    <n v="0.76"/>
    <x v="0"/>
    <x v="1"/>
    <x v="6"/>
    <s v="Clayton"/>
    <n v="63105"/>
    <x v="63"/>
    <x v="0"/>
    <d v="2015-03-07T00:00:00"/>
    <n v="2"/>
    <n v="-159.68"/>
    <n v="1"/>
    <n v="37.159999999999997"/>
    <n v="86383"/>
    <n v="1"/>
    <n v="34.959999999999994"/>
    <x v="1"/>
  </r>
  <r>
    <x v="484"/>
    <n v="0"/>
    <s v="Erica R Fuller"/>
    <x v="4"/>
    <n v="0.01"/>
    <x v="0"/>
    <n v="19.989999999999998"/>
    <n v="11.17"/>
    <x v="1"/>
    <x v="3"/>
    <x v="0"/>
    <x v="11"/>
    <s v="Large Box"/>
    <s v="Telescoping Adjustable Floor Lamp"/>
    <n v="0.6"/>
    <x v="0"/>
    <x v="1"/>
    <x v="6"/>
    <s v="Clayton"/>
    <n v="63105"/>
    <x v="63"/>
    <x v="0"/>
    <d v="2015-03-08T00:00:00"/>
    <n v="3"/>
    <n v="27.91"/>
    <n v="2"/>
    <n v="43.65"/>
    <n v="86383"/>
    <n v="0"/>
    <n v="19.979999999999997"/>
    <x v="1"/>
  </r>
  <r>
    <x v="485"/>
    <n v="1"/>
    <s v="Roy Rouse"/>
    <x v="4"/>
    <n v="0.03"/>
    <x v="0"/>
    <n v="85.99"/>
    <n v="0.99"/>
    <x v="1"/>
    <x v="2"/>
    <x v="1"/>
    <x v="12"/>
    <s v="Wrap Bag"/>
    <s v="Accessory34"/>
    <n v="0.55000000000000004"/>
    <x v="0"/>
    <x v="2"/>
    <x v="37"/>
    <s v="Coeur D Alene"/>
    <n v="83814"/>
    <x v="63"/>
    <x v="0"/>
    <d v="2015-03-06T00:00:00"/>
    <n v="1"/>
    <n v="1037.1044999999999"/>
    <n v="20"/>
    <n v="1503.05"/>
    <n v="91586"/>
    <n v="1"/>
    <n v="85.96"/>
    <x v="2"/>
  </r>
  <r>
    <x v="461"/>
    <n v="0"/>
    <s v="Theresa Winters"/>
    <x v="3"/>
    <n v="0.08"/>
    <x v="0"/>
    <n v="10.91"/>
    <n v="2.99"/>
    <x v="1"/>
    <x v="2"/>
    <x v="2"/>
    <x v="5"/>
    <s v="Small Box"/>
    <s v="Heavy-Duty E-Z-D® Binders"/>
    <n v="0.38"/>
    <x v="0"/>
    <x v="0"/>
    <x v="1"/>
    <s v="Bryant"/>
    <n v="72022"/>
    <x v="63"/>
    <x v="0"/>
    <d v="2015-03-06T00:00:00"/>
    <n v="1"/>
    <n v="-2.1"/>
    <n v="11"/>
    <n v="119.99"/>
    <n v="88388"/>
    <n v="1"/>
    <n v="10.83"/>
    <x v="0"/>
  </r>
  <r>
    <x v="462"/>
    <n v="0"/>
    <s v="Josephine Rao"/>
    <x v="3"/>
    <n v="0"/>
    <x v="1"/>
    <n v="442.14"/>
    <n v="14.7"/>
    <x v="0"/>
    <x v="3"/>
    <x v="1"/>
    <x v="3"/>
    <s v="Jumbo Drum"/>
    <s v="Okidata ML390 Turbo Dot Matrix Printers"/>
    <n v="0.56000000000000005"/>
    <x v="0"/>
    <x v="1"/>
    <x v="2"/>
    <s v="Hammond"/>
    <n v="46324"/>
    <x v="63"/>
    <x v="0"/>
    <d v="2015-03-05T00:00:00"/>
    <n v="0"/>
    <n v="501.51"/>
    <n v="5"/>
    <n v="2343.34"/>
    <n v="90115"/>
    <n v="1"/>
    <n v="442.14"/>
    <x v="1"/>
  </r>
  <r>
    <x v="486"/>
    <n v="1"/>
    <s v="Kerry Green"/>
    <x v="3"/>
    <n v="0.05"/>
    <x v="0"/>
    <n v="9.7799999999999994"/>
    <n v="1.39"/>
    <x v="1"/>
    <x v="3"/>
    <x v="2"/>
    <x v="15"/>
    <s v="Small Box"/>
    <s v="Staples #10 Laser &amp; Inkjet Envelopes, 4 1/8&quot; x 9 1/2&quot;, 100/Box"/>
    <n v="0.39"/>
    <x v="0"/>
    <x v="1"/>
    <x v="2"/>
    <s v="Indianapolis"/>
    <n v="46203"/>
    <x v="63"/>
    <x v="0"/>
    <d v="2015-03-06T00:00:00"/>
    <n v="1"/>
    <n v="74.278499999999994"/>
    <n v="11"/>
    <n v="107.65"/>
    <n v="86826"/>
    <n v="1"/>
    <n v="9.7299999999999986"/>
    <x v="1"/>
  </r>
  <r>
    <x v="487"/>
    <n v="1"/>
    <s v="Frances Jackson"/>
    <x v="3"/>
    <n v="0.02"/>
    <x v="0"/>
    <n v="3.28"/>
    <n v="3.97"/>
    <x v="2"/>
    <x v="3"/>
    <x v="2"/>
    <x v="2"/>
    <s v="Wrap Bag"/>
    <s v="Newell 337"/>
    <n v="0.56000000000000005"/>
    <x v="0"/>
    <x v="1"/>
    <x v="2"/>
    <s v="Jeffersonville"/>
    <n v="47130"/>
    <x v="63"/>
    <x v="0"/>
    <d v="2015-03-06T00:00:00"/>
    <n v="1"/>
    <n v="-66.349999999999994"/>
    <n v="7"/>
    <n v="25.15"/>
    <n v="86826"/>
    <n v="0"/>
    <n v="3.26"/>
    <x v="1"/>
  </r>
  <r>
    <x v="488"/>
    <n v="1"/>
    <s v="Cynthia Khan"/>
    <x v="3"/>
    <n v="0.03"/>
    <x v="0"/>
    <n v="5.78"/>
    <n v="5.37"/>
    <x v="1"/>
    <x v="2"/>
    <x v="2"/>
    <x v="7"/>
    <s v="Small Box"/>
    <s v="Xerox 1950"/>
    <n v="0.36"/>
    <x v="0"/>
    <x v="2"/>
    <x v="3"/>
    <s v="Durango"/>
    <n v="81301"/>
    <x v="63"/>
    <x v="0"/>
    <d v="2015-03-06T00:00:00"/>
    <n v="1"/>
    <n v="-63.35"/>
    <n v="15"/>
    <n v="88.22"/>
    <n v="88798"/>
    <n v="1"/>
    <n v="5.75"/>
    <x v="2"/>
  </r>
  <r>
    <x v="432"/>
    <n v="0"/>
    <s v="Sharon Ellis"/>
    <x v="0"/>
    <n v="0.06"/>
    <x v="0"/>
    <n v="6.48"/>
    <n v="8.8800000000000008"/>
    <x v="1"/>
    <x v="3"/>
    <x v="2"/>
    <x v="7"/>
    <s v="Small Box"/>
    <s v="Xerox 224"/>
    <n v="0.37"/>
    <x v="0"/>
    <x v="1"/>
    <x v="7"/>
    <s v="Shoreview"/>
    <n v="55126"/>
    <x v="64"/>
    <x v="1"/>
    <d v="2015-03-07T00:00:00"/>
    <n v="1"/>
    <n v="-237.47"/>
    <n v="20"/>
    <n v="125.77"/>
    <n v="91195"/>
    <n v="1"/>
    <n v="6.4200000000000008"/>
    <x v="1"/>
  </r>
  <r>
    <x v="489"/>
    <n v="1"/>
    <s v="Penny Rich"/>
    <x v="0"/>
    <n v="0.05"/>
    <x v="0"/>
    <n v="9.99"/>
    <n v="4.78"/>
    <x v="1"/>
    <x v="2"/>
    <x v="2"/>
    <x v="7"/>
    <s v="Small Box"/>
    <s v="Xerox 1896"/>
    <n v="0.4"/>
    <x v="0"/>
    <x v="1"/>
    <x v="7"/>
    <s v="Minnetonka Mills"/>
    <n v="55343"/>
    <x v="64"/>
    <x v="1"/>
    <d v="2015-03-07T00:00:00"/>
    <n v="1"/>
    <n v="41.3"/>
    <n v="20"/>
    <n v="203.37"/>
    <n v="89414"/>
    <n v="1"/>
    <n v="9.94"/>
    <x v="1"/>
  </r>
  <r>
    <x v="490"/>
    <n v="1"/>
    <s v="Ashley Reese"/>
    <x v="2"/>
    <n v="0.06"/>
    <x v="0"/>
    <n v="4.18"/>
    <n v="2.99"/>
    <x v="1"/>
    <x v="0"/>
    <x v="2"/>
    <x v="5"/>
    <s v="Small Box"/>
    <s v="Avery® Durable Slant Ring Binders With Label Holder"/>
    <n v="0.37"/>
    <x v="0"/>
    <x v="1"/>
    <x v="6"/>
    <s v="Saint Louis"/>
    <n v="63116"/>
    <x v="64"/>
    <x v="1"/>
    <d v="2015-03-08T00:00:00"/>
    <n v="2"/>
    <n v="-12.718999999999999"/>
    <n v="5"/>
    <n v="21.34"/>
    <n v="88504"/>
    <n v="1"/>
    <n v="4.12"/>
    <x v="1"/>
  </r>
  <r>
    <x v="491"/>
    <n v="1"/>
    <s v="Eileen Riddle"/>
    <x v="2"/>
    <n v="0.09"/>
    <x v="0"/>
    <n v="6.48"/>
    <n v="6.86"/>
    <x v="1"/>
    <x v="3"/>
    <x v="2"/>
    <x v="7"/>
    <s v="Small Box"/>
    <s v="Xerox 204"/>
    <n v="0.37"/>
    <x v="0"/>
    <x v="2"/>
    <x v="15"/>
    <s v="Roy"/>
    <n v="84067"/>
    <x v="64"/>
    <x v="1"/>
    <d v="2015-03-08T00:00:00"/>
    <n v="2"/>
    <n v="-62.23"/>
    <n v="8"/>
    <n v="50.88"/>
    <n v="86870"/>
    <n v="1"/>
    <n v="6.3900000000000006"/>
    <x v="2"/>
  </r>
  <r>
    <x v="492"/>
    <n v="1"/>
    <s v="Penny O Caldwell"/>
    <x v="2"/>
    <n v="0.08"/>
    <x v="0"/>
    <n v="230.98"/>
    <n v="23.78"/>
    <x v="0"/>
    <x v="1"/>
    <x v="0"/>
    <x v="0"/>
    <s v="Jumbo Box"/>
    <s v="Bush® Cubix Conference Tables, Fully Assembled"/>
    <n v="0.6"/>
    <x v="0"/>
    <x v="2"/>
    <x v="4"/>
    <s v="Bellingham"/>
    <n v="98226"/>
    <x v="64"/>
    <x v="1"/>
    <d v="2015-03-10T00:00:00"/>
    <n v="4"/>
    <n v="501.69"/>
    <n v="4"/>
    <n v="924.8"/>
    <n v="88114"/>
    <n v="1"/>
    <n v="230.89999999999998"/>
    <x v="2"/>
  </r>
  <r>
    <x v="493"/>
    <n v="1"/>
    <s v="Jeff Spivey"/>
    <x v="4"/>
    <n v="7.0000000000000007E-2"/>
    <x v="0"/>
    <n v="60.98"/>
    <n v="49"/>
    <x v="1"/>
    <x v="2"/>
    <x v="2"/>
    <x v="8"/>
    <s v="Large Box"/>
    <s v="Euro Pro Shark Stick Mini Vacuum"/>
    <n v="0.59"/>
    <x v="0"/>
    <x v="1"/>
    <x v="10"/>
    <s v="Freeport"/>
    <n v="61032"/>
    <x v="64"/>
    <x v="1"/>
    <d v="2015-03-07T00:00:00"/>
    <n v="1"/>
    <n v="-807.89"/>
    <n v="7"/>
    <n v="410.17"/>
    <n v="89106"/>
    <n v="1"/>
    <n v="60.91"/>
    <x v="1"/>
  </r>
  <r>
    <x v="494"/>
    <n v="1"/>
    <s v="Stephanie Sun Perry"/>
    <x v="3"/>
    <n v="0.03"/>
    <x v="0"/>
    <n v="31.74"/>
    <n v="12.62"/>
    <x v="1"/>
    <x v="2"/>
    <x v="2"/>
    <x v="5"/>
    <s v="Small Box"/>
    <s v="GBC Wire Binding Strips"/>
    <n v="0.37"/>
    <x v="0"/>
    <x v="2"/>
    <x v="8"/>
    <s v="Saratoga"/>
    <n v="95070"/>
    <x v="64"/>
    <x v="1"/>
    <d v="2015-03-06T00:00:00"/>
    <n v="0"/>
    <n v="-4.3010000000000002"/>
    <n v="3"/>
    <n v="98.7"/>
    <n v="86567"/>
    <n v="1"/>
    <n v="31.709999999999997"/>
    <x v="2"/>
  </r>
  <r>
    <x v="495"/>
    <n v="1"/>
    <s v="Bob Gibson"/>
    <x v="3"/>
    <n v="0.06"/>
    <x v="0"/>
    <n v="113.98"/>
    <n v="30"/>
    <x v="0"/>
    <x v="0"/>
    <x v="0"/>
    <x v="9"/>
    <s v="Jumbo Drum"/>
    <s v="Hon Comfortask® Task/Swivel Chairs"/>
    <n v="0.69"/>
    <x v="0"/>
    <x v="1"/>
    <x v="25"/>
    <s v="Port Huron"/>
    <n v="48060"/>
    <x v="64"/>
    <x v="1"/>
    <d v="2015-03-08T00:00:00"/>
    <n v="2"/>
    <n v="-127.3"/>
    <n v="3"/>
    <n v="356.14"/>
    <n v="87272"/>
    <n v="1"/>
    <n v="113.92"/>
    <x v="1"/>
  </r>
  <r>
    <x v="495"/>
    <n v="0"/>
    <s v="Bob Gibson"/>
    <x v="3"/>
    <n v="0.05"/>
    <x v="0"/>
    <n v="6.48"/>
    <n v="6.86"/>
    <x v="1"/>
    <x v="0"/>
    <x v="2"/>
    <x v="7"/>
    <s v="Small Box"/>
    <s v="Xerox 204"/>
    <n v="0.37"/>
    <x v="0"/>
    <x v="1"/>
    <x v="25"/>
    <s v="Port Huron"/>
    <n v="48060"/>
    <x v="64"/>
    <x v="1"/>
    <d v="2015-03-08T00:00:00"/>
    <n v="2"/>
    <n v="-52.77"/>
    <n v="4"/>
    <n v="27.08"/>
    <n v="87272"/>
    <n v="0"/>
    <n v="6.4300000000000006"/>
    <x v="1"/>
  </r>
  <r>
    <x v="305"/>
    <n v="0"/>
    <s v="Julie Porter"/>
    <x v="0"/>
    <n v="0.09"/>
    <x v="0"/>
    <n v="517.48"/>
    <n v="16.63"/>
    <x v="0"/>
    <x v="0"/>
    <x v="1"/>
    <x v="3"/>
    <s v="Jumbo Box"/>
    <s v="Panasonic KX-P3626 Dot Matrix Printer"/>
    <n v="0.59"/>
    <x v="0"/>
    <x v="1"/>
    <x v="38"/>
    <s v="Pittsburg"/>
    <n v="66762"/>
    <x v="65"/>
    <x v="2"/>
    <d v="2015-03-07T00:00:00"/>
    <n v="0"/>
    <n v="909.36"/>
    <n v="5"/>
    <n v="2354.54"/>
    <n v="88632"/>
    <n v="1"/>
    <n v="517.39"/>
    <x v="1"/>
  </r>
  <r>
    <x v="496"/>
    <n v="1"/>
    <s v="Jesse Hutchinson"/>
    <x v="3"/>
    <n v="7.0000000000000007E-2"/>
    <x v="0"/>
    <n v="6.08"/>
    <n v="0.91"/>
    <x v="1"/>
    <x v="3"/>
    <x v="2"/>
    <x v="2"/>
    <s v="Wrap Bag"/>
    <s v="Zebra Zazzle Fluorescent Highlighters"/>
    <n v="0.51"/>
    <x v="0"/>
    <x v="2"/>
    <x v="8"/>
    <s v="Goleta"/>
    <n v="93117"/>
    <x v="65"/>
    <x v="2"/>
    <d v="2015-03-08T00:00:00"/>
    <n v="1"/>
    <n v="19.57"/>
    <n v="7"/>
    <n v="41.96"/>
    <n v="88569"/>
    <n v="1"/>
    <n v="6.01"/>
    <x v="2"/>
  </r>
  <r>
    <x v="431"/>
    <n v="0"/>
    <s v="Helen H Heller"/>
    <x v="3"/>
    <n v="0.08"/>
    <x v="0"/>
    <n v="19.899999999999999"/>
    <n v="5.29"/>
    <x v="1"/>
    <x v="3"/>
    <x v="2"/>
    <x v="8"/>
    <s v="Medium Box"/>
    <s v="Holmes Cool Mist Humidifier for the Whole House with 8-Gallon Output per Day, Extended Life Filter"/>
    <n v="0.4"/>
    <x v="0"/>
    <x v="2"/>
    <x v="8"/>
    <s v="Hacienda Heights"/>
    <n v="91745"/>
    <x v="65"/>
    <x v="2"/>
    <d v="2015-03-09T00:00:00"/>
    <n v="2"/>
    <n v="107.11"/>
    <n v="13"/>
    <n v="240.46"/>
    <n v="88569"/>
    <n v="0"/>
    <n v="19.82"/>
    <x v="2"/>
  </r>
  <r>
    <x v="431"/>
    <n v="0"/>
    <s v="Helen H Heller"/>
    <x v="3"/>
    <n v="0.02"/>
    <x v="0"/>
    <n v="3.36"/>
    <n v="6.27"/>
    <x v="1"/>
    <x v="3"/>
    <x v="2"/>
    <x v="5"/>
    <s v="Small Box"/>
    <s v="Cardinal Poly Pocket Divider Pockets for Ring Binders"/>
    <n v="0.4"/>
    <x v="0"/>
    <x v="2"/>
    <x v="8"/>
    <s v="Hacienda Heights"/>
    <n v="91745"/>
    <x v="65"/>
    <x v="2"/>
    <d v="2015-03-09T00:00:00"/>
    <n v="2"/>
    <n v="-216.154"/>
    <n v="21"/>
    <n v="74.08"/>
    <n v="88569"/>
    <n v="0"/>
    <n v="3.34"/>
    <x v="2"/>
  </r>
  <r>
    <x v="497"/>
    <n v="1"/>
    <s v="Allen Nash"/>
    <x v="0"/>
    <n v="0.02"/>
    <x v="0"/>
    <n v="161.55000000000001"/>
    <n v="19.989999999999998"/>
    <x v="1"/>
    <x v="0"/>
    <x v="2"/>
    <x v="6"/>
    <s v="Small Box"/>
    <s v="Fellowes Super Stor/Drawer® Files"/>
    <n v="0.66"/>
    <x v="0"/>
    <x v="0"/>
    <x v="21"/>
    <s v="Waynesboro"/>
    <n v="22980"/>
    <x v="66"/>
    <x v="3"/>
    <d v="2015-03-08T00:00:00"/>
    <n v="0"/>
    <n v="664.51800000000003"/>
    <n v="4"/>
    <n v="657.61"/>
    <n v="91424"/>
    <n v="1"/>
    <n v="161.53"/>
    <x v="0"/>
  </r>
  <r>
    <x v="498"/>
    <n v="1"/>
    <s v="Joel Burnette"/>
    <x v="0"/>
    <n v="0.02"/>
    <x v="0"/>
    <n v="11.55"/>
    <n v="2.36"/>
    <x v="1"/>
    <x v="3"/>
    <x v="2"/>
    <x v="2"/>
    <s v="Wrap Bag"/>
    <s v="Newell 309"/>
    <n v="0.55000000000000004"/>
    <x v="0"/>
    <x v="0"/>
    <x v="5"/>
    <s v="Dunwoody"/>
    <n v="30338"/>
    <x v="66"/>
    <x v="3"/>
    <d v="2015-03-10T00:00:00"/>
    <n v="2"/>
    <n v="1289.3820000000001"/>
    <n v="14"/>
    <n v="159.53"/>
    <n v="88975"/>
    <n v="1"/>
    <n v="11.530000000000001"/>
    <x v="0"/>
  </r>
  <r>
    <x v="499"/>
    <n v="1"/>
    <s v="Leslie Hawley"/>
    <x v="1"/>
    <n v="7.0000000000000007E-2"/>
    <x v="0"/>
    <n v="51.98"/>
    <n v="10.17"/>
    <x v="1"/>
    <x v="2"/>
    <x v="1"/>
    <x v="3"/>
    <s v="Medium Box"/>
    <s v="Canon MP25DIII Desktop Whisper-Quiet Printing Calculator"/>
    <n v="0.37"/>
    <x v="0"/>
    <x v="1"/>
    <x v="19"/>
    <s v="Tulsa"/>
    <n v="74133"/>
    <x v="66"/>
    <x v="3"/>
    <d v="2015-03-10T00:00:00"/>
    <n v="2"/>
    <n v="439.78530000000001"/>
    <n v="13"/>
    <n v="637.37"/>
    <n v="89801"/>
    <n v="1"/>
    <n v="51.91"/>
    <x v="1"/>
  </r>
  <r>
    <x v="499"/>
    <n v="0"/>
    <s v="Leslie Hawley"/>
    <x v="1"/>
    <n v="0.1"/>
    <x v="0"/>
    <n v="80.97"/>
    <n v="33.6"/>
    <x v="0"/>
    <x v="2"/>
    <x v="1"/>
    <x v="3"/>
    <s v="Jumbo Drum"/>
    <s v="Lexmark Z25 Color Inkjet Printer"/>
    <n v="0.37"/>
    <x v="0"/>
    <x v="1"/>
    <x v="19"/>
    <s v="Tulsa"/>
    <n v="74133"/>
    <x v="66"/>
    <x v="3"/>
    <d v="2015-03-11T00:00:00"/>
    <n v="3"/>
    <n v="-149.4573"/>
    <n v="3"/>
    <n v="232.16"/>
    <n v="89801"/>
    <n v="0"/>
    <n v="80.87"/>
    <x v="1"/>
  </r>
  <r>
    <x v="500"/>
    <n v="1"/>
    <s v="Richard McClure"/>
    <x v="2"/>
    <n v="0.09"/>
    <x v="0"/>
    <n v="5.34"/>
    <n v="2.99"/>
    <x v="2"/>
    <x v="0"/>
    <x v="2"/>
    <x v="5"/>
    <s v="Small Box"/>
    <s v="Wilson Jones 14 Line Acrylic Coated Pressboard Data Binders"/>
    <n v="0.38"/>
    <x v="0"/>
    <x v="2"/>
    <x v="3"/>
    <s v="Thornton"/>
    <n v="80229"/>
    <x v="66"/>
    <x v="3"/>
    <d v="2015-03-15T00:00:00"/>
    <n v="7"/>
    <n v="9.4860000000000007"/>
    <n v="17"/>
    <n v="95.1"/>
    <n v="87812"/>
    <n v="1"/>
    <n v="5.25"/>
    <x v="2"/>
  </r>
  <r>
    <x v="500"/>
    <n v="0"/>
    <s v="Richard McClure"/>
    <x v="2"/>
    <n v="7.0000000000000007E-2"/>
    <x v="0"/>
    <n v="140.97999999999999"/>
    <n v="53.48"/>
    <x v="0"/>
    <x v="0"/>
    <x v="0"/>
    <x v="10"/>
    <s v="Jumbo Box"/>
    <s v="Bush Heritage Pine Collection 5-Shelf Bookcase, Albany Pine Finish, *Special Order"/>
    <n v="0.65"/>
    <x v="0"/>
    <x v="2"/>
    <x v="3"/>
    <s v="Thornton"/>
    <n v="80229"/>
    <x v="66"/>
    <x v="3"/>
    <d v="2015-03-15T00:00:00"/>
    <n v="7"/>
    <n v="-263.64999999999998"/>
    <n v="5"/>
    <n v="734.74"/>
    <n v="87812"/>
    <n v="0"/>
    <n v="140.91"/>
    <x v="2"/>
  </r>
  <r>
    <x v="500"/>
    <n v="0"/>
    <s v="Richard McClure"/>
    <x v="2"/>
    <n v="0.06"/>
    <x v="0"/>
    <n v="205.99"/>
    <n v="5.26"/>
    <x v="1"/>
    <x v="0"/>
    <x v="1"/>
    <x v="12"/>
    <s v="Small Box"/>
    <s v="i470"/>
    <n v="0.56000000000000005"/>
    <x v="0"/>
    <x v="2"/>
    <x v="3"/>
    <s v="Thornton"/>
    <n v="80229"/>
    <x v="66"/>
    <x v="3"/>
    <d v="2015-03-15T00:00:00"/>
    <n v="7"/>
    <n v="890.18100000000004"/>
    <n v="11"/>
    <n v="1882.87"/>
    <n v="87812"/>
    <n v="0"/>
    <n v="205.93"/>
    <x v="2"/>
  </r>
  <r>
    <x v="501"/>
    <n v="1"/>
    <s v="Kathy Shah"/>
    <x v="2"/>
    <n v="0.01"/>
    <x v="0"/>
    <n v="300.98"/>
    <n v="64.73"/>
    <x v="0"/>
    <x v="1"/>
    <x v="0"/>
    <x v="9"/>
    <s v="Jumbo Drum"/>
    <s v="Global Leather and Oak Executive Chair, Black"/>
    <n v="0.56000000000000005"/>
    <x v="0"/>
    <x v="0"/>
    <x v="9"/>
    <s v="Garner"/>
    <n v="27529"/>
    <x v="66"/>
    <x v="3"/>
    <d v="2015-03-15T00:00:00"/>
    <n v="7"/>
    <n v="-48.874000000000002"/>
    <n v="3"/>
    <n v="974.14"/>
    <n v="90621"/>
    <n v="1"/>
    <n v="300.97000000000003"/>
    <x v="0"/>
  </r>
  <r>
    <x v="502"/>
    <n v="1"/>
    <s v="Theodore Tyson"/>
    <x v="1"/>
    <n v="0.04"/>
    <x v="0"/>
    <n v="19.23"/>
    <n v="6.15"/>
    <x v="1"/>
    <x v="2"/>
    <x v="0"/>
    <x v="11"/>
    <s v="Small Pack"/>
    <s v="Executive Impressions 13&quot; Clairmont Wall Clock"/>
    <n v="0.44"/>
    <x v="0"/>
    <x v="1"/>
    <x v="10"/>
    <s v="Romeoville"/>
    <n v="60441"/>
    <x v="67"/>
    <x v="4"/>
    <d v="2015-03-10T00:00:00"/>
    <n v="1"/>
    <n v="152.4348"/>
    <n v="11"/>
    <n v="220.92"/>
    <n v="86422"/>
    <n v="1"/>
    <n v="19.190000000000001"/>
    <x v="1"/>
  </r>
  <r>
    <x v="503"/>
    <n v="1"/>
    <s v="Nicole Pope"/>
    <x v="2"/>
    <n v="0.01"/>
    <x v="0"/>
    <n v="7.64"/>
    <n v="1.39"/>
    <x v="2"/>
    <x v="3"/>
    <x v="2"/>
    <x v="15"/>
    <s v="Small Box"/>
    <s v="#10- 4 1/8&quot; x 9 1/2&quot; Security-Tint Envelopes"/>
    <n v="0.36"/>
    <x v="0"/>
    <x v="0"/>
    <x v="9"/>
    <s v="Rocky Mount"/>
    <n v="27801"/>
    <x v="67"/>
    <x v="4"/>
    <d v="2015-03-13T00:00:00"/>
    <n v="4"/>
    <n v="-1676.6120000000001"/>
    <n v="9"/>
    <n v="73.290000000000006"/>
    <n v="87962"/>
    <n v="1"/>
    <n v="7.63"/>
    <x v="0"/>
  </r>
  <r>
    <x v="503"/>
    <n v="0"/>
    <s v="Nicole Pope"/>
    <x v="2"/>
    <n v="7.0000000000000007E-2"/>
    <x v="0"/>
    <n v="400.97"/>
    <n v="48.26"/>
    <x v="0"/>
    <x v="3"/>
    <x v="1"/>
    <x v="3"/>
    <s v="Jumbo Box"/>
    <s v="Hewlett-Packard Deskjet 1220Cse Color Inkjet Printer"/>
    <n v="0.36"/>
    <x v="0"/>
    <x v="0"/>
    <x v="9"/>
    <s v="Rocky Mount"/>
    <n v="27801"/>
    <x v="67"/>
    <x v="4"/>
    <d v="2015-03-13T00:00:00"/>
    <n v="4"/>
    <n v="45.127800000000001"/>
    <n v="8"/>
    <n v="2961.32"/>
    <n v="87962"/>
    <n v="0"/>
    <n v="400.90000000000003"/>
    <x v="0"/>
  </r>
  <r>
    <x v="183"/>
    <n v="0"/>
    <s v="Vicki Womble"/>
    <x v="2"/>
    <n v="0.09"/>
    <x v="0"/>
    <n v="6783.02"/>
    <n v="24.49"/>
    <x v="1"/>
    <x v="1"/>
    <x v="1"/>
    <x v="3"/>
    <s v="Large Box"/>
    <s v="Polycom ViewStation™ ISDN Videoconferencing Unit"/>
    <n v="0.39"/>
    <x v="0"/>
    <x v="2"/>
    <x v="4"/>
    <s v="Des Moines"/>
    <n v="98198"/>
    <x v="68"/>
    <x v="5"/>
    <d v="2015-03-14T00:00:00"/>
    <n v="4"/>
    <n v="-14140.7016"/>
    <n v="1"/>
    <n v="6296"/>
    <n v="87317"/>
    <n v="1"/>
    <n v="6782.93"/>
    <x v="2"/>
  </r>
  <r>
    <x v="504"/>
    <n v="1"/>
    <s v="Rick Ellis"/>
    <x v="4"/>
    <n v="0.01"/>
    <x v="0"/>
    <n v="99.99"/>
    <n v="19.989999999999998"/>
    <x v="2"/>
    <x v="2"/>
    <x v="1"/>
    <x v="3"/>
    <s v="Small Box"/>
    <s v="AT&amp;T 2230 Dual Handset Phone With Caller ID/Call Waiting"/>
    <n v="0.52"/>
    <x v="0"/>
    <x v="0"/>
    <x v="21"/>
    <s v="Springfield"/>
    <n v="22153"/>
    <x v="68"/>
    <x v="5"/>
    <d v="2015-03-12T00:00:00"/>
    <n v="2"/>
    <n v="90.024000000000001"/>
    <n v="2"/>
    <n v="202.98"/>
    <n v="87915"/>
    <n v="1"/>
    <n v="99.97999999999999"/>
    <x v="0"/>
  </r>
  <r>
    <x v="505"/>
    <n v="1"/>
    <s v="Angela Rose"/>
    <x v="4"/>
    <n v="0.1"/>
    <x v="0"/>
    <n v="4.9800000000000004"/>
    <n v="7.54"/>
    <x v="1"/>
    <x v="1"/>
    <x v="2"/>
    <x v="7"/>
    <s v="Small Box"/>
    <s v="Xerox 1961"/>
    <n v="0.38"/>
    <x v="0"/>
    <x v="0"/>
    <x v="12"/>
    <s v="Spring Hill"/>
    <n v="34609"/>
    <x v="68"/>
    <x v="5"/>
    <d v="2015-03-11T00:00:00"/>
    <n v="1"/>
    <n v="45.078000000000003"/>
    <n v="9"/>
    <n v="43.84"/>
    <n v="89805"/>
    <n v="1"/>
    <n v="4.8800000000000008"/>
    <x v="0"/>
  </r>
  <r>
    <x v="505"/>
    <n v="0"/>
    <s v="Angela Rose"/>
    <x v="4"/>
    <n v="0"/>
    <x v="1"/>
    <n v="22.84"/>
    <n v="8.18"/>
    <x v="1"/>
    <x v="1"/>
    <x v="2"/>
    <x v="7"/>
    <s v="Small Box"/>
    <s v="Xerox 1991"/>
    <n v="0.39"/>
    <x v="0"/>
    <x v="0"/>
    <x v="12"/>
    <s v="Spring Hill"/>
    <n v="34609"/>
    <x v="68"/>
    <x v="5"/>
    <d v="2015-03-12T00:00:00"/>
    <n v="2"/>
    <n v="-110.376"/>
    <n v="6"/>
    <n v="141.74"/>
    <n v="89805"/>
    <n v="0"/>
    <n v="22.84"/>
    <x v="0"/>
  </r>
  <r>
    <x v="506"/>
    <n v="1"/>
    <s v="Lorraine Kelly"/>
    <x v="3"/>
    <n v="0"/>
    <x v="1"/>
    <n v="115.99"/>
    <n v="2.5"/>
    <x v="1"/>
    <x v="3"/>
    <x v="1"/>
    <x v="12"/>
    <s v="Small Box"/>
    <s v="6160"/>
    <n v="0.56999999999999995"/>
    <x v="0"/>
    <x v="2"/>
    <x v="4"/>
    <s v="Puyallup"/>
    <n v="98373"/>
    <x v="68"/>
    <x v="5"/>
    <d v="2015-03-10T00:00:00"/>
    <n v="0"/>
    <n v="162.666"/>
    <n v="6"/>
    <n v="627.04"/>
    <n v="88426"/>
    <n v="1"/>
    <n v="115.99"/>
    <x v="2"/>
  </r>
  <r>
    <x v="239"/>
    <n v="0"/>
    <s v="Sidney Russell Austin"/>
    <x v="3"/>
    <n v="0.02"/>
    <x v="0"/>
    <n v="5.98"/>
    <n v="5.79"/>
    <x v="1"/>
    <x v="3"/>
    <x v="2"/>
    <x v="7"/>
    <s v="Small Box"/>
    <s v="Xerox 1903"/>
    <n v="0.36"/>
    <x v="0"/>
    <x v="2"/>
    <x v="4"/>
    <s v="Redmond"/>
    <n v="98052"/>
    <x v="68"/>
    <x v="5"/>
    <d v="2015-03-11T00:00:00"/>
    <n v="1"/>
    <n v="-67.489999999999995"/>
    <n v="17"/>
    <n v="110.19"/>
    <n v="88426"/>
    <n v="0"/>
    <n v="5.9600000000000009"/>
    <x v="2"/>
  </r>
  <r>
    <x v="507"/>
    <n v="1"/>
    <s v="Elisabeth Massey"/>
    <x v="0"/>
    <n v="0.06"/>
    <x v="0"/>
    <n v="2.61"/>
    <n v="0.5"/>
    <x v="2"/>
    <x v="3"/>
    <x v="2"/>
    <x v="13"/>
    <s v="Small Box"/>
    <s v="Avery 479"/>
    <n v="0.39"/>
    <x v="0"/>
    <x v="2"/>
    <x v="41"/>
    <s v="Prescott"/>
    <n v="86301"/>
    <x v="69"/>
    <x v="6"/>
    <d v="2015-03-11T00:00:00"/>
    <n v="0"/>
    <n v="10.85"/>
    <n v="1"/>
    <n v="17.59"/>
    <n v="90438"/>
    <n v="1"/>
    <n v="2.5499999999999998"/>
    <x v="2"/>
  </r>
  <r>
    <x v="507"/>
    <n v="0"/>
    <s v="Elisabeth Massey"/>
    <x v="0"/>
    <n v="0.01"/>
    <x v="0"/>
    <n v="6.35"/>
    <n v="1.02"/>
    <x v="1"/>
    <x v="3"/>
    <x v="2"/>
    <x v="7"/>
    <s v="Wrap Bag"/>
    <s v="Telephone Message Books with Fax/Mobile Section, 5 1/2&quot; x 3 3/16&quot;"/>
    <n v="0.39"/>
    <x v="0"/>
    <x v="2"/>
    <x v="41"/>
    <s v="Prescott"/>
    <n v="86301"/>
    <x v="69"/>
    <x v="6"/>
    <d v="2015-03-13T00:00:00"/>
    <n v="2"/>
    <n v="97.662599999999998"/>
    <n v="22"/>
    <n v="141.54"/>
    <n v="90438"/>
    <n v="0"/>
    <n v="6.34"/>
    <x v="2"/>
  </r>
  <r>
    <x v="508"/>
    <n v="1"/>
    <s v="Kate Lehman"/>
    <x v="0"/>
    <n v="0.06"/>
    <x v="0"/>
    <n v="8.3699999999999992"/>
    <n v="10.16"/>
    <x v="1"/>
    <x v="3"/>
    <x v="0"/>
    <x v="11"/>
    <s v="Large Box"/>
    <s v="Westinghouse Clip-On Gooseneck Lamps"/>
    <n v="0.59"/>
    <x v="0"/>
    <x v="3"/>
    <x v="36"/>
    <s v="Dundalk"/>
    <n v="21222"/>
    <x v="69"/>
    <x v="6"/>
    <d v="2015-03-13T00:00:00"/>
    <n v="2"/>
    <n v="-255.65"/>
    <n v="18"/>
    <n v="157.63999999999999"/>
    <n v="85880"/>
    <n v="1"/>
    <n v="8.3099999999999987"/>
    <x v="3"/>
  </r>
  <r>
    <x v="508"/>
    <n v="0"/>
    <s v="Kate Lehman"/>
    <x v="0"/>
    <n v="0.09"/>
    <x v="0"/>
    <n v="6.48"/>
    <n v="9.17"/>
    <x v="2"/>
    <x v="3"/>
    <x v="2"/>
    <x v="7"/>
    <s v="Small Box"/>
    <s v="Xerox 1996"/>
    <n v="0.37"/>
    <x v="0"/>
    <x v="3"/>
    <x v="36"/>
    <s v="Dundalk"/>
    <n v="21222"/>
    <x v="69"/>
    <x v="6"/>
    <d v="2015-03-13T00:00:00"/>
    <n v="2"/>
    <n v="-76.540000000000006"/>
    <n v="6"/>
    <n v="42.16"/>
    <n v="85880"/>
    <n v="0"/>
    <n v="6.3900000000000006"/>
    <x v="3"/>
  </r>
  <r>
    <x v="509"/>
    <n v="1"/>
    <s v="Gloria Jacobs"/>
    <x v="0"/>
    <n v="0.09"/>
    <x v="0"/>
    <n v="6.28"/>
    <n v="5.29"/>
    <x v="1"/>
    <x v="3"/>
    <x v="0"/>
    <x v="11"/>
    <s v="Small Box"/>
    <s v="Eldon® 200 Class™ Desk Accessories, Burgundy"/>
    <n v="0.43"/>
    <x v="0"/>
    <x v="3"/>
    <x v="11"/>
    <s v="Elmira"/>
    <n v="14901"/>
    <x v="69"/>
    <x v="6"/>
    <d v="2015-03-12T00:00:00"/>
    <n v="1"/>
    <n v="-10.09"/>
    <n v="2"/>
    <n v="14.08"/>
    <n v="85880"/>
    <n v="0"/>
    <n v="6.19"/>
    <x v="3"/>
  </r>
  <r>
    <x v="509"/>
    <n v="0"/>
    <s v="Gloria Jacobs"/>
    <x v="0"/>
    <n v="0.03"/>
    <x v="0"/>
    <n v="15.14"/>
    <n v="4.53"/>
    <x v="1"/>
    <x v="3"/>
    <x v="2"/>
    <x v="6"/>
    <s v="Small Box"/>
    <s v="Eldon® Gobal File Keepers"/>
    <n v="0.81"/>
    <x v="0"/>
    <x v="3"/>
    <x v="11"/>
    <s v="Elmira"/>
    <n v="14901"/>
    <x v="69"/>
    <x v="6"/>
    <d v="2015-03-13T00:00:00"/>
    <n v="2"/>
    <n v="-92.87"/>
    <n v="17"/>
    <n v="256.73"/>
    <n v="85880"/>
    <n v="0"/>
    <n v="15.110000000000001"/>
    <x v="3"/>
  </r>
  <r>
    <x v="510"/>
    <n v="1"/>
    <s v="Laurence Hull"/>
    <x v="0"/>
    <n v="0"/>
    <x v="1"/>
    <n v="2.6"/>
    <n v="2.4"/>
    <x v="1"/>
    <x v="3"/>
    <x v="2"/>
    <x v="2"/>
    <s v="Wrap Bag"/>
    <s v="12 Colored Short Pencils"/>
    <n v="0.57999999999999996"/>
    <x v="0"/>
    <x v="1"/>
    <x v="25"/>
    <s v="Portage"/>
    <n v="49002"/>
    <x v="69"/>
    <x v="6"/>
    <d v="2015-03-13T00:00:00"/>
    <n v="2"/>
    <n v="-45.21"/>
    <n v="16"/>
    <n v="44.75"/>
    <n v="91495"/>
    <n v="1"/>
    <n v="2.6"/>
    <x v="1"/>
  </r>
  <r>
    <x v="511"/>
    <n v="1"/>
    <s v="Alison Stewart"/>
    <x v="1"/>
    <n v="0.06"/>
    <x v="0"/>
    <n v="99.99"/>
    <n v="19.989999999999998"/>
    <x v="1"/>
    <x v="2"/>
    <x v="1"/>
    <x v="1"/>
    <s v="Small Box"/>
    <s v="US Robotics 56K V.92 External Faxmodem"/>
    <n v="0.52"/>
    <x v="0"/>
    <x v="1"/>
    <x v="10"/>
    <s v="Des Plaines"/>
    <n v="60016"/>
    <x v="69"/>
    <x v="6"/>
    <d v="2015-03-14T00:00:00"/>
    <n v="3"/>
    <n v="-127.56"/>
    <n v="3"/>
    <n v="290.24"/>
    <n v="91235"/>
    <n v="1"/>
    <n v="99.929999999999993"/>
    <x v="1"/>
  </r>
  <r>
    <x v="511"/>
    <n v="0"/>
    <s v="Alison Stewart"/>
    <x v="1"/>
    <n v="0"/>
    <x v="1"/>
    <n v="193.17"/>
    <n v="19.989999999999998"/>
    <x v="1"/>
    <x v="2"/>
    <x v="2"/>
    <x v="6"/>
    <s v="Small Box"/>
    <s v="Fellowes Staxonsteel® Drawer Files"/>
    <n v="0.71"/>
    <x v="0"/>
    <x v="1"/>
    <x v="10"/>
    <s v="Des Plaines"/>
    <n v="60016"/>
    <x v="69"/>
    <x v="6"/>
    <d v="2015-03-12T00:00:00"/>
    <n v="1"/>
    <n v="282.18"/>
    <n v="5"/>
    <n v="971.4"/>
    <n v="91235"/>
    <n v="0"/>
    <n v="193.17"/>
    <x v="1"/>
  </r>
  <r>
    <x v="511"/>
    <n v="0"/>
    <s v="Alison Stewart"/>
    <x v="1"/>
    <n v="0.08"/>
    <x v="0"/>
    <n v="20.99"/>
    <n v="3.3"/>
    <x v="2"/>
    <x v="2"/>
    <x v="1"/>
    <x v="12"/>
    <s v="Small Pack"/>
    <s v="Accessory39"/>
    <n v="0.81"/>
    <x v="0"/>
    <x v="1"/>
    <x v="10"/>
    <s v="Des Plaines"/>
    <n v="60016"/>
    <x v="69"/>
    <x v="6"/>
    <d v="2015-03-11T00:00:00"/>
    <n v="0"/>
    <n v="-96.337999999999994"/>
    <n v="11"/>
    <n v="193.51"/>
    <n v="91235"/>
    <n v="0"/>
    <n v="20.91"/>
    <x v="1"/>
  </r>
  <r>
    <x v="512"/>
    <n v="1"/>
    <s v="Andrea Shaw"/>
    <x v="1"/>
    <n v="0.01"/>
    <x v="0"/>
    <n v="10.9"/>
    <n v="7.46"/>
    <x v="1"/>
    <x v="0"/>
    <x v="2"/>
    <x v="6"/>
    <s v="Small Box"/>
    <s v="Crate-A-Files™"/>
    <n v="0.59"/>
    <x v="0"/>
    <x v="1"/>
    <x v="10"/>
    <s v="Danville"/>
    <n v="61832"/>
    <x v="69"/>
    <x v="6"/>
    <d v="2015-03-12T00:00:00"/>
    <n v="1"/>
    <n v="-116.76"/>
    <n v="18"/>
    <n v="207.31"/>
    <n v="87536"/>
    <n v="1"/>
    <n v="10.89"/>
    <x v="1"/>
  </r>
  <r>
    <x v="512"/>
    <n v="0"/>
    <s v="Andrea Shaw"/>
    <x v="1"/>
    <n v="0.1"/>
    <x v="0"/>
    <n v="7.99"/>
    <n v="5.03"/>
    <x v="1"/>
    <x v="0"/>
    <x v="1"/>
    <x v="12"/>
    <s v="Medium Box"/>
    <s v="Bell Sonecor JB700 Caller ID"/>
    <n v="0.6"/>
    <x v="0"/>
    <x v="1"/>
    <x v="10"/>
    <s v="Danville"/>
    <n v="61832"/>
    <x v="69"/>
    <x v="6"/>
    <d v="2015-03-12T00:00:00"/>
    <n v="1"/>
    <n v="-160.952"/>
    <n v="22"/>
    <n v="143.12"/>
    <n v="87536"/>
    <n v="0"/>
    <n v="7.8900000000000006"/>
    <x v="1"/>
  </r>
  <r>
    <x v="280"/>
    <n v="0"/>
    <s v="Glenda Hunter"/>
    <x v="4"/>
    <n v="0.02"/>
    <x v="0"/>
    <n v="5.98"/>
    <n v="1.49"/>
    <x v="1"/>
    <x v="3"/>
    <x v="2"/>
    <x v="5"/>
    <s v="Small Box"/>
    <s v="Avery Hanging File Binders"/>
    <n v="0.39"/>
    <x v="0"/>
    <x v="2"/>
    <x v="8"/>
    <s v="Twentynine Palms"/>
    <n v="92277"/>
    <x v="69"/>
    <x v="6"/>
    <d v="2015-03-12T00:00:00"/>
    <n v="1"/>
    <n v="28.526"/>
    <n v="10"/>
    <n v="59.9"/>
    <n v="88547"/>
    <n v="1"/>
    <n v="5.9600000000000009"/>
    <x v="2"/>
  </r>
  <r>
    <x v="513"/>
    <n v="1"/>
    <s v="Amanda Conner"/>
    <x v="3"/>
    <n v="0.06"/>
    <x v="0"/>
    <n v="8.6"/>
    <n v="6.19"/>
    <x v="1"/>
    <x v="3"/>
    <x v="2"/>
    <x v="5"/>
    <s v="Small Box"/>
    <s v="Avery Printable Repositionable Plastic Tabs"/>
    <n v="0.38"/>
    <x v="0"/>
    <x v="1"/>
    <x v="13"/>
    <s v="Papillion"/>
    <n v="68046"/>
    <x v="69"/>
    <x v="6"/>
    <d v="2015-03-12T00:00:00"/>
    <n v="1"/>
    <n v="-46.115000000000002"/>
    <n v="9"/>
    <n v="79.400000000000006"/>
    <n v="86867"/>
    <n v="1"/>
    <n v="8.5399999999999991"/>
    <x v="1"/>
  </r>
  <r>
    <x v="514"/>
    <n v="1"/>
    <s v="Anne Bland"/>
    <x v="0"/>
    <n v="0.06"/>
    <x v="0"/>
    <n v="80.98"/>
    <n v="35"/>
    <x v="1"/>
    <x v="2"/>
    <x v="2"/>
    <x v="6"/>
    <s v="Large Box"/>
    <s v="Carina Double Wide Media Storage Towers in Natural &amp; Black"/>
    <n v="0.81"/>
    <x v="0"/>
    <x v="1"/>
    <x v="18"/>
    <s v="Channelview"/>
    <n v="77530"/>
    <x v="70"/>
    <x v="0"/>
    <d v="2015-03-13T00:00:00"/>
    <n v="1"/>
    <n v="-218.77"/>
    <n v="2"/>
    <n v="172.79"/>
    <n v="89983"/>
    <n v="1"/>
    <n v="80.92"/>
    <x v="1"/>
  </r>
  <r>
    <x v="198"/>
    <n v="0"/>
    <s v="Anna Ellis"/>
    <x v="0"/>
    <n v="0"/>
    <x v="1"/>
    <n v="22.84"/>
    <n v="16.920000000000002"/>
    <x v="1"/>
    <x v="2"/>
    <x v="2"/>
    <x v="7"/>
    <s v="Small Box"/>
    <s v="Xerox 1973"/>
    <n v="0.39"/>
    <x v="0"/>
    <x v="1"/>
    <x v="7"/>
    <s v="Mankato"/>
    <n v="56001"/>
    <x v="70"/>
    <x v="0"/>
    <d v="2015-03-14T00:00:00"/>
    <n v="2"/>
    <n v="-83.75"/>
    <n v="15"/>
    <n v="370.62"/>
    <n v="86927"/>
    <n v="1"/>
    <n v="22.84"/>
    <x v="1"/>
  </r>
  <r>
    <x v="515"/>
    <n v="1"/>
    <s v="Brian Bennett"/>
    <x v="1"/>
    <n v="0.1"/>
    <x v="0"/>
    <n v="73.98"/>
    <n v="4"/>
    <x v="1"/>
    <x v="0"/>
    <x v="1"/>
    <x v="1"/>
    <s v="Small Box"/>
    <s v="Keytronic French Keyboard"/>
    <n v="0.79"/>
    <x v="0"/>
    <x v="3"/>
    <x v="11"/>
    <s v="Cheektowaga"/>
    <n v="14225"/>
    <x v="70"/>
    <x v="0"/>
    <d v="2015-03-13T00:00:00"/>
    <n v="1"/>
    <n v="-229.87"/>
    <n v="5"/>
    <n v="347.23"/>
    <n v="89004"/>
    <n v="1"/>
    <n v="73.88000000000001"/>
    <x v="3"/>
  </r>
  <r>
    <x v="515"/>
    <n v="0"/>
    <s v="Brian Bennett"/>
    <x v="1"/>
    <n v="0.05"/>
    <x v="0"/>
    <n v="51.98"/>
    <n v="10.17"/>
    <x v="1"/>
    <x v="0"/>
    <x v="1"/>
    <x v="3"/>
    <s v="Medium Box"/>
    <s v="Canon MP25DIII Desktop Whisper-Quiet Printing Calculator"/>
    <n v="0.37"/>
    <x v="0"/>
    <x v="3"/>
    <x v="11"/>
    <s v="Cheektowaga"/>
    <n v="14225"/>
    <x v="70"/>
    <x v="0"/>
    <d v="2015-03-13T00:00:00"/>
    <n v="1"/>
    <n v="329.9787"/>
    <n v="9"/>
    <n v="478.23"/>
    <n v="89004"/>
    <n v="0"/>
    <n v="51.93"/>
    <x v="3"/>
  </r>
  <r>
    <x v="172"/>
    <n v="0"/>
    <s v="Matthew Berman"/>
    <x v="2"/>
    <n v="0.06"/>
    <x v="0"/>
    <n v="205.99"/>
    <n v="8.99"/>
    <x v="1"/>
    <x v="3"/>
    <x v="1"/>
    <x v="12"/>
    <s v="Small Box"/>
    <s v="TimeportP7382"/>
    <n v="0.56000000000000005"/>
    <x v="0"/>
    <x v="2"/>
    <x v="14"/>
    <s v="Grants Pass"/>
    <n v="97526"/>
    <x v="70"/>
    <x v="0"/>
    <d v="2015-03-19T00:00:00"/>
    <n v="7"/>
    <n v="3568.096"/>
    <n v="22"/>
    <n v="3838.14"/>
    <n v="89203"/>
    <n v="1"/>
    <n v="205.93"/>
    <x v="2"/>
  </r>
  <r>
    <x v="516"/>
    <n v="1"/>
    <s v="Anne Schultz"/>
    <x v="2"/>
    <n v="0.01"/>
    <x v="0"/>
    <n v="85.99"/>
    <n v="0.99"/>
    <x v="1"/>
    <x v="3"/>
    <x v="1"/>
    <x v="12"/>
    <s v="Wrap Bag"/>
    <s v="Accessory4"/>
    <n v="0.85"/>
    <x v="0"/>
    <x v="0"/>
    <x v="5"/>
    <s v="Athens"/>
    <n v="30605"/>
    <x v="70"/>
    <x v="0"/>
    <d v="2015-03-17T00:00:00"/>
    <n v="5"/>
    <n v="311.73"/>
    <n v="2"/>
    <n v="146.16999999999999"/>
    <n v="87773"/>
    <n v="1"/>
    <n v="85.97999999999999"/>
    <x v="0"/>
  </r>
  <r>
    <x v="517"/>
    <n v="1"/>
    <s v="Megan York"/>
    <x v="2"/>
    <n v="0.01"/>
    <x v="0"/>
    <n v="35.99"/>
    <n v="5.99"/>
    <x v="1"/>
    <x v="0"/>
    <x v="1"/>
    <x v="12"/>
    <s v="Wrap Bag"/>
    <s v="Accessory41"/>
    <n v="0.38"/>
    <x v="0"/>
    <x v="2"/>
    <x v="37"/>
    <s v="Caldwell"/>
    <n v="83605"/>
    <x v="70"/>
    <x v="0"/>
    <d v="2015-03-19T00:00:00"/>
    <n v="7"/>
    <n v="218.23320000000001"/>
    <n v="10"/>
    <n v="316.27999999999997"/>
    <n v="89481"/>
    <n v="1"/>
    <n v="35.980000000000004"/>
    <x v="2"/>
  </r>
  <r>
    <x v="518"/>
    <n v="1"/>
    <s v="Yvonne Fox"/>
    <x v="3"/>
    <n v="0.01"/>
    <x v="0"/>
    <n v="45.98"/>
    <n v="4.8"/>
    <x v="1"/>
    <x v="0"/>
    <x v="0"/>
    <x v="11"/>
    <s v="Wrap Bag"/>
    <s v="Tenex B1-RE Series Chair Mats for Low Pile Carpets"/>
    <n v="0.68"/>
    <x v="0"/>
    <x v="1"/>
    <x v="18"/>
    <s v="Watauga"/>
    <n v="76148"/>
    <x v="70"/>
    <x v="0"/>
    <d v="2015-03-13T00:00:00"/>
    <n v="1"/>
    <n v="133.5771"/>
    <n v="4"/>
    <n v="193.59"/>
    <n v="91088"/>
    <n v="1"/>
    <n v="45.97"/>
    <x v="1"/>
  </r>
  <r>
    <x v="519"/>
    <n v="1"/>
    <s v="Francis Spivey"/>
    <x v="3"/>
    <n v="0"/>
    <x v="1"/>
    <n v="5.98"/>
    <n v="1.49"/>
    <x v="1"/>
    <x v="1"/>
    <x v="2"/>
    <x v="5"/>
    <s v="Small Box"/>
    <s v="Avery Hanging File Binders"/>
    <n v="0.39"/>
    <x v="0"/>
    <x v="3"/>
    <x v="35"/>
    <s v="Wilmington"/>
    <n v="1887"/>
    <x v="70"/>
    <x v="0"/>
    <d v="2015-03-14T00:00:00"/>
    <n v="2"/>
    <n v="80.674800000000005"/>
    <n v="18"/>
    <n v="116.92"/>
    <n v="90806"/>
    <n v="1"/>
    <n v="5.98"/>
    <x v="3"/>
  </r>
  <r>
    <x v="520"/>
    <n v="1"/>
    <s v="Lynda Herman"/>
    <x v="3"/>
    <n v="0"/>
    <x v="1"/>
    <n v="73.98"/>
    <n v="14.52"/>
    <x v="1"/>
    <x v="0"/>
    <x v="1"/>
    <x v="1"/>
    <s v="Small Box"/>
    <s v="Keytronic French Keyboard"/>
    <n v="0.65"/>
    <x v="0"/>
    <x v="2"/>
    <x v="24"/>
    <s v="Bozeman"/>
    <n v="59715"/>
    <x v="70"/>
    <x v="0"/>
    <d v="2015-03-14T00:00:00"/>
    <n v="2"/>
    <n v="-88.61"/>
    <n v="4"/>
    <n v="305.70999999999998"/>
    <n v="89333"/>
    <n v="1"/>
    <n v="73.98"/>
    <x v="2"/>
  </r>
  <r>
    <x v="521"/>
    <n v="1"/>
    <s v="Rodney Kearney"/>
    <x v="3"/>
    <n v="0.01"/>
    <x v="0"/>
    <n v="47.98"/>
    <n v="3.61"/>
    <x v="2"/>
    <x v="1"/>
    <x v="1"/>
    <x v="1"/>
    <s v="Small Pack"/>
    <s v="DS/HD IBM Formatted Diskettes, 200/Pack - Staples"/>
    <n v="0.71"/>
    <x v="0"/>
    <x v="0"/>
    <x v="17"/>
    <s v="Metairie"/>
    <n v="70003"/>
    <x v="70"/>
    <x v="0"/>
    <d v="2015-03-13T00:00:00"/>
    <n v="1"/>
    <n v="-44.436"/>
    <n v="8"/>
    <n v="393.98"/>
    <n v="91316"/>
    <n v="1"/>
    <n v="47.97"/>
    <x v="0"/>
  </r>
  <r>
    <x v="436"/>
    <n v="0"/>
    <s v="Vanessa Winstead"/>
    <x v="0"/>
    <n v="0.05"/>
    <x v="0"/>
    <n v="4.13"/>
    <n v="5.04"/>
    <x v="1"/>
    <x v="2"/>
    <x v="2"/>
    <x v="5"/>
    <s v="Small Box"/>
    <s v="ACCOHIDE® 3-Ring Binder, Blue, 1&quot;"/>
    <n v="0.38"/>
    <x v="0"/>
    <x v="1"/>
    <x v="10"/>
    <s v="Pekin"/>
    <n v="61554"/>
    <x v="71"/>
    <x v="1"/>
    <d v="2015-03-14T00:00:00"/>
    <n v="1"/>
    <n v="-12.1555"/>
    <n v="1"/>
    <n v="5.84"/>
    <n v="86555"/>
    <n v="1"/>
    <n v="4.08"/>
    <x v="1"/>
  </r>
  <r>
    <x v="522"/>
    <n v="1"/>
    <s v="Kent Burton"/>
    <x v="0"/>
    <n v="7.0000000000000007E-2"/>
    <x v="0"/>
    <n v="125.99"/>
    <n v="2.5"/>
    <x v="1"/>
    <x v="2"/>
    <x v="1"/>
    <x v="12"/>
    <s v="Small Box"/>
    <s v="i2000"/>
    <n v="0.6"/>
    <x v="0"/>
    <x v="3"/>
    <x v="27"/>
    <s v="Delaware"/>
    <n v="43015"/>
    <x v="71"/>
    <x v="1"/>
    <d v="2015-03-13T00:00:00"/>
    <n v="0"/>
    <n v="-604.40599999999995"/>
    <n v="1"/>
    <n v="100.59"/>
    <n v="90710"/>
    <n v="1"/>
    <n v="125.92"/>
    <x v="3"/>
  </r>
  <r>
    <x v="523"/>
    <n v="1"/>
    <s v="Jessica Huffman"/>
    <x v="0"/>
    <n v="0.03"/>
    <x v="0"/>
    <n v="99.99"/>
    <n v="19.989999999999998"/>
    <x v="1"/>
    <x v="2"/>
    <x v="1"/>
    <x v="1"/>
    <s v="Small Box"/>
    <s v="US Robotics 56K V.92 External Faxmodem"/>
    <n v="0.52"/>
    <x v="0"/>
    <x v="3"/>
    <x v="27"/>
    <s v="Dublin"/>
    <n v="43017"/>
    <x v="71"/>
    <x v="1"/>
    <d v="2015-03-14T00:00:00"/>
    <n v="1"/>
    <n v="293.66000000000003"/>
    <n v="6"/>
    <n v="598.38"/>
    <n v="90710"/>
    <n v="0"/>
    <n v="99.96"/>
    <x v="3"/>
  </r>
  <r>
    <x v="524"/>
    <n v="1"/>
    <s v="Rhonda Stein"/>
    <x v="0"/>
    <n v="0.04"/>
    <x v="0"/>
    <n v="65.989999999999995"/>
    <n v="8.99"/>
    <x v="1"/>
    <x v="3"/>
    <x v="1"/>
    <x v="12"/>
    <s v="Small Box"/>
    <s v="i270"/>
    <n v="0.55000000000000004"/>
    <x v="0"/>
    <x v="0"/>
    <x v="9"/>
    <s v="Salisbury"/>
    <n v="28144"/>
    <x v="71"/>
    <x v="1"/>
    <d v="2015-03-14T00:00:00"/>
    <n v="1"/>
    <n v="-335.041"/>
    <n v="13"/>
    <n v="724.57"/>
    <n v="88137"/>
    <n v="1"/>
    <n v="65.949999999999989"/>
    <x v="0"/>
  </r>
  <r>
    <x v="147"/>
    <n v="0"/>
    <s v="Edith Reynolds"/>
    <x v="0"/>
    <n v="0.08"/>
    <x v="0"/>
    <n v="178.47"/>
    <n v="19.989999999999998"/>
    <x v="1"/>
    <x v="2"/>
    <x v="2"/>
    <x v="6"/>
    <s v="Small Box"/>
    <s v="Hot File® 7-Pocket, Floor Stand"/>
    <n v="0.55000000000000004"/>
    <x v="0"/>
    <x v="1"/>
    <x v="39"/>
    <s v="Mandan"/>
    <n v="58554"/>
    <x v="71"/>
    <x v="1"/>
    <d v="2015-03-16T00:00:00"/>
    <n v="3"/>
    <n v="2267.2199999999998"/>
    <n v="22"/>
    <n v="3802.01"/>
    <n v="89130"/>
    <n v="1"/>
    <n v="178.39"/>
    <x v="1"/>
  </r>
  <r>
    <x v="525"/>
    <n v="1"/>
    <s v="Vickie Morse"/>
    <x v="4"/>
    <n v="0.06"/>
    <x v="0"/>
    <n v="6.48"/>
    <n v="7.37"/>
    <x v="1"/>
    <x v="3"/>
    <x v="2"/>
    <x v="7"/>
    <s v="Small Box"/>
    <s v="Xerox 210"/>
    <n v="0.37"/>
    <x v="0"/>
    <x v="3"/>
    <x v="36"/>
    <s v="Reisterstown"/>
    <n v="21136"/>
    <x v="71"/>
    <x v="1"/>
    <d v="2015-03-14T00:00:00"/>
    <n v="1"/>
    <n v="-75.44"/>
    <n v="5"/>
    <n v="32.39"/>
    <n v="87579"/>
    <n v="1"/>
    <n v="6.4200000000000008"/>
    <x v="3"/>
  </r>
  <r>
    <x v="526"/>
    <n v="1"/>
    <s v="Arnold Floyd Blair"/>
    <x v="4"/>
    <n v="0.02"/>
    <x v="0"/>
    <n v="17.7"/>
    <n v="9.4700000000000006"/>
    <x v="2"/>
    <x v="3"/>
    <x v="2"/>
    <x v="6"/>
    <s v="Small Box"/>
    <s v="Portfile® Personal File Boxes"/>
    <n v="0.59"/>
    <x v="0"/>
    <x v="0"/>
    <x v="23"/>
    <s v="Rock Hill"/>
    <n v="29730"/>
    <x v="71"/>
    <x v="1"/>
    <d v="2015-03-15T00:00:00"/>
    <n v="2"/>
    <n v="-85.022000000000006"/>
    <n v="21"/>
    <n v="374.6"/>
    <n v="90148"/>
    <n v="1"/>
    <n v="17.68"/>
    <x v="0"/>
  </r>
  <r>
    <x v="527"/>
    <n v="1"/>
    <s v="Rhonda Bryant"/>
    <x v="4"/>
    <n v="0.05"/>
    <x v="0"/>
    <n v="6.48"/>
    <n v="7.91"/>
    <x v="1"/>
    <x v="3"/>
    <x v="2"/>
    <x v="7"/>
    <s v="Small Box"/>
    <s v="Xerox 216"/>
    <n v="0.37"/>
    <x v="0"/>
    <x v="0"/>
    <x v="12"/>
    <s v="Winter Haven"/>
    <n v="33881"/>
    <x v="71"/>
    <x v="1"/>
    <d v="2015-03-14T00:00:00"/>
    <n v="1"/>
    <n v="322.12200000000001"/>
    <n v="16"/>
    <n v="109.99"/>
    <n v="88998"/>
    <n v="1"/>
    <n v="6.4300000000000006"/>
    <x v="0"/>
  </r>
  <r>
    <x v="527"/>
    <n v="0"/>
    <s v="Rhonda Bryant"/>
    <x v="4"/>
    <n v="0.03"/>
    <x v="0"/>
    <n v="111.03"/>
    <n v="8.64"/>
    <x v="1"/>
    <x v="3"/>
    <x v="2"/>
    <x v="6"/>
    <s v="Small Box"/>
    <s v="Fellowes Recycled Storage Drawers"/>
    <n v="0.78"/>
    <x v="0"/>
    <x v="0"/>
    <x v="12"/>
    <s v="Winter Haven"/>
    <n v="33881"/>
    <x v="71"/>
    <x v="1"/>
    <d v="2015-03-14T00:00:00"/>
    <n v="1"/>
    <n v="366.54"/>
    <n v="8"/>
    <n v="900.12"/>
    <n v="88998"/>
    <n v="0"/>
    <n v="111"/>
    <x v="0"/>
  </r>
  <r>
    <x v="204"/>
    <n v="0"/>
    <s v="Lindsay P Ashley"/>
    <x v="0"/>
    <n v="0.09"/>
    <x v="0"/>
    <n v="154.13"/>
    <n v="69"/>
    <x v="2"/>
    <x v="3"/>
    <x v="0"/>
    <x v="0"/>
    <s v="Large Box"/>
    <s v="Laminate Occasional Tables"/>
    <n v="0.68"/>
    <x v="0"/>
    <x v="2"/>
    <x v="8"/>
    <s v="Los Angeles"/>
    <n v="90045"/>
    <x v="72"/>
    <x v="2"/>
    <d v="2015-03-15T00:00:00"/>
    <n v="1"/>
    <n v="-1763.7476999999999"/>
    <n v="38"/>
    <n v="5679.59"/>
    <n v="28647"/>
    <n v="1"/>
    <n v="154.04"/>
    <x v="2"/>
  </r>
  <r>
    <x v="528"/>
    <n v="1"/>
    <s v="Alison Peters Wooten"/>
    <x v="0"/>
    <n v="0.09"/>
    <x v="0"/>
    <n v="154.13"/>
    <n v="69"/>
    <x v="2"/>
    <x v="3"/>
    <x v="0"/>
    <x v="0"/>
    <s v="Large Box"/>
    <s v="Laminate Occasional Tables"/>
    <n v="0.68"/>
    <x v="0"/>
    <x v="3"/>
    <x v="11"/>
    <s v="West Islip"/>
    <n v="11795"/>
    <x v="72"/>
    <x v="2"/>
    <d v="2015-03-15T00:00:00"/>
    <n v="1"/>
    <n v="-1763.7476999999999"/>
    <n v="10"/>
    <n v="1494.63"/>
    <n v="91144"/>
    <n v="1"/>
    <n v="154.04"/>
    <x v="3"/>
  </r>
  <r>
    <x v="529"/>
    <n v="1"/>
    <s v="Neal Weber"/>
    <x v="1"/>
    <n v="0.1"/>
    <x v="0"/>
    <n v="400.98"/>
    <n v="76.37"/>
    <x v="0"/>
    <x v="0"/>
    <x v="0"/>
    <x v="0"/>
    <s v="Jumbo Box"/>
    <s v="Bretford CR8500 Series Meeting Room Furniture"/>
    <n v="0.6"/>
    <x v="0"/>
    <x v="3"/>
    <x v="29"/>
    <s v="Sanford"/>
    <n v="4073"/>
    <x v="72"/>
    <x v="2"/>
    <d v="2015-03-15T00:00:00"/>
    <n v="1"/>
    <n v="-969.04836599999999"/>
    <n v="2"/>
    <n v="810.47"/>
    <n v="89433"/>
    <n v="1"/>
    <n v="400.88"/>
    <x v="3"/>
  </r>
  <r>
    <x v="530"/>
    <n v="1"/>
    <s v="Rita Barton"/>
    <x v="1"/>
    <n v="0.08"/>
    <x v="0"/>
    <n v="45.19"/>
    <n v="1.99"/>
    <x v="1"/>
    <x v="0"/>
    <x v="1"/>
    <x v="1"/>
    <s v="Small Pack"/>
    <s v="Verbatim DVD-RAM, 9.4GB, Rewritable, Type 1, DS, DataLife Plus"/>
    <n v="0.55000000000000004"/>
    <x v="0"/>
    <x v="3"/>
    <x v="33"/>
    <s v="Ridgewood"/>
    <n v="7450"/>
    <x v="72"/>
    <x v="2"/>
    <d v="2015-03-15T00:00:00"/>
    <n v="1"/>
    <n v="-71.83"/>
    <n v="3"/>
    <n v="127.22"/>
    <n v="89433"/>
    <n v="0"/>
    <n v="45.11"/>
    <x v="3"/>
  </r>
  <r>
    <x v="531"/>
    <n v="1"/>
    <s v="Lynn Bell"/>
    <x v="1"/>
    <n v="0.03"/>
    <x v="0"/>
    <n v="33.979999999999997"/>
    <n v="19.989999999999998"/>
    <x v="1"/>
    <x v="0"/>
    <x v="0"/>
    <x v="11"/>
    <s v="Small Box"/>
    <s v="Linden® 12&quot; Wall Clock With Oak Frame"/>
    <n v="0.55000000000000004"/>
    <x v="0"/>
    <x v="3"/>
    <x v="42"/>
    <s v="Bennington"/>
    <n v="5201"/>
    <x v="72"/>
    <x v="2"/>
    <d v="2015-03-15T00:00:00"/>
    <n v="1"/>
    <n v="-0.74"/>
    <n v="12"/>
    <n v="432.44"/>
    <n v="89433"/>
    <n v="0"/>
    <n v="33.949999999999996"/>
    <x v="3"/>
  </r>
  <r>
    <x v="532"/>
    <n v="1"/>
    <s v="Colleen Marsh"/>
    <x v="4"/>
    <n v="7.0000000000000007E-2"/>
    <x v="0"/>
    <n v="200.98"/>
    <n v="23.76"/>
    <x v="0"/>
    <x v="3"/>
    <x v="0"/>
    <x v="9"/>
    <s v="Jumbo Drum"/>
    <s v="Global Leather Highback Executive Chair with Pneumatic Height Adjustment, Black"/>
    <n v="0.57999999999999996"/>
    <x v="0"/>
    <x v="0"/>
    <x v="32"/>
    <s v="Paducah"/>
    <n v="42003"/>
    <x v="72"/>
    <x v="2"/>
    <d v="2015-03-15T00:00:00"/>
    <n v="1"/>
    <n v="-132.42599999999999"/>
    <n v="9"/>
    <n v="1805.9"/>
    <n v="89504"/>
    <n v="1"/>
    <n v="200.91"/>
    <x v="0"/>
  </r>
  <r>
    <x v="532"/>
    <n v="0"/>
    <s v="Colleen Marsh"/>
    <x v="4"/>
    <n v="0.02"/>
    <x v="0"/>
    <n v="179.29"/>
    <n v="29.21"/>
    <x v="0"/>
    <x v="3"/>
    <x v="0"/>
    <x v="0"/>
    <s v="Jumbo Box"/>
    <s v="Bevis Round Conference Table Top, X-Base"/>
    <n v="0.76"/>
    <x v="0"/>
    <x v="0"/>
    <x v="32"/>
    <s v="Paducah"/>
    <n v="42003"/>
    <x v="72"/>
    <x v="2"/>
    <d v="2015-03-14T00:00:00"/>
    <n v="0"/>
    <n v="-411.23599999999999"/>
    <n v="2"/>
    <n v="311.41000000000003"/>
    <n v="89504"/>
    <n v="0"/>
    <n v="179.26999999999998"/>
    <x v="0"/>
  </r>
  <r>
    <x v="533"/>
    <n v="1"/>
    <s v="Ken H Frazier"/>
    <x v="4"/>
    <n v="0"/>
    <x v="1"/>
    <n v="65.989999999999995"/>
    <n v="3.99"/>
    <x v="1"/>
    <x v="1"/>
    <x v="1"/>
    <x v="12"/>
    <s v="Small Box"/>
    <s v="StarTAC 7760"/>
    <n v="0.59"/>
    <x v="0"/>
    <x v="0"/>
    <x v="21"/>
    <s v="Oakton"/>
    <n v="22124"/>
    <x v="72"/>
    <x v="2"/>
    <d v="2015-03-15T00:00:00"/>
    <n v="1"/>
    <n v="-60.564"/>
    <n v="13"/>
    <n v="765.65"/>
    <n v="86754"/>
    <n v="1"/>
    <n v="65.989999999999995"/>
    <x v="0"/>
  </r>
  <r>
    <x v="534"/>
    <n v="1"/>
    <s v="Ricky Allred"/>
    <x v="4"/>
    <n v="0.01"/>
    <x v="0"/>
    <n v="45.99"/>
    <n v="4.99"/>
    <x v="1"/>
    <x v="2"/>
    <x v="1"/>
    <x v="12"/>
    <s v="Small Box"/>
    <s v="KF 788"/>
    <n v="0.56000000000000005"/>
    <x v="0"/>
    <x v="0"/>
    <x v="23"/>
    <s v="Columbia"/>
    <n v="29203"/>
    <x v="72"/>
    <x v="2"/>
    <d v="2015-03-16T00:00:00"/>
    <n v="2"/>
    <n v="24.018000000000001"/>
    <n v="3"/>
    <n v="125.19"/>
    <n v="90767"/>
    <n v="1"/>
    <n v="45.980000000000004"/>
    <x v="0"/>
  </r>
  <r>
    <x v="535"/>
    <n v="1"/>
    <s v="Jeanne Werner"/>
    <x v="3"/>
    <n v="0.02"/>
    <x v="0"/>
    <n v="200.98"/>
    <n v="55.96"/>
    <x v="0"/>
    <x v="0"/>
    <x v="0"/>
    <x v="10"/>
    <s v="Jumbo Box"/>
    <s v="O'Sullivan Living Dimensions 3-Shelf Bookcases"/>
    <n v="0.75"/>
    <x v="0"/>
    <x v="1"/>
    <x v="25"/>
    <s v="Detroit"/>
    <n v="48234"/>
    <x v="72"/>
    <x v="2"/>
    <d v="2015-03-16T00:00:00"/>
    <n v="2"/>
    <n v="-163.63"/>
    <n v="45"/>
    <n v="9539.6"/>
    <n v="24193"/>
    <n v="1"/>
    <n v="200.95999999999998"/>
    <x v="1"/>
  </r>
  <r>
    <x v="535"/>
    <n v="0"/>
    <s v="Jeanne Werner"/>
    <x v="3"/>
    <n v="0.02"/>
    <x v="0"/>
    <n v="4.28"/>
    <n v="5.17"/>
    <x v="1"/>
    <x v="0"/>
    <x v="2"/>
    <x v="7"/>
    <s v="Small Box"/>
    <s v="Xerox 1971"/>
    <n v="0.4"/>
    <x v="0"/>
    <x v="1"/>
    <x v="25"/>
    <s v="Detroit"/>
    <n v="48234"/>
    <x v="72"/>
    <x v="2"/>
    <d v="2015-03-15T00:00:00"/>
    <n v="1"/>
    <n v="-63.87"/>
    <n v="24"/>
    <n v="109.86"/>
    <n v="24193"/>
    <n v="0"/>
    <n v="4.2600000000000007"/>
    <x v="1"/>
  </r>
  <r>
    <x v="535"/>
    <n v="0"/>
    <s v="Jeanne Werner"/>
    <x v="3"/>
    <n v="0.04"/>
    <x v="0"/>
    <n v="85.99"/>
    <n v="0.99"/>
    <x v="1"/>
    <x v="0"/>
    <x v="1"/>
    <x v="12"/>
    <s v="Wrap Bag"/>
    <s v="Accessory4"/>
    <n v="0.85"/>
    <x v="0"/>
    <x v="1"/>
    <x v="25"/>
    <s v="Detroit"/>
    <n v="48234"/>
    <x v="72"/>
    <x v="2"/>
    <d v="2015-03-16T00:00:00"/>
    <n v="2"/>
    <n v="-175.17500000000001"/>
    <n v="19"/>
    <n v="1426.51"/>
    <n v="24193"/>
    <n v="0"/>
    <n v="85.949999999999989"/>
    <x v="1"/>
  </r>
  <r>
    <x v="536"/>
    <n v="1"/>
    <s v="Sandra Sharma"/>
    <x v="3"/>
    <n v="0.02"/>
    <x v="0"/>
    <n v="200.98"/>
    <n v="55.96"/>
    <x v="0"/>
    <x v="0"/>
    <x v="0"/>
    <x v="10"/>
    <s v="Jumbo Box"/>
    <s v="O'Sullivan Living Dimensions 3-Shelf Bookcases"/>
    <n v="0.75"/>
    <x v="0"/>
    <x v="0"/>
    <x v="34"/>
    <s v="Morristown"/>
    <n v="37814"/>
    <x v="72"/>
    <x v="2"/>
    <d v="2015-03-16T00:00:00"/>
    <n v="2"/>
    <n v="-224.9478"/>
    <n v="11"/>
    <n v="2331.9"/>
    <n v="90917"/>
    <n v="1"/>
    <n v="200.95999999999998"/>
    <x v="0"/>
  </r>
  <r>
    <x v="536"/>
    <n v="0"/>
    <s v="Sandra Sharma"/>
    <x v="3"/>
    <n v="0.02"/>
    <x v="0"/>
    <n v="4.28"/>
    <n v="5.17"/>
    <x v="1"/>
    <x v="0"/>
    <x v="2"/>
    <x v="7"/>
    <s v="Small Box"/>
    <s v="Xerox 1971"/>
    <n v="0.4"/>
    <x v="0"/>
    <x v="0"/>
    <x v="34"/>
    <s v="Morristown"/>
    <n v="37814"/>
    <x v="72"/>
    <x v="2"/>
    <d v="2015-03-15T00:00:00"/>
    <n v="1"/>
    <n v="196.8"/>
    <n v="6"/>
    <n v="27.47"/>
    <n v="90917"/>
    <n v="0"/>
    <n v="4.2600000000000007"/>
    <x v="0"/>
  </r>
  <r>
    <x v="367"/>
    <n v="0"/>
    <s v="Julie Edwards"/>
    <x v="3"/>
    <n v="0.08"/>
    <x v="0"/>
    <n v="4.9800000000000004"/>
    <n v="4.7"/>
    <x v="1"/>
    <x v="1"/>
    <x v="2"/>
    <x v="7"/>
    <s v="Small Box"/>
    <s v="Staples Copy Paper (20Lb. and 84 Bright)"/>
    <n v="0.38"/>
    <x v="0"/>
    <x v="1"/>
    <x v="10"/>
    <s v="Chicago"/>
    <n v="60611"/>
    <x v="72"/>
    <x v="2"/>
    <d v="2015-03-15T00:00:00"/>
    <n v="1"/>
    <n v="-56.35"/>
    <n v="47"/>
    <n v="225.98"/>
    <n v="38080"/>
    <n v="1"/>
    <n v="4.9000000000000004"/>
    <x v="1"/>
  </r>
  <r>
    <x v="368"/>
    <n v="0"/>
    <s v="Wesley Corbett"/>
    <x v="3"/>
    <n v="0.08"/>
    <x v="0"/>
    <n v="4.9800000000000004"/>
    <n v="4.7"/>
    <x v="1"/>
    <x v="1"/>
    <x v="2"/>
    <x v="7"/>
    <s v="Small Box"/>
    <s v="Staples Copy Paper (20Lb. and 84 Bright)"/>
    <n v="0.38"/>
    <x v="0"/>
    <x v="1"/>
    <x v="18"/>
    <s v="Conroe"/>
    <n v="77301"/>
    <x v="72"/>
    <x v="2"/>
    <d v="2015-03-15T00:00:00"/>
    <n v="1"/>
    <n v="-56.35"/>
    <n v="12"/>
    <n v="57.7"/>
    <n v="90613"/>
    <n v="1"/>
    <n v="4.9000000000000004"/>
    <x v="1"/>
  </r>
  <r>
    <x v="537"/>
    <n v="1"/>
    <s v="Laurie Petty"/>
    <x v="3"/>
    <n v="0.1"/>
    <x v="0"/>
    <n v="62.18"/>
    <n v="10.84"/>
    <x v="1"/>
    <x v="1"/>
    <x v="0"/>
    <x v="11"/>
    <s v="Medium Box"/>
    <s v="Deflect-o Glass Clear Studded Chair Mats"/>
    <n v="0.63"/>
    <x v="0"/>
    <x v="0"/>
    <x v="12"/>
    <s v="Jupiter"/>
    <n v="33458"/>
    <x v="72"/>
    <x v="2"/>
    <d v="2015-03-16T00:00:00"/>
    <n v="2"/>
    <n v="-29.666"/>
    <n v="9"/>
    <n v="511.57"/>
    <n v="90818"/>
    <n v="1"/>
    <n v="62.08"/>
    <x v="0"/>
  </r>
  <r>
    <x v="538"/>
    <n v="1"/>
    <s v="Charlie Moore"/>
    <x v="0"/>
    <n v="0.09"/>
    <x v="0"/>
    <n v="13.79"/>
    <n v="8.7799999999999994"/>
    <x v="1"/>
    <x v="1"/>
    <x v="0"/>
    <x v="11"/>
    <s v="Small Box"/>
    <s v="9-3/4 Diameter Round Wall Clock"/>
    <n v="0.43"/>
    <x v="0"/>
    <x v="1"/>
    <x v="2"/>
    <s v="Anderson"/>
    <n v="46016"/>
    <x v="73"/>
    <x v="3"/>
    <d v="2015-03-17T00:00:00"/>
    <n v="2"/>
    <n v="-22.12"/>
    <n v="1"/>
    <n v="17.440000000000001"/>
    <n v="86309"/>
    <n v="1"/>
    <n v="13.7"/>
    <x v="1"/>
  </r>
  <r>
    <x v="539"/>
    <n v="1"/>
    <s v="Edgar Stone"/>
    <x v="1"/>
    <n v="0.04"/>
    <x v="0"/>
    <n v="296.18"/>
    <n v="54.12"/>
    <x v="0"/>
    <x v="3"/>
    <x v="0"/>
    <x v="0"/>
    <s v="Jumbo Box"/>
    <s v="Hon 94000 Series Round Tables"/>
    <n v="0.76"/>
    <x v="0"/>
    <x v="3"/>
    <x v="27"/>
    <s v="Canton"/>
    <n v="44708"/>
    <x v="73"/>
    <x v="3"/>
    <d v="2015-03-15T00:00:00"/>
    <n v="0"/>
    <n v="-715.77820599999995"/>
    <n v="6"/>
    <n v="1821.89"/>
    <n v="87365"/>
    <n v="1"/>
    <n v="296.14"/>
    <x v="3"/>
  </r>
  <r>
    <x v="540"/>
    <n v="1"/>
    <s v="Peggy Lanier"/>
    <x v="1"/>
    <n v="0.03"/>
    <x v="0"/>
    <n v="7.3"/>
    <n v="7.72"/>
    <x v="1"/>
    <x v="0"/>
    <x v="2"/>
    <x v="5"/>
    <s v="Small Box"/>
    <s v="Angle-D Binders with Locking Rings, Label Holders"/>
    <n v="0.38"/>
    <x v="0"/>
    <x v="2"/>
    <x v="8"/>
    <s v="Roseville"/>
    <n v="95661"/>
    <x v="73"/>
    <x v="3"/>
    <d v="2015-03-18T00:00:00"/>
    <n v="3"/>
    <n v="-127.05200000000001"/>
    <n v="14"/>
    <n v="103.61"/>
    <n v="87015"/>
    <n v="1"/>
    <n v="7.27"/>
    <x v="2"/>
  </r>
  <r>
    <x v="541"/>
    <n v="1"/>
    <s v="Dorothy Holt"/>
    <x v="1"/>
    <n v="0.08"/>
    <x v="0"/>
    <n v="30.93"/>
    <n v="3.92"/>
    <x v="1"/>
    <x v="0"/>
    <x v="0"/>
    <x v="11"/>
    <s v="Small Pack"/>
    <s v="Advantus Employee of the Month Certificate Frame, 11 x 13-1/2"/>
    <n v="0.44"/>
    <x v="0"/>
    <x v="1"/>
    <x v="18"/>
    <s v="Irving"/>
    <n v="75061"/>
    <x v="73"/>
    <x v="3"/>
    <d v="2015-03-16T00:00:00"/>
    <n v="1"/>
    <n v="63.059100000000001"/>
    <n v="3"/>
    <n v="91.39"/>
    <n v="90859"/>
    <n v="1"/>
    <n v="30.85"/>
    <x v="1"/>
  </r>
  <r>
    <x v="542"/>
    <n v="1"/>
    <s v="Beverly Cooke Brooks"/>
    <x v="4"/>
    <n v="0.09"/>
    <x v="0"/>
    <n v="125.99"/>
    <n v="8.99"/>
    <x v="1"/>
    <x v="1"/>
    <x v="1"/>
    <x v="12"/>
    <s v="Small Box"/>
    <s v="SC7868i"/>
    <n v="0.55000000000000004"/>
    <x v="0"/>
    <x v="3"/>
    <x v="22"/>
    <s v="Stratford"/>
    <n v="6614"/>
    <x v="73"/>
    <x v="3"/>
    <d v="2015-03-16T00:00:00"/>
    <n v="1"/>
    <n v="-605.37400000000002"/>
    <n v="1"/>
    <n v="100.38"/>
    <n v="90359"/>
    <n v="1"/>
    <n v="125.89999999999999"/>
    <x v="3"/>
  </r>
  <r>
    <x v="543"/>
    <n v="1"/>
    <s v="Lindsay Link"/>
    <x v="4"/>
    <n v="0.1"/>
    <x v="0"/>
    <n v="17.98"/>
    <n v="4"/>
    <x v="1"/>
    <x v="1"/>
    <x v="1"/>
    <x v="1"/>
    <s v="Small Box"/>
    <s v="Belkin 107-key enhanced keyboard, USB/PS/2 interface"/>
    <n v="0.79"/>
    <x v="0"/>
    <x v="3"/>
    <x v="29"/>
    <s v="Lewiston"/>
    <n v="4240"/>
    <x v="73"/>
    <x v="3"/>
    <d v="2015-03-16T00:00:00"/>
    <n v="1"/>
    <n v="-99.55"/>
    <n v="4"/>
    <n v="66.319999999999993"/>
    <n v="90359"/>
    <n v="0"/>
    <n v="17.88"/>
    <x v="3"/>
  </r>
  <r>
    <x v="544"/>
    <n v="1"/>
    <s v="Emma Bloom"/>
    <x v="4"/>
    <n v="0"/>
    <x v="1"/>
    <n v="29.34"/>
    <n v="7.87"/>
    <x v="1"/>
    <x v="1"/>
    <x v="0"/>
    <x v="11"/>
    <s v="Small Box"/>
    <s v="Seth Thomas 14&quot; Putty-Colored Wall Clock"/>
    <n v="0.54"/>
    <x v="0"/>
    <x v="2"/>
    <x v="45"/>
    <s v="Rock Springs"/>
    <n v="82901"/>
    <x v="73"/>
    <x v="3"/>
    <d v="2015-03-17T00:00:00"/>
    <n v="2"/>
    <n v="385.37"/>
    <n v="22"/>
    <n v="668.38"/>
    <n v="91305"/>
    <n v="1"/>
    <n v="29.34"/>
    <x v="2"/>
  </r>
  <r>
    <x v="545"/>
    <n v="1"/>
    <s v="Marvin Parrott"/>
    <x v="4"/>
    <n v="0.01"/>
    <x v="0"/>
    <n v="1.76"/>
    <n v="0.7"/>
    <x v="1"/>
    <x v="3"/>
    <x v="2"/>
    <x v="2"/>
    <s v="Wrap Bag"/>
    <s v="Newell 310"/>
    <n v="0.56000000000000005"/>
    <x v="0"/>
    <x v="1"/>
    <x v="7"/>
    <s v="Duluth"/>
    <n v="55803"/>
    <x v="73"/>
    <x v="3"/>
    <d v="2015-03-16T00:00:00"/>
    <n v="1"/>
    <n v="-1.56"/>
    <n v="4"/>
    <n v="7.2"/>
    <n v="90714"/>
    <n v="1"/>
    <n v="1.75"/>
    <x v="1"/>
  </r>
  <r>
    <x v="546"/>
    <n v="1"/>
    <s v="Sandy Ellington"/>
    <x v="3"/>
    <n v="0.03"/>
    <x v="0"/>
    <n v="14.2"/>
    <n v="5.3"/>
    <x v="1"/>
    <x v="2"/>
    <x v="0"/>
    <x v="11"/>
    <s v="Wrap Bag"/>
    <s v="Coloredge Poster Frame"/>
    <n v="0.46"/>
    <x v="0"/>
    <x v="2"/>
    <x v="26"/>
    <s v="Reno"/>
    <n v="89502"/>
    <x v="73"/>
    <x v="3"/>
    <d v="2015-03-17T00:00:00"/>
    <n v="2"/>
    <n v="21.555599999999998"/>
    <n v="2"/>
    <n v="31.24"/>
    <n v="90577"/>
    <n v="1"/>
    <n v="14.17"/>
    <x v="2"/>
  </r>
  <r>
    <x v="547"/>
    <n v="1"/>
    <s v="Eugene Brewer Knox"/>
    <x v="3"/>
    <n v="0.06"/>
    <x v="0"/>
    <n v="3.29"/>
    <n v="1.35"/>
    <x v="1"/>
    <x v="0"/>
    <x v="2"/>
    <x v="14"/>
    <s v="Wrap Bag"/>
    <s v="Acco® Hot Clips™ Clips to Go"/>
    <n v="0.4"/>
    <x v="0"/>
    <x v="3"/>
    <x v="11"/>
    <s v="Bethpage"/>
    <n v="11714"/>
    <x v="73"/>
    <x v="3"/>
    <d v="2015-03-17T00:00:00"/>
    <n v="2"/>
    <n v="8.5299999999999994"/>
    <n v="11"/>
    <n v="35.97"/>
    <n v="90932"/>
    <n v="1"/>
    <n v="3.23"/>
    <x v="3"/>
  </r>
  <r>
    <x v="548"/>
    <n v="1"/>
    <s v="Leah Davenport"/>
    <x v="1"/>
    <n v="0.05"/>
    <x v="0"/>
    <n v="4.24"/>
    <n v="5.41"/>
    <x v="1"/>
    <x v="0"/>
    <x v="2"/>
    <x v="5"/>
    <s v="Small Box"/>
    <s v="Storex DuraTech Recycled Plastic Frosted Binders"/>
    <n v="0.35"/>
    <x v="0"/>
    <x v="2"/>
    <x v="8"/>
    <s v="Hesperia"/>
    <n v="92345"/>
    <x v="74"/>
    <x v="4"/>
    <d v="2015-03-18T00:00:00"/>
    <n v="2"/>
    <n v="-89.216999999999999"/>
    <n v="12"/>
    <n v="50.83"/>
    <n v="88570"/>
    <n v="1"/>
    <n v="4.1900000000000004"/>
    <x v="2"/>
  </r>
  <r>
    <x v="549"/>
    <n v="1"/>
    <s v="Brett Ingram"/>
    <x v="1"/>
    <n v="0.08"/>
    <x v="0"/>
    <n v="15.73"/>
    <n v="7.42"/>
    <x v="2"/>
    <x v="3"/>
    <x v="2"/>
    <x v="16"/>
    <s v="Small Pack"/>
    <s v="Acme Galleria® Hot Forged Steel Scissors with Colored Handles"/>
    <n v="0.56000000000000005"/>
    <x v="0"/>
    <x v="1"/>
    <x v="18"/>
    <s v="Harker Heights"/>
    <n v="76543"/>
    <x v="74"/>
    <x v="4"/>
    <d v="2015-03-18T00:00:00"/>
    <n v="2"/>
    <n v="-37.6"/>
    <n v="5"/>
    <n v="78.08"/>
    <n v="90110"/>
    <n v="1"/>
    <n v="15.65"/>
    <x v="1"/>
  </r>
  <r>
    <x v="550"/>
    <n v="1"/>
    <s v="Emma Buckley"/>
    <x v="1"/>
    <n v="0.08"/>
    <x v="0"/>
    <n v="68.81"/>
    <n v="60"/>
    <x v="0"/>
    <x v="0"/>
    <x v="2"/>
    <x v="8"/>
    <s v="Jumbo Drum"/>
    <s v="Holmes Replacement Filter for HEPA Air Cleaner, Very Large Room, HEPA Filter"/>
    <n v="0.41"/>
    <x v="0"/>
    <x v="2"/>
    <x v="8"/>
    <s v="Coachella"/>
    <n v="92236"/>
    <x v="74"/>
    <x v="4"/>
    <d v="2015-03-17T00:00:00"/>
    <n v="1"/>
    <n v="-550.42999999999995"/>
    <n v="5"/>
    <n v="337.86"/>
    <n v="88721"/>
    <n v="1"/>
    <n v="68.73"/>
    <x v="2"/>
  </r>
  <r>
    <x v="550"/>
    <n v="0"/>
    <s v="Emma Buckley"/>
    <x v="1"/>
    <n v="0.04"/>
    <x v="0"/>
    <n v="21.38"/>
    <n v="8.99"/>
    <x v="1"/>
    <x v="0"/>
    <x v="2"/>
    <x v="2"/>
    <s v="Small Pack"/>
    <s v="Boston 1730 StandUp Electric Pencil Sharpener"/>
    <n v="0.59"/>
    <x v="0"/>
    <x v="2"/>
    <x v="8"/>
    <s v="Coachella"/>
    <n v="92236"/>
    <x v="74"/>
    <x v="4"/>
    <d v="2015-03-18T00:00:00"/>
    <n v="2"/>
    <n v="-52.12"/>
    <n v="4"/>
    <n v="84.21"/>
    <n v="88721"/>
    <n v="0"/>
    <n v="21.34"/>
    <x v="2"/>
  </r>
  <r>
    <x v="135"/>
    <n v="0"/>
    <s v="Rhonda Ivey"/>
    <x v="2"/>
    <n v="7.0000000000000007E-2"/>
    <x v="0"/>
    <n v="154.13"/>
    <n v="69"/>
    <x v="2"/>
    <x v="2"/>
    <x v="0"/>
    <x v="0"/>
    <s v="Large Box"/>
    <s v="Laminate Occasional Tables"/>
    <n v="0.68"/>
    <x v="0"/>
    <x v="3"/>
    <x v="28"/>
    <s v="West Mifflin"/>
    <n v="15122"/>
    <x v="74"/>
    <x v="4"/>
    <d v="2015-03-16T00:00:00"/>
    <n v="0"/>
    <n v="-634.73410000000001"/>
    <n v="3"/>
    <n v="453.62"/>
    <n v="91089"/>
    <n v="1"/>
    <n v="154.06"/>
    <x v="3"/>
  </r>
  <r>
    <x v="551"/>
    <n v="1"/>
    <s v="Erik Barr"/>
    <x v="2"/>
    <n v="0.04"/>
    <x v="0"/>
    <n v="22.84"/>
    <n v="16.87"/>
    <x v="1"/>
    <x v="2"/>
    <x v="2"/>
    <x v="7"/>
    <s v="Small Box"/>
    <s v="Xerox 1982"/>
    <n v="0.39"/>
    <x v="0"/>
    <x v="1"/>
    <x v="10"/>
    <s v="Calumet City"/>
    <n v="60409"/>
    <x v="74"/>
    <x v="4"/>
    <d v="2015-03-16T00:00:00"/>
    <n v="0"/>
    <n v="-97.28"/>
    <n v="12"/>
    <n v="286.39999999999998"/>
    <n v="87109"/>
    <n v="1"/>
    <n v="22.8"/>
    <x v="1"/>
  </r>
  <r>
    <x v="552"/>
    <n v="1"/>
    <s v="Tom Hoyle Honeycutt"/>
    <x v="2"/>
    <n v="0.05"/>
    <x v="0"/>
    <n v="55.5"/>
    <n v="52.2"/>
    <x v="1"/>
    <x v="2"/>
    <x v="0"/>
    <x v="11"/>
    <s v="Medium Box"/>
    <s v="Eldon Cleatmat® Chair Mats for Medium Pile Carpets"/>
    <n v="0.72"/>
    <x v="0"/>
    <x v="1"/>
    <x v="25"/>
    <s v="Warren"/>
    <n v="48093"/>
    <x v="74"/>
    <x v="4"/>
    <d v="2015-03-16T00:00:00"/>
    <n v="0"/>
    <n v="-118.54"/>
    <n v="4"/>
    <n v="253.87"/>
    <n v="90385"/>
    <n v="1"/>
    <n v="55.45"/>
    <x v="1"/>
  </r>
  <r>
    <x v="552"/>
    <n v="0"/>
    <s v="Tom Hoyle Honeycutt"/>
    <x v="2"/>
    <n v="0.05"/>
    <x v="0"/>
    <n v="442.14"/>
    <n v="14.7"/>
    <x v="0"/>
    <x v="2"/>
    <x v="1"/>
    <x v="3"/>
    <s v="Jumbo Drum"/>
    <s v="Okidata ML390 Turbo Dot Matrix Printers"/>
    <n v="0.56000000000000005"/>
    <x v="0"/>
    <x v="1"/>
    <x v="25"/>
    <s v="Warren"/>
    <n v="48093"/>
    <x v="74"/>
    <x v="4"/>
    <d v="2015-03-25T00:00:00"/>
    <n v="9"/>
    <n v="2963.48"/>
    <n v="14"/>
    <n v="5880.46"/>
    <n v="90385"/>
    <n v="0"/>
    <n v="442.09"/>
    <x v="1"/>
  </r>
  <r>
    <x v="553"/>
    <n v="1"/>
    <s v="Bradley Schroeder"/>
    <x v="3"/>
    <n v="0"/>
    <x v="1"/>
    <n v="387.99"/>
    <n v="19.989999999999998"/>
    <x v="1"/>
    <x v="3"/>
    <x v="2"/>
    <x v="5"/>
    <s v="Small Box"/>
    <s v="Fellowes PB300 Plastic Comb Binding Machine"/>
    <n v="0.38"/>
    <x v="0"/>
    <x v="0"/>
    <x v="16"/>
    <s v="Auburn"/>
    <n v="36830"/>
    <x v="74"/>
    <x v="4"/>
    <d v="2015-03-17T00:00:00"/>
    <n v="1"/>
    <n v="-70.14"/>
    <n v="23"/>
    <n v="9280.7199999999993"/>
    <n v="90880"/>
    <n v="1"/>
    <n v="387.99"/>
    <x v="0"/>
  </r>
  <r>
    <x v="554"/>
    <n v="1"/>
    <s v="Sharon Long"/>
    <x v="3"/>
    <n v="7.0000000000000007E-2"/>
    <x v="0"/>
    <n v="7.59"/>
    <n v="4"/>
    <x v="1"/>
    <x v="3"/>
    <x v="0"/>
    <x v="11"/>
    <s v="Wrap Bag"/>
    <s v="Master Giant Foot® Doorstop, Safety Yellow"/>
    <n v="0.42"/>
    <x v="0"/>
    <x v="0"/>
    <x v="5"/>
    <s v="Marietta"/>
    <n v="30062"/>
    <x v="74"/>
    <x v="4"/>
    <d v="2015-03-18T00:00:00"/>
    <n v="2"/>
    <n v="-167.048"/>
    <n v="3"/>
    <n v="22.48"/>
    <n v="87747"/>
    <n v="1"/>
    <n v="7.52"/>
    <x v="0"/>
  </r>
  <r>
    <x v="555"/>
    <n v="1"/>
    <s v="Lindsay O'Connell"/>
    <x v="0"/>
    <n v="0.04"/>
    <x v="0"/>
    <n v="120.97"/>
    <n v="7.11"/>
    <x v="1"/>
    <x v="3"/>
    <x v="1"/>
    <x v="3"/>
    <s v="Medium Box"/>
    <s v="Canon BP1200DH 12-Digit Bubble Jet Printing Calculator"/>
    <n v="0.36"/>
    <x v="0"/>
    <x v="1"/>
    <x v="18"/>
    <s v="Greenville"/>
    <n v="75401"/>
    <x v="75"/>
    <x v="5"/>
    <d v="2015-03-17T00:00:00"/>
    <n v="0"/>
    <n v="1320.5496000000001"/>
    <n v="16"/>
    <n v="1913.84"/>
    <n v="91059"/>
    <n v="1"/>
    <n v="120.92999999999999"/>
    <x v="1"/>
  </r>
  <r>
    <x v="555"/>
    <n v="0"/>
    <s v="Lindsay O'Connell"/>
    <x v="0"/>
    <n v="0"/>
    <x v="1"/>
    <n v="195.99"/>
    <n v="4.2"/>
    <x v="1"/>
    <x v="3"/>
    <x v="1"/>
    <x v="12"/>
    <s v="Small Box"/>
    <s v="688"/>
    <n v="0.6"/>
    <x v="0"/>
    <x v="1"/>
    <x v="18"/>
    <s v="Greenville"/>
    <n v="75401"/>
    <x v="75"/>
    <x v="5"/>
    <d v="2015-03-19T00:00:00"/>
    <n v="2"/>
    <n v="1585.5029999999999"/>
    <n v="16"/>
    <n v="2692.12"/>
    <n v="91059"/>
    <n v="0"/>
    <n v="195.99"/>
    <x v="1"/>
  </r>
  <r>
    <x v="556"/>
    <n v="1"/>
    <s v="Teresa Bishop"/>
    <x v="2"/>
    <n v="0.1"/>
    <x v="0"/>
    <n v="10.98"/>
    <n v="3.99"/>
    <x v="1"/>
    <x v="3"/>
    <x v="2"/>
    <x v="8"/>
    <s v="Small Box"/>
    <s v="Staples Surge Protector 6 outlet"/>
    <n v="0.57999999999999996"/>
    <x v="0"/>
    <x v="2"/>
    <x v="8"/>
    <s v="Bakersfield"/>
    <n v="93309"/>
    <x v="75"/>
    <x v="5"/>
    <d v="2015-03-24T00:00:00"/>
    <n v="7"/>
    <n v="-21.03"/>
    <n v="5"/>
    <n v="52.21"/>
    <n v="91386"/>
    <n v="1"/>
    <n v="10.88"/>
    <x v="2"/>
  </r>
  <r>
    <x v="556"/>
    <n v="0"/>
    <s v="Teresa Bishop"/>
    <x v="2"/>
    <n v="0.01"/>
    <x v="0"/>
    <n v="39.979999999999997"/>
    <n v="9.1999999999999993"/>
    <x v="1"/>
    <x v="3"/>
    <x v="0"/>
    <x v="11"/>
    <s v="Wrap Bag"/>
    <s v="Eldon Radial Chair Mat for Low to Medium Pile Carpets"/>
    <n v="0.65"/>
    <x v="0"/>
    <x v="2"/>
    <x v="8"/>
    <s v="Bakersfield"/>
    <n v="93309"/>
    <x v="75"/>
    <x v="5"/>
    <d v="2015-03-19T00:00:00"/>
    <n v="2"/>
    <n v="117.52079999999999"/>
    <n v="4"/>
    <n v="170.32"/>
    <n v="91386"/>
    <n v="0"/>
    <n v="39.97"/>
    <x v="2"/>
  </r>
  <r>
    <x v="557"/>
    <n v="1"/>
    <s v="Bobby Clements"/>
    <x v="4"/>
    <n v="0.08"/>
    <x v="0"/>
    <n v="7.77"/>
    <n v="9.23"/>
    <x v="1"/>
    <x v="3"/>
    <x v="2"/>
    <x v="8"/>
    <s v="Small Box"/>
    <s v="Hoover Commercial Soft Guard Upright Vacuum And Disposable Filtration Bags"/>
    <n v="0.57999999999999996"/>
    <x v="0"/>
    <x v="3"/>
    <x v="27"/>
    <s v="Columbus"/>
    <n v="43229"/>
    <x v="75"/>
    <x v="5"/>
    <d v="2015-03-18T00:00:00"/>
    <n v="1"/>
    <n v="-83.65"/>
    <n v="5"/>
    <n v="40.299999999999997"/>
    <n v="90583"/>
    <n v="1"/>
    <n v="7.6899999999999995"/>
    <x v="3"/>
  </r>
  <r>
    <x v="557"/>
    <n v="0"/>
    <s v="Bobby Clements"/>
    <x v="4"/>
    <n v="7.0000000000000007E-2"/>
    <x v="0"/>
    <n v="7.59"/>
    <n v="4"/>
    <x v="1"/>
    <x v="3"/>
    <x v="0"/>
    <x v="11"/>
    <s v="Wrap Bag"/>
    <s v="Master Giant Foot® Doorstop, Safety Yellow"/>
    <n v="0.42"/>
    <x v="0"/>
    <x v="3"/>
    <x v="27"/>
    <s v="Columbus"/>
    <n v="43229"/>
    <x v="75"/>
    <x v="5"/>
    <d v="2015-03-19T00:00:00"/>
    <n v="2"/>
    <n v="24.39"/>
    <n v="15"/>
    <n v="111.88"/>
    <n v="90583"/>
    <n v="0"/>
    <n v="7.52"/>
    <x v="3"/>
  </r>
  <r>
    <x v="558"/>
    <n v="1"/>
    <s v="Joyce Knox"/>
    <x v="4"/>
    <n v="0.01"/>
    <x v="0"/>
    <n v="8.1199999999999992"/>
    <n v="2.83"/>
    <x v="2"/>
    <x v="2"/>
    <x v="1"/>
    <x v="1"/>
    <s v="Small Pack"/>
    <s v="Imation Neon Mac Format Diskettes, 10/Pack"/>
    <n v="0.77"/>
    <x v="0"/>
    <x v="3"/>
    <x v="44"/>
    <s v="Parkersburg"/>
    <n v="26101"/>
    <x v="75"/>
    <x v="5"/>
    <d v="2015-03-18T00:00:00"/>
    <n v="1"/>
    <n v="-40.76"/>
    <n v="10"/>
    <n v="88.64"/>
    <n v="89251"/>
    <n v="1"/>
    <n v="8.11"/>
    <x v="3"/>
  </r>
  <r>
    <x v="559"/>
    <n v="1"/>
    <s v="Chris Ford"/>
    <x v="3"/>
    <n v="0.1"/>
    <x v="0"/>
    <n v="5.98"/>
    <n v="5.35"/>
    <x v="1"/>
    <x v="2"/>
    <x v="2"/>
    <x v="7"/>
    <s v="Small Box"/>
    <s v="Xerox 1947"/>
    <n v="0.4"/>
    <x v="0"/>
    <x v="3"/>
    <x v="36"/>
    <s v="Camp Springs"/>
    <n v="20746"/>
    <x v="75"/>
    <x v="5"/>
    <d v="2015-03-17T00:00:00"/>
    <n v="0"/>
    <n v="-90.26"/>
    <n v="10"/>
    <n v="57.34"/>
    <n v="89994"/>
    <n v="1"/>
    <n v="5.8800000000000008"/>
    <x v="3"/>
  </r>
  <r>
    <x v="560"/>
    <n v="1"/>
    <s v="Anthony Foley"/>
    <x v="3"/>
    <n v="0.03"/>
    <x v="0"/>
    <n v="5.4"/>
    <n v="7.78"/>
    <x v="1"/>
    <x v="1"/>
    <x v="2"/>
    <x v="5"/>
    <s v="Small Box"/>
    <s v="3M Organizer Strips"/>
    <n v="0.37"/>
    <x v="0"/>
    <x v="1"/>
    <x v="25"/>
    <s v="Port Huron"/>
    <n v="48060"/>
    <x v="75"/>
    <x v="5"/>
    <d v="2015-03-19T00:00:00"/>
    <n v="2"/>
    <n v="-237.54400000000001"/>
    <n v="21"/>
    <n v="117.87"/>
    <n v="87043"/>
    <n v="1"/>
    <n v="5.37"/>
    <x v="1"/>
  </r>
  <r>
    <x v="561"/>
    <n v="1"/>
    <s v="Joyce Kern"/>
    <x v="0"/>
    <n v="0.1"/>
    <x v="0"/>
    <n v="5.98"/>
    <n v="5.14"/>
    <x v="1"/>
    <x v="2"/>
    <x v="2"/>
    <x v="7"/>
    <s v="Small Box"/>
    <s v="Xerox 1974"/>
    <n v="0.36"/>
    <x v="0"/>
    <x v="1"/>
    <x v="25"/>
    <s v="Sterling Heights"/>
    <n v="48310"/>
    <x v="76"/>
    <x v="6"/>
    <d v="2015-03-20T00:00:00"/>
    <n v="2"/>
    <n v="-49.53"/>
    <n v="6"/>
    <n v="33.950000000000003"/>
    <n v="88418"/>
    <n v="1"/>
    <n v="5.8800000000000008"/>
    <x v="1"/>
  </r>
  <r>
    <x v="562"/>
    <n v="1"/>
    <s v="Jenny Hawkins"/>
    <x v="0"/>
    <n v="0.01"/>
    <x v="0"/>
    <n v="20.99"/>
    <n v="4.8099999999999996"/>
    <x v="1"/>
    <x v="3"/>
    <x v="1"/>
    <x v="12"/>
    <s v="Medium Box"/>
    <s v="1726 Digital Answering Machine"/>
    <n v="0.57999999999999996"/>
    <x v="0"/>
    <x v="1"/>
    <x v="30"/>
    <s v="Stevens Point"/>
    <n v="54481"/>
    <x v="76"/>
    <x v="6"/>
    <d v="2015-03-18T00:00:00"/>
    <n v="0"/>
    <n v="-9.1080000000000005"/>
    <n v="5"/>
    <n v="93.81"/>
    <n v="86447"/>
    <n v="1"/>
    <n v="20.979999999999997"/>
    <x v="1"/>
  </r>
  <r>
    <x v="563"/>
    <n v="1"/>
    <s v="Grace McNeill Hunt"/>
    <x v="1"/>
    <n v="0.08"/>
    <x v="0"/>
    <n v="355.98"/>
    <n v="58.92"/>
    <x v="0"/>
    <x v="0"/>
    <x v="0"/>
    <x v="9"/>
    <s v="Jumbo Drum"/>
    <s v="Hon 4700 Series Mobuis™ Mid-Back Task Chairs with Adjustable Arms"/>
    <n v="0.64"/>
    <x v="0"/>
    <x v="3"/>
    <x v="35"/>
    <s v="Sudbury"/>
    <n v="1776"/>
    <x v="76"/>
    <x v="6"/>
    <d v="2015-03-20T00:00:00"/>
    <n v="2"/>
    <n v="103.83"/>
    <n v="4"/>
    <n v="1350.94"/>
    <n v="87583"/>
    <n v="1"/>
    <n v="355.90000000000003"/>
    <x v="3"/>
  </r>
  <r>
    <x v="421"/>
    <n v="0"/>
    <s v="Maureen Herbert Hood"/>
    <x v="1"/>
    <n v="0.01"/>
    <x v="0"/>
    <n v="26.17"/>
    <n v="1.39"/>
    <x v="1"/>
    <x v="1"/>
    <x v="2"/>
    <x v="15"/>
    <s v="Small Box"/>
    <s v="Quality Park Security Envelopes"/>
    <n v="0.38"/>
    <x v="0"/>
    <x v="1"/>
    <x v="30"/>
    <s v="Appleton"/>
    <n v="54915"/>
    <x v="76"/>
    <x v="6"/>
    <d v="2015-03-19T00:00:00"/>
    <n v="1"/>
    <n v="237.04259999999999"/>
    <n v="13"/>
    <n v="343.54"/>
    <n v="91263"/>
    <n v="1"/>
    <n v="26.16"/>
    <x v="1"/>
  </r>
  <r>
    <x v="564"/>
    <n v="1"/>
    <s v="Beverly Cameron"/>
    <x v="4"/>
    <n v="0"/>
    <x v="1"/>
    <n v="43.98"/>
    <n v="8.99"/>
    <x v="1"/>
    <x v="2"/>
    <x v="2"/>
    <x v="2"/>
    <s v="Small Pack"/>
    <s v="Boston 1645 Deluxe Heavier-Duty Electric Pencil Sharpener"/>
    <n v="0.57999999999999996"/>
    <x v="0"/>
    <x v="0"/>
    <x v="9"/>
    <s v="Apex"/>
    <n v="27502"/>
    <x v="76"/>
    <x v="6"/>
    <d v="2015-03-18T00:00:00"/>
    <n v="0"/>
    <n v="829.46699999999998"/>
    <n v="14"/>
    <n v="650.70000000000005"/>
    <n v="88390"/>
    <n v="1"/>
    <n v="43.98"/>
    <x v="0"/>
  </r>
  <r>
    <x v="565"/>
    <n v="1"/>
    <s v="Carolyn Hoffman"/>
    <x v="4"/>
    <n v="0.01"/>
    <x v="0"/>
    <n v="78.650000000000006"/>
    <n v="13.99"/>
    <x v="2"/>
    <x v="0"/>
    <x v="2"/>
    <x v="8"/>
    <s v="Medium Box"/>
    <s v="Honeywell Quietcare HEPA Air Cleaner"/>
    <n v="0.52"/>
    <x v="0"/>
    <x v="1"/>
    <x v="20"/>
    <s v="Clinton"/>
    <n v="52732"/>
    <x v="76"/>
    <x v="6"/>
    <d v="2015-03-19T00:00:00"/>
    <n v="1"/>
    <n v="442.36590000000001"/>
    <n v="8"/>
    <n v="641.11"/>
    <n v="89456"/>
    <n v="1"/>
    <n v="78.64"/>
    <x v="1"/>
  </r>
  <r>
    <x v="555"/>
    <n v="0"/>
    <s v="Lindsay O'Connell"/>
    <x v="4"/>
    <n v="0.03"/>
    <x v="0"/>
    <n v="55.98"/>
    <n v="4.8600000000000003"/>
    <x v="1"/>
    <x v="3"/>
    <x v="2"/>
    <x v="7"/>
    <s v="Small Box"/>
    <s v="Xerox 1908"/>
    <n v="0.36"/>
    <x v="0"/>
    <x v="1"/>
    <x v="18"/>
    <s v="Greenville"/>
    <n v="75401"/>
    <x v="76"/>
    <x v="6"/>
    <d v="2015-03-20T00:00:00"/>
    <n v="2"/>
    <n v="526.04219999999998"/>
    <n v="13"/>
    <n v="762.38"/>
    <n v="91060"/>
    <n v="1"/>
    <n v="55.949999999999996"/>
    <x v="1"/>
  </r>
  <r>
    <x v="566"/>
    <n v="1"/>
    <s v="Arnold Gay"/>
    <x v="4"/>
    <n v="0.01"/>
    <x v="0"/>
    <n v="220.98"/>
    <n v="64.66"/>
    <x v="0"/>
    <x v="3"/>
    <x v="0"/>
    <x v="10"/>
    <s v="Jumbo Box"/>
    <s v="Bush Cubix Collection Bookcases, Fully Assembled"/>
    <n v="0.62"/>
    <x v="0"/>
    <x v="2"/>
    <x v="41"/>
    <s v="Chandler"/>
    <n v="85224"/>
    <x v="76"/>
    <x v="6"/>
    <d v="2015-03-19T00:00:00"/>
    <n v="1"/>
    <n v="1049.03"/>
    <n v="11"/>
    <n v="2591.09"/>
    <n v="86184"/>
    <n v="1"/>
    <n v="220.97"/>
    <x v="2"/>
  </r>
  <r>
    <x v="301"/>
    <n v="0"/>
    <s v="Brian Grady"/>
    <x v="4"/>
    <n v="0.01"/>
    <x v="0"/>
    <n v="220.98"/>
    <n v="64.66"/>
    <x v="0"/>
    <x v="3"/>
    <x v="0"/>
    <x v="10"/>
    <s v="Jumbo Box"/>
    <s v="Bush Cubix Collection Bookcases, Fully Assembled"/>
    <n v="0.62"/>
    <x v="0"/>
    <x v="3"/>
    <x v="11"/>
    <s v="New York City"/>
    <n v="10115"/>
    <x v="76"/>
    <x v="6"/>
    <d v="2015-03-19T00:00:00"/>
    <n v="1"/>
    <n v="1049.03"/>
    <n v="44"/>
    <n v="10364.36"/>
    <n v="23751"/>
    <n v="1"/>
    <n v="220.97"/>
    <x v="3"/>
  </r>
  <r>
    <x v="567"/>
    <n v="1"/>
    <s v="Edward Leonard"/>
    <x v="3"/>
    <n v="0.05"/>
    <x v="0"/>
    <n v="2.88"/>
    <n v="0.5"/>
    <x v="1"/>
    <x v="3"/>
    <x v="2"/>
    <x v="13"/>
    <s v="Small Box"/>
    <s v="Avery 49"/>
    <n v="0.36"/>
    <x v="0"/>
    <x v="2"/>
    <x v="8"/>
    <s v="Fresno"/>
    <n v="93727"/>
    <x v="76"/>
    <x v="6"/>
    <d v="2015-03-20T00:00:00"/>
    <n v="2"/>
    <n v="6.0513000000000003"/>
    <n v="3"/>
    <n v="8.77"/>
    <n v="91062"/>
    <n v="1"/>
    <n v="2.83"/>
    <x v="2"/>
  </r>
  <r>
    <x v="568"/>
    <n v="1"/>
    <s v="Renee Alston"/>
    <x v="0"/>
    <n v="0.06"/>
    <x v="0"/>
    <n v="5.34"/>
    <n v="5.63"/>
    <x v="1"/>
    <x v="3"/>
    <x v="2"/>
    <x v="5"/>
    <s v="Small Box"/>
    <s v="Pressboard Data Binder, Crimson, 12&quot; X 8 1/2&quot;"/>
    <n v="0.39"/>
    <x v="0"/>
    <x v="3"/>
    <x v="28"/>
    <s v="Drexel Hill"/>
    <n v="19026"/>
    <x v="77"/>
    <x v="0"/>
    <d v="2015-03-19T00:00:00"/>
    <n v="0"/>
    <n v="-82.822999999999993"/>
    <n v="7"/>
    <n v="38.65"/>
    <n v="88928"/>
    <n v="1"/>
    <n v="5.28"/>
    <x v="3"/>
  </r>
  <r>
    <x v="568"/>
    <n v="0"/>
    <s v="Renee Alston"/>
    <x v="0"/>
    <n v="7.0000000000000007E-2"/>
    <x v="0"/>
    <n v="65.989999999999995"/>
    <n v="5.26"/>
    <x v="2"/>
    <x v="3"/>
    <x v="1"/>
    <x v="12"/>
    <s v="Small Box"/>
    <s v="8860"/>
    <n v="0.56000000000000005"/>
    <x v="0"/>
    <x v="3"/>
    <x v="28"/>
    <s v="Drexel Hill"/>
    <n v="19026"/>
    <x v="77"/>
    <x v="0"/>
    <d v="2015-03-21T00:00:00"/>
    <n v="2"/>
    <n v="107.08199999999999"/>
    <n v="5"/>
    <n v="279.83"/>
    <n v="88928"/>
    <n v="0"/>
    <n v="65.92"/>
    <x v="3"/>
  </r>
  <r>
    <x v="569"/>
    <n v="1"/>
    <s v="Geraldine Puckett"/>
    <x v="0"/>
    <n v="0.08"/>
    <x v="0"/>
    <n v="30.73"/>
    <n v="4"/>
    <x v="1"/>
    <x v="0"/>
    <x v="1"/>
    <x v="1"/>
    <s v="Small Box"/>
    <s v="Fellowes 17-key keypad for PS/2 interface"/>
    <n v="0.75"/>
    <x v="0"/>
    <x v="2"/>
    <x v="14"/>
    <s v="Tualatin"/>
    <n v="97062"/>
    <x v="77"/>
    <x v="0"/>
    <d v="2015-03-19T00:00:00"/>
    <n v="0"/>
    <n v="-45.07"/>
    <n v="14"/>
    <n v="429.33"/>
    <n v="88667"/>
    <n v="1"/>
    <n v="30.650000000000002"/>
    <x v="2"/>
  </r>
  <r>
    <x v="570"/>
    <n v="1"/>
    <s v="Deborah Paul"/>
    <x v="0"/>
    <n v="0.05"/>
    <x v="0"/>
    <n v="14.56"/>
    <n v="3.5"/>
    <x v="1"/>
    <x v="0"/>
    <x v="2"/>
    <x v="8"/>
    <s v="Small Box"/>
    <s v="Acco 6 Outlet Guardian Premium Surge Suppressor"/>
    <n v="0.57999999999999996"/>
    <x v="0"/>
    <x v="2"/>
    <x v="14"/>
    <s v="West Linn"/>
    <n v="97068"/>
    <x v="77"/>
    <x v="0"/>
    <d v="2015-03-21T00:00:00"/>
    <n v="2"/>
    <n v="-8.5299999999999994"/>
    <n v="3"/>
    <n v="44.66"/>
    <n v="88667"/>
    <n v="0"/>
    <n v="14.51"/>
    <x v="2"/>
  </r>
  <r>
    <x v="570"/>
    <n v="0"/>
    <s v="Deborah Paul"/>
    <x v="0"/>
    <n v="0"/>
    <x v="1"/>
    <n v="299.99"/>
    <n v="11.64"/>
    <x v="1"/>
    <x v="0"/>
    <x v="1"/>
    <x v="4"/>
    <s v="Large Box"/>
    <s v="Brother DCP1000 Digital 3 in 1 Multifunction Machine"/>
    <n v="0.5"/>
    <x v="0"/>
    <x v="2"/>
    <x v="14"/>
    <s v="West Linn"/>
    <n v="97068"/>
    <x v="77"/>
    <x v="0"/>
    <d v="2015-03-21T00:00:00"/>
    <n v="2"/>
    <n v="285.95"/>
    <n v="5"/>
    <n v="1619.95"/>
    <n v="88667"/>
    <n v="0"/>
    <n v="299.99"/>
    <x v="2"/>
  </r>
  <r>
    <x v="571"/>
    <n v="1"/>
    <s v="Toni Owens Poe"/>
    <x v="1"/>
    <n v="0.1"/>
    <x v="0"/>
    <n v="24.92"/>
    <n v="12.98"/>
    <x v="1"/>
    <x v="2"/>
    <x v="2"/>
    <x v="5"/>
    <s v="Small Box"/>
    <s v="GBC Standard Therm-A-Bind Covers"/>
    <n v="0.39"/>
    <x v="0"/>
    <x v="1"/>
    <x v="2"/>
    <s v="Munster"/>
    <n v="46321"/>
    <x v="77"/>
    <x v="0"/>
    <d v="2015-03-19T00:00:00"/>
    <n v="0"/>
    <n v="-45.816000000000003"/>
    <n v="3"/>
    <n v="70.819999999999993"/>
    <n v="91310"/>
    <n v="1"/>
    <n v="24.82"/>
    <x v="1"/>
  </r>
  <r>
    <x v="571"/>
    <n v="0"/>
    <s v="Toni Owens Poe"/>
    <x v="1"/>
    <n v="0"/>
    <x v="1"/>
    <n v="12.28"/>
    <n v="6.35"/>
    <x v="2"/>
    <x v="2"/>
    <x v="2"/>
    <x v="7"/>
    <s v="Small Box"/>
    <s v="Staples Premium Bright 1-Part Blank Computer Paper"/>
    <n v="0.38"/>
    <x v="0"/>
    <x v="1"/>
    <x v="2"/>
    <s v="Munster"/>
    <n v="46321"/>
    <x v="77"/>
    <x v="0"/>
    <d v="2015-03-20T00:00:00"/>
    <n v="1"/>
    <n v="30.63"/>
    <n v="7"/>
    <n v="90.44"/>
    <n v="91310"/>
    <n v="0"/>
    <n v="12.28"/>
    <x v="1"/>
  </r>
  <r>
    <x v="572"/>
    <n v="1"/>
    <s v="Robyn Hayes"/>
    <x v="1"/>
    <n v="0.03"/>
    <x v="0"/>
    <n v="40.97"/>
    <n v="8.99"/>
    <x v="2"/>
    <x v="3"/>
    <x v="2"/>
    <x v="2"/>
    <s v="Small Pack"/>
    <s v="Sanford 52201 APSCO Electric Pencil Sharpener"/>
    <n v="0.59"/>
    <x v="0"/>
    <x v="0"/>
    <x v="34"/>
    <s v="Brentwood"/>
    <n v="37027"/>
    <x v="77"/>
    <x v="0"/>
    <d v="2015-03-20T00:00:00"/>
    <n v="1"/>
    <n v="-177.05799999999999"/>
    <n v="5"/>
    <n v="207.22"/>
    <n v="88016"/>
    <n v="1"/>
    <n v="40.94"/>
    <x v="0"/>
  </r>
  <r>
    <x v="573"/>
    <n v="1"/>
    <s v="Bob Berg"/>
    <x v="1"/>
    <n v="0"/>
    <x v="1"/>
    <n v="21.98"/>
    <n v="2.87"/>
    <x v="1"/>
    <x v="3"/>
    <x v="2"/>
    <x v="2"/>
    <s v="Small Pack"/>
    <s v="Panasonic KP-310 Heavy-Duty Electric Pencil Sharpener"/>
    <n v="0.55000000000000004"/>
    <x v="0"/>
    <x v="0"/>
    <x v="12"/>
    <s v="North Miami"/>
    <n v="33161"/>
    <x v="77"/>
    <x v="0"/>
    <d v="2015-03-20T00:00:00"/>
    <n v="1"/>
    <n v="21.096"/>
    <n v="16"/>
    <n v="360.03"/>
    <n v="87884"/>
    <n v="1"/>
    <n v="21.98"/>
    <x v="0"/>
  </r>
  <r>
    <x v="181"/>
    <n v="0"/>
    <s v="Andrew Gonzalez"/>
    <x v="1"/>
    <n v="7.0000000000000007E-2"/>
    <x v="0"/>
    <n v="28.99"/>
    <n v="8.59"/>
    <x v="1"/>
    <x v="1"/>
    <x v="1"/>
    <x v="12"/>
    <s v="Medium Box"/>
    <s v="SouthWestern Bell FA970 Digital Answering Machine with Time/Day Stamp"/>
    <n v="0.56000000000000005"/>
    <x v="0"/>
    <x v="0"/>
    <x v="9"/>
    <s v="Charlotte"/>
    <n v="28206"/>
    <x v="77"/>
    <x v="0"/>
    <d v="2015-03-19T00:00:00"/>
    <n v="0"/>
    <n v="-16.063739999999999"/>
    <n v="39"/>
    <n v="936.8"/>
    <n v="16676"/>
    <n v="1"/>
    <n v="28.919999999999998"/>
    <x v="0"/>
  </r>
  <r>
    <x v="574"/>
    <n v="1"/>
    <s v="Stuart C Robinson"/>
    <x v="1"/>
    <n v="7.0000000000000007E-2"/>
    <x v="0"/>
    <n v="28.99"/>
    <n v="8.59"/>
    <x v="1"/>
    <x v="1"/>
    <x v="1"/>
    <x v="12"/>
    <s v="Medium Box"/>
    <s v="SouthWestern Bell FA970 Digital Answering Machine with Time/Day Stamp"/>
    <n v="0.56000000000000005"/>
    <x v="0"/>
    <x v="3"/>
    <x v="27"/>
    <s v="North Ridgeville"/>
    <n v="44039"/>
    <x v="77"/>
    <x v="0"/>
    <d v="2015-03-19T00:00:00"/>
    <n v="0"/>
    <n v="-12.077999999999999"/>
    <n v="10"/>
    <n v="240.21"/>
    <n v="87631"/>
    <n v="1"/>
    <n v="28.919999999999998"/>
    <x v="3"/>
  </r>
  <r>
    <x v="575"/>
    <n v="1"/>
    <s v="Diane Lu"/>
    <x v="1"/>
    <n v="0.04"/>
    <x v="0"/>
    <n v="39.479999999999997"/>
    <n v="1.99"/>
    <x v="2"/>
    <x v="3"/>
    <x v="1"/>
    <x v="1"/>
    <s v="Small Pack"/>
    <s v="80 Minute CD-R Spindle, 100/Pack - Staples"/>
    <n v="0.54"/>
    <x v="0"/>
    <x v="0"/>
    <x v="12"/>
    <s v="Tallahassee"/>
    <n v="32303"/>
    <x v="77"/>
    <x v="0"/>
    <d v="2015-03-19T00:00:00"/>
    <n v="0"/>
    <n v="-1535.4864"/>
    <n v="8"/>
    <n v="332.16"/>
    <n v="90814"/>
    <n v="1"/>
    <n v="39.44"/>
    <x v="0"/>
  </r>
  <r>
    <x v="575"/>
    <n v="0"/>
    <s v="Diane Lu"/>
    <x v="1"/>
    <n v="0"/>
    <x v="1"/>
    <n v="8.1199999999999992"/>
    <n v="2.83"/>
    <x v="1"/>
    <x v="3"/>
    <x v="1"/>
    <x v="1"/>
    <s v="Small Pack"/>
    <s v="Imation Neon Mac Format Diskettes, 10/Pack"/>
    <n v="0.77"/>
    <x v="0"/>
    <x v="0"/>
    <x v="12"/>
    <s v="Tallahassee"/>
    <n v="32303"/>
    <x v="77"/>
    <x v="0"/>
    <d v="2015-03-20T00:00:00"/>
    <n v="1"/>
    <n v="-159.32"/>
    <n v="17"/>
    <n v="147.62"/>
    <n v="90814"/>
    <n v="0"/>
    <n v="8.1199999999999992"/>
    <x v="0"/>
  </r>
  <r>
    <x v="576"/>
    <n v="1"/>
    <s v="Joy Kaplan McNeill"/>
    <x v="3"/>
    <n v="0.06"/>
    <x v="0"/>
    <n v="6.48"/>
    <n v="5.14"/>
    <x v="2"/>
    <x v="2"/>
    <x v="2"/>
    <x v="7"/>
    <s v="Small Box"/>
    <s v="Xerox 23"/>
    <n v="0.37"/>
    <x v="0"/>
    <x v="2"/>
    <x v="8"/>
    <s v="Carlsbad"/>
    <n v="92008"/>
    <x v="77"/>
    <x v="0"/>
    <d v="2015-03-21T00:00:00"/>
    <n v="2"/>
    <n v="-28.45"/>
    <n v="10"/>
    <n v="68.34"/>
    <n v="86847"/>
    <n v="1"/>
    <n v="6.4200000000000008"/>
    <x v="2"/>
  </r>
  <r>
    <x v="577"/>
    <n v="1"/>
    <s v="Erika Morgan"/>
    <x v="3"/>
    <n v="0.02"/>
    <x v="0"/>
    <n v="30.73"/>
    <n v="4"/>
    <x v="1"/>
    <x v="2"/>
    <x v="1"/>
    <x v="1"/>
    <s v="Small Box"/>
    <s v="Fellowes 17-key keypad for PS/2 interface"/>
    <n v="0.75"/>
    <x v="0"/>
    <x v="3"/>
    <x v="22"/>
    <s v="Seymour"/>
    <n v="6478"/>
    <x v="77"/>
    <x v="0"/>
    <d v="2015-03-22T00:00:00"/>
    <n v="3"/>
    <n v="72.78"/>
    <n v="16"/>
    <n v="522.22"/>
    <n v="86847"/>
    <n v="0"/>
    <n v="30.71"/>
    <x v="3"/>
  </r>
  <r>
    <x v="578"/>
    <n v="1"/>
    <s v="Marianne Connor"/>
    <x v="3"/>
    <n v="0.05"/>
    <x v="0"/>
    <n v="4.9800000000000004"/>
    <n v="0.49"/>
    <x v="1"/>
    <x v="1"/>
    <x v="2"/>
    <x v="13"/>
    <s v="Small Box"/>
    <s v="Avery White Multi-Purpose Labels"/>
    <n v="0.39"/>
    <x v="0"/>
    <x v="2"/>
    <x v="43"/>
    <s v="Roswell"/>
    <n v="88201"/>
    <x v="77"/>
    <x v="0"/>
    <d v="2015-03-19T00:00:00"/>
    <n v="0"/>
    <n v="3.84"/>
    <n v="3"/>
    <n v="14.2"/>
    <n v="90952"/>
    <n v="1"/>
    <n v="4.9300000000000006"/>
    <x v="2"/>
  </r>
  <r>
    <x v="579"/>
    <n v="1"/>
    <s v="Lawrence Hester"/>
    <x v="0"/>
    <n v="0.04"/>
    <x v="0"/>
    <n v="3.08"/>
    <n v="0.99"/>
    <x v="1"/>
    <x v="2"/>
    <x v="2"/>
    <x v="13"/>
    <s v="Small Box"/>
    <s v="Avery 481"/>
    <n v="0.37"/>
    <x v="0"/>
    <x v="0"/>
    <x v="32"/>
    <s v="Murray"/>
    <n v="42071"/>
    <x v="78"/>
    <x v="1"/>
    <d v="2015-03-21T00:00:00"/>
    <n v="1"/>
    <n v="13.8"/>
    <n v="19"/>
    <n v="60.01"/>
    <n v="86327"/>
    <n v="1"/>
    <n v="3.04"/>
    <x v="0"/>
  </r>
  <r>
    <x v="579"/>
    <n v="0"/>
    <s v="Lawrence Hester"/>
    <x v="0"/>
    <n v="0.02"/>
    <x v="0"/>
    <n v="6.48"/>
    <n v="5.9"/>
    <x v="1"/>
    <x v="2"/>
    <x v="2"/>
    <x v="7"/>
    <s v="Small Box"/>
    <s v="Xerox 1976"/>
    <n v="0.37"/>
    <x v="0"/>
    <x v="0"/>
    <x v="32"/>
    <s v="Murray"/>
    <n v="42071"/>
    <x v="78"/>
    <x v="1"/>
    <d v="2015-03-21T00:00:00"/>
    <n v="1"/>
    <n v="4.3920000000000003"/>
    <n v="13"/>
    <n v="90.98"/>
    <n v="86327"/>
    <n v="0"/>
    <n v="6.4600000000000009"/>
    <x v="0"/>
  </r>
  <r>
    <x v="579"/>
    <n v="0"/>
    <s v="Lawrence Hester"/>
    <x v="0"/>
    <n v="0.04"/>
    <x v="0"/>
    <n v="125.99"/>
    <n v="4.2"/>
    <x v="1"/>
    <x v="2"/>
    <x v="1"/>
    <x v="12"/>
    <s v="Small Box"/>
    <s v="V3682"/>
    <n v="0.59"/>
    <x v="0"/>
    <x v="0"/>
    <x v="32"/>
    <s v="Murray"/>
    <n v="42071"/>
    <x v="78"/>
    <x v="1"/>
    <d v="2015-03-22T00:00:00"/>
    <n v="2"/>
    <n v="-236.25"/>
    <n v="12"/>
    <n v="1270.7"/>
    <n v="86327"/>
    <n v="0"/>
    <n v="125.94999999999999"/>
    <x v="0"/>
  </r>
  <r>
    <x v="580"/>
    <n v="1"/>
    <s v="Alexander O'Brien"/>
    <x v="0"/>
    <n v="0.04"/>
    <x v="0"/>
    <n v="3.08"/>
    <n v="0.99"/>
    <x v="1"/>
    <x v="2"/>
    <x v="2"/>
    <x v="13"/>
    <s v="Small Box"/>
    <s v="Avery 481"/>
    <n v="0.37"/>
    <x v="0"/>
    <x v="1"/>
    <x v="18"/>
    <s v="Houston"/>
    <n v="77041"/>
    <x v="78"/>
    <x v="1"/>
    <d v="2015-03-21T00:00:00"/>
    <n v="1"/>
    <n v="36.020000000000003"/>
    <n v="75"/>
    <n v="236.87"/>
    <n v="548"/>
    <n v="1"/>
    <n v="3.04"/>
    <x v="1"/>
  </r>
  <r>
    <x v="580"/>
    <n v="0"/>
    <s v="Alexander O'Brien"/>
    <x v="0"/>
    <n v="0.02"/>
    <x v="0"/>
    <n v="6.48"/>
    <n v="5.9"/>
    <x v="1"/>
    <x v="2"/>
    <x v="2"/>
    <x v="7"/>
    <s v="Small Box"/>
    <s v="Xerox 1976"/>
    <n v="0.37"/>
    <x v="0"/>
    <x v="1"/>
    <x v="18"/>
    <s v="Houston"/>
    <n v="77041"/>
    <x v="78"/>
    <x v="1"/>
    <d v="2015-03-21T00:00:00"/>
    <n v="1"/>
    <n v="-50.64"/>
    <n v="53"/>
    <n v="370.91"/>
    <n v="548"/>
    <n v="0"/>
    <n v="6.4600000000000009"/>
    <x v="1"/>
  </r>
  <r>
    <x v="580"/>
    <n v="0"/>
    <s v="Alexander O'Brien"/>
    <x v="0"/>
    <n v="0.04"/>
    <x v="0"/>
    <n v="125.99"/>
    <n v="4.2"/>
    <x v="1"/>
    <x v="2"/>
    <x v="1"/>
    <x v="12"/>
    <s v="Small Box"/>
    <s v="V3682"/>
    <n v="0.59"/>
    <x v="0"/>
    <x v="1"/>
    <x v="18"/>
    <s v="Houston"/>
    <n v="77041"/>
    <x v="78"/>
    <x v="1"/>
    <d v="2015-03-22T00:00:00"/>
    <n v="2"/>
    <n v="510.48899999999998"/>
    <n v="47"/>
    <n v="4976.92"/>
    <n v="548"/>
    <n v="0"/>
    <n v="125.94999999999999"/>
    <x v="1"/>
  </r>
  <r>
    <x v="581"/>
    <n v="1"/>
    <s v="Christopher Bryant"/>
    <x v="2"/>
    <n v="0.06"/>
    <x v="0"/>
    <n v="160.97999999999999"/>
    <n v="35.020000000000003"/>
    <x v="0"/>
    <x v="1"/>
    <x v="0"/>
    <x v="10"/>
    <s v="Jumbo Box"/>
    <s v="Rush Hierlooms Collection Rich Wood Bookcases"/>
    <n v="0.72"/>
    <x v="0"/>
    <x v="2"/>
    <x v="8"/>
    <s v="Santa Clara"/>
    <n v="95051"/>
    <x v="78"/>
    <x v="1"/>
    <d v="2015-03-24T00:00:00"/>
    <n v="4"/>
    <n v="-229.68"/>
    <n v="8"/>
    <n v="1232.01"/>
    <n v="87953"/>
    <n v="1"/>
    <n v="160.91999999999999"/>
    <x v="2"/>
  </r>
  <r>
    <x v="366"/>
    <n v="0"/>
    <s v="Neal Wolfe"/>
    <x v="2"/>
    <n v="0.06"/>
    <x v="0"/>
    <n v="160.97999999999999"/>
    <n v="35.020000000000003"/>
    <x v="0"/>
    <x v="1"/>
    <x v="0"/>
    <x v="10"/>
    <s v="Jumbo Box"/>
    <s v="Rush Hierlooms Collection Rich Wood Bookcases"/>
    <n v="0.72"/>
    <x v="0"/>
    <x v="2"/>
    <x v="4"/>
    <s v="Seattle"/>
    <n v="98119"/>
    <x v="78"/>
    <x v="1"/>
    <d v="2015-03-24T00:00:00"/>
    <n v="4"/>
    <n v="-229.68"/>
    <n v="30"/>
    <n v="4620.05"/>
    <n v="11077"/>
    <n v="1"/>
    <n v="160.91999999999999"/>
    <x v="2"/>
  </r>
  <r>
    <x v="582"/>
    <n v="1"/>
    <s v="Ruby Gibbons"/>
    <x v="4"/>
    <n v="0.04"/>
    <x v="0"/>
    <n v="1637.53"/>
    <n v="24.49"/>
    <x v="1"/>
    <x v="3"/>
    <x v="2"/>
    <x v="16"/>
    <s v="Medium Box"/>
    <s v="High Speed Automatic Electric Letter Opener"/>
    <n v="0.81"/>
    <x v="0"/>
    <x v="1"/>
    <x v="10"/>
    <s v="Forest Park"/>
    <n v="60130"/>
    <x v="78"/>
    <x v="1"/>
    <d v="2015-03-22T00:00:00"/>
    <n v="2"/>
    <n v="-1759.58"/>
    <n v="2"/>
    <n v="3206.94"/>
    <n v="89166"/>
    <n v="1"/>
    <n v="1637.49"/>
    <x v="1"/>
  </r>
  <r>
    <x v="583"/>
    <n v="1"/>
    <s v="Benjamin Kaufman"/>
    <x v="4"/>
    <n v="0.01"/>
    <x v="0"/>
    <n v="19.98"/>
    <n v="4"/>
    <x v="1"/>
    <x v="3"/>
    <x v="1"/>
    <x v="1"/>
    <s v="Small Box"/>
    <s v="Belkin 105-Key Black Keyboard"/>
    <n v="0.68"/>
    <x v="0"/>
    <x v="3"/>
    <x v="35"/>
    <s v="Belchertown"/>
    <n v="1007"/>
    <x v="78"/>
    <x v="1"/>
    <d v="2015-03-20T00:00:00"/>
    <n v="0"/>
    <n v="-72.23"/>
    <n v="2"/>
    <n v="43.08"/>
    <n v="89166"/>
    <n v="0"/>
    <n v="19.97"/>
    <x v="3"/>
  </r>
  <r>
    <x v="584"/>
    <n v="1"/>
    <s v="Amy Shea"/>
    <x v="4"/>
    <n v="0.09"/>
    <x v="0"/>
    <n v="2.89"/>
    <n v="0.5"/>
    <x v="1"/>
    <x v="2"/>
    <x v="2"/>
    <x v="13"/>
    <s v="Small Box"/>
    <s v="Avery 498"/>
    <n v="0.38"/>
    <x v="0"/>
    <x v="1"/>
    <x v="20"/>
    <s v="Ottumwa"/>
    <n v="52501"/>
    <x v="78"/>
    <x v="1"/>
    <d v="2015-03-22T00:00:00"/>
    <n v="2"/>
    <n v="40.482300000000002"/>
    <n v="22"/>
    <n v="58.67"/>
    <n v="88475"/>
    <n v="1"/>
    <n v="2.8000000000000003"/>
    <x v="1"/>
  </r>
  <r>
    <x v="584"/>
    <n v="0"/>
    <s v="Amy Shea"/>
    <x v="4"/>
    <n v="0.02"/>
    <x v="0"/>
    <n v="48.91"/>
    <n v="5.81"/>
    <x v="1"/>
    <x v="2"/>
    <x v="2"/>
    <x v="7"/>
    <s v="Small Box"/>
    <s v="Xerox 1891"/>
    <n v="0.38"/>
    <x v="0"/>
    <x v="1"/>
    <x v="20"/>
    <s v="Ottumwa"/>
    <n v="52501"/>
    <x v="78"/>
    <x v="1"/>
    <d v="2015-03-21T00:00:00"/>
    <n v="1"/>
    <n v="32.86"/>
    <n v="2"/>
    <n v="101.06"/>
    <n v="88475"/>
    <n v="0"/>
    <n v="48.889999999999993"/>
    <x v="1"/>
  </r>
  <r>
    <x v="585"/>
    <n v="1"/>
    <s v="Jeanne Nguyen"/>
    <x v="4"/>
    <n v="7.0000000000000007E-2"/>
    <x v="0"/>
    <n v="13.73"/>
    <n v="6.85"/>
    <x v="1"/>
    <x v="1"/>
    <x v="0"/>
    <x v="11"/>
    <s v="Wrap Bag"/>
    <s v="DAX Wood Document Frame."/>
    <n v="0.54"/>
    <x v="0"/>
    <x v="3"/>
    <x v="27"/>
    <s v="Fairborn"/>
    <n v="45324"/>
    <x v="78"/>
    <x v="1"/>
    <d v="2015-03-21T00:00:00"/>
    <n v="1"/>
    <n v="-22.72"/>
    <n v="21"/>
    <n v="276.64"/>
    <n v="86646"/>
    <n v="1"/>
    <n v="13.66"/>
    <x v="3"/>
  </r>
  <r>
    <x v="586"/>
    <n v="1"/>
    <s v="Connie Bunn"/>
    <x v="4"/>
    <n v="0.06"/>
    <x v="0"/>
    <n v="2.61"/>
    <n v="0.5"/>
    <x v="1"/>
    <x v="3"/>
    <x v="2"/>
    <x v="13"/>
    <s v="Small Box"/>
    <s v="Avery 479"/>
    <n v="0.39"/>
    <x v="0"/>
    <x v="1"/>
    <x v="20"/>
    <s v="Marshalltown"/>
    <n v="50158"/>
    <x v="78"/>
    <x v="1"/>
    <d v="2015-03-22T00:00:00"/>
    <n v="2"/>
    <n v="3.5949"/>
    <n v="2"/>
    <n v="5.21"/>
    <n v="87554"/>
    <n v="1"/>
    <n v="2.5499999999999998"/>
    <x v="1"/>
  </r>
  <r>
    <x v="587"/>
    <n v="1"/>
    <s v="Daniel Huff"/>
    <x v="3"/>
    <n v="0.02"/>
    <x v="0"/>
    <n v="9.11"/>
    <n v="2.15"/>
    <x v="1"/>
    <x v="2"/>
    <x v="2"/>
    <x v="7"/>
    <s v="Wrap Bag"/>
    <s v="Black Print Carbonless Snap-Off® Rapid Letter, 8 1/2&quot; x 7&quot;"/>
    <n v="0.4"/>
    <x v="0"/>
    <x v="1"/>
    <x v="30"/>
    <s v="West Allis"/>
    <n v="53214"/>
    <x v="78"/>
    <x v="1"/>
    <d v="2015-03-22T00:00:00"/>
    <n v="2"/>
    <n v="18.41"/>
    <n v="3"/>
    <n v="27.37"/>
    <n v="91435"/>
    <n v="1"/>
    <n v="9.09"/>
    <x v="1"/>
  </r>
  <r>
    <x v="229"/>
    <n v="0"/>
    <s v="Oscar Kenney"/>
    <x v="3"/>
    <n v="0.06"/>
    <x v="0"/>
    <n v="12.64"/>
    <n v="4.9800000000000004"/>
    <x v="1"/>
    <x v="2"/>
    <x v="0"/>
    <x v="11"/>
    <s v="Small Pack"/>
    <s v="Nu-Dell Executive Frame"/>
    <n v="0.48"/>
    <x v="0"/>
    <x v="1"/>
    <x v="30"/>
    <s v="West Bend"/>
    <n v="53095"/>
    <x v="78"/>
    <x v="1"/>
    <d v="2015-03-22T00:00:00"/>
    <n v="2"/>
    <n v="65.63"/>
    <n v="8"/>
    <n v="98.16"/>
    <n v="91435"/>
    <n v="0"/>
    <n v="12.58"/>
    <x v="1"/>
  </r>
  <r>
    <x v="588"/>
    <n v="1"/>
    <s v="Alicia Curtis"/>
    <x v="1"/>
    <n v="0.09"/>
    <x v="0"/>
    <n v="6.48"/>
    <n v="6.35"/>
    <x v="1"/>
    <x v="2"/>
    <x v="2"/>
    <x v="7"/>
    <s v="Small Box"/>
    <s v="Xerox 200"/>
    <n v="0.37"/>
    <x v="0"/>
    <x v="2"/>
    <x v="4"/>
    <s v="Tacoma"/>
    <n v="98408"/>
    <x v="79"/>
    <x v="2"/>
    <d v="2015-03-22T00:00:00"/>
    <n v="1"/>
    <n v="-88.6"/>
    <n v="8"/>
    <n v="49.81"/>
    <n v="89915"/>
    <n v="1"/>
    <n v="6.3900000000000006"/>
    <x v="2"/>
  </r>
  <r>
    <x v="589"/>
    <n v="1"/>
    <s v="Danielle Daniel"/>
    <x v="1"/>
    <n v="0.03"/>
    <x v="0"/>
    <n v="420.98"/>
    <n v="19.989999999999998"/>
    <x v="1"/>
    <x v="2"/>
    <x v="2"/>
    <x v="5"/>
    <s v="Small Box"/>
    <s v="GBC DocuBind 200 Manual Binding Machine"/>
    <n v="0.35"/>
    <x v="0"/>
    <x v="3"/>
    <x v="27"/>
    <s v="Westerville"/>
    <n v="43081"/>
    <x v="79"/>
    <x v="2"/>
    <d v="2015-03-22T00:00:00"/>
    <n v="1"/>
    <n v="3043.0311000000002"/>
    <n v="10"/>
    <n v="4410.1899999999996"/>
    <n v="87077"/>
    <n v="1"/>
    <n v="420.95000000000005"/>
    <x v="3"/>
  </r>
  <r>
    <x v="590"/>
    <n v="1"/>
    <s v="Malcolm French"/>
    <x v="2"/>
    <n v="0.05"/>
    <x v="0"/>
    <n v="5.74"/>
    <n v="5.3"/>
    <x v="1"/>
    <x v="3"/>
    <x v="2"/>
    <x v="16"/>
    <s v="Small Pack"/>
    <s v="Acme Kleencut® Forged Steel Scissors"/>
    <n v="0.55000000000000004"/>
    <x v="0"/>
    <x v="3"/>
    <x v="47"/>
    <s v="Merrimack"/>
    <n v="3054"/>
    <x v="79"/>
    <x v="2"/>
    <d v="2015-03-26T00:00:00"/>
    <n v="5"/>
    <n v="-50.75"/>
    <n v="7"/>
    <n v="42.02"/>
    <n v="87382"/>
    <n v="1"/>
    <n v="5.69"/>
    <x v="3"/>
  </r>
  <r>
    <x v="4"/>
    <n v="0"/>
    <s v="Tamara Dickinson"/>
    <x v="2"/>
    <n v="0.02"/>
    <x v="0"/>
    <n v="13.48"/>
    <n v="4.51"/>
    <x v="1"/>
    <x v="2"/>
    <x v="2"/>
    <x v="6"/>
    <s v="Small Box"/>
    <s v="Tenex Personal Project File with Scoop Front Design, Black"/>
    <n v="0.59"/>
    <x v="0"/>
    <x v="2"/>
    <x v="4"/>
    <s v="Mount Vernon"/>
    <n v="98273"/>
    <x v="79"/>
    <x v="2"/>
    <d v="2015-03-23T00:00:00"/>
    <n v="2"/>
    <n v="34.520000000000003"/>
    <n v="9"/>
    <n v="127.12"/>
    <n v="86233"/>
    <n v="1"/>
    <n v="13.46"/>
    <x v="2"/>
  </r>
  <r>
    <x v="419"/>
    <n v="0"/>
    <s v="Marshall Brandt Briggs"/>
    <x v="4"/>
    <n v="0.09"/>
    <x v="0"/>
    <n v="2.88"/>
    <n v="0.99"/>
    <x v="1"/>
    <x v="3"/>
    <x v="2"/>
    <x v="13"/>
    <s v="Small Box"/>
    <s v="Avery 514"/>
    <n v="0.36"/>
    <x v="0"/>
    <x v="0"/>
    <x v="34"/>
    <s v="Maryville"/>
    <n v="37804"/>
    <x v="79"/>
    <x v="2"/>
    <d v="2015-03-23T00:00:00"/>
    <n v="2"/>
    <n v="-145.08199999999999"/>
    <n v="10"/>
    <n v="28.73"/>
    <n v="89140"/>
    <n v="1"/>
    <n v="2.79"/>
    <x v="0"/>
  </r>
  <r>
    <x v="591"/>
    <n v="1"/>
    <s v="Lee Xu"/>
    <x v="4"/>
    <n v="0"/>
    <x v="1"/>
    <n v="6783.02"/>
    <n v="24.49"/>
    <x v="1"/>
    <x v="1"/>
    <x v="1"/>
    <x v="3"/>
    <s v="Large Box"/>
    <s v="Polycom ViewStation™ ISDN Videoconferencing Unit"/>
    <n v="0.39"/>
    <x v="0"/>
    <x v="0"/>
    <x v="16"/>
    <s v="Madison"/>
    <n v="35756"/>
    <x v="79"/>
    <x v="2"/>
    <d v="2015-03-22T00:00:00"/>
    <n v="1"/>
    <n v="4.1100000000000003"/>
    <n v="3"/>
    <n v="20552.55"/>
    <n v="85938"/>
    <n v="1"/>
    <n v="6783.02"/>
    <x v="0"/>
  </r>
  <r>
    <x v="592"/>
    <n v="1"/>
    <s v="Gretchen Best Wilkins"/>
    <x v="3"/>
    <n v="0.02"/>
    <x v="0"/>
    <n v="55.94"/>
    <n v="6.55"/>
    <x v="1"/>
    <x v="1"/>
    <x v="1"/>
    <x v="1"/>
    <s v="Small Box"/>
    <s v="Fellowes Smart Design 104-Key Enhanced Keyboard, PS/2 Adapter, Platinum"/>
    <n v="0.68"/>
    <x v="0"/>
    <x v="2"/>
    <x v="4"/>
    <s v="Lynnwood"/>
    <n v="98037"/>
    <x v="79"/>
    <x v="2"/>
    <d v="2015-03-23T00:00:00"/>
    <n v="2"/>
    <n v="401.85"/>
    <n v="11"/>
    <n v="646.88"/>
    <n v="88824"/>
    <n v="1"/>
    <n v="55.919999999999995"/>
    <x v="2"/>
  </r>
  <r>
    <x v="593"/>
    <n v="1"/>
    <s v="Norman Shields"/>
    <x v="1"/>
    <n v="0.09"/>
    <x v="0"/>
    <n v="4.91"/>
    <n v="0.5"/>
    <x v="1"/>
    <x v="3"/>
    <x v="2"/>
    <x v="13"/>
    <s v="Small Box"/>
    <s v="Avery 493"/>
    <n v="0.36"/>
    <x v="0"/>
    <x v="2"/>
    <x v="8"/>
    <s v="Vacaville"/>
    <n v="95687"/>
    <x v="80"/>
    <x v="3"/>
    <d v="2015-03-23T00:00:00"/>
    <n v="1"/>
    <n v="28.855799999999999"/>
    <n v="9"/>
    <n v="41.82"/>
    <n v="90597"/>
    <n v="1"/>
    <n v="4.82"/>
    <x v="2"/>
  </r>
  <r>
    <x v="593"/>
    <n v="0"/>
    <s v="Norman Shields"/>
    <x v="1"/>
    <n v="0.01"/>
    <x v="0"/>
    <n v="296.18"/>
    <n v="54.12"/>
    <x v="0"/>
    <x v="3"/>
    <x v="0"/>
    <x v="0"/>
    <s v="Jumbo Box"/>
    <s v="Hon 94000 Series Round Tables"/>
    <n v="0.76"/>
    <x v="0"/>
    <x v="2"/>
    <x v="8"/>
    <s v="Vacaville"/>
    <n v="95687"/>
    <x v="80"/>
    <x v="3"/>
    <d v="2015-03-25T00:00:00"/>
    <n v="3"/>
    <n v="173.48"/>
    <n v="9"/>
    <n v="2875.72"/>
    <n v="90597"/>
    <n v="0"/>
    <n v="296.17"/>
    <x v="2"/>
  </r>
  <r>
    <x v="594"/>
    <n v="1"/>
    <s v="Cathy Simon"/>
    <x v="1"/>
    <n v="7.0000000000000007E-2"/>
    <x v="0"/>
    <n v="39.479999999999997"/>
    <n v="1.99"/>
    <x v="1"/>
    <x v="2"/>
    <x v="1"/>
    <x v="1"/>
    <s v="Small Pack"/>
    <s v="80 Minute CD-R Spindle, 100/Pack - Staples"/>
    <n v="0.54"/>
    <x v="0"/>
    <x v="1"/>
    <x v="20"/>
    <s v="Council Bluffs"/>
    <n v="51503"/>
    <x v="80"/>
    <x v="3"/>
    <d v="2015-03-24T00:00:00"/>
    <n v="2"/>
    <n v="88.72"/>
    <n v="4"/>
    <n v="151.27000000000001"/>
    <n v="88367"/>
    <n v="1"/>
    <n v="39.409999999999997"/>
    <x v="1"/>
  </r>
  <r>
    <x v="594"/>
    <n v="0"/>
    <s v="Cathy Simon"/>
    <x v="1"/>
    <n v="0"/>
    <x v="1"/>
    <n v="4.91"/>
    <n v="0.5"/>
    <x v="1"/>
    <x v="2"/>
    <x v="2"/>
    <x v="13"/>
    <s v="Small Box"/>
    <s v="Avery 493"/>
    <n v="0.36"/>
    <x v="0"/>
    <x v="1"/>
    <x v="20"/>
    <s v="Council Bluffs"/>
    <n v="51503"/>
    <x v="80"/>
    <x v="3"/>
    <d v="2015-03-24T00:00:00"/>
    <n v="2"/>
    <n v="7.2519"/>
    <n v="2"/>
    <n v="10.51"/>
    <n v="88367"/>
    <n v="0"/>
    <n v="4.91"/>
    <x v="1"/>
  </r>
  <r>
    <x v="10"/>
    <n v="0"/>
    <s v="Ernest Oh"/>
    <x v="2"/>
    <n v="0.02"/>
    <x v="0"/>
    <n v="48.04"/>
    <n v="5.09"/>
    <x v="1"/>
    <x v="1"/>
    <x v="2"/>
    <x v="7"/>
    <s v="Small Box"/>
    <s v="Xerox 1910"/>
    <n v="0.37"/>
    <x v="0"/>
    <x v="2"/>
    <x v="8"/>
    <s v="Los Angeles"/>
    <n v="90049"/>
    <x v="80"/>
    <x v="3"/>
    <d v="2015-03-26T00:00:00"/>
    <n v="4"/>
    <n v="373.67"/>
    <n v="18"/>
    <n v="881.32"/>
    <n v="8257"/>
    <n v="1"/>
    <n v="48.019999999999996"/>
    <x v="2"/>
  </r>
  <r>
    <x v="7"/>
    <n v="0"/>
    <s v="Jane Shah"/>
    <x v="2"/>
    <n v="0.05"/>
    <x v="0"/>
    <n v="1500.97"/>
    <n v="29.7"/>
    <x v="0"/>
    <x v="1"/>
    <x v="1"/>
    <x v="3"/>
    <s v="Jumbo Drum"/>
    <s v="Epson DFX5000+ Dot Matrix Printer"/>
    <n v="0.56999999999999995"/>
    <x v="0"/>
    <x v="1"/>
    <x v="7"/>
    <s v="Prior Lake"/>
    <n v="55372"/>
    <x v="80"/>
    <x v="3"/>
    <d v="2015-03-22T00:00:00"/>
    <n v="0"/>
    <n v="-2561.3235"/>
    <n v="1"/>
    <n v="1497.22"/>
    <n v="89084"/>
    <n v="1"/>
    <n v="1500.92"/>
    <x v="1"/>
  </r>
  <r>
    <x v="7"/>
    <n v="0"/>
    <s v="Jane Shah"/>
    <x v="2"/>
    <n v="0.02"/>
    <x v="0"/>
    <n v="48.04"/>
    <n v="5.09"/>
    <x v="1"/>
    <x v="1"/>
    <x v="2"/>
    <x v="7"/>
    <s v="Small Box"/>
    <s v="Xerox 1910"/>
    <n v="0.37"/>
    <x v="0"/>
    <x v="1"/>
    <x v="7"/>
    <s v="Prior Lake"/>
    <n v="55372"/>
    <x v="80"/>
    <x v="3"/>
    <d v="2015-03-26T00:00:00"/>
    <n v="4"/>
    <n v="168.91890000000001"/>
    <n v="5"/>
    <n v="244.81"/>
    <n v="89084"/>
    <n v="0"/>
    <n v="48.019999999999996"/>
    <x v="1"/>
  </r>
  <r>
    <x v="7"/>
    <n v="0"/>
    <s v="Jane Shah"/>
    <x v="2"/>
    <n v="0.03"/>
    <x v="0"/>
    <n v="4.28"/>
    <n v="1.6"/>
    <x v="1"/>
    <x v="1"/>
    <x v="2"/>
    <x v="2"/>
    <s v="Wrap Bag"/>
    <s v="Newell 320"/>
    <n v="0.57999999999999996"/>
    <x v="0"/>
    <x v="1"/>
    <x v="7"/>
    <s v="Prior Lake"/>
    <n v="55372"/>
    <x v="80"/>
    <x v="3"/>
    <d v="2015-03-29T00:00:00"/>
    <n v="7"/>
    <n v="-6.2"/>
    <n v="1"/>
    <n v="4.55"/>
    <n v="89084"/>
    <n v="0"/>
    <n v="4.25"/>
    <x v="1"/>
  </r>
  <r>
    <x v="595"/>
    <n v="1"/>
    <s v="Franklin Spencer"/>
    <x v="4"/>
    <n v="0.1"/>
    <x v="0"/>
    <n v="152.47999999999999"/>
    <n v="4"/>
    <x v="2"/>
    <x v="3"/>
    <x v="1"/>
    <x v="1"/>
    <s v="Small Box"/>
    <s v="Adesso Programmable 142-Key Keyboard"/>
    <n v="0.79"/>
    <x v="0"/>
    <x v="1"/>
    <x v="38"/>
    <s v="Emporia"/>
    <n v="66801"/>
    <x v="80"/>
    <x v="3"/>
    <d v="2015-03-23T00:00:00"/>
    <n v="1"/>
    <n v="-521.09"/>
    <n v="4"/>
    <n v="558.16999999999996"/>
    <n v="88870"/>
    <n v="1"/>
    <n v="152.38"/>
    <x v="1"/>
  </r>
  <r>
    <x v="596"/>
    <n v="1"/>
    <s v="Eileen McDonald"/>
    <x v="4"/>
    <n v="0.08"/>
    <x v="0"/>
    <n v="6.84"/>
    <n v="8.3699999999999992"/>
    <x v="1"/>
    <x v="3"/>
    <x v="2"/>
    <x v="16"/>
    <s v="Small Pack"/>
    <s v="Acme Design Line 8&quot; Stainless Steel Bent Scissors w/Champagne Handles, 3-1/8&quot; Cut"/>
    <n v="0.57999999999999996"/>
    <x v="0"/>
    <x v="2"/>
    <x v="15"/>
    <s v="Draper"/>
    <n v="84020"/>
    <x v="80"/>
    <x v="3"/>
    <d v="2015-03-24T00:00:00"/>
    <n v="2"/>
    <n v="-29.49"/>
    <n v="1"/>
    <n v="8.39"/>
    <n v="88870"/>
    <n v="0"/>
    <n v="6.76"/>
    <x v="2"/>
  </r>
  <r>
    <x v="597"/>
    <n v="1"/>
    <s v="Sally House"/>
    <x v="3"/>
    <n v="0.01"/>
    <x v="0"/>
    <n v="145.44999999999999"/>
    <n v="17.850000000000001"/>
    <x v="0"/>
    <x v="3"/>
    <x v="1"/>
    <x v="3"/>
    <s v="Jumbo Drum"/>
    <s v="Panasonic KX-P1150 Dot Matrix Printer"/>
    <n v="0.56000000000000005"/>
    <x v="0"/>
    <x v="1"/>
    <x v="18"/>
    <s v="Burleson"/>
    <n v="76028"/>
    <x v="80"/>
    <x v="3"/>
    <d v="2015-03-23T00:00:00"/>
    <n v="1"/>
    <n v="837.6807"/>
    <n v="8"/>
    <n v="1214.03"/>
    <n v="91581"/>
    <n v="1"/>
    <n v="145.44"/>
    <x v="1"/>
  </r>
  <r>
    <x v="598"/>
    <n v="1"/>
    <s v="Tara Powers Underwood"/>
    <x v="3"/>
    <n v="0.03"/>
    <x v="0"/>
    <n v="12.28"/>
    <n v="6.35"/>
    <x v="1"/>
    <x v="0"/>
    <x v="2"/>
    <x v="7"/>
    <s v="Small Box"/>
    <s v="Staples Premium Bright 1-Part Blank Computer Paper"/>
    <n v="0.38"/>
    <x v="0"/>
    <x v="0"/>
    <x v="0"/>
    <s v="Greenville"/>
    <n v="38701"/>
    <x v="80"/>
    <x v="3"/>
    <d v="2015-03-24T00:00:00"/>
    <n v="2"/>
    <n v="68.676000000000002"/>
    <n v="7"/>
    <n v="87.53"/>
    <n v="87484"/>
    <n v="1"/>
    <n v="12.25"/>
    <x v="0"/>
  </r>
  <r>
    <x v="599"/>
    <n v="1"/>
    <s v="Laurie Moon"/>
    <x v="3"/>
    <n v="0.03"/>
    <x v="0"/>
    <n v="160.97999999999999"/>
    <n v="30"/>
    <x v="0"/>
    <x v="1"/>
    <x v="0"/>
    <x v="9"/>
    <s v="Jumbo Drum"/>
    <s v="Office Star - Mid Back Dual function Ergonomic High Back Chair with 2-Way Adjustable Arms"/>
    <n v="0.62"/>
    <x v="0"/>
    <x v="3"/>
    <x v="11"/>
    <s v="Ossining"/>
    <n v="10562"/>
    <x v="80"/>
    <x v="3"/>
    <d v="2015-03-25T00:00:00"/>
    <n v="3"/>
    <n v="1261.4718"/>
    <n v="11"/>
    <n v="1828.22"/>
    <n v="86465"/>
    <n v="1"/>
    <n v="160.94999999999999"/>
    <x v="3"/>
  </r>
  <r>
    <x v="88"/>
    <n v="0"/>
    <s v="Sherri F Vogel"/>
    <x v="0"/>
    <n v="0.06"/>
    <x v="0"/>
    <n v="40.99"/>
    <n v="17.48"/>
    <x v="1"/>
    <x v="1"/>
    <x v="2"/>
    <x v="7"/>
    <s v="Small Box"/>
    <s v="Xerox 1893"/>
    <n v="0.36"/>
    <x v="0"/>
    <x v="1"/>
    <x v="25"/>
    <s v="East Lansing"/>
    <n v="48823"/>
    <x v="81"/>
    <x v="4"/>
    <d v="2015-03-25T00:00:00"/>
    <n v="2"/>
    <n v="214.23"/>
    <n v="14"/>
    <n v="585.08000000000004"/>
    <n v="89041"/>
    <n v="1"/>
    <n v="40.93"/>
    <x v="1"/>
  </r>
  <r>
    <x v="159"/>
    <n v="0"/>
    <s v="Amy Hamrick Melvin"/>
    <x v="0"/>
    <n v="0.1"/>
    <x v="0"/>
    <n v="20.27"/>
    <n v="3.99"/>
    <x v="1"/>
    <x v="3"/>
    <x v="2"/>
    <x v="8"/>
    <s v="Small Box"/>
    <s v="Fellowes Mighty 8 Compact Surge Protector"/>
    <n v="0.56999999999999995"/>
    <x v="0"/>
    <x v="3"/>
    <x v="11"/>
    <s v="New York City"/>
    <n v="10004"/>
    <x v="81"/>
    <x v="4"/>
    <d v="2015-03-24T00:00:00"/>
    <n v="1"/>
    <n v="84.05"/>
    <n v="53"/>
    <n v="1051.52"/>
    <n v="53153"/>
    <n v="1"/>
    <n v="20.169999999999998"/>
    <x v="3"/>
  </r>
  <r>
    <x v="600"/>
    <n v="1"/>
    <s v="Phyllis Little"/>
    <x v="0"/>
    <n v="0.1"/>
    <x v="0"/>
    <n v="20.27"/>
    <n v="3.99"/>
    <x v="1"/>
    <x v="3"/>
    <x v="2"/>
    <x v="8"/>
    <s v="Small Box"/>
    <s v="Fellowes Mighty 8 Compact Surge Protector"/>
    <n v="0.56999999999999995"/>
    <x v="0"/>
    <x v="0"/>
    <x v="34"/>
    <s v="Bartlett"/>
    <n v="38134"/>
    <x v="81"/>
    <x v="4"/>
    <d v="2015-03-24T00:00:00"/>
    <n v="1"/>
    <n v="381.61799999999999"/>
    <n v="13"/>
    <n v="257.92"/>
    <n v="88017"/>
    <n v="1"/>
    <n v="20.169999999999998"/>
    <x v="0"/>
  </r>
  <r>
    <x v="159"/>
    <n v="0"/>
    <s v="Amy Hamrick Melvin"/>
    <x v="1"/>
    <n v="0.05"/>
    <x v="0"/>
    <n v="4.84"/>
    <n v="0.71"/>
    <x v="2"/>
    <x v="3"/>
    <x v="2"/>
    <x v="2"/>
    <s v="Wrap Bag"/>
    <s v="*Staples* Highlighting Markers"/>
    <n v="0.52"/>
    <x v="0"/>
    <x v="3"/>
    <x v="11"/>
    <s v="New York City"/>
    <n v="10004"/>
    <x v="81"/>
    <x v="4"/>
    <d v="2015-03-23T00:00:00"/>
    <n v="0"/>
    <n v="29.17"/>
    <n v="20"/>
    <n v="103.39"/>
    <n v="34017"/>
    <n v="1"/>
    <n v="4.79"/>
    <x v="3"/>
  </r>
  <r>
    <x v="159"/>
    <n v="0"/>
    <s v="Amy Hamrick Melvin"/>
    <x v="1"/>
    <n v="0.01"/>
    <x v="0"/>
    <n v="14.98"/>
    <n v="7.69"/>
    <x v="1"/>
    <x v="3"/>
    <x v="2"/>
    <x v="6"/>
    <s v="Small Box"/>
    <s v="Super Decoflex Portable Personal File"/>
    <n v="0.56999999999999995"/>
    <x v="0"/>
    <x v="3"/>
    <x v="11"/>
    <s v="New York City"/>
    <n v="10004"/>
    <x v="81"/>
    <x v="4"/>
    <d v="2015-03-25T00:00:00"/>
    <n v="2"/>
    <n v="-48.97"/>
    <n v="28"/>
    <n v="435.39"/>
    <n v="34017"/>
    <n v="0"/>
    <n v="14.97"/>
    <x v="3"/>
  </r>
  <r>
    <x v="323"/>
    <n v="0"/>
    <s v="Brandon E Shepherd"/>
    <x v="1"/>
    <n v="0.05"/>
    <x v="0"/>
    <n v="4.84"/>
    <n v="0.71"/>
    <x v="2"/>
    <x v="3"/>
    <x v="2"/>
    <x v="2"/>
    <s v="Wrap Bag"/>
    <s v="*Staples* Highlighting Markers"/>
    <n v="0.52"/>
    <x v="0"/>
    <x v="1"/>
    <x v="46"/>
    <s v="Sioux Falls"/>
    <n v="57103"/>
    <x v="81"/>
    <x v="4"/>
    <d v="2015-03-23T00:00:00"/>
    <n v="0"/>
    <n v="17.836500000000001"/>
    <n v="5"/>
    <n v="25.85"/>
    <n v="88014"/>
    <n v="1"/>
    <n v="4.79"/>
    <x v="1"/>
  </r>
  <r>
    <x v="601"/>
    <n v="1"/>
    <s v="Ellen Sparks"/>
    <x v="2"/>
    <n v="0.06"/>
    <x v="0"/>
    <n v="20.99"/>
    <n v="0.99"/>
    <x v="1"/>
    <x v="3"/>
    <x v="1"/>
    <x v="12"/>
    <s v="Wrap Bag"/>
    <s v="Accessory21"/>
    <n v="0.37"/>
    <x v="0"/>
    <x v="1"/>
    <x v="30"/>
    <s v="Neenah"/>
    <n v="54956"/>
    <x v="81"/>
    <x v="4"/>
    <d v="2015-03-28T00:00:00"/>
    <n v="5"/>
    <n v="224.9607"/>
    <n v="18"/>
    <n v="326.02999999999997"/>
    <n v="90265"/>
    <n v="1"/>
    <n v="20.93"/>
    <x v="1"/>
  </r>
  <r>
    <x v="602"/>
    <n v="1"/>
    <s v="Patsy Harmon"/>
    <x v="4"/>
    <n v="0.09"/>
    <x v="0"/>
    <n v="4.55"/>
    <n v="1.49"/>
    <x v="1"/>
    <x v="1"/>
    <x v="2"/>
    <x v="5"/>
    <s v="Small Box"/>
    <s v="Presstex Flexible Ring Binders"/>
    <n v="0.35"/>
    <x v="0"/>
    <x v="1"/>
    <x v="18"/>
    <s v="Lufkin"/>
    <n v="75901"/>
    <x v="81"/>
    <x v="4"/>
    <d v="2015-03-25T00:00:00"/>
    <n v="2"/>
    <n v="16.898"/>
    <n v="6"/>
    <n v="25.45"/>
    <n v="90514"/>
    <n v="1"/>
    <n v="4.46"/>
    <x v="1"/>
  </r>
  <r>
    <x v="603"/>
    <n v="1"/>
    <s v="Joe D Dean"/>
    <x v="4"/>
    <n v="7.0000000000000007E-2"/>
    <x v="0"/>
    <n v="9.7799999999999994"/>
    <n v="5.76"/>
    <x v="2"/>
    <x v="1"/>
    <x v="2"/>
    <x v="15"/>
    <s v="Small Box"/>
    <s v="Staples #10 Laser &amp; Inkjet Envelopes, 4 1/8&quot; x 9 1/2&quot;, 100/Box"/>
    <n v="0.35"/>
    <x v="0"/>
    <x v="1"/>
    <x v="18"/>
    <s v="Mansfield"/>
    <n v="76063"/>
    <x v="81"/>
    <x v="4"/>
    <d v="2015-03-25T00:00:00"/>
    <n v="2"/>
    <n v="20.14"/>
    <n v="11"/>
    <n v="110.72"/>
    <n v="90514"/>
    <n v="0"/>
    <n v="9.7099999999999991"/>
    <x v="1"/>
  </r>
  <r>
    <x v="604"/>
    <n v="1"/>
    <s v="Beverly Roberts"/>
    <x v="3"/>
    <n v="0.04"/>
    <x v="0"/>
    <n v="60.97"/>
    <n v="4.5"/>
    <x v="1"/>
    <x v="3"/>
    <x v="2"/>
    <x v="8"/>
    <s v="Small Box"/>
    <s v="Tripp Lite Isotel 6 Outlet Surge Protector with Fax/Modem Protection"/>
    <n v="0.56000000000000005"/>
    <x v="0"/>
    <x v="0"/>
    <x v="5"/>
    <s v="Savannah"/>
    <n v="31401"/>
    <x v="81"/>
    <x v="4"/>
    <d v="2015-03-24T00:00:00"/>
    <n v="1"/>
    <n v="79.423199999999994"/>
    <n v="15"/>
    <n v="904.31"/>
    <n v="86952"/>
    <n v="1"/>
    <n v="60.93"/>
    <x v="0"/>
  </r>
  <r>
    <x v="605"/>
    <n v="1"/>
    <s v="Christopher Norton Patterson"/>
    <x v="3"/>
    <n v="0.05"/>
    <x v="0"/>
    <n v="11.97"/>
    <n v="5.81"/>
    <x v="1"/>
    <x v="3"/>
    <x v="2"/>
    <x v="2"/>
    <s v="Small Pack"/>
    <s v="Staples SlimLine Pencil Sharpener"/>
    <n v="0.6"/>
    <x v="0"/>
    <x v="0"/>
    <x v="5"/>
    <s v="Macon"/>
    <n v="31204"/>
    <x v="81"/>
    <x v="4"/>
    <d v="2015-03-25T00:00:00"/>
    <n v="2"/>
    <n v="349.05930000000001"/>
    <n v="2"/>
    <n v="25.31"/>
    <n v="88836"/>
    <n v="1"/>
    <n v="11.92"/>
    <x v="0"/>
  </r>
  <r>
    <x v="606"/>
    <n v="1"/>
    <s v="Robert Cowan"/>
    <x v="0"/>
    <n v="0.06"/>
    <x v="0"/>
    <n v="17.98"/>
    <n v="4"/>
    <x v="1"/>
    <x v="1"/>
    <x v="1"/>
    <x v="1"/>
    <s v="Small Box"/>
    <s v="Belkin 107-key enhanced keyboard, USB/PS/2 interface"/>
    <n v="0.79"/>
    <x v="0"/>
    <x v="2"/>
    <x v="3"/>
    <s v="Pueblo West"/>
    <n v="81007"/>
    <x v="82"/>
    <x v="5"/>
    <d v="2015-03-25T00:00:00"/>
    <n v="1"/>
    <n v="-78.13"/>
    <n v="4"/>
    <n v="70.06"/>
    <n v="88197"/>
    <n v="1"/>
    <n v="17.920000000000002"/>
    <x v="2"/>
  </r>
  <r>
    <x v="607"/>
    <n v="1"/>
    <s v="Edwin Chung"/>
    <x v="0"/>
    <n v="0.1"/>
    <x v="0"/>
    <n v="6.64"/>
    <n v="54.95"/>
    <x v="1"/>
    <x v="0"/>
    <x v="0"/>
    <x v="11"/>
    <s v="Small Pack"/>
    <s v="G.E. Longer-Life Indoor Recessed Floodlight Bulbs"/>
    <n v="0.37"/>
    <x v="0"/>
    <x v="3"/>
    <x v="35"/>
    <s v="Natick"/>
    <n v="1760"/>
    <x v="82"/>
    <x v="5"/>
    <d v="2015-03-26T00:00:00"/>
    <n v="2"/>
    <n v="-25"/>
    <n v="4"/>
    <n v="25.31"/>
    <n v="90460"/>
    <n v="1"/>
    <n v="6.54"/>
    <x v="3"/>
  </r>
  <r>
    <x v="608"/>
    <n v="1"/>
    <s v="Tiffany Grossman Hardin"/>
    <x v="0"/>
    <n v="0.05"/>
    <x v="0"/>
    <n v="90.48"/>
    <n v="19.989999999999998"/>
    <x v="1"/>
    <x v="0"/>
    <x v="2"/>
    <x v="15"/>
    <s v="Small Box"/>
    <s v="Tyvek® Side-Opening Peel &amp; Seel® Expanding Envelopes"/>
    <n v="0.4"/>
    <x v="0"/>
    <x v="3"/>
    <x v="35"/>
    <s v="Sandwich"/>
    <n v="2563"/>
    <x v="82"/>
    <x v="5"/>
    <d v="2015-03-25T00:00:00"/>
    <n v="1"/>
    <n v="255.1482"/>
    <n v="4"/>
    <n v="369.78"/>
    <n v="90460"/>
    <n v="0"/>
    <n v="90.43"/>
    <x v="3"/>
  </r>
  <r>
    <x v="609"/>
    <n v="1"/>
    <s v="Larry Church"/>
    <x v="1"/>
    <n v="0"/>
    <x v="1"/>
    <n v="48.91"/>
    <n v="35"/>
    <x v="1"/>
    <x v="3"/>
    <x v="2"/>
    <x v="6"/>
    <s v="Large Box"/>
    <s v="Tennsco Industrial Shelving"/>
    <n v="0.83"/>
    <x v="0"/>
    <x v="1"/>
    <x v="2"/>
    <s v="Highland"/>
    <n v="46322"/>
    <x v="82"/>
    <x v="5"/>
    <d v="2015-03-25T00:00:00"/>
    <n v="1"/>
    <n v="-628.38"/>
    <n v="10"/>
    <n v="514.79"/>
    <n v="91077"/>
    <n v="1"/>
    <n v="48.91"/>
    <x v="1"/>
  </r>
  <r>
    <x v="610"/>
    <n v="1"/>
    <s v="Laurence Cummings"/>
    <x v="2"/>
    <n v="0.08"/>
    <x v="0"/>
    <n v="9.48"/>
    <n v="7.29"/>
    <x v="1"/>
    <x v="0"/>
    <x v="0"/>
    <x v="11"/>
    <s v="Small Pack"/>
    <s v="DAX Two-Tone Rosewood/Black Document Frame, Desktop, 5 x 7"/>
    <n v="0.45"/>
    <x v="0"/>
    <x v="0"/>
    <x v="12"/>
    <s v="Lehigh Acres"/>
    <n v="33971"/>
    <x v="82"/>
    <x v="5"/>
    <d v="2015-03-26T00:00:00"/>
    <n v="2"/>
    <n v="-50.4"/>
    <n v="2"/>
    <n v="20.22"/>
    <n v="90557"/>
    <n v="1"/>
    <n v="9.4"/>
    <x v="0"/>
  </r>
  <r>
    <x v="610"/>
    <n v="0"/>
    <s v="Laurence Cummings"/>
    <x v="2"/>
    <n v="0.03"/>
    <x v="0"/>
    <n v="193.17"/>
    <n v="19.989999999999998"/>
    <x v="1"/>
    <x v="0"/>
    <x v="2"/>
    <x v="6"/>
    <s v="Small Box"/>
    <s v="Fellowes Staxonsteel® Drawer Files"/>
    <n v="0.71"/>
    <x v="0"/>
    <x v="0"/>
    <x v="12"/>
    <s v="Lehigh Acres"/>
    <n v="33971"/>
    <x v="82"/>
    <x v="5"/>
    <d v="2015-03-28T00:00:00"/>
    <n v="4"/>
    <n v="-348.75400000000002"/>
    <n v="8"/>
    <n v="1548.97"/>
    <n v="90557"/>
    <n v="0"/>
    <n v="193.14"/>
    <x v="0"/>
  </r>
  <r>
    <x v="611"/>
    <n v="1"/>
    <s v="Gene Gilliam"/>
    <x v="4"/>
    <n v="0.09"/>
    <x v="0"/>
    <n v="138.75"/>
    <n v="52.42"/>
    <x v="0"/>
    <x v="0"/>
    <x v="0"/>
    <x v="0"/>
    <s v="Jumbo Box"/>
    <s v="Balt Split Level Computer Training Table"/>
    <n v="0.74"/>
    <x v="0"/>
    <x v="0"/>
    <x v="5"/>
    <s v="Atlanta"/>
    <n v="30318"/>
    <x v="82"/>
    <x v="5"/>
    <d v="2015-03-25T00:00:00"/>
    <n v="1"/>
    <n v="-445.97177625"/>
    <n v="23"/>
    <n v="2527.79"/>
    <n v="58628"/>
    <n v="1"/>
    <n v="138.66"/>
    <x v="0"/>
  </r>
  <r>
    <x v="612"/>
    <n v="1"/>
    <s v="Willie Robinson"/>
    <x v="4"/>
    <n v="0.09"/>
    <x v="0"/>
    <n v="138.75"/>
    <n v="52.42"/>
    <x v="0"/>
    <x v="0"/>
    <x v="0"/>
    <x v="0"/>
    <s v="Jumbo Box"/>
    <s v="Balt Split Level Computer Training Table"/>
    <n v="0.74"/>
    <x v="0"/>
    <x v="3"/>
    <x v="11"/>
    <s v="Coram"/>
    <n v="11727"/>
    <x v="82"/>
    <x v="5"/>
    <d v="2015-03-25T00:00:00"/>
    <n v="1"/>
    <n v="-335.31712499999998"/>
    <n v="6"/>
    <n v="659.42"/>
    <n v="91354"/>
    <n v="1"/>
    <n v="138.66"/>
    <x v="3"/>
  </r>
  <r>
    <x v="514"/>
    <n v="0"/>
    <s v="Anne Bland"/>
    <x v="4"/>
    <n v="0.06"/>
    <x v="0"/>
    <n v="3.95"/>
    <n v="2"/>
    <x v="1"/>
    <x v="2"/>
    <x v="2"/>
    <x v="14"/>
    <s v="Wrap Bag"/>
    <s v="Advantus Map Pennant Flags and Round Head Tacks"/>
    <n v="0.53"/>
    <x v="0"/>
    <x v="1"/>
    <x v="18"/>
    <s v="Channelview"/>
    <n v="77530"/>
    <x v="82"/>
    <x v="5"/>
    <d v="2015-03-25T00:00:00"/>
    <n v="1"/>
    <n v="-9.68"/>
    <n v="5"/>
    <n v="19.66"/>
    <n v="89984"/>
    <n v="1"/>
    <n v="3.89"/>
    <x v="1"/>
  </r>
  <r>
    <x v="9"/>
    <n v="0"/>
    <s v="Lloyd Levin"/>
    <x v="4"/>
    <n v="7.0000000000000007E-2"/>
    <x v="0"/>
    <n v="70.98"/>
    <n v="30"/>
    <x v="0"/>
    <x v="3"/>
    <x v="0"/>
    <x v="9"/>
    <s v="Jumbo Drum"/>
    <s v="Novimex Turbo Task Chair"/>
    <n v="0.73"/>
    <x v="0"/>
    <x v="0"/>
    <x v="9"/>
    <s v="New Bern"/>
    <n v="28560"/>
    <x v="82"/>
    <x v="5"/>
    <d v="2015-03-26T00:00:00"/>
    <n v="2"/>
    <n v="-222.95"/>
    <n v="20"/>
    <n v="1373.47"/>
    <n v="87964"/>
    <n v="1"/>
    <n v="70.910000000000011"/>
    <x v="0"/>
  </r>
  <r>
    <x v="613"/>
    <n v="1"/>
    <s v="Kara Foster"/>
    <x v="4"/>
    <n v="0.06"/>
    <x v="0"/>
    <n v="28.53"/>
    <n v="1.49"/>
    <x v="1"/>
    <x v="2"/>
    <x v="2"/>
    <x v="5"/>
    <s v="Small Box"/>
    <s v="Lock-Up Easel 'Spel-Binder'"/>
    <n v="0.38"/>
    <x v="0"/>
    <x v="1"/>
    <x v="20"/>
    <s v="Marion"/>
    <n v="52302"/>
    <x v="82"/>
    <x v="5"/>
    <d v="2015-03-27T00:00:00"/>
    <n v="3"/>
    <n v="74.638499999999993"/>
    <n v="5"/>
    <n v="134.09"/>
    <n v="90964"/>
    <n v="1"/>
    <n v="28.470000000000002"/>
    <x v="1"/>
  </r>
  <r>
    <x v="614"/>
    <n v="1"/>
    <s v="Neil Song"/>
    <x v="4"/>
    <n v="0.02"/>
    <x v="0"/>
    <n v="15.42"/>
    <n v="5.41"/>
    <x v="1"/>
    <x v="1"/>
    <x v="2"/>
    <x v="6"/>
    <s v="Small Box"/>
    <s v="Decoflex Hanging Personal Folder File"/>
    <n v="0.59"/>
    <x v="0"/>
    <x v="1"/>
    <x v="18"/>
    <s v="Pflugerville"/>
    <n v="78660"/>
    <x v="82"/>
    <x v="5"/>
    <d v="2015-03-25T00:00:00"/>
    <n v="1"/>
    <n v="-16.37"/>
    <n v="2"/>
    <n v="33.840000000000003"/>
    <n v="86368"/>
    <n v="1"/>
    <n v="15.4"/>
    <x v="1"/>
  </r>
  <r>
    <x v="615"/>
    <n v="1"/>
    <s v="Kimberly Reilly"/>
    <x v="3"/>
    <n v="0.1"/>
    <x v="0"/>
    <n v="14.28"/>
    <n v="2.99"/>
    <x v="1"/>
    <x v="2"/>
    <x v="2"/>
    <x v="5"/>
    <s v="Small Box"/>
    <s v="Avery Premier Heavy-Duty Binder with Round Locking Rings"/>
    <n v="0.39"/>
    <x v="0"/>
    <x v="1"/>
    <x v="18"/>
    <s v="Killeen"/>
    <n v="76541"/>
    <x v="82"/>
    <x v="5"/>
    <d v="2015-03-25T00:00:00"/>
    <n v="1"/>
    <n v="104.9145"/>
    <n v="11"/>
    <n v="152.05000000000001"/>
    <n v="91108"/>
    <n v="1"/>
    <n v="14.18"/>
    <x v="1"/>
  </r>
  <r>
    <x v="616"/>
    <n v="1"/>
    <s v="Ellen Beck"/>
    <x v="0"/>
    <n v="7.0000000000000007E-2"/>
    <x v="0"/>
    <n v="5.68"/>
    <n v="1.39"/>
    <x v="1"/>
    <x v="0"/>
    <x v="2"/>
    <x v="15"/>
    <s v="Small Box"/>
    <s v="Staples Standard Envelopes"/>
    <n v="0.38"/>
    <x v="0"/>
    <x v="2"/>
    <x v="41"/>
    <s v="Scottsdale"/>
    <n v="85254"/>
    <x v="83"/>
    <x v="6"/>
    <d v="2015-03-27T00:00:00"/>
    <n v="2"/>
    <n v="18.643799999999999"/>
    <n v="5"/>
    <n v="27.02"/>
    <n v="86153"/>
    <n v="1"/>
    <n v="5.6099999999999994"/>
    <x v="2"/>
  </r>
  <r>
    <x v="616"/>
    <n v="0"/>
    <s v="Ellen Beck"/>
    <x v="0"/>
    <n v="0.06"/>
    <x v="0"/>
    <n v="22.84"/>
    <n v="11.54"/>
    <x v="1"/>
    <x v="0"/>
    <x v="2"/>
    <x v="7"/>
    <s v="Small Box"/>
    <s v="Xerox 1964"/>
    <n v="0.39"/>
    <x v="0"/>
    <x v="2"/>
    <x v="41"/>
    <s v="Scottsdale"/>
    <n v="85254"/>
    <x v="83"/>
    <x v="6"/>
    <d v="2015-03-27T00:00:00"/>
    <n v="2"/>
    <n v="-31.24"/>
    <n v="1"/>
    <n v="27.67"/>
    <n v="86153"/>
    <n v="0"/>
    <n v="22.78"/>
    <x v="2"/>
  </r>
  <r>
    <x v="553"/>
    <n v="0"/>
    <s v="Bradley Schroeder"/>
    <x v="0"/>
    <n v="0.06"/>
    <x v="0"/>
    <n v="200.97"/>
    <n v="15.59"/>
    <x v="0"/>
    <x v="0"/>
    <x v="1"/>
    <x v="3"/>
    <s v="Jumbo Drum"/>
    <s v="Hewlett-Packard Deskjet 6122 Color Inkjet Printer"/>
    <n v="0.36"/>
    <x v="0"/>
    <x v="0"/>
    <x v="16"/>
    <s v="Auburn"/>
    <n v="36830"/>
    <x v="83"/>
    <x v="6"/>
    <d v="2015-03-25T00:00:00"/>
    <n v="0"/>
    <n v="531.61800000000005"/>
    <n v="7"/>
    <n v="1348.83"/>
    <n v="90881"/>
    <n v="1"/>
    <n v="200.91"/>
    <x v="0"/>
  </r>
  <r>
    <x v="617"/>
    <n v="1"/>
    <s v="Nina Bowles"/>
    <x v="0"/>
    <n v="0.08"/>
    <x v="0"/>
    <n v="46.89"/>
    <n v="5.0999999999999996"/>
    <x v="1"/>
    <x v="3"/>
    <x v="2"/>
    <x v="8"/>
    <s v="Medium Box"/>
    <s v="Bionaire Personal Warm Mist Humidifier/Vaporizer"/>
    <n v="0.46"/>
    <x v="0"/>
    <x v="1"/>
    <x v="10"/>
    <s v="Woodstock"/>
    <n v="60098"/>
    <x v="83"/>
    <x v="6"/>
    <d v="2015-03-27T00:00:00"/>
    <n v="2"/>
    <n v="507.63299999999998"/>
    <n v="17"/>
    <n v="735.7"/>
    <n v="91043"/>
    <n v="1"/>
    <n v="46.81"/>
    <x v="1"/>
  </r>
  <r>
    <x v="617"/>
    <n v="0"/>
    <s v="Nina Bowles"/>
    <x v="0"/>
    <n v="0.05"/>
    <x v="0"/>
    <n v="12.98"/>
    <n v="3.14"/>
    <x v="1"/>
    <x v="3"/>
    <x v="2"/>
    <x v="16"/>
    <s v="Small Pack"/>
    <s v="Acme® 8&quot; Straight Scissors"/>
    <n v="0.6"/>
    <x v="0"/>
    <x v="1"/>
    <x v="10"/>
    <s v="Woodstock"/>
    <n v="60098"/>
    <x v="83"/>
    <x v="6"/>
    <d v="2015-03-25T00:00:00"/>
    <n v="0"/>
    <n v="38.229999999999997"/>
    <n v="18"/>
    <n v="225.59"/>
    <n v="91043"/>
    <n v="0"/>
    <n v="12.93"/>
    <x v="1"/>
  </r>
  <r>
    <x v="53"/>
    <n v="0"/>
    <s v="Suzanne Cochran"/>
    <x v="0"/>
    <n v="0.01"/>
    <x v="0"/>
    <n v="10.64"/>
    <n v="5.16"/>
    <x v="2"/>
    <x v="3"/>
    <x v="0"/>
    <x v="11"/>
    <s v="Small Box"/>
    <s v="Eldon Expressions Punched Metal &amp; Wood Desk Accessories, Pewter &amp; Cherry"/>
    <n v="0.56999999999999995"/>
    <x v="0"/>
    <x v="1"/>
    <x v="20"/>
    <s v="Cedar Rapids"/>
    <n v="52402"/>
    <x v="83"/>
    <x v="6"/>
    <d v="2015-03-27T00:00:00"/>
    <n v="2"/>
    <n v="-11.69"/>
    <n v="5"/>
    <n v="58.52"/>
    <n v="86957"/>
    <n v="1"/>
    <n v="10.63"/>
    <x v="1"/>
  </r>
  <r>
    <x v="618"/>
    <n v="1"/>
    <s v="David Hoyle"/>
    <x v="0"/>
    <n v="0.17"/>
    <x v="0"/>
    <n v="14.89"/>
    <n v="13.56"/>
    <x v="1"/>
    <x v="0"/>
    <x v="0"/>
    <x v="11"/>
    <s v="Large Box"/>
    <s v="Tensor Computer Mounted Lamp"/>
    <n v="0.57999999999999996"/>
    <x v="0"/>
    <x v="1"/>
    <x v="7"/>
    <s v="Bloomington"/>
    <n v="55420"/>
    <x v="83"/>
    <x v="6"/>
    <d v="2015-03-27T00:00:00"/>
    <n v="2"/>
    <n v="-9.1300000000000008"/>
    <n v="1"/>
    <n v="27.96"/>
    <n v="86054"/>
    <n v="1"/>
    <n v="14.72"/>
    <x v="1"/>
  </r>
  <r>
    <x v="619"/>
    <n v="1"/>
    <s v="Gladys Holloway"/>
    <x v="0"/>
    <n v="7.0000000000000007E-2"/>
    <x v="0"/>
    <n v="35.99"/>
    <n v="5"/>
    <x v="1"/>
    <x v="1"/>
    <x v="1"/>
    <x v="12"/>
    <s v="Wrap Bag"/>
    <s v="Accessory17"/>
    <n v="0.82"/>
    <x v="0"/>
    <x v="0"/>
    <x v="12"/>
    <s v="Oakland Park"/>
    <n v="33334"/>
    <x v="83"/>
    <x v="6"/>
    <d v="2015-03-27T00:00:00"/>
    <n v="2"/>
    <n v="-299.81420000000003"/>
    <n v="1"/>
    <n v="31.71"/>
    <n v="89988"/>
    <n v="1"/>
    <n v="35.92"/>
    <x v="0"/>
  </r>
  <r>
    <x v="500"/>
    <n v="0"/>
    <s v="Richard McClure"/>
    <x v="2"/>
    <n v="0.02"/>
    <x v="0"/>
    <n v="500.98"/>
    <n v="41.44"/>
    <x v="0"/>
    <x v="0"/>
    <x v="0"/>
    <x v="10"/>
    <s v="Jumbo Box"/>
    <s v="DMI Eclipse Executive Suite Bookcases"/>
    <n v="0.66"/>
    <x v="0"/>
    <x v="2"/>
    <x v="3"/>
    <s v="Thornton"/>
    <n v="80229"/>
    <x v="83"/>
    <x v="6"/>
    <d v="2015-03-25T00:00:00"/>
    <n v="0"/>
    <n v="2568.4629"/>
    <n v="7"/>
    <n v="3722.41"/>
    <n v="87811"/>
    <n v="1"/>
    <n v="500.96000000000004"/>
    <x v="2"/>
  </r>
  <r>
    <x v="620"/>
    <n v="1"/>
    <s v="James Nicholson"/>
    <x v="2"/>
    <n v="0.09"/>
    <x v="0"/>
    <n v="60.98"/>
    <n v="49"/>
    <x v="1"/>
    <x v="1"/>
    <x v="2"/>
    <x v="8"/>
    <s v="Large Box"/>
    <s v="Euro Pro Shark Stick Mini Vacuum"/>
    <n v="0.59"/>
    <x v="0"/>
    <x v="0"/>
    <x v="21"/>
    <s v="Annandale"/>
    <n v="22003"/>
    <x v="83"/>
    <x v="6"/>
    <d v="2015-04-02T00:00:00"/>
    <n v="8"/>
    <n v="-954.75800000000004"/>
    <n v="15"/>
    <n v="879.62"/>
    <n v="87426"/>
    <n v="1"/>
    <n v="60.889999999999993"/>
    <x v="0"/>
  </r>
  <r>
    <x v="620"/>
    <n v="0"/>
    <s v="James Nicholson"/>
    <x v="2"/>
    <n v="0.05"/>
    <x v="0"/>
    <n v="29.89"/>
    <n v="1.99"/>
    <x v="1"/>
    <x v="1"/>
    <x v="1"/>
    <x v="1"/>
    <s v="Small Pack"/>
    <s v="Verbatim DVD-RAM, 5.2GB, Rewritable, Type 1, DS"/>
    <n v="0.5"/>
    <x v="0"/>
    <x v="0"/>
    <x v="21"/>
    <s v="Annandale"/>
    <n v="22003"/>
    <x v="83"/>
    <x v="6"/>
    <d v="2015-03-27T00:00:00"/>
    <n v="2"/>
    <n v="219.4734"/>
    <n v="12"/>
    <n v="361.19"/>
    <n v="87426"/>
    <n v="0"/>
    <n v="29.84"/>
    <x v="0"/>
  </r>
  <r>
    <x v="621"/>
    <n v="1"/>
    <s v="Joseph Hurst"/>
    <x v="2"/>
    <n v="0.05"/>
    <x v="0"/>
    <n v="3.98"/>
    <n v="5.26"/>
    <x v="1"/>
    <x v="0"/>
    <x v="2"/>
    <x v="5"/>
    <s v="Small Box"/>
    <s v="Ibico Presentation Index for Binding Systems"/>
    <n v="0.38"/>
    <x v="0"/>
    <x v="3"/>
    <x v="28"/>
    <s v="Levittown"/>
    <n v="19057"/>
    <x v="83"/>
    <x v="6"/>
    <d v="2015-03-29T00:00:00"/>
    <n v="4"/>
    <n v="-152.52449999999999"/>
    <n v="12"/>
    <n v="49.44"/>
    <n v="87345"/>
    <n v="1"/>
    <n v="3.93"/>
    <x v="3"/>
  </r>
  <r>
    <x v="621"/>
    <n v="0"/>
    <s v="Joseph Hurst"/>
    <x v="2"/>
    <n v="0.01"/>
    <x v="0"/>
    <n v="6.48"/>
    <n v="5.4"/>
    <x v="1"/>
    <x v="0"/>
    <x v="2"/>
    <x v="7"/>
    <s v="Small Box"/>
    <s v="Xerox 207"/>
    <n v="0.37"/>
    <x v="0"/>
    <x v="3"/>
    <x v="28"/>
    <s v="Levittown"/>
    <n v="19057"/>
    <x v="83"/>
    <x v="6"/>
    <d v="2015-03-25T00:00:00"/>
    <n v="0"/>
    <n v="-18.850000000000001"/>
    <n v="2"/>
    <n v="14.29"/>
    <n v="87345"/>
    <n v="0"/>
    <n v="6.4700000000000006"/>
    <x v="3"/>
  </r>
  <r>
    <x v="622"/>
    <n v="1"/>
    <s v="Sara O'Connor"/>
    <x v="3"/>
    <n v="0.04"/>
    <x v="0"/>
    <n v="4.9800000000000004"/>
    <n v="4.62"/>
    <x v="1"/>
    <x v="0"/>
    <x v="1"/>
    <x v="1"/>
    <s v="Small Pack"/>
    <s v="Imation 3.5&quot;, DISKETTE 44766 HGHLD3.52HD/FM, 10/Pack"/>
    <n v="0.64"/>
    <x v="0"/>
    <x v="2"/>
    <x v="3"/>
    <s v="Loveland"/>
    <n v="80538"/>
    <x v="83"/>
    <x v="6"/>
    <d v="2015-03-26T00:00:00"/>
    <n v="1"/>
    <n v="-135.16"/>
    <n v="20"/>
    <n v="102.54"/>
    <n v="90837"/>
    <n v="1"/>
    <n v="4.9400000000000004"/>
    <x v="2"/>
  </r>
  <r>
    <x v="394"/>
    <n v="0"/>
    <s v="Samuel Newman"/>
    <x v="3"/>
    <n v="0.01"/>
    <x v="0"/>
    <n v="18.97"/>
    <n v="9.0299999999999994"/>
    <x v="1"/>
    <x v="3"/>
    <x v="2"/>
    <x v="7"/>
    <s v="Small Box"/>
    <s v="Computer Printout Paper with Letter-Trim Perforations"/>
    <n v="0.37"/>
    <x v="0"/>
    <x v="0"/>
    <x v="23"/>
    <s v="Summerville"/>
    <n v="29483"/>
    <x v="83"/>
    <x v="6"/>
    <d v="2015-03-25T00:00:00"/>
    <n v="0"/>
    <n v="-12.0267"/>
    <n v="8"/>
    <n v="164.67"/>
    <n v="90146"/>
    <n v="1"/>
    <n v="18.959999999999997"/>
    <x v="0"/>
  </r>
  <r>
    <x v="394"/>
    <n v="0"/>
    <s v="Samuel Newman"/>
    <x v="3"/>
    <n v="0.03"/>
    <x v="0"/>
    <n v="12.28"/>
    <n v="4.8600000000000003"/>
    <x v="1"/>
    <x v="3"/>
    <x v="2"/>
    <x v="7"/>
    <s v="Small Box"/>
    <s v="Xerox 1933"/>
    <n v="0.38"/>
    <x v="0"/>
    <x v="0"/>
    <x v="23"/>
    <s v="Summerville"/>
    <n v="29483"/>
    <x v="83"/>
    <x v="6"/>
    <d v="2015-03-26T00:00:00"/>
    <n v="1"/>
    <n v="122.508"/>
    <n v="6"/>
    <n v="72.739999999999995"/>
    <n v="90146"/>
    <n v="0"/>
    <n v="12.25"/>
    <x v="0"/>
  </r>
  <r>
    <x v="394"/>
    <n v="0"/>
    <s v="Samuel Newman"/>
    <x v="3"/>
    <n v="0.05"/>
    <x v="0"/>
    <n v="34.99"/>
    <n v="7.73"/>
    <x v="2"/>
    <x v="3"/>
    <x v="2"/>
    <x v="2"/>
    <s v="Small Box"/>
    <s v="Hunt Boston® Vacuum Mount KS Pencil Sharpener"/>
    <n v="0.59"/>
    <x v="0"/>
    <x v="0"/>
    <x v="23"/>
    <s v="Summerville"/>
    <n v="29483"/>
    <x v="83"/>
    <x v="6"/>
    <d v="2015-03-27T00:00:00"/>
    <n v="2"/>
    <n v="-12.0267"/>
    <n v="12"/>
    <n v="418.75"/>
    <n v="90146"/>
    <n v="0"/>
    <n v="34.940000000000005"/>
    <x v="0"/>
  </r>
  <r>
    <x v="623"/>
    <n v="1"/>
    <s v="Tim Connolly"/>
    <x v="3"/>
    <n v="0.03"/>
    <x v="0"/>
    <n v="140.97999999999999"/>
    <n v="36.090000000000003"/>
    <x v="0"/>
    <x v="0"/>
    <x v="0"/>
    <x v="10"/>
    <s v="Jumbo Box"/>
    <s v="Sauder Forest Hills Library, Woodland Oak Finish"/>
    <n v="0.77"/>
    <x v="0"/>
    <x v="1"/>
    <x v="7"/>
    <s v="Inver Grove Heights"/>
    <n v="55076"/>
    <x v="83"/>
    <x v="6"/>
    <d v="2015-03-27T00:00:00"/>
    <n v="2"/>
    <n v="-221.5"/>
    <n v="4"/>
    <n v="608.80999999999995"/>
    <n v="91030"/>
    <n v="1"/>
    <n v="140.94999999999999"/>
    <x v="1"/>
  </r>
  <r>
    <x v="623"/>
    <n v="0"/>
    <s v="Tim Connolly"/>
    <x v="3"/>
    <n v="0.08"/>
    <x v="0"/>
    <n v="65.989999999999995"/>
    <n v="8.99"/>
    <x v="1"/>
    <x v="0"/>
    <x v="1"/>
    <x v="12"/>
    <s v="Small Box"/>
    <s v="Talkabout T8367"/>
    <n v="0.56000000000000005"/>
    <x v="0"/>
    <x v="1"/>
    <x v="7"/>
    <s v="Inver Grove Heights"/>
    <n v="55076"/>
    <x v="83"/>
    <x v="6"/>
    <d v="2015-03-26T00:00:00"/>
    <n v="1"/>
    <n v="206.352"/>
    <n v="15"/>
    <n v="808.61"/>
    <n v="91030"/>
    <n v="0"/>
    <n v="65.91"/>
    <x v="1"/>
  </r>
  <r>
    <x v="624"/>
    <n v="1"/>
    <s v="Robert Rollins"/>
    <x v="0"/>
    <n v="0.01"/>
    <x v="0"/>
    <n v="50.98"/>
    <n v="6.5"/>
    <x v="1"/>
    <x v="2"/>
    <x v="1"/>
    <x v="1"/>
    <s v="Small Box"/>
    <s v="Microsoft Natural Multimedia Keyboard"/>
    <n v="0.73"/>
    <x v="0"/>
    <x v="0"/>
    <x v="5"/>
    <s v="Newnan"/>
    <n v="30265"/>
    <x v="84"/>
    <x v="0"/>
    <d v="2015-03-27T00:00:00"/>
    <n v="1"/>
    <n v="5.3396999999999997"/>
    <n v="16"/>
    <n v="818.49"/>
    <n v="89211"/>
    <n v="1"/>
    <n v="50.97"/>
    <x v="0"/>
  </r>
  <r>
    <x v="435"/>
    <n v="0"/>
    <s v="Paige Mason"/>
    <x v="0"/>
    <n v="0.08"/>
    <x v="0"/>
    <n v="6.68"/>
    <n v="1.5"/>
    <x v="1"/>
    <x v="3"/>
    <x v="2"/>
    <x v="2"/>
    <s v="Wrap Bag"/>
    <s v="Sanford Liquid Accent Highlighters"/>
    <n v="0.48"/>
    <x v="0"/>
    <x v="0"/>
    <x v="21"/>
    <s v="Norfolk"/>
    <n v="23518"/>
    <x v="84"/>
    <x v="0"/>
    <d v="2015-03-28T00:00:00"/>
    <n v="2"/>
    <n v="-601.80399999999997"/>
    <n v="10"/>
    <n v="66.12"/>
    <n v="88403"/>
    <n v="1"/>
    <n v="6.6"/>
    <x v="0"/>
  </r>
  <r>
    <x v="625"/>
    <n v="1"/>
    <s v="Annette McIntyre"/>
    <x v="0"/>
    <n v="0"/>
    <x v="1"/>
    <n v="19.98"/>
    <n v="5.97"/>
    <x v="2"/>
    <x v="3"/>
    <x v="2"/>
    <x v="7"/>
    <s v="Small Box"/>
    <s v="Xerox 1936"/>
    <n v="0.38"/>
    <x v="0"/>
    <x v="0"/>
    <x v="5"/>
    <s v="Kennesaw"/>
    <n v="30144"/>
    <x v="84"/>
    <x v="0"/>
    <d v="2015-03-29T00:00:00"/>
    <n v="3"/>
    <n v="-189.714"/>
    <n v="12"/>
    <n v="249.07"/>
    <n v="88837"/>
    <n v="1"/>
    <n v="19.98"/>
    <x v="0"/>
  </r>
  <r>
    <x v="1"/>
    <n v="0"/>
    <s v="Paige Powers"/>
    <x v="1"/>
    <n v="0.03"/>
    <x v="0"/>
    <n v="124.49"/>
    <n v="51.94"/>
    <x v="0"/>
    <x v="3"/>
    <x v="0"/>
    <x v="0"/>
    <s v="Jumbo Box"/>
    <s v="Bevis 36 x 72 Conference Tables"/>
    <n v="0.63"/>
    <x v="0"/>
    <x v="0"/>
    <x v="1"/>
    <s v="West Memphis"/>
    <n v="72301"/>
    <x v="84"/>
    <x v="0"/>
    <d v="2015-03-27T00:00:00"/>
    <n v="1"/>
    <n v="18.173999999999999"/>
    <n v="21"/>
    <n v="2761.94"/>
    <n v="89666"/>
    <n v="1"/>
    <n v="124.46"/>
    <x v="0"/>
  </r>
  <r>
    <x v="626"/>
    <n v="1"/>
    <s v="Claudia Webb"/>
    <x v="4"/>
    <n v="0.09"/>
    <x v="0"/>
    <n v="20.89"/>
    <n v="11.52"/>
    <x v="1"/>
    <x v="2"/>
    <x v="2"/>
    <x v="6"/>
    <s v="Small Box"/>
    <s v="Iris® 3-Drawer Stacking Bin, Black"/>
    <n v="0.83"/>
    <x v="0"/>
    <x v="0"/>
    <x v="9"/>
    <s v="Indian Trail"/>
    <n v="28079"/>
    <x v="84"/>
    <x v="0"/>
    <d v="2015-03-27T00:00:00"/>
    <n v="1"/>
    <n v="-133.54599999999999"/>
    <n v="7"/>
    <n v="146.5"/>
    <n v="85833"/>
    <n v="1"/>
    <n v="20.8"/>
    <x v="0"/>
  </r>
  <r>
    <x v="627"/>
    <n v="1"/>
    <s v="Sandra Faulkner"/>
    <x v="3"/>
    <n v="7.0000000000000007E-2"/>
    <x v="0"/>
    <n v="225.04"/>
    <n v="11.79"/>
    <x v="1"/>
    <x v="1"/>
    <x v="2"/>
    <x v="8"/>
    <s v="Medium Box"/>
    <s v="Holmes Harmony HEPA Air Purifier for 17 x 20 Room"/>
    <n v="0.42"/>
    <x v="0"/>
    <x v="0"/>
    <x v="21"/>
    <s v="Portsmouth"/>
    <n v="23701"/>
    <x v="84"/>
    <x v="0"/>
    <d v="2015-03-26T00:00:00"/>
    <n v="0"/>
    <n v="-162.91800000000001"/>
    <n v="5"/>
    <n v="1130.1500000000001"/>
    <n v="86751"/>
    <n v="1"/>
    <n v="224.97"/>
    <x v="0"/>
  </r>
  <r>
    <x v="627"/>
    <n v="0"/>
    <s v="Sandra Faulkner"/>
    <x v="3"/>
    <n v="0.03"/>
    <x v="0"/>
    <n v="7.84"/>
    <n v="4.71"/>
    <x v="1"/>
    <x v="1"/>
    <x v="2"/>
    <x v="5"/>
    <s v="Small Box"/>
    <s v="XtraLife® ClearVue™ Slant-D® Ring Binders by Cardinal"/>
    <n v="0.35"/>
    <x v="0"/>
    <x v="0"/>
    <x v="21"/>
    <s v="Portsmouth"/>
    <n v="23701"/>
    <x v="84"/>
    <x v="0"/>
    <d v="2015-03-29T00:00:00"/>
    <n v="3"/>
    <n v="859.71780000000001"/>
    <n v="7"/>
    <n v="54.37"/>
    <n v="86751"/>
    <n v="0"/>
    <n v="7.81"/>
    <x v="0"/>
  </r>
  <r>
    <x v="628"/>
    <n v="1"/>
    <s v="Christina Zhu"/>
    <x v="3"/>
    <n v="0.1"/>
    <x v="0"/>
    <n v="5.18"/>
    <n v="5.74"/>
    <x v="1"/>
    <x v="3"/>
    <x v="2"/>
    <x v="5"/>
    <s v="Small Box"/>
    <s v="Wilson Jones Impact Binders"/>
    <n v="0.36"/>
    <x v="0"/>
    <x v="2"/>
    <x v="8"/>
    <s v="Dublin"/>
    <n v="94568"/>
    <x v="84"/>
    <x v="0"/>
    <d v="2015-03-28T00:00:00"/>
    <n v="2"/>
    <n v="-29.003"/>
    <n v="2"/>
    <n v="10.96"/>
    <n v="91584"/>
    <n v="1"/>
    <n v="5.08"/>
    <x v="2"/>
  </r>
  <r>
    <x v="162"/>
    <n v="0"/>
    <s v="Nathan Newton"/>
    <x v="0"/>
    <n v="0.1"/>
    <x v="0"/>
    <n v="9.85"/>
    <n v="4.82"/>
    <x v="1"/>
    <x v="3"/>
    <x v="2"/>
    <x v="2"/>
    <s v="Wrap Bag"/>
    <s v="Lumber Crayons"/>
    <n v="0.47"/>
    <x v="0"/>
    <x v="0"/>
    <x v="9"/>
    <s v="High Point"/>
    <n v="27260"/>
    <x v="85"/>
    <x v="1"/>
    <d v="2015-03-28T00:00:00"/>
    <n v="1"/>
    <n v="374.904"/>
    <n v="12"/>
    <n v="114.91"/>
    <n v="88041"/>
    <n v="1"/>
    <n v="9.75"/>
    <x v="0"/>
  </r>
  <r>
    <x v="162"/>
    <n v="0"/>
    <s v="Nathan Newton"/>
    <x v="0"/>
    <n v="0.04"/>
    <x v="0"/>
    <n v="125.99"/>
    <n v="7.69"/>
    <x v="1"/>
    <x v="3"/>
    <x v="1"/>
    <x v="12"/>
    <s v="Small Box"/>
    <s v="Timeport L7089"/>
    <n v="0.57999999999999996"/>
    <x v="0"/>
    <x v="0"/>
    <x v="9"/>
    <s v="High Point"/>
    <n v="27260"/>
    <x v="85"/>
    <x v="1"/>
    <d v="2015-03-28T00:00:00"/>
    <n v="1"/>
    <n v="-528.83600000000001"/>
    <n v="9"/>
    <n v="934.52"/>
    <n v="88041"/>
    <n v="0"/>
    <n v="125.94999999999999"/>
    <x v="0"/>
  </r>
  <r>
    <x v="172"/>
    <n v="0"/>
    <s v="Matthew Berman"/>
    <x v="1"/>
    <n v="0.01"/>
    <x v="0"/>
    <n v="17.98"/>
    <n v="8.51"/>
    <x v="1"/>
    <x v="3"/>
    <x v="1"/>
    <x v="3"/>
    <s v="Medium Box"/>
    <s v="Canon P1-DHIII Palm Printing Calculator"/>
    <n v="0.4"/>
    <x v="0"/>
    <x v="2"/>
    <x v="14"/>
    <s v="Grants Pass"/>
    <n v="97526"/>
    <x v="85"/>
    <x v="1"/>
    <d v="2015-03-28T00:00:00"/>
    <n v="1"/>
    <n v="-35.878799999999998"/>
    <n v="2"/>
    <n v="40.17"/>
    <n v="89200"/>
    <n v="1"/>
    <n v="17.97"/>
    <x v="2"/>
  </r>
  <r>
    <x v="292"/>
    <n v="0"/>
    <s v="Don Cameron"/>
    <x v="1"/>
    <n v="0.03"/>
    <x v="0"/>
    <n v="28.53"/>
    <n v="1.49"/>
    <x v="1"/>
    <x v="0"/>
    <x v="2"/>
    <x v="5"/>
    <s v="Small Box"/>
    <s v="Lock-Up Easel 'Spel-Binder'"/>
    <n v="0.38"/>
    <x v="0"/>
    <x v="1"/>
    <x v="20"/>
    <s v="Newton"/>
    <n v="50208"/>
    <x v="85"/>
    <x v="1"/>
    <d v="2015-03-29T00:00:00"/>
    <n v="2"/>
    <n v="136.33709999999999"/>
    <n v="7"/>
    <n v="197.59"/>
    <n v="90238"/>
    <n v="1"/>
    <n v="28.5"/>
    <x v="1"/>
  </r>
  <r>
    <x v="292"/>
    <n v="0"/>
    <s v="Don Cameron"/>
    <x v="1"/>
    <n v="0.01"/>
    <x v="0"/>
    <n v="15.28"/>
    <n v="1.99"/>
    <x v="1"/>
    <x v="0"/>
    <x v="1"/>
    <x v="1"/>
    <s v="Small Pack"/>
    <s v="Memorex 4.7GB DVD+R, 3/Pack"/>
    <n v="0.42"/>
    <x v="0"/>
    <x v="1"/>
    <x v="20"/>
    <s v="Newton"/>
    <n v="50208"/>
    <x v="85"/>
    <x v="1"/>
    <d v="2015-03-29T00:00:00"/>
    <n v="2"/>
    <n v="-12.46"/>
    <n v="2"/>
    <n v="33.04"/>
    <n v="90238"/>
    <n v="0"/>
    <n v="15.27"/>
    <x v="1"/>
  </r>
  <r>
    <x v="629"/>
    <n v="1"/>
    <s v="Jessie Kelly"/>
    <x v="2"/>
    <n v="0.1"/>
    <x v="0"/>
    <n v="15.98"/>
    <n v="4"/>
    <x v="1"/>
    <x v="3"/>
    <x v="1"/>
    <x v="1"/>
    <s v="Small Box"/>
    <s v="Logitech Access Keyboard"/>
    <n v="0.37"/>
    <x v="0"/>
    <x v="2"/>
    <x v="8"/>
    <s v="Redlands"/>
    <n v="92374"/>
    <x v="85"/>
    <x v="1"/>
    <d v="2015-04-01T00:00:00"/>
    <n v="5"/>
    <n v="92.722200000000001"/>
    <n v="9"/>
    <n v="134.38"/>
    <n v="90491"/>
    <n v="1"/>
    <n v="15.88"/>
    <x v="2"/>
  </r>
  <r>
    <x v="630"/>
    <n v="1"/>
    <s v="Johnny Reid"/>
    <x v="4"/>
    <n v="0.06"/>
    <x v="0"/>
    <n v="8.1199999999999992"/>
    <n v="2.83"/>
    <x v="1"/>
    <x v="3"/>
    <x v="1"/>
    <x v="1"/>
    <s v="Small Pack"/>
    <s v="Imation Neon Mac Format Diskettes, 10/Pack"/>
    <n v="0.77"/>
    <x v="0"/>
    <x v="1"/>
    <x v="2"/>
    <s v="Crown Point"/>
    <n v="46307"/>
    <x v="85"/>
    <x v="1"/>
    <d v="2015-03-28T00:00:00"/>
    <n v="1"/>
    <n v="-82.83"/>
    <n v="10"/>
    <n v="78.540000000000006"/>
    <n v="89847"/>
    <n v="1"/>
    <n v="8.0599999999999987"/>
    <x v="1"/>
  </r>
  <r>
    <x v="630"/>
    <n v="0"/>
    <s v="Johnny Reid"/>
    <x v="4"/>
    <n v="0.05"/>
    <x v="0"/>
    <n v="51.65"/>
    <n v="18.45"/>
    <x v="1"/>
    <x v="3"/>
    <x v="0"/>
    <x v="11"/>
    <s v="Medium Box"/>
    <s v="Deflect-o EconoMat Nonstudded, No Bevel Mat"/>
    <n v="0.65"/>
    <x v="0"/>
    <x v="1"/>
    <x v="2"/>
    <s v="Crown Point"/>
    <n v="46307"/>
    <x v="85"/>
    <x v="1"/>
    <d v="2015-03-28T00:00:00"/>
    <n v="1"/>
    <n v="25.04"/>
    <n v="12"/>
    <n v="605.1"/>
    <n v="89847"/>
    <n v="0"/>
    <n v="51.6"/>
    <x v="1"/>
  </r>
  <r>
    <x v="312"/>
    <n v="0"/>
    <s v="Adam G Sawyer"/>
    <x v="4"/>
    <n v="0.1"/>
    <x v="0"/>
    <n v="175.99"/>
    <n v="8.99"/>
    <x v="1"/>
    <x v="3"/>
    <x v="1"/>
    <x v="12"/>
    <s v="Small Box"/>
    <s v="2180"/>
    <n v="0.56999999999999995"/>
    <x v="0"/>
    <x v="1"/>
    <x v="2"/>
    <s v="East Chicago"/>
    <n v="46312"/>
    <x v="85"/>
    <x v="1"/>
    <d v="2015-03-28T00:00:00"/>
    <n v="1"/>
    <n v="928.96079999999995"/>
    <n v="10"/>
    <n v="1346.32"/>
    <n v="89847"/>
    <n v="0"/>
    <n v="175.89000000000001"/>
    <x v="1"/>
  </r>
  <r>
    <x v="313"/>
    <n v="0"/>
    <s v="Nelson Hensley"/>
    <x v="4"/>
    <n v="0.06"/>
    <x v="0"/>
    <n v="8.1199999999999992"/>
    <n v="2.83"/>
    <x v="1"/>
    <x v="3"/>
    <x v="1"/>
    <x v="1"/>
    <s v="Small Pack"/>
    <s v="Imation Neon Mac Format Diskettes, 10/Pack"/>
    <n v="0.77"/>
    <x v="0"/>
    <x v="2"/>
    <x v="4"/>
    <s v="Seattle"/>
    <n v="98105"/>
    <x v="85"/>
    <x v="1"/>
    <d v="2015-03-28T00:00:00"/>
    <n v="1"/>
    <n v="-82.83"/>
    <n v="41"/>
    <n v="322.02999999999997"/>
    <n v="32869"/>
    <n v="1"/>
    <n v="8.0599999999999987"/>
    <x v="2"/>
  </r>
  <r>
    <x v="313"/>
    <n v="0"/>
    <s v="Nelson Hensley"/>
    <x v="4"/>
    <n v="0.05"/>
    <x v="0"/>
    <n v="51.65"/>
    <n v="18.45"/>
    <x v="1"/>
    <x v="3"/>
    <x v="0"/>
    <x v="11"/>
    <s v="Medium Box"/>
    <s v="Deflect-o EconoMat Nonstudded, No Bevel Mat"/>
    <n v="0.65"/>
    <x v="0"/>
    <x v="2"/>
    <x v="4"/>
    <s v="Seattle"/>
    <n v="98105"/>
    <x v="85"/>
    <x v="1"/>
    <d v="2015-03-28T00:00:00"/>
    <n v="1"/>
    <n v="25.04"/>
    <n v="49"/>
    <n v="2470.84"/>
    <n v="32869"/>
    <n v="0"/>
    <n v="51.6"/>
    <x v="2"/>
  </r>
  <r>
    <x v="313"/>
    <n v="0"/>
    <s v="Nelson Hensley"/>
    <x v="4"/>
    <n v="0.1"/>
    <x v="0"/>
    <n v="175.99"/>
    <n v="8.99"/>
    <x v="1"/>
    <x v="3"/>
    <x v="1"/>
    <x v="12"/>
    <s v="Small Box"/>
    <s v="2180"/>
    <n v="0.56999999999999995"/>
    <x v="0"/>
    <x v="2"/>
    <x v="4"/>
    <s v="Seattle"/>
    <n v="98105"/>
    <x v="85"/>
    <x v="1"/>
    <d v="2015-03-28T00:00:00"/>
    <n v="1"/>
    <n v="930.98699999999997"/>
    <n v="39"/>
    <n v="5250.66"/>
    <n v="32869"/>
    <n v="0"/>
    <n v="175.89000000000001"/>
    <x v="2"/>
  </r>
  <r>
    <x v="381"/>
    <n v="0"/>
    <s v="Molly Browning"/>
    <x v="4"/>
    <n v="0.08"/>
    <x v="0"/>
    <n v="213.45"/>
    <n v="14.7"/>
    <x v="0"/>
    <x v="2"/>
    <x v="1"/>
    <x v="3"/>
    <s v="Jumbo Drum"/>
    <s v="Panasonic KX-P2130 Dot Matrix Printer"/>
    <n v="0.59"/>
    <x v="0"/>
    <x v="3"/>
    <x v="11"/>
    <s v="Glen Cove"/>
    <n v="11542"/>
    <x v="85"/>
    <x v="1"/>
    <d v="2015-03-29T00:00:00"/>
    <n v="2"/>
    <n v="1674.7542000000001"/>
    <n v="12"/>
    <n v="2427.1799999999998"/>
    <n v="90600"/>
    <n v="1"/>
    <n v="213.36999999999998"/>
    <x v="3"/>
  </r>
  <r>
    <x v="381"/>
    <n v="0"/>
    <s v="Molly Browning"/>
    <x v="4"/>
    <n v="0.1"/>
    <x v="0"/>
    <n v="55.98"/>
    <n v="13.88"/>
    <x v="1"/>
    <x v="2"/>
    <x v="2"/>
    <x v="7"/>
    <s v="Small Box"/>
    <s v="Xerox 1882"/>
    <n v="0.36"/>
    <x v="0"/>
    <x v="3"/>
    <x v="11"/>
    <s v="Glen Cove"/>
    <n v="11542"/>
    <x v="85"/>
    <x v="1"/>
    <d v="2015-03-29T00:00:00"/>
    <n v="2"/>
    <n v="300.04649999999998"/>
    <n v="8"/>
    <n v="434.85"/>
    <n v="90600"/>
    <n v="0"/>
    <n v="55.879999999999995"/>
    <x v="3"/>
  </r>
  <r>
    <x v="381"/>
    <n v="0"/>
    <s v="Molly Browning"/>
    <x v="4"/>
    <n v="0"/>
    <x v="1"/>
    <n v="16.059999999999999"/>
    <n v="8.34"/>
    <x v="1"/>
    <x v="2"/>
    <x v="2"/>
    <x v="6"/>
    <s v="Small Box"/>
    <s v="Letter/Legal File Tote with Clear Snap-On Lid, Black Granite"/>
    <n v="0.59"/>
    <x v="0"/>
    <x v="3"/>
    <x v="11"/>
    <s v="Glen Cove"/>
    <n v="11542"/>
    <x v="85"/>
    <x v="1"/>
    <d v="2015-03-28T00:00:00"/>
    <n v="1"/>
    <n v="-28.09"/>
    <n v="1"/>
    <n v="19.16"/>
    <n v="90600"/>
    <n v="0"/>
    <n v="16.059999999999999"/>
    <x v="3"/>
  </r>
  <r>
    <x v="466"/>
    <n v="0"/>
    <s v="Tracy Buckley"/>
    <x v="4"/>
    <n v="0.08"/>
    <x v="0"/>
    <n v="18.7"/>
    <n v="8.99"/>
    <x v="1"/>
    <x v="2"/>
    <x v="0"/>
    <x v="11"/>
    <s v="Small Pack"/>
    <s v="Executive Impressions 13-1/2&quot; Indoor/Outdoor Wall Clock"/>
    <n v="0.47"/>
    <x v="0"/>
    <x v="0"/>
    <x v="1"/>
    <s v="North Little Rock"/>
    <n v="72113"/>
    <x v="85"/>
    <x v="1"/>
    <d v="2015-03-28T00:00:00"/>
    <n v="1"/>
    <n v="16.136399999999998"/>
    <n v="7"/>
    <n v="132.22999999999999"/>
    <n v="85894"/>
    <n v="1"/>
    <n v="18.62"/>
    <x v="0"/>
  </r>
  <r>
    <x v="631"/>
    <n v="1"/>
    <s v="Marion Owens"/>
    <x v="3"/>
    <n v="0.01"/>
    <x v="0"/>
    <n v="150.88999999999999"/>
    <n v="60.2"/>
    <x v="0"/>
    <x v="3"/>
    <x v="0"/>
    <x v="9"/>
    <s v="Jumbo Drum"/>
    <s v="Global Leather &amp; Oak Executive Chair, Burgundy"/>
    <n v="0.77"/>
    <x v="0"/>
    <x v="3"/>
    <x v="28"/>
    <s v="Bethlehem"/>
    <n v="18018"/>
    <x v="85"/>
    <x v="1"/>
    <d v="2015-03-30T00:00:00"/>
    <n v="3"/>
    <n v="-505.76"/>
    <n v="3"/>
    <n v="473.53"/>
    <n v="89631"/>
    <n v="1"/>
    <n v="150.88"/>
    <x v="3"/>
  </r>
  <r>
    <x v="632"/>
    <n v="1"/>
    <s v="Marvin MacDonald"/>
    <x v="3"/>
    <n v="7.0000000000000007E-2"/>
    <x v="0"/>
    <n v="8.9499999999999993"/>
    <n v="2.0099999999999998"/>
    <x v="1"/>
    <x v="3"/>
    <x v="2"/>
    <x v="7"/>
    <s v="Wrap Bag"/>
    <s v="Recycled Desk Saver Line &quot;While You Were Out&quot; Book, 5 1/2&quot; X 4&quot;"/>
    <n v="0.39"/>
    <x v="0"/>
    <x v="2"/>
    <x v="8"/>
    <s v="Los Angeles"/>
    <n v="90049"/>
    <x v="85"/>
    <x v="1"/>
    <d v="2015-03-28T00:00:00"/>
    <n v="1"/>
    <n v="91.73"/>
    <n v="36"/>
    <n v="307.64999999999998"/>
    <n v="53953"/>
    <n v="1"/>
    <n v="8.879999999999999"/>
    <x v="2"/>
  </r>
  <r>
    <x v="458"/>
    <n v="0"/>
    <s v="Michael Tanner"/>
    <x v="3"/>
    <n v="7.0000000000000007E-2"/>
    <x v="0"/>
    <n v="8.9499999999999993"/>
    <n v="2.0099999999999998"/>
    <x v="1"/>
    <x v="3"/>
    <x v="2"/>
    <x v="7"/>
    <s v="Wrap Bag"/>
    <s v="Recycled Desk Saver Line &quot;While You Were Out&quot; Book, 5 1/2&quot; X 4&quot;"/>
    <n v="0.39"/>
    <x v="0"/>
    <x v="1"/>
    <x v="25"/>
    <s v="Bay City"/>
    <n v="48708"/>
    <x v="85"/>
    <x v="1"/>
    <d v="2015-03-28T00:00:00"/>
    <n v="1"/>
    <n v="53.067900000000002"/>
    <n v="9"/>
    <n v="76.91"/>
    <n v="91362"/>
    <n v="1"/>
    <n v="8.879999999999999"/>
    <x v="1"/>
  </r>
  <r>
    <x v="633"/>
    <n v="1"/>
    <s v="Sara Faulkner"/>
    <x v="3"/>
    <n v="0.04"/>
    <x v="0"/>
    <n v="3.69"/>
    <n v="0.5"/>
    <x v="1"/>
    <x v="3"/>
    <x v="2"/>
    <x v="13"/>
    <s v="Small Box"/>
    <s v="Avery 487"/>
    <n v="0.38"/>
    <x v="0"/>
    <x v="2"/>
    <x v="8"/>
    <s v="Calexico"/>
    <n v="92231"/>
    <x v="85"/>
    <x v="1"/>
    <d v="2015-03-29T00:00:00"/>
    <n v="2"/>
    <n v="47.527200000000001"/>
    <n v="19"/>
    <n v="68.88"/>
    <n v="88590"/>
    <n v="1"/>
    <n v="3.65"/>
    <x v="2"/>
  </r>
  <r>
    <x v="634"/>
    <n v="1"/>
    <s v="Carlos Hanson"/>
    <x v="1"/>
    <n v="0.04"/>
    <x v="0"/>
    <n v="10.4"/>
    <n v="5.4"/>
    <x v="1"/>
    <x v="3"/>
    <x v="0"/>
    <x v="11"/>
    <s v="Small Pack"/>
    <s v="Executive Impressions 8-1/2&quot; Career Panel/Partition Cubicle Clock"/>
    <n v="0.51"/>
    <x v="0"/>
    <x v="1"/>
    <x v="46"/>
    <s v="Rapid City"/>
    <n v="57701"/>
    <x v="86"/>
    <x v="2"/>
    <d v="2015-03-29T00:00:00"/>
    <n v="1"/>
    <n v="29.98"/>
    <n v="12"/>
    <n v="130.74"/>
    <n v="87830"/>
    <n v="1"/>
    <n v="10.360000000000001"/>
    <x v="1"/>
  </r>
  <r>
    <x v="634"/>
    <n v="0"/>
    <s v="Carlos Hanson"/>
    <x v="1"/>
    <n v="0.08"/>
    <x v="0"/>
    <n v="4.28"/>
    <n v="4.79"/>
    <x v="1"/>
    <x v="3"/>
    <x v="2"/>
    <x v="7"/>
    <s v="Small Box"/>
    <s v="Xerox 1962"/>
    <n v="0.4"/>
    <x v="0"/>
    <x v="1"/>
    <x v="46"/>
    <s v="Rapid City"/>
    <n v="57701"/>
    <x v="86"/>
    <x v="2"/>
    <d v="2015-03-30T00:00:00"/>
    <n v="2"/>
    <n v="-121.2"/>
    <n v="12"/>
    <n v="49.87"/>
    <n v="87830"/>
    <n v="0"/>
    <n v="4.2"/>
    <x v="1"/>
  </r>
  <r>
    <x v="413"/>
    <n v="0"/>
    <s v="Miriam Bowman"/>
    <x v="1"/>
    <n v="0.06"/>
    <x v="0"/>
    <n v="363.25"/>
    <n v="19.989999999999998"/>
    <x v="1"/>
    <x v="0"/>
    <x v="2"/>
    <x v="8"/>
    <s v="Small Box"/>
    <s v="Hoover WindTunnel™ Plus Canister Vacuum"/>
    <n v="0.56999999999999995"/>
    <x v="0"/>
    <x v="0"/>
    <x v="12"/>
    <s v="Hollywood"/>
    <n v="33021"/>
    <x v="86"/>
    <x v="2"/>
    <d v="2015-03-30T00:00:00"/>
    <n v="2"/>
    <n v="36.164099999999998"/>
    <n v="1"/>
    <n v="344.87"/>
    <n v="86086"/>
    <n v="1"/>
    <n v="363.19"/>
    <x v="0"/>
  </r>
  <r>
    <x v="635"/>
    <n v="1"/>
    <s v="Cheryl Guthrie"/>
    <x v="2"/>
    <n v="0.04"/>
    <x v="0"/>
    <n v="50.98"/>
    <n v="6.5"/>
    <x v="1"/>
    <x v="1"/>
    <x v="1"/>
    <x v="1"/>
    <s v="Small Box"/>
    <s v="Microsoft Natural Multimedia Keyboard"/>
    <n v="0.73"/>
    <x v="0"/>
    <x v="2"/>
    <x v="15"/>
    <s v="Roy"/>
    <n v="84067"/>
    <x v="86"/>
    <x v="2"/>
    <d v="2015-04-03T00:00:00"/>
    <n v="6"/>
    <n v="-13.28"/>
    <n v="11"/>
    <n v="568.25"/>
    <n v="89910"/>
    <n v="1"/>
    <n v="50.94"/>
    <x v="2"/>
  </r>
  <r>
    <x v="635"/>
    <n v="0"/>
    <s v="Cheryl Guthrie"/>
    <x v="2"/>
    <n v="0.02"/>
    <x v="0"/>
    <n v="6.48"/>
    <n v="5.14"/>
    <x v="1"/>
    <x v="1"/>
    <x v="2"/>
    <x v="7"/>
    <s v="Small Box"/>
    <s v="Xerox 23"/>
    <n v="0.37"/>
    <x v="0"/>
    <x v="2"/>
    <x v="15"/>
    <s v="Roy"/>
    <n v="84067"/>
    <x v="86"/>
    <x v="2"/>
    <d v="2015-03-30T00:00:00"/>
    <n v="2"/>
    <n v="-48.68"/>
    <n v="19"/>
    <n v="126.66"/>
    <n v="89910"/>
    <n v="0"/>
    <n v="6.4600000000000009"/>
    <x v="2"/>
  </r>
  <r>
    <x v="636"/>
    <n v="1"/>
    <s v="Dean Solomon"/>
    <x v="4"/>
    <n v="0.08"/>
    <x v="0"/>
    <n v="175.99"/>
    <n v="4.99"/>
    <x v="1"/>
    <x v="3"/>
    <x v="1"/>
    <x v="12"/>
    <s v="Small Box"/>
    <s v="5165"/>
    <n v="0.59"/>
    <x v="0"/>
    <x v="0"/>
    <x v="9"/>
    <s v="Gastonia"/>
    <n v="28052"/>
    <x v="86"/>
    <x v="2"/>
    <d v="2015-03-28T00:00:00"/>
    <n v="0"/>
    <n v="-16476.838"/>
    <n v="10"/>
    <n v="1486.34"/>
    <n v="85865"/>
    <n v="1"/>
    <n v="175.91"/>
    <x v="0"/>
  </r>
  <r>
    <x v="637"/>
    <n v="1"/>
    <s v="Grace Black"/>
    <x v="4"/>
    <n v="0.05"/>
    <x v="0"/>
    <n v="6.68"/>
    <n v="6.93"/>
    <x v="1"/>
    <x v="0"/>
    <x v="2"/>
    <x v="7"/>
    <s v="Small Box"/>
    <s v="HP Office Paper (20Lb. and 87 Bright)"/>
    <n v="0.37"/>
    <x v="0"/>
    <x v="0"/>
    <x v="12"/>
    <s v="North Miami Beach"/>
    <n v="33160"/>
    <x v="86"/>
    <x v="2"/>
    <d v="2015-03-29T00:00:00"/>
    <n v="1"/>
    <n v="-2.3519999999999999"/>
    <n v="11"/>
    <n v="77.2"/>
    <n v="88626"/>
    <n v="1"/>
    <n v="6.63"/>
    <x v="0"/>
  </r>
  <r>
    <x v="128"/>
    <n v="0"/>
    <s v="Kent Kerr"/>
    <x v="1"/>
    <n v="0.01"/>
    <x v="0"/>
    <n v="65.989999999999995"/>
    <n v="8.99"/>
    <x v="1"/>
    <x v="1"/>
    <x v="1"/>
    <x v="12"/>
    <s v="Small Box"/>
    <s v="StarTAC Analog"/>
    <n v="0.6"/>
    <x v="0"/>
    <x v="0"/>
    <x v="34"/>
    <s v="Knoxville"/>
    <n v="37918"/>
    <x v="87"/>
    <x v="3"/>
    <d v="2015-04-01T00:00:00"/>
    <n v="3"/>
    <n v="97.86"/>
    <n v="5"/>
    <n v="292.23"/>
    <n v="89524"/>
    <n v="1"/>
    <n v="65.97999999999999"/>
    <x v="0"/>
  </r>
  <r>
    <x v="114"/>
    <n v="0"/>
    <s v="Lynn Hines"/>
    <x v="1"/>
    <n v="0.1"/>
    <x v="0"/>
    <n v="6.75"/>
    <n v="2.99"/>
    <x v="1"/>
    <x v="2"/>
    <x v="2"/>
    <x v="5"/>
    <s v="Small Box"/>
    <s v="Wilson Jones DublLock® D-Ring Binders"/>
    <n v="0.35"/>
    <x v="0"/>
    <x v="3"/>
    <x v="36"/>
    <s v="College Park"/>
    <n v="20740"/>
    <x v="87"/>
    <x v="3"/>
    <d v="2015-03-29T00:00:00"/>
    <n v="0"/>
    <n v="18.147500000000001"/>
    <n v="15"/>
    <n v="96.13"/>
    <n v="91481"/>
    <n v="1"/>
    <n v="6.65"/>
    <x v="3"/>
  </r>
  <r>
    <x v="638"/>
    <n v="1"/>
    <s v="Janet Zhang"/>
    <x v="1"/>
    <n v="0.04"/>
    <x v="0"/>
    <n v="40.98"/>
    <n v="6.5"/>
    <x v="1"/>
    <x v="0"/>
    <x v="1"/>
    <x v="1"/>
    <s v="Small Box"/>
    <s v="Targus USB Numeric Keypad"/>
    <n v="0.74"/>
    <x v="0"/>
    <x v="2"/>
    <x v="8"/>
    <s v="Apple Valley"/>
    <n v="92307"/>
    <x v="87"/>
    <x v="3"/>
    <d v="2015-03-30T00:00:00"/>
    <n v="1"/>
    <n v="-89.5"/>
    <n v="7"/>
    <n v="277.07"/>
    <n v="87451"/>
    <n v="1"/>
    <n v="40.94"/>
    <x v="2"/>
  </r>
  <r>
    <x v="639"/>
    <n v="1"/>
    <s v="Mitchell Goldberg"/>
    <x v="1"/>
    <n v="0.05"/>
    <x v="0"/>
    <n v="35.99"/>
    <n v="3.3"/>
    <x v="1"/>
    <x v="0"/>
    <x v="1"/>
    <x v="12"/>
    <s v="Small Pack"/>
    <s v="Accessory9"/>
    <n v="0.39"/>
    <x v="0"/>
    <x v="3"/>
    <x v="29"/>
    <s v="Bangor"/>
    <n v="4401"/>
    <x v="87"/>
    <x v="3"/>
    <d v="2015-03-31T00:00:00"/>
    <n v="2"/>
    <n v="103.2723"/>
    <n v="5"/>
    <n v="149.66999999999999"/>
    <n v="87451"/>
    <n v="0"/>
    <n v="35.940000000000005"/>
    <x v="3"/>
  </r>
  <r>
    <x v="280"/>
    <n v="0"/>
    <s v="Glenda Hunter"/>
    <x v="1"/>
    <n v="0.01"/>
    <x v="0"/>
    <n v="99.23"/>
    <n v="8.99"/>
    <x v="1"/>
    <x v="3"/>
    <x v="0"/>
    <x v="11"/>
    <s v="Small Pack"/>
    <s v="GE 48&quot; Fluorescent Tube, Cool White Energy Saver, 34 Watts, 30/Box"/>
    <n v="0.35"/>
    <x v="0"/>
    <x v="2"/>
    <x v="8"/>
    <s v="Twentynine Palms"/>
    <n v="92277"/>
    <x v="87"/>
    <x v="3"/>
    <d v="2015-04-02T00:00:00"/>
    <n v="4"/>
    <n v="-87.46"/>
    <n v="1"/>
    <n v="99.22"/>
    <n v="88548"/>
    <n v="1"/>
    <n v="99.22"/>
    <x v="2"/>
  </r>
  <r>
    <x v="615"/>
    <n v="0"/>
    <s v="Kimberly Reilly"/>
    <x v="2"/>
    <n v="0.03"/>
    <x v="0"/>
    <n v="140.99"/>
    <n v="4.2"/>
    <x v="1"/>
    <x v="2"/>
    <x v="1"/>
    <x v="12"/>
    <s v="Small Box"/>
    <s v="7160"/>
    <n v="0.59"/>
    <x v="0"/>
    <x v="1"/>
    <x v="18"/>
    <s v="Killeen"/>
    <n v="76541"/>
    <x v="87"/>
    <x v="3"/>
    <d v="2015-04-06T00:00:00"/>
    <n v="8"/>
    <n v="-458.74400000000003"/>
    <n v="2"/>
    <n v="246.44"/>
    <n v="91110"/>
    <n v="1"/>
    <n v="140.96"/>
    <x v="1"/>
  </r>
  <r>
    <x v="640"/>
    <n v="1"/>
    <s v="Marguerite Rodgers"/>
    <x v="4"/>
    <n v="7.0000000000000007E-2"/>
    <x v="0"/>
    <n v="7.08"/>
    <n v="2.35"/>
    <x v="2"/>
    <x v="0"/>
    <x v="2"/>
    <x v="2"/>
    <s v="Wrap Bag"/>
    <s v="SANFORD Major Accent™ Highlighters"/>
    <n v="0.47"/>
    <x v="0"/>
    <x v="3"/>
    <x v="11"/>
    <s v="Commack"/>
    <n v="11725"/>
    <x v="87"/>
    <x v="3"/>
    <d v="2015-03-30T00:00:00"/>
    <n v="1"/>
    <n v="30.49"/>
    <n v="13"/>
    <n v="93.82"/>
    <n v="89006"/>
    <n v="1"/>
    <n v="7.01"/>
    <x v="3"/>
  </r>
  <r>
    <x v="221"/>
    <n v="0"/>
    <s v="Pam Patton"/>
    <x v="3"/>
    <n v="0.05"/>
    <x v="0"/>
    <n v="5.78"/>
    <n v="7.64"/>
    <x v="2"/>
    <x v="3"/>
    <x v="2"/>
    <x v="7"/>
    <s v="Small Box"/>
    <s v="HP Office Recycled Paper (20Lb. and 87 Bright)"/>
    <n v="0.36"/>
    <x v="0"/>
    <x v="3"/>
    <x v="35"/>
    <s v="Boston"/>
    <n v="2118"/>
    <x v="87"/>
    <x v="3"/>
    <d v="2015-03-31T00:00:00"/>
    <n v="2"/>
    <n v="-116.05"/>
    <n v="29"/>
    <n v="177.41"/>
    <n v="49125"/>
    <n v="1"/>
    <n v="5.73"/>
    <x v="3"/>
  </r>
  <r>
    <x v="641"/>
    <n v="1"/>
    <s v="Eva Simpson"/>
    <x v="3"/>
    <n v="0.02"/>
    <x v="0"/>
    <n v="7.38"/>
    <n v="5.21"/>
    <x v="1"/>
    <x v="3"/>
    <x v="0"/>
    <x v="11"/>
    <s v="Small Box"/>
    <s v="Eldon® Expressions™ Wood Desk Accessories, Oak"/>
    <n v="0.56000000000000005"/>
    <x v="0"/>
    <x v="1"/>
    <x v="18"/>
    <s v="Carrollton"/>
    <n v="75007"/>
    <x v="87"/>
    <x v="3"/>
    <d v="2015-03-30T00:00:00"/>
    <n v="1"/>
    <n v="7.74"/>
    <n v="3"/>
    <n v="24.52"/>
    <n v="86076"/>
    <n v="1"/>
    <n v="7.36"/>
    <x v="1"/>
  </r>
  <r>
    <x v="642"/>
    <n v="1"/>
    <s v="Marvin Reid"/>
    <x v="3"/>
    <n v="0.08"/>
    <x v="0"/>
    <n v="11.97"/>
    <n v="5.81"/>
    <x v="1"/>
    <x v="0"/>
    <x v="2"/>
    <x v="2"/>
    <s v="Small Pack"/>
    <s v="Staples SlimLine Pencil Sharpener"/>
    <n v="0.6"/>
    <x v="0"/>
    <x v="1"/>
    <x v="10"/>
    <s v="Des Plaines"/>
    <n v="60016"/>
    <x v="87"/>
    <x v="3"/>
    <d v="2015-03-31T00:00:00"/>
    <n v="2"/>
    <n v="-41.87"/>
    <n v="5"/>
    <n v="59.98"/>
    <n v="87534"/>
    <n v="1"/>
    <n v="11.89"/>
    <x v="1"/>
  </r>
  <r>
    <x v="643"/>
    <n v="1"/>
    <s v="Faye Silver"/>
    <x v="0"/>
    <n v="0.08"/>
    <x v="0"/>
    <n v="6.48"/>
    <n v="7.49"/>
    <x v="1"/>
    <x v="3"/>
    <x v="2"/>
    <x v="7"/>
    <s v="Small Box"/>
    <s v="Xerox 220"/>
    <n v="0.37"/>
    <x v="0"/>
    <x v="3"/>
    <x v="36"/>
    <s v="Crofton"/>
    <n v="21114"/>
    <x v="88"/>
    <x v="4"/>
    <d v="2015-04-02T00:00:00"/>
    <n v="3"/>
    <n v="-119.32"/>
    <n v="13"/>
    <n v="80.86"/>
    <n v="86163"/>
    <n v="1"/>
    <n v="6.4"/>
    <x v="3"/>
  </r>
  <r>
    <x v="220"/>
    <n v="0"/>
    <s v="Faye Manning"/>
    <x v="0"/>
    <n v="0.04"/>
    <x v="0"/>
    <n v="21.38"/>
    <n v="8.99"/>
    <x v="1"/>
    <x v="3"/>
    <x v="2"/>
    <x v="2"/>
    <s v="Small Pack"/>
    <s v="Boston 1730 StandUp Electric Pencil Sharpener"/>
    <n v="0.59"/>
    <x v="0"/>
    <x v="0"/>
    <x v="12"/>
    <s v="Saint Petersburg"/>
    <n v="33710"/>
    <x v="88"/>
    <x v="4"/>
    <d v="2015-03-30T00:00:00"/>
    <n v="0"/>
    <n v="-51.66"/>
    <n v="21"/>
    <n v="443.66"/>
    <n v="86901"/>
    <n v="1"/>
    <n v="21.34"/>
    <x v="0"/>
  </r>
  <r>
    <x v="644"/>
    <n v="1"/>
    <s v="Milton Harrell"/>
    <x v="0"/>
    <n v="0.01"/>
    <x v="0"/>
    <n v="11.34"/>
    <n v="5.01"/>
    <x v="1"/>
    <x v="0"/>
    <x v="2"/>
    <x v="7"/>
    <s v="Small Box"/>
    <s v="Xerox 188"/>
    <n v="0.36"/>
    <x v="0"/>
    <x v="3"/>
    <x v="11"/>
    <s v="Rotterdam"/>
    <n v="12306"/>
    <x v="88"/>
    <x v="4"/>
    <d v="2015-04-01T00:00:00"/>
    <n v="2"/>
    <n v="-11.83"/>
    <n v="1"/>
    <n v="14.52"/>
    <n v="87296"/>
    <n v="1"/>
    <n v="11.33"/>
    <x v="3"/>
  </r>
  <r>
    <x v="272"/>
    <n v="0"/>
    <s v="Helen Stein"/>
    <x v="1"/>
    <n v="0.08"/>
    <x v="0"/>
    <n v="896.99"/>
    <n v="19.989999999999998"/>
    <x v="1"/>
    <x v="3"/>
    <x v="2"/>
    <x v="5"/>
    <s v="Small Box"/>
    <s v="GBC DocuBind TL300 Electric Binding System"/>
    <n v="0.38"/>
    <x v="0"/>
    <x v="3"/>
    <x v="27"/>
    <s v="Cincinnati"/>
    <n v="45231"/>
    <x v="88"/>
    <x v="4"/>
    <d v="2015-04-02T00:00:00"/>
    <n v="3"/>
    <n v="7402.32"/>
    <n v="13"/>
    <n v="10728"/>
    <n v="87366"/>
    <n v="1"/>
    <n v="896.91"/>
    <x v="3"/>
  </r>
  <r>
    <x v="76"/>
    <n v="0"/>
    <s v="Neil Parker"/>
    <x v="2"/>
    <n v="0.03"/>
    <x v="0"/>
    <n v="65.989999999999995"/>
    <n v="5.26"/>
    <x v="1"/>
    <x v="2"/>
    <x v="1"/>
    <x v="12"/>
    <s v="Small Box"/>
    <s v="8860"/>
    <n v="0.56000000000000005"/>
    <x v="0"/>
    <x v="0"/>
    <x v="16"/>
    <s v="Decatur"/>
    <n v="35601"/>
    <x v="88"/>
    <x v="4"/>
    <d v="2015-04-09T00:00:00"/>
    <n v="10"/>
    <n v="-52.247999999999998"/>
    <n v="23"/>
    <n v="1316.03"/>
    <n v="86814"/>
    <n v="1"/>
    <n v="65.959999999999994"/>
    <x v="0"/>
  </r>
  <r>
    <x v="645"/>
    <n v="1"/>
    <s v="Alvin Mullins"/>
    <x v="2"/>
    <n v="7.0000000000000007E-2"/>
    <x v="0"/>
    <n v="5.98"/>
    <n v="0.96"/>
    <x v="1"/>
    <x v="1"/>
    <x v="2"/>
    <x v="2"/>
    <s v="Wrap Bag"/>
    <s v="Newell 315"/>
    <n v="0.6"/>
    <x v="0"/>
    <x v="2"/>
    <x v="37"/>
    <s v="Rexburg"/>
    <n v="83440"/>
    <x v="88"/>
    <x v="4"/>
    <d v="2015-04-03T00:00:00"/>
    <n v="4"/>
    <n v="32.83"/>
    <n v="10"/>
    <n v="56.4"/>
    <n v="87933"/>
    <n v="1"/>
    <n v="5.91"/>
    <x v="2"/>
  </r>
  <r>
    <x v="646"/>
    <n v="1"/>
    <s v="Dana Rankin"/>
    <x v="2"/>
    <n v="0.01"/>
    <x v="0"/>
    <n v="39.979999999999997"/>
    <n v="4"/>
    <x v="1"/>
    <x v="1"/>
    <x v="1"/>
    <x v="1"/>
    <s v="Small Box"/>
    <s v="Microsoft Natural Keyboard Elite"/>
    <n v="0.7"/>
    <x v="0"/>
    <x v="2"/>
    <x v="37"/>
    <s v="Twin Falls"/>
    <n v="83301"/>
    <x v="88"/>
    <x v="4"/>
    <d v="2015-04-04T00:00:00"/>
    <n v="5"/>
    <n v="51.59"/>
    <n v="6"/>
    <n v="257.52"/>
    <n v="87933"/>
    <n v="0"/>
    <n v="39.97"/>
    <x v="2"/>
  </r>
  <r>
    <x v="31"/>
    <n v="0"/>
    <s v="Danny Hong"/>
    <x v="4"/>
    <n v="7.0000000000000007E-2"/>
    <x v="0"/>
    <n v="6.54"/>
    <n v="5.27"/>
    <x v="1"/>
    <x v="3"/>
    <x v="2"/>
    <x v="5"/>
    <s v="Small Box"/>
    <s v="Wilson Jones® Four-Pocket Poly Binders"/>
    <n v="0.36"/>
    <x v="0"/>
    <x v="2"/>
    <x v="15"/>
    <s v="Layton"/>
    <n v="84041"/>
    <x v="88"/>
    <x v="4"/>
    <d v="2015-04-01T00:00:00"/>
    <n v="2"/>
    <n v="-66.044499999999999"/>
    <n v="21"/>
    <n v="140.30000000000001"/>
    <n v="90432"/>
    <n v="1"/>
    <n v="6.47"/>
    <x v="2"/>
  </r>
  <r>
    <x v="92"/>
    <n v="0"/>
    <s v="Tammy Goldman"/>
    <x v="4"/>
    <n v="0.09"/>
    <x v="0"/>
    <n v="3.29"/>
    <n v="1.35"/>
    <x v="1"/>
    <x v="3"/>
    <x v="2"/>
    <x v="14"/>
    <s v="Wrap Bag"/>
    <s v="Acco® Hot Clips™ Clips to Go"/>
    <n v="0.4"/>
    <x v="0"/>
    <x v="2"/>
    <x v="15"/>
    <s v="Lehi"/>
    <n v="84043"/>
    <x v="88"/>
    <x v="4"/>
    <d v="2015-04-01T00:00:00"/>
    <n v="2"/>
    <n v="15.66"/>
    <n v="23"/>
    <n v="71.55"/>
    <n v="90432"/>
    <n v="0"/>
    <n v="3.2"/>
    <x v="2"/>
  </r>
  <r>
    <x v="647"/>
    <n v="1"/>
    <s v="Sam Rouse"/>
    <x v="4"/>
    <n v="0.1"/>
    <x v="0"/>
    <n v="80.97"/>
    <n v="30.06"/>
    <x v="0"/>
    <x v="0"/>
    <x v="1"/>
    <x v="3"/>
    <s v="Jumbo Box"/>
    <s v="Hewlett-Packard Deskjet 940 REFURBISHED Color Inkjet Printer"/>
    <n v="0.4"/>
    <x v="0"/>
    <x v="0"/>
    <x v="5"/>
    <s v="Forest Park"/>
    <n v="30297"/>
    <x v="88"/>
    <x v="4"/>
    <d v="2015-03-31T00:00:00"/>
    <n v="1"/>
    <n v="128.02529999999999"/>
    <n v="12"/>
    <n v="899.81"/>
    <n v="88940"/>
    <n v="1"/>
    <n v="80.87"/>
    <x v="0"/>
  </r>
  <r>
    <x v="43"/>
    <n v="0"/>
    <s v="Keith Marsh"/>
    <x v="4"/>
    <n v="0.04"/>
    <x v="0"/>
    <n v="5.34"/>
    <n v="2.99"/>
    <x v="1"/>
    <x v="2"/>
    <x v="2"/>
    <x v="5"/>
    <s v="Small Box"/>
    <s v="Wilson Jones 14 Line Acrylic Coated Pressboard Data Binders"/>
    <n v="0.38"/>
    <x v="0"/>
    <x v="2"/>
    <x v="8"/>
    <s v="Los Angeles"/>
    <n v="90058"/>
    <x v="88"/>
    <x v="4"/>
    <d v="2015-04-01T00:00:00"/>
    <n v="2"/>
    <n v="3.4510000000000001"/>
    <n v="45"/>
    <n v="240.6"/>
    <n v="22755"/>
    <n v="1"/>
    <n v="5.3"/>
    <x v="2"/>
  </r>
  <r>
    <x v="43"/>
    <n v="0"/>
    <s v="Keith Marsh"/>
    <x v="4"/>
    <n v="0.06"/>
    <x v="0"/>
    <n v="55.99"/>
    <n v="5"/>
    <x v="1"/>
    <x v="2"/>
    <x v="1"/>
    <x v="12"/>
    <s v="Small Pack"/>
    <s v="Accessory6"/>
    <n v="0.8"/>
    <x v="0"/>
    <x v="2"/>
    <x v="8"/>
    <s v="Los Angeles"/>
    <n v="90058"/>
    <x v="88"/>
    <x v="4"/>
    <d v="2015-04-01T00:00:00"/>
    <n v="2"/>
    <n v="-275.25299999999999"/>
    <n v="5"/>
    <n v="236.88"/>
    <n v="22755"/>
    <n v="0"/>
    <n v="55.93"/>
    <x v="2"/>
  </r>
  <r>
    <x v="648"/>
    <n v="1"/>
    <s v="Adam Saunders Gray"/>
    <x v="4"/>
    <n v="0"/>
    <x v="1"/>
    <n v="4.91"/>
    <n v="5.68"/>
    <x v="1"/>
    <x v="2"/>
    <x v="2"/>
    <x v="5"/>
    <s v="Small Box"/>
    <s v="Acco Pressboard Covers with Storage Hooks, 14 7/8&quot; x 11&quot;, Light Blue"/>
    <n v="0.36"/>
    <x v="0"/>
    <x v="2"/>
    <x v="3"/>
    <s v="Colorado Springs"/>
    <n v="80906"/>
    <x v="88"/>
    <x v="4"/>
    <d v="2015-03-31T00:00:00"/>
    <n v="1"/>
    <n v="-95.047499999999999"/>
    <n v="9"/>
    <n v="48.3"/>
    <n v="87602"/>
    <n v="1"/>
    <n v="4.91"/>
    <x v="2"/>
  </r>
  <r>
    <x v="44"/>
    <n v="0"/>
    <s v="Marion Lindsey"/>
    <x v="4"/>
    <n v="0.04"/>
    <x v="0"/>
    <n v="5.34"/>
    <n v="2.99"/>
    <x v="1"/>
    <x v="2"/>
    <x v="2"/>
    <x v="5"/>
    <s v="Small Box"/>
    <s v="Wilson Jones 14 Line Acrylic Coated Pressboard Data Binders"/>
    <n v="0.38"/>
    <x v="0"/>
    <x v="2"/>
    <x v="3"/>
    <s v="Commerce City"/>
    <n v="80022"/>
    <x v="88"/>
    <x v="4"/>
    <d v="2015-04-01T00:00:00"/>
    <n v="2"/>
    <n v="3.4510000000000001"/>
    <n v="11"/>
    <n v="58.81"/>
    <n v="87602"/>
    <n v="0"/>
    <n v="5.3"/>
    <x v="2"/>
  </r>
  <r>
    <x v="44"/>
    <n v="0"/>
    <s v="Marion Lindsey"/>
    <x v="4"/>
    <n v="0.06"/>
    <x v="0"/>
    <n v="55.99"/>
    <n v="5"/>
    <x v="1"/>
    <x v="2"/>
    <x v="1"/>
    <x v="12"/>
    <s v="Small Pack"/>
    <s v="Accessory6"/>
    <n v="0.8"/>
    <x v="0"/>
    <x v="2"/>
    <x v="3"/>
    <s v="Commerce City"/>
    <n v="80022"/>
    <x v="88"/>
    <x v="4"/>
    <d v="2015-04-01T00:00:00"/>
    <n v="2"/>
    <n v="-275.25299999999999"/>
    <n v="1"/>
    <n v="47.38"/>
    <n v="87602"/>
    <n v="0"/>
    <n v="55.93"/>
    <x v="2"/>
  </r>
  <r>
    <x v="649"/>
    <n v="1"/>
    <s v="Clifford Webb"/>
    <x v="3"/>
    <n v="7.0000000000000007E-2"/>
    <x v="0"/>
    <n v="40.98"/>
    <n v="2.99"/>
    <x v="1"/>
    <x v="2"/>
    <x v="2"/>
    <x v="5"/>
    <s v="Small Box"/>
    <s v="Avery Trapezoid Ring Binder, 3&quot; Capacity, Black, 1040 sheets"/>
    <n v="0.36"/>
    <x v="0"/>
    <x v="3"/>
    <x v="35"/>
    <s v="Townsend"/>
    <n v="1469"/>
    <x v="88"/>
    <x v="4"/>
    <d v="2015-04-01T00:00:00"/>
    <n v="2"/>
    <n v="369.20519999999999"/>
    <n v="13"/>
    <n v="535.08000000000004"/>
    <n v="86599"/>
    <n v="1"/>
    <n v="40.909999999999997"/>
    <x v="3"/>
  </r>
  <r>
    <x v="626"/>
    <n v="0"/>
    <s v="Claudia Webb"/>
    <x v="0"/>
    <n v="0.09"/>
    <x v="0"/>
    <n v="20.99"/>
    <n v="4.8099999999999996"/>
    <x v="2"/>
    <x v="2"/>
    <x v="1"/>
    <x v="12"/>
    <s v="Medium Box"/>
    <s v="1726 Digital Answering Machine"/>
    <n v="0.57999999999999996"/>
    <x v="0"/>
    <x v="0"/>
    <x v="9"/>
    <s v="Indian Trail"/>
    <n v="28079"/>
    <x v="89"/>
    <x v="5"/>
    <d v="2015-04-01T00:00:00"/>
    <n v="1"/>
    <n v="272.69400000000002"/>
    <n v="2"/>
    <n v="38.979999999999997"/>
    <n v="85834"/>
    <n v="1"/>
    <n v="20.9"/>
    <x v="0"/>
  </r>
  <r>
    <x v="537"/>
    <n v="0"/>
    <s v="Laurie Petty"/>
    <x v="0"/>
    <n v="0.06"/>
    <x v="0"/>
    <n v="1.68"/>
    <n v="1"/>
    <x v="1"/>
    <x v="1"/>
    <x v="2"/>
    <x v="2"/>
    <s v="Wrap Bag"/>
    <s v="Prang Dustless Chalk Sticks"/>
    <n v="0.35"/>
    <x v="0"/>
    <x v="0"/>
    <x v="12"/>
    <s v="Jupiter"/>
    <n v="33458"/>
    <x v="89"/>
    <x v="5"/>
    <d v="2015-04-02T00:00:00"/>
    <n v="2"/>
    <n v="-1319.5"/>
    <n v="5"/>
    <n v="8.65"/>
    <n v="90819"/>
    <n v="1"/>
    <n v="1.6199999999999999"/>
    <x v="0"/>
  </r>
  <r>
    <x v="650"/>
    <n v="1"/>
    <s v="Hazel Dale"/>
    <x v="3"/>
    <n v="7.0000000000000007E-2"/>
    <x v="0"/>
    <n v="55.99"/>
    <n v="5"/>
    <x v="2"/>
    <x v="3"/>
    <x v="1"/>
    <x v="12"/>
    <s v="Small Pack"/>
    <s v="Accessory36"/>
    <n v="0.83"/>
    <x v="0"/>
    <x v="1"/>
    <x v="10"/>
    <s v="Springfield"/>
    <n v="62701"/>
    <x v="89"/>
    <x v="5"/>
    <d v="2015-04-02T00:00:00"/>
    <n v="2"/>
    <n v="-232.99100000000001"/>
    <n v="1"/>
    <n v="54.08"/>
    <n v="88460"/>
    <n v="1"/>
    <n v="55.92"/>
    <x v="1"/>
  </r>
  <r>
    <x v="651"/>
    <n v="1"/>
    <s v="Claudia White"/>
    <x v="0"/>
    <n v="0.06"/>
    <x v="0"/>
    <n v="60.98"/>
    <n v="30"/>
    <x v="0"/>
    <x v="0"/>
    <x v="0"/>
    <x v="9"/>
    <s v="Jumbo Drum"/>
    <s v="Novimex Fabric Task Chair"/>
    <n v="0.7"/>
    <x v="0"/>
    <x v="0"/>
    <x v="34"/>
    <s v="Gallatin"/>
    <n v="37066"/>
    <x v="90"/>
    <x v="6"/>
    <d v="2015-04-02T00:00:00"/>
    <n v="1"/>
    <n v="-74.087999999999994"/>
    <n v="2"/>
    <n v="125.9"/>
    <n v="86508"/>
    <n v="1"/>
    <n v="60.919999999999995"/>
    <x v="0"/>
  </r>
  <r>
    <x v="652"/>
    <n v="1"/>
    <s v="Jenny Petty"/>
    <x v="1"/>
    <n v="0.05"/>
    <x v="0"/>
    <n v="6.48"/>
    <n v="8.4"/>
    <x v="1"/>
    <x v="2"/>
    <x v="2"/>
    <x v="7"/>
    <s v="Small Box"/>
    <s v="Xerox 212"/>
    <n v="0.37"/>
    <x v="0"/>
    <x v="3"/>
    <x v="47"/>
    <s v="Manchester"/>
    <n v="3101"/>
    <x v="90"/>
    <x v="6"/>
    <d v="2015-04-03T00:00:00"/>
    <n v="2"/>
    <n v="-226.34639999999999"/>
    <n v="21"/>
    <n v="136.99"/>
    <n v="91433"/>
    <n v="1"/>
    <n v="6.4300000000000006"/>
    <x v="3"/>
  </r>
  <r>
    <x v="653"/>
    <n v="1"/>
    <s v="Terry Klein"/>
    <x v="1"/>
    <n v="0.05"/>
    <x v="0"/>
    <n v="55.99"/>
    <n v="5"/>
    <x v="1"/>
    <x v="2"/>
    <x v="1"/>
    <x v="12"/>
    <s v="Small Pack"/>
    <s v="Accessory6"/>
    <n v="0.8"/>
    <x v="0"/>
    <x v="3"/>
    <x v="42"/>
    <s v="Rutland"/>
    <n v="5701"/>
    <x v="90"/>
    <x v="6"/>
    <d v="2015-04-01T00:00:00"/>
    <n v="0"/>
    <n v="-281.17583999999999"/>
    <n v="2"/>
    <n v="99.36"/>
    <n v="91433"/>
    <n v="0"/>
    <n v="55.940000000000005"/>
    <x v="3"/>
  </r>
  <r>
    <x v="654"/>
    <n v="1"/>
    <s v="Michelle Steele"/>
    <x v="1"/>
    <n v="0.09"/>
    <x v="0"/>
    <n v="35.99"/>
    <n v="1.1000000000000001"/>
    <x v="1"/>
    <x v="1"/>
    <x v="1"/>
    <x v="12"/>
    <s v="Small Box"/>
    <s v="Accessory35"/>
    <n v="0.55000000000000004"/>
    <x v="0"/>
    <x v="0"/>
    <x v="16"/>
    <s v="Enterprise"/>
    <n v="36330"/>
    <x v="90"/>
    <x v="6"/>
    <d v="2015-04-03T00:00:00"/>
    <n v="2"/>
    <n v="19.350000000000001"/>
    <n v="8"/>
    <n v="222.71"/>
    <n v="89697"/>
    <n v="1"/>
    <n v="35.9"/>
    <x v="0"/>
  </r>
  <r>
    <x v="654"/>
    <n v="0"/>
    <s v="Michelle Steele"/>
    <x v="1"/>
    <n v="0.01"/>
    <x v="0"/>
    <n v="125.99"/>
    <n v="2.5"/>
    <x v="1"/>
    <x v="1"/>
    <x v="1"/>
    <x v="12"/>
    <s v="Small Box"/>
    <s v="i2000"/>
    <n v="0.6"/>
    <x v="0"/>
    <x v="0"/>
    <x v="16"/>
    <s v="Enterprise"/>
    <n v="36330"/>
    <x v="90"/>
    <x v="6"/>
    <d v="2015-04-02T00:00:00"/>
    <n v="1"/>
    <n v="-967.83399999999995"/>
    <n v="2"/>
    <n v="220.52"/>
    <n v="89697"/>
    <n v="0"/>
    <n v="125.97999999999999"/>
    <x v="0"/>
  </r>
  <r>
    <x v="655"/>
    <n v="1"/>
    <s v="Wanda Harris"/>
    <x v="2"/>
    <n v="0.06"/>
    <x v="0"/>
    <n v="5.18"/>
    <n v="2.04"/>
    <x v="1"/>
    <x v="0"/>
    <x v="2"/>
    <x v="7"/>
    <s v="Wrap Bag"/>
    <s v="Array® Memo Cubes"/>
    <n v="0.36"/>
    <x v="0"/>
    <x v="3"/>
    <x v="47"/>
    <s v="Hudson"/>
    <n v="3051"/>
    <x v="90"/>
    <x v="6"/>
    <d v="2015-04-01T00:00:00"/>
    <n v="0"/>
    <n v="1.9503999999999999"/>
    <n v="4"/>
    <n v="21.86"/>
    <n v="88330"/>
    <n v="1"/>
    <n v="5.12"/>
    <x v="3"/>
  </r>
  <r>
    <x v="477"/>
    <n v="0"/>
    <s v="Peter McConnell"/>
    <x v="4"/>
    <n v="0.08"/>
    <x v="0"/>
    <n v="67.28"/>
    <n v="19.989999999999998"/>
    <x v="2"/>
    <x v="1"/>
    <x v="2"/>
    <x v="5"/>
    <s v="Small Box"/>
    <s v="Catalog Binders with Expanding Posts"/>
    <n v="0.4"/>
    <x v="0"/>
    <x v="0"/>
    <x v="0"/>
    <s v="Columbus"/>
    <n v="39701"/>
    <x v="90"/>
    <x v="6"/>
    <d v="2015-04-03T00:00:00"/>
    <n v="2"/>
    <n v="224.85059999999999"/>
    <n v="16"/>
    <n v="1066.54"/>
    <n v="88882"/>
    <n v="1"/>
    <n v="67.2"/>
    <x v="0"/>
  </r>
  <r>
    <x v="656"/>
    <n v="1"/>
    <s v="Claire Warren"/>
    <x v="4"/>
    <n v="0.06"/>
    <x v="0"/>
    <n v="11.33"/>
    <n v="6.12"/>
    <x v="1"/>
    <x v="0"/>
    <x v="2"/>
    <x v="8"/>
    <s v="Medium Box"/>
    <s v="Holmes Replacement Filter for HEPA Air Cleaner, Medium Room"/>
    <n v="0.42"/>
    <x v="0"/>
    <x v="3"/>
    <x v="22"/>
    <s v="New London"/>
    <n v="6320"/>
    <x v="90"/>
    <x v="6"/>
    <d v="2015-04-03T00:00:00"/>
    <n v="2"/>
    <n v="-15.92"/>
    <n v="1"/>
    <n v="17.62"/>
    <n v="90461"/>
    <n v="1"/>
    <n v="11.27"/>
    <x v="3"/>
  </r>
  <r>
    <x v="657"/>
    <n v="1"/>
    <s v="Brad H Blake"/>
    <x v="3"/>
    <n v="0.03"/>
    <x v="0"/>
    <n v="142.86000000000001"/>
    <n v="19.989999999999998"/>
    <x v="1"/>
    <x v="3"/>
    <x v="2"/>
    <x v="6"/>
    <s v="Small Box"/>
    <s v="Letter Size Cart"/>
    <n v="0.56000000000000005"/>
    <x v="0"/>
    <x v="0"/>
    <x v="12"/>
    <s v="Gainesville"/>
    <n v="32601"/>
    <x v="90"/>
    <x v="6"/>
    <d v="2015-04-03T00:00:00"/>
    <n v="2"/>
    <n v="-8.3880999999999997"/>
    <n v="23"/>
    <n v="3292.02"/>
    <n v="88281"/>
    <n v="1"/>
    <n v="142.83000000000001"/>
    <x v="0"/>
  </r>
  <r>
    <x v="658"/>
    <n v="1"/>
    <s v="Samantha Weaver"/>
    <x v="0"/>
    <n v="0"/>
    <x v="1"/>
    <n v="161.55000000000001"/>
    <n v="19.989999999999998"/>
    <x v="1"/>
    <x v="0"/>
    <x v="2"/>
    <x v="6"/>
    <s v="Small Box"/>
    <s v="Fellowes Super Stor/Drawer® Files"/>
    <n v="0.66"/>
    <x v="0"/>
    <x v="1"/>
    <x v="38"/>
    <s v="Overland Park"/>
    <n v="66212"/>
    <x v="91"/>
    <x v="0"/>
    <d v="2015-04-04T00:00:00"/>
    <n v="2"/>
    <n v="1167.1579999999999"/>
    <n v="19"/>
    <n v="3108.98"/>
    <n v="88921"/>
    <n v="1"/>
    <n v="161.55000000000001"/>
    <x v="1"/>
  </r>
  <r>
    <x v="659"/>
    <n v="1"/>
    <s v="Leroy Blanchard"/>
    <x v="0"/>
    <n v="0"/>
    <x v="1"/>
    <n v="161.55000000000001"/>
    <n v="19.989999999999998"/>
    <x v="1"/>
    <x v="0"/>
    <x v="2"/>
    <x v="6"/>
    <s v="Small Box"/>
    <s v="Fellowes Super Stor/Drawer® Files"/>
    <n v="0.66"/>
    <x v="0"/>
    <x v="1"/>
    <x v="25"/>
    <s v="Detroit"/>
    <n v="48138"/>
    <x v="91"/>
    <x v="0"/>
    <d v="2015-04-04T00:00:00"/>
    <n v="2"/>
    <n v="1014.92"/>
    <n v="77"/>
    <n v="12599.55"/>
    <n v="51072"/>
    <n v="1"/>
    <n v="161.55000000000001"/>
    <x v="1"/>
  </r>
  <r>
    <x v="660"/>
    <n v="1"/>
    <s v="Pat Baker"/>
    <x v="1"/>
    <n v="0.04"/>
    <x v="0"/>
    <n v="90.24"/>
    <n v="0.99"/>
    <x v="1"/>
    <x v="2"/>
    <x v="2"/>
    <x v="8"/>
    <s v="Small Box"/>
    <s v="Kensington 6 Outlet MasterPiece® HOMEOFFICE Power Control Center"/>
    <n v="0.56000000000000005"/>
    <x v="0"/>
    <x v="3"/>
    <x v="27"/>
    <s v="Lakewood"/>
    <n v="44107"/>
    <x v="91"/>
    <x v="0"/>
    <d v="2015-04-04T00:00:00"/>
    <n v="2"/>
    <n v="246.2748"/>
    <n v="4"/>
    <n v="356.92"/>
    <n v="87831"/>
    <n v="1"/>
    <n v="90.199999999999989"/>
    <x v="3"/>
  </r>
  <r>
    <x v="660"/>
    <n v="0"/>
    <s v="Pat Baker"/>
    <x v="1"/>
    <n v="0.09"/>
    <x v="0"/>
    <n v="47.9"/>
    <n v="5.86"/>
    <x v="2"/>
    <x v="2"/>
    <x v="2"/>
    <x v="7"/>
    <s v="Small Box"/>
    <s v="Xerox 1938"/>
    <n v="0.37"/>
    <x v="0"/>
    <x v="3"/>
    <x v="27"/>
    <s v="Lakewood"/>
    <n v="44107"/>
    <x v="91"/>
    <x v="0"/>
    <d v="2015-04-04T00:00:00"/>
    <n v="2"/>
    <n v="93.950400000000002"/>
    <n v="3"/>
    <n v="136.16"/>
    <n v="87831"/>
    <n v="0"/>
    <n v="47.809999999999995"/>
    <x v="3"/>
  </r>
  <r>
    <x v="661"/>
    <n v="1"/>
    <s v="Colleen Andrews"/>
    <x v="4"/>
    <n v="0.03"/>
    <x v="0"/>
    <n v="60.89"/>
    <n v="32.409999999999997"/>
    <x v="0"/>
    <x v="0"/>
    <x v="0"/>
    <x v="9"/>
    <s v="Jumbo Drum"/>
    <s v="Global Push Button Manager's Chair, Indigo"/>
    <n v="0.56000000000000005"/>
    <x v="0"/>
    <x v="0"/>
    <x v="9"/>
    <s v="Mint Hill"/>
    <n v="28227"/>
    <x v="91"/>
    <x v="0"/>
    <d v="2015-04-03T00:00:00"/>
    <n v="1"/>
    <n v="36.353999999999999"/>
    <n v="7"/>
    <n v="450.49"/>
    <n v="88527"/>
    <n v="1"/>
    <n v="60.86"/>
    <x v="0"/>
  </r>
  <r>
    <x v="662"/>
    <n v="1"/>
    <s v="Francis I Davis"/>
    <x v="4"/>
    <n v="0.1"/>
    <x v="0"/>
    <n v="37.94"/>
    <n v="5.08"/>
    <x v="2"/>
    <x v="3"/>
    <x v="2"/>
    <x v="7"/>
    <s v="Wrap Bag"/>
    <s v="Snap-A-Way® Black Print Carbonless Ruled Speed Letter, Triplicate"/>
    <n v="0.38"/>
    <x v="0"/>
    <x v="1"/>
    <x v="30"/>
    <s v="Milwaukee"/>
    <n v="53209"/>
    <x v="91"/>
    <x v="0"/>
    <d v="2015-04-04T00:00:00"/>
    <n v="2"/>
    <n v="95.054400000000001"/>
    <n v="4"/>
    <n v="137.76"/>
    <n v="90264"/>
    <n v="1"/>
    <n v="37.839999999999996"/>
    <x v="1"/>
  </r>
  <r>
    <x v="663"/>
    <n v="1"/>
    <s v="Luis Kerr"/>
    <x v="3"/>
    <n v="0.03"/>
    <x v="0"/>
    <n v="300.98"/>
    <n v="54.92"/>
    <x v="0"/>
    <x v="3"/>
    <x v="0"/>
    <x v="10"/>
    <s v="Jumbo Box"/>
    <s v="Atlantic Metals Mobile 5-Shelf Bookcases, Custom Colors"/>
    <n v="0.55000000000000004"/>
    <x v="0"/>
    <x v="2"/>
    <x v="8"/>
    <s v="Yucaipa"/>
    <n v="92399"/>
    <x v="91"/>
    <x v="0"/>
    <d v="2015-04-04T00:00:00"/>
    <n v="2"/>
    <n v="1272.5808"/>
    <n v="12"/>
    <n v="3527.82"/>
    <n v="90832"/>
    <n v="1"/>
    <n v="300.95000000000005"/>
    <x v="2"/>
  </r>
  <r>
    <x v="663"/>
    <n v="0"/>
    <s v="Luis Kerr"/>
    <x v="3"/>
    <n v="0.02"/>
    <x v="0"/>
    <n v="2550.14"/>
    <n v="29.7"/>
    <x v="0"/>
    <x v="3"/>
    <x v="1"/>
    <x v="3"/>
    <s v="Jumbo Drum"/>
    <s v="Epson DFX-8500 Dot Matrix Printer"/>
    <n v="0.56999999999999995"/>
    <x v="0"/>
    <x v="2"/>
    <x v="8"/>
    <s v="Yucaipa"/>
    <n v="92399"/>
    <x v="91"/>
    <x v="0"/>
    <d v="2015-04-04T00:00:00"/>
    <n v="2"/>
    <n v="-5390.7388920000003"/>
    <n v="2"/>
    <n v="4698.21"/>
    <n v="90832"/>
    <n v="0"/>
    <n v="2550.12"/>
    <x v="2"/>
  </r>
  <r>
    <x v="29"/>
    <n v="0"/>
    <s v="Miriam Greenberg"/>
    <x v="3"/>
    <n v="0.03"/>
    <x v="0"/>
    <n v="19.989999999999998"/>
    <n v="11.17"/>
    <x v="1"/>
    <x v="3"/>
    <x v="0"/>
    <x v="11"/>
    <s v="Large Box"/>
    <s v="Telescoping Adjustable Floor Lamp"/>
    <n v="0.6"/>
    <x v="0"/>
    <x v="1"/>
    <x v="2"/>
    <s v="Valparaiso"/>
    <n v="46383"/>
    <x v="91"/>
    <x v="0"/>
    <d v="2015-04-03T00:00:00"/>
    <n v="1"/>
    <n v="-20.8764"/>
    <n v="12"/>
    <n v="251.61"/>
    <n v="89942"/>
    <n v="1"/>
    <n v="19.959999999999997"/>
    <x v="1"/>
  </r>
  <r>
    <x v="594"/>
    <n v="0"/>
    <s v="Cathy Simon"/>
    <x v="0"/>
    <n v="0.06"/>
    <x v="0"/>
    <n v="6.48"/>
    <n v="7.49"/>
    <x v="1"/>
    <x v="2"/>
    <x v="2"/>
    <x v="7"/>
    <s v="Small Box"/>
    <s v="Xerox 220"/>
    <n v="0.37"/>
    <x v="0"/>
    <x v="1"/>
    <x v="20"/>
    <s v="Council Bluffs"/>
    <n v="51503"/>
    <x v="92"/>
    <x v="2"/>
    <d v="2015-04-04T00:00:00"/>
    <n v="0"/>
    <n v="-191.49"/>
    <n v="12"/>
    <n v="74.930000000000007"/>
    <n v="88368"/>
    <n v="1"/>
    <n v="6.4200000000000008"/>
    <x v="1"/>
  </r>
  <r>
    <x v="261"/>
    <n v="0"/>
    <s v="Marsha P Joyner"/>
    <x v="1"/>
    <n v="0.01"/>
    <x v="0"/>
    <n v="59.76"/>
    <n v="9.7100000000000009"/>
    <x v="1"/>
    <x v="3"/>
    <x v="2"/>
    <x v="6"/>
    <s v="Small Box"/>
    <s v="Advantus 10-Drawer Portable Organizer, Chrome Metal Frame, Smoke Drawers"/>
    <n v="0.56999999999999995"/>
    <x v="0"/>
    <x v="3"/>
    <x v="44"/>
    <s v="Wheeling"/>
    <n v="26003"/>
    <x v="92"/>
    <x v="2"/>
    <d v="2015-04-06T00:00:00"/>
    <n v="2"/>
    <n v="354.3288"/>
    <n v="8"/>
    <n v="513.52"/>
    <n v="90186"/>
    <n v="1"/>
    <n v="59.75"/>
    <x v="3"/>
  </r>
  <r>
    <x v="664"/>
    <n v="1"/>
    <s v="Kathryn Wolfe"/>
    <x v="1"/>
    <n v="0"/>
    <x v="1"/>
    <n v="7.38"/>
    <n v="11.51"/>
    <x v="1"/>
    <x v="0"/>
    <x v="2"/>
    <x v="5"/>
    <s v="Small Box"/>
    <s v="GBC Plastic Binding Combs"/>
    <n v="0.36"/>
    <x v="0"/>
    <x v="3"/>
    <x v="11"/>
    <s v="Plainview"/>
    <n v="11803"/>
    <x v="92"/>
    <x v="2"/>
    <d v="2015-04-05T00:00:00"/>
    <n v="1"/>
    <n v="-66.171000000000006"/>
    <n v="2"/>
    <n v="17.64"/>
    <n v="89147"/>
    <n v="1"/>
    <n v="7.38"/>
    <x v="3"/>
  </r>
  <r>
    <x v="665"/>
    <n v="1"/>
    <s v="Arthur Lowe Nash"/>
    <x v="2"/>
    <n v="0.04"/>
    <x v="0"/>
    <n v="8.33"/>
    <n v="1.99"/>
    <x v="1"/>
    <x v="1"/>
    <x v="1"/>
    <x v="1"/>
    <s v="Small Pack"/>
    <s v="80 Minute Slim Jewel Case CD-R , 10/Pack - Staples"/>
    <n v="0.52"/>
    <x v="0"/>
    <x v="3"/>
    <x v="36"/>
    <s v="Potomac"/>
    <n v="20854"/>
    <x v="92"/>
    <x v="2"/>
    <d v="2015-04-09T00:00:00"/>
    <n v="5"/>
    <n v="9.9268000000000001"/>
    <n v="11"/>
    <n v="89.76"/>
    <n v="91057"/>
    <n v="1"/>
    <n v="8.2900000000000009"/>
    <x v="3"/>
  </r>
  <r>
    <x v="666"/>
    <n v="1"/>
    <s v="Francis Evans"/>
    <x v="2"/>
    <n v="0.1"/>
    <x v="0"/>
    <n v="2.2200000000000002"/>
    <n v="5"/>
    <x v="1"/>
    <x v="3"/>
    <x v="2"/>
    <x v="8"/>
    <s v="Small Box"/>
    <s v="Hoover Replacement Belt for Commercial Guardsman Heavy-Duty Upright Vacuum"/>
    <n v="0.55000000000000004"/>
    <x v="0"/>
    <x v="3"/>
    <x v="35"/>
    <s v="Boston"/>
    <n v="2108"/>
    <x v="92"/>
    <x v="2"/>
    <d v="2015-04-09T00:00:00"/>
    <n v="5"/>
    <n v="-21.319199999999999"/>
    <n v="3"/>
    <n v="8.8000000000000007"/>
    <n v="87260"/>
    <n v="1"/>
    <n v="2.12"/>
    <x v="3"/>
  </r>
  <r>
    <x v="667"/>
    <n v="1"/>
    <s v="Hannah Tyson"/>
    <x v="2"/>
    <n v="0.1"/>
    <x v="0"/>
    <n v="10.44"/>
    <n v="5.75"/>
    <x v="2"/>
    <x v="2"/>
    <x v="2"/>
    <x v="5"/>
    <s v="Small Box"/>
    <s v="Avery® 3 1/2&quot; Diskette Storage Pages, 10/Pack"/>
    <n v="0.39"/>
    <x v="0"/>
    <x v="0"/>
    <x v="1"/>
    <s v="Paragould"/>
    <n v="72450"/>
    <x v="92"/>
    <x v="2"/>
    <d v="2015-04-11T00:00:00"/>
    <n v="7"/>
    <n v="125.724"/>
    <n v="17"/>
    <n v="168.04"/>
    <n v="85898"/>
    <n v="1"/>
    <n v="10.34"/>
    <x v="0"/>
  </r>
  <r>
    <x v="668"/>
    <n v="1"/>
    <s v="Wayne Bass"/>
    <x v="2"/>
    <n v="0"/>
    <x v="1"/>
    <n v="35.99"/>
    <n v="0.99"/>
    <x v="1"/>
    <x v="0"/>
    <x v="1"/>
    <x v="12"/>
    <s v="Small Pack"/>
    <s v="Accessory31"/>
    <n v="0.35"/>
    <x v="0"/>
    <x v="2"/>
    <x v="8"/>
    <s v="Los Angeles"/>
    <n v="90068"/>
    <x v="92"/>
    <x v="2"/>
    <d v="2015-04-11T00:00:00"/>
    <n v="7"/>
    <n v="840.05100000000004"/>
    <n v="46"/>
    <n v="1477.57"/>
    <n v="46436"/>
    <n v="1"/>
    <n v="35.99"/>
    <x v="2"/>
  </r>
  <r>
    <x v="669"/>
    <n v="1"/>
    <s v="Joan Bowers"/>
    <x v="2"/>
    <n v="0"/>
    <x v="1"/>
    <n v="35.99"/>
    <n v="0.99"/>
    <x v="1"/>
    <x v="0"/>
    <x v="1"/>
    <x v="12"/>
    <s v="Small Pack"/>
    <s v="Accessory31"/>
    <n v="0.35"/>
    <x v="0"/>
    <x v="3"/>
    <x v="28"/>
    <s v="York"/>
    <n v="17403"/>
    <x v="92"/>
    <x v="2"/>
    <d v="2015-04-11T00:00:00"/>
    <n v="7"/>
    <n v="265.96050000000002"/>
    <n v="12"/>
    <n v="385.45"/>
    <n v="88656"/>
    <n v="1"/>
    <n v="35.99"/>
    <x v="3"/>
  </r>
  <r>
    <x v="19"/>
    <n v="0"/>
    <s v="Ron Newton"/>
    <x v="4"/>
    <n v="0.01"/>
    <x v="0"/>
    <n v="4.91"/>
    <n v="0.5"/>
    <x v="1"/>
    <x v="2"/>
    <x v="2"/>
    <x v="13"/>
    <s v="Small Box"/>
    <s v="Avery 493"/>
    <n v="0.36"/>
    <x v="0"/>
    <x v="2"/>
    <x v="14"/>
    <s v="Lake Oswego"/>
    <n v="97035"/>
    <x v="92"/>
    <x v="2"/>
    <d v="2015-04-06T00:00:00"/>
    <n v="2"/>
    <n v="40.247700000000002"/>
    <n v="12"/>
    <n v="58.33"/>
    <n v="89584"/>
    <n v="1"/>
    <n v="4.9000000000000004"/>
    <x v="2"/>
  </r>
  <r>
    <x v="19"/>
    <n v="0"/>
    <s v="Ron Newton"/>
    <x v="4"/>
    <n v="0.09"/>
    <x v="0"/>
    <n v="4"/>
    <n v="1.3"/>
    <x v="2"/>
    <x v="2"/>
    <x v="2"/>
    <x v="7"/>
    <s v="Wrap Bag"/>
    <s v="EcoTones® Memo Sheets"/>
    <n v="0.37"/>
    <x v="0"/>
    <x v="2"/>
    <x v="14"/>
    <s v="Lake Oswego"/>
    <n v="97035"/>
    <x v="92"/>
    <x v="2"/>
    <d v="2015-04-06T00:00:00"/>
    <n v="2"/>
    <n v="14.0898"/>
    <n v="5"/>
    <n v="20.420000000000002"/>
    <n v="89584"/>
    <n v="0"/>
    <n v="3.91"/>
    <x v="2"/>
  </r>
  <r>
    <x v="20"/>
    <n v="0"/>
    <s v="Linda Weiss"/>
    <x v="4"/>
    <n v="0.01"/>
    <x v="0"/>
    <n v="4.91"/>
    <n v="0.5"/>
    <x v="1"/>
    <x v="2"/>
    <x v="2"/>
    <x v="13"/>
    <s v="Small Box"/>
    <s v="Avery 493"/>
    <n v="0.36"/>
    <x v="0"/>
    <x v="2"/>
    <x v="4"/>
    <s v="Seattle"/>
    <n v="98103"/>
    <x v="92"/>
    <x v="2"/>
    <d v="2015-04-06T00:00:00"/>
    <n v="2"/>
    <n v="112.06"/>
    <n v="47"/>
    <n v="228.46"/>
    <n v="13959"/>
    <n v="1"/>
    <n v="4.9000000000000004"/>
    <x v="2"/>
  </r>
  <r>
    <x v="20"/>
    <n v="0"/>
    <s v="Linda Weiss"/>
    <x v="4"/>
    <n v="0.09"/>
    <x v="0"/>
    <n v="4"/>
    <n v="1.3"/>
    <x v="2"/>
    <x v="2"/>
    <x v="2"/>
    <x v="7"/>
    <s v="Wrap Bag"/>
    <s v="EcoTones® Memo Sheets"/>
    <n v="0.37"/>
    <x v="0"/>
    <x v="2"/>
    <x v="4"/>
    <s v="Seattle"/>
    <n v="98103"/>
    <x v="92"/>
    <x v="2"/>
    <d v="2015-04-06T00:00:00"/>
    <n v="2"/>
    <n v="16.79"/>
    <n v="19"/>
    <n v="77.61"/>
    <n v="13959"/>
    <n v="0"/>
    <n v="3.91"/>
    <x v="2"/>
  </r>
  <r>
    <x v="670"/>
    <n v="1"/>
    <s v="Lucille Buchanan"/>
    <x v="4"/>
    <n v="0.03"/>
    <x v="0"/>
    <n v="19.04"/>
    <n v="6.38"/>
    <x v="2"/>
    <x v="3"/>
    <x v="0"/>
    <x v="11"/>
    <s v="Small Box"/>
    <s v="Eldon Expressions™ Desk Accessory, Wood Photo Frame, Mahogany"/>
    <n v="0.56000000000000005"/>
    <x v="0"/>
    <x v="3"/>
    <x v="27"/>
    <s v="Willoughby"/>
    <n v="44094"/>
    <x v="92"/>
    <x v="2"/>
    <d v="2015-04-04T00:00:00"/>
    <n v="0"/>
    <n v="83.793599999999998"/>
    <n v="7"/>
    <n v="144.03"/>
    <n v="86668"/>
    <n v="1"/>
    <n v="19.009999999999998"/>
    <x v="3"/>
  </r>
  <r>
    <x v="671"/>
    <n v="1"/>
    <s v="Ronald O'Neill"/>
    <x v="4"/>
    <n v="0.02"/>
    <x v="0"/>
    <n v="5.53"/>
    <n v="6.98"/>
    <x v="1"/>
    <x v="3"/>
    <x v="2"/>
    <x v="5"/>
    <s v="Small Box"/>
    <s v="Avery Durable Poly Binders"/>
    <n v="0.39"/>
    <x v="0"/>
    <x v="1"/>
    <x v="19"/>
    <s v="Bartlesville"/>
    <n v="74006"/>
    <x v="92"/>
    <x v="2"/>
    <d v="2015-04-06T00:00:00"/>
    <n v="2"/>
    <n v="-77.823719999999994"/>
    <n v="8"/>
    <n v="48.81"/>
    <n v="86668"/>
    <n v="0"/>
    <n v="5.5100000000000007"/>
    <x v="1"/>
  </r>
  <r>
    <x v="672"/>
    <n v="1"/>
    <s v="Kenneth Capps"/>
    <x v="4"/>
    <n v="0.02"/>
    <x v="0"/>
    <n v="63.94"/>
    <n v="14.48"/>
    <x v="1"/>
    <x v="1"/>
    <x v="0"/>
    <x v="11"/>
    <s v="Small Box"/>
    <s v="Howard Miller 16&quot; Diameter Gallery Wall Clock"/>
    <n v="0.46"/>
    <x v="0"/>
    <x v="0"/>
    <x v="12"/>
    <s v="Melbourne"/>
    <n v="32935"/>
    <x v="92"/>
    <x v="2"/>
    <d v="2015-04-04T00:00:00"/>
    <n v="0"/>
    <n v="-100.17"/>
    <n v="11"/>
    <n v="709.7"/>
    <n v="89300"/>
    <n v="1"/>
    <n v="63.919999999999995"/>
    <x v="0"/>
  </r>
  <r>
    <x v="673"/>
    <n v="1"/>
    <s v="Natalie Aldridge"/>
    <x v="4"/>
    <n v="0.01"/>
    <x v="0"/>
    <n v="5.0199999999999996"/>
    <n v="5.14"/>
    <x v="1"/>
    <x v="1"/>
    <x v="1"/>
    <x v="1"/>
    <s v="Small Pack"/>
    <s v="Imation 3.5, DISKETTE 44766 HGHLD3.52HD/FM, 10/Pack"/>
    <n v="0.79"/>
    <x v="0"/>
    <x v="0"/>
    <x v="12"/>
    <s v="Merritt Island"/>
    <n v="32953"/>
    <x v="92"/>
    <x v="2"/>
    <d v="2015-04-06T00:00:00"/>
    <n v="2"/>
    <n v="-3.948"/>
    <n v="5"/>
    <n v="27.42"/>
    <n v="89300"/>
    <n v="0"/>
    <n v="5.01"/>
    <x v="0"/>
  </r>
  <r>
    <x v="674"/>
    <n v="1"/>
    <s v="Florence Gold"/>
    <x v="4"/>
    <n v="0.1"/>
    <x v="0"/>
    <n v="9.3800000000000008"/>
    <n v="4.93"/>
    <x v="2"/>
    <x v="0"/>
    <x v="0"/>
    <x v="11"/>
    <s v="Small Box"/>
    <s v="Eldon Expressions Punched Metal &amp; Wood Desk Accessories, Black &amp; Cherry"/>
    <n v="0.56999999999999995"/>
    <x v="0"/>
    <x v="3"/>
    <x v="44"/>
    <s v="Fairmont"/>
    <n v="26554"/>
    <x v="92"/>
    <x v="2"/>
    <d v="2015-04-04T00:00:00"/>
    <n v="0"/>
    <n v="-24.7104"/>
    <n v="15"/>
    <n v="135.78"/>
    <n v="87537"/>
    <n v="1"/>
    <n v="9.2800000000000011"/>
    <x v="3"/>
  </r>
  <r>
    <x v="675"/>
    <n v="1"/>
    <s v="Nina Horne Kelly"/>
    <x v="3"/>
    <n v="0.02"/>
    <x v="0"/>
    <n v="60.98"/>
    <n v="49"/>
    <x v="1"/>
    <x v="0"/>
    <x v="2"/>
    <x v="8"/>
    <s v="Large Box"/>
    <s v="Euro Pro Shark Stick Mini Vacuum"/>
    <n v="0.59"/>
    <x v="0"/>
    <x v="3"/>
    <x v="31"/>
    <s v="Washington"/>
    <n v="20012"/>
    <x v="92"/>
    <x v="2"/>
    <d v="2015-04-06T00:00:00"/>
    <n v="2"/>
    <n v="-662.52"/>
    <n v="34"/>
    <n v="2119.54"/>
    <n v="3841"/>
    <n v="1"/>
    <n v="60.959999999999994"/>
    <x v="3"/>
  </r>
  <r>
    <x v="675"/>
    <n v="0"/>
    <s v="Nina Horne Kelly"/>
    <x v="3"/>
    <n v="0.02"/>
    <x v="0"/>
    <n v="1270.99"/>
    <n v="19.989999999999998"/>
    <x v="1"/>
    <x v="0"/>
    <x v="2"/>
    <x v="5"/>
    <s v="Small Box"/>
    <s v="Fellowes PB500 Electric Punch Plastic Comb Binding Machine with Manual Bind"/>
    <n v="0.35"/>
    <x v="0"/>
    <x v="3"/>
    <x v="31"/>
    <s v="Washington"/>
    <n v="20012"/>
    <x v="92"/>
    <x v="2"/>
    <d v="2015-04-06T00:00:00"/>
    <n v="2"/>
    <n v="9228.2255999999998"/>
    <n v="36"/>
    <n v="45737.33"/>
    <n v="3841"/>
    <n v="0"/>
    <n v="1270.97"/>
    <x v="3"/>
  </r>
  <r>
    <x v="676"/>
    <n v="1"/>
    <s v="Christopher Meadows"/>
    <x v="3"/>
    <n v="0.02"/>
    <x v="0"/>
    <n v="60.98"/>
    <n v="49"/>
    <x v="1"/>
    <x v="0"/>
    <x v="2"/>
    <x v="8"/>
    <s v="Large Box"/>
    <s v="Euro Pro Shark Stick Mini Vacuum"/>
    <n v="0.59"/>
    <x v="0"/>
    <x v="3"/>
    <x v="11"/>
    <s v="Harrison"/>
    <n v="10528"/>
    <x v="92"/>
    <x v="2"/>
    <d v="2015-04-06T00:00:00"/>
    <n v="2"/>
    <n v="-596.26800000000003"/>
    <n v="9"/>
    <n v="561.05999999999995"/>
    <n v="88443"/>
    <n v="1"/>
    <n v="60.959999999999994"/>
    <x v="3"/>
  </r>
  <r>
    <x v="676"/>
    <n v="0"/>
    <s v="Christopher Meadows"/>
    <x v="3"/>
    <n v="0.02"/>
    <x v="0"/>
    <n v="1270.99"/>
    <n v="19.989999999999998"/>
    <x v="1"/>
    <x v="0"/>
    <x v="2"/>
    <x v="5"/>
    <s v="Small Box"/>
    <s v="Fellowes PB500 Electric Punch Plastic Comb Binding Machine with Manual Bind"/>
    <n v="0.35"/>
    <x v="0"/>
    <x v="3"/>
    <x v="11"/>
    <s v="Harrison"/>
    <n v="10528"/>
    <x v="92"/>
    <x v="2"/>
    <d v="2015-04-06T00:00:00"/>
    <n v="2"/>
    <n v="7889.6877000000004"/>
    <n v="9"/>
    <n v="11434.33"/>
    <n v="88443"/>
    <n v="0"/>
    <n v="1270.97"/>
    <x v="3"/>
  </r>
  <r>
    <x v="676"/>
    <n v="0"/>
    <s v="Christopher Meadows"/>
    <x v="3"/>
    <n v="0.05"/>
    <x v="0"/>
    <n v="205.99"/>
    <n v="8.99"/>
    <x v="2"/>
    <x v="0"/>
    <x v="1"/>
    <x v="12"/>
    <s v="Small Box"/>
    <s v="StarTAC 8000"/>
    <n v="0.6"/>
    <x v="0"/>
    <x v="3"/>
    <x v="11"/>
    <s v="Harrison"/>
    <n v="10528"/>
    <x v="92"/>
    <x v="2"/>
    <d v="2015-04-06T00:00:00"/>
    <n v="2"/>
    <n v="1545.8097600000001"/>
    <n v="19"/>
    <n v="3229.24"/>
    <n v="88443"/>
    <n v="0"/>
    <n v="205.94"/>
    <x v="3"/>
  </r>
  <r>
    <x v="677"/>
    <n v="1"/>
    <s v="Penny Leach"/>
    <x v="0"/>
    <n v="7.0000000000000007E-2"/>
    <x v="0"/>
    <n v="200.99"/>
    <n v="4.2"/>
    <x v="1"/>
    <x v="3"/>
    <x v="1"/>
    <x v="12"/>
    <s v="Small Box"/>
    <s v="2160i"/>
    <n v="0.59"/>
    <x v="0"/>
    <x v="3"/>
    <x v="33"/>
    <s v="Hackensack"/>
    <n v="7601"/>
    <x v="93"/>
    <x v="3"/>
    <d v="2015-04-06T00:00:00"/>
    <n v="1"/>
    <n v="2225.0761200000002"/>
    <n v="22"/>
    <n v="3705.14"/>
    <n v="87383"/>
    <n v="1"/>
    <n v="200.92000000000002"/>
    <x v="3"/>
  </r>
  <r>
    <x v="678"/>
    <n v="1"/>
    <s v="Gina Curry"/>
    <x v="0"/>
    <n v="0.01"/>
    <x v="0"/>
    <n v="297.48"/>
    <n v="18.059999999999999"/>
    <x v="0"/>
    <x v="3"/>
    <x v="1"/>
    <x v="3"/>
    <s v="Jumbo Drum"/>
    <s v="Panasonic KX-P3200 Dot Matrix Printer"/>
    <n v="0.6"/>
    <x v="0"/>
    <x v="3"/>
    <x v="33"/>
    <s v="Iselin"/>
    <n v="8830"/>
    <x v="93"/>
    <x v="3"/>
    <d v="2015-04-06T00:00:00"/>
    <n v="1"/>
    <n v="-338.18083200000001"/>
    <n v="3"/>
    <n v="945.36"/>
    <n v="87383"/>
    <n v="0"/>
    <n v="297.47000000000003"/>
    <x v="3"/>
  </r>
  <r>
    <x v="679"/>
    <n v="1"/>
    <s v="Juan Justice"/>
    <x v="1"/>
    <n v="0.01"/>
    <x v="0"/>
    <n v="2.08"/>
    <n v="5.33"/>
    <x v="1"/>
    <x v="3"/>
    <x v="0"/>
    <x v="11"/>
    <s v="Small Box"/>
    <s v="Eldon® Wave Desk Accessories"/>
    <n v="0.43"/>
    <x v="0"/>
    <x v="1"/>
    <x v="7"/>
    <s v="Saint Paul"/>
    <n v="55106"/>
    <x v="93"/>
    <x v="3"/>
    <d v="2015-04-05T00:00:00"/>
    <n v="0"/>
    <n v="-103.7124"/>
    <n v="12"/>
    <n v="28.32"/>
    <n v="89284"/>
    <n v="1"/>
    <n v="2.0700000000000003"/>
    <x v="1"/>
  </r>
  <r>
    <x v="679"/>
    <n v="0"/>
    <s v="Juan Justice"/>
    <x v="1"/>
    <n v="0.03"/>
    <x v="0"/>
    <n v="370.98"/>
    <n v="99"/>
    <x v="0"/>
    <x v="3"/>
    <x v="2"/>
    <x v="6"/>
    <s v="Jumbo Drum"/>
    <s v="Sauder Facets Collection Locker/File Cabinet, Sky Alder Finish"/>
    <n v="0.65"/>
    <x v="0"/>
    <x v="1"/>
    <x v="7"/>
    <s v="Saint Paul"/>
    <n v="55106"/>
    <x v="93"/>
    <x v="3"/>
    <d v="2015-04-06T00:00:00"/>
    <n v="1"/>
    <n v="-124.2864"/>
    <n v="6"/>
    <n v="2309.4899999999998"/>
    <n v="89284"/>
    <n v="0"/>
    <n v="370.95000000000005"/>
    <x v="1"/>
  </r>
  <r>
    <x v="680"/>
    <n v="1"/>
    <s v="Lois Hansen"/>
    <x v="1"/>
    <n v="0.1"/>
    <x v="0"/>
    <n v="22.38"/>
    <n v="15.1"/>
    <x v="1"/>
    <x v="2"/>
    <x v="2"/>
    <x v="5"/>
    <s v="Small Box"/>
    <s v="Avery Flip-Chart Easel Binder, Black"/>
    <n v="0.38"/>
    <x v="0"/>
    <x v="3"/>
    <x v="11"/>
    <s v="New York City"/>
    <n v="10009"/>
    <x v="93"/>
    <x v="3"/>
    <d v="2015-04-06T00:00:00"/>
    <n v="1"/>
    <n v="-107.51349999999999"/>
    <n v="26"/>
    <n v="564.98"/>
    <n v="36452"/>
    <n v="1"/>
    <n v="22.279999999999998"/>
    <x v="3"/>
  </r>
  <r>
    <x v="680"/>
    <n v="0"/>
    <s v="Lois Hansen"/>
    <x v="1"/>
    <n v="0.04"/>
    <x v="0"/>
    <n v="6.98"/>
    <n v="2.83"/>
    <x v="1"/>
    <x v="2"/>
    <x v="0"/>
    <x v="11"/>
    <s v="Small Pack"/>
    <s v="G.E. Halogen Desk Lamp Bulbs"/>
    <n v="0.37"/>
    <x v="0"/>
    <x v="3"/>
    <x v="11"/>
    <s v="New York City"/>
    <n v="10009"/>
    <x v="93"/>
    <x v="3"/>
    <d v="2015-04-07T00:00:00"/>
    <n v="2"/>
    <n v="46.01"/>
    <n v="18"/>
    <n v="129.47999999999999"/>
    <n v="36452"/>
    <n v="0"/>
    <n v="6.94"/>
    <x v="3"/>
  </r>
  <r>
    <x v="681"/>
    <n v="1"/>
    <s v="Henry O'Connell"/>
    <x v="1"/>
    <n v="0.1"/>
    <x v="0"/>
    <n v="22.38"/>
    <n v="15.1"/>
    <x v="1"/>
    <x v="2"/>
    <x v="2"/>
    <x v="5"/>
    <s v="Small Box"/>
    <s v="Avery Flip-Chart Easel Binder, Black"/>
    <n v="0.38"/>
    <x v="0"/>
    <x v="1"/>
    <x v="18"/>
    <s v="Leander"/>
    <n v="78641"/>
    <x v="93"/>
    <x v="3"/>
    <d v="2015-04-06T00:00:00"/>
    <n v="1"/>
    <n v="-107.51349999999999"/>
    <n v="7"/>
    <n v="152.11000000000001"/>
    <n v="91555"/>
    <n v="1"/>
    <n v="22.279999999999998"/>
    <x v="1"/>
  </r>
  <r>
    <x v="681"/>
    <n v="0"/>
    <s v="Henry O'Connell"/>
    <x v="1"/>
    <n v="0.04"/>
    <x v="0"/>
    <n v="6.98"/>
    <n v="2.83"/>
    <x v="1"/>
    <x v="2"/>
    <x v="0"/>
    <x v="11"/>
    <s v="Small Pack"/>
    <s v="G.E. Halogen Desk Lamp Bulbs"/>
    <n v="0.37"/>
    <x v="0"/>
    <x v="1"/>
    <x v="18"/>
    <s v="Leander"/>
    <n v="78641"/>
    <x v="93"/>
    <x v="3"/>
    <d v="2015-04-07T00:00:00"/>
    <n v="2"/>
    <n v="24.819299999999998"/>
    <n v="5"/>
    <n v="35.97"/>
    <n v="91555"/>
    <n v="0"/>
    <n v="6.94"/>
    <x v="1"/>
  </r>
  <r>
    <x v="682"/>
    <n v="1"/>
    <s v="Steve Raynor"/>
    <x v="1"/>
    <n v="0.05"/>
    <x v="0"/>
    <n v="85.99"/>
    <n v="0.99"/>
    <x v="1"/>
    <x v="1"/>
    <x v="1"/>
    <x v="12"/>
    <s v="Wrap Bag"/>
    <s v="Accessory34"/>
    <n v="0.55000000000000004"/>
    <x v="0"/>
    <x v="0"/>
    <x v="23"/>
    <s v="Taylors"/>
    <n v="29687"/>
    <x v="93"/>
    <x v="3"/>
    <d v="2015-04-07T00:00:00"/>
    <n v="2"/>
    <n v="36.216000000000001"/>
    <n v="4"/>
    <n v="291.64"/>
    <n v="86734"/>
    <n v="1"/>
    <n v="85.94"/>
    <x v="0"/>
  </r>
  <r>
    <x v="683"/>
    <n v="1"/>
    <s v="Gretchen Levine"/>
    <x v="3"/>
    <n v="0.03"/>
    <x v="0"/>
    <n v="320.64"/>
    <n v="29.2"/>
    <x v="0"/>
    <x v="2"/>
    <x v="0"/>
    <x v="0"/>
    <s v="Jumbo Box"/>
    <s v="Chromcraft 48&quot; x 96&quot; Racetrack Double Pedestal Table"/>
    <n v="0.66"/>
    <x v="0"/>
    <x v="3"/>
    <x v="27"/>
    <s v="Lima"/>
    <n v="45801"/>
    <x v="93"/>
    <x v="3"/>
    <d v="2015-04-07T00:00:00"/>
    <n v="2"/>
    <n v="429.75435599999997"/>
    <n v="7"/>
    <n v="2233.46"/>
    <n v="90630"/>
    <n v="1"/>
    <n v="320.61"/>
    <x v="3"/>
  </r>
  <r>
    <x v="684"/>
    <n v="1"/>
    <s v="Allan Dickinson"/>
    <x v="3"/>
    <n v="0.1"/>
    <x v="0"/>
    <n v="36.549999999999997"/>
    <n v="13.89"/>
    <x v="1"/>
    <x v="3"/>
    <x v="2"/>
    <x v="2"/>
    <s v="Wrap Bag"/>
    <s v="Dixon Ticonderoga Core-Lock Colored Pencils, 48-Color Set"/>
    <n v="0.41"/>
    <x v="0"/>
    <x v="0"/>
    <x v="1"/>
    <s v="Van Buren"/>
    <n v="72956"/>
    <x v="93"/>
    <x v="3"/>
    <d v="2015-04-07T00:00:00"/>
    <n v="2"/>
    <n v="-89.572000000000003"/>
    <n v="11"/>
    <n v="379.72"/>
    <n v="90646"/>
    <n v="1"/>
    <n v="36.449999999999996"/>
    <x v="0"/>
  </r>
  <r>
    <x v="685"/>
    <n v="1"/>
    <s v="Ruth Dudley"/>
    <x v="0"/>
    <n v="0.03"/>
    <x v="0"/>
    <n v="2.1800000000000002"/>
    <n v="1.38"/>
    <x v="1"/>
    <x v="0"/>
    <x v="2"/>
    <x v="14"/>
    <s v="Wrap Bag"/>
    <s v="Advantus Push Pins"/>
    <n v="0.44"/>
    <x v="0"/>
    <x v="3"/>
    <x v="29"/>
    <s v="Augusta"/>
    <n v="4330"/>
    <x v="94"/>
    <x v="4"/>
    <d v="2015-04-06T00:00:00"/>
    <n v="0"/>
    <n v="-7.04"/>
    <n v="7"/>
    <n v="15.73"/>
    <n v="87134"/>
    <n v="1"/>
    <n v="2.1500000000000004"/>
    <x v="3"/>
  </r>
  <r>
    <x v="686"/>
    <n v="1"/>
    <s v="Calvin Conway"/>
    <x v="0"/>
    <n v="0.01"/>
    <x v="0"/>
    <n v="170.98"/>
    <n v="35.89"/>
    <x v="0"/>
    <x v="0"/>
    <x v="0"/>
    <x v="10"/>
    <s v="Jumbo Box"/>
    <s v="Rush Hierlooms Collection 1&quot; Thick Stackable Bookcases"/>
    <n v="0.66"/>
    <x v="0"/>
    <x v="3"/>
    <x v="33"/>
    <s v="Old Bridge"/>
    <n v="8857"/>
    <x v="94"/>
    <x v="4"/>
    <d v="2015-04-08T00:00:00"/>
    <n v="2"/>
    <n v="538.52"/>
    <n v="10"/>
    <n v="1719.07"/>
    <n v="87134"/>
    <n v="0"/>
    <n v="170.97"/>
    <x v="3"/>
  </r>
  <r>
    <x v="687"/>
    <n v="1"/>
    <s v="Julia Reynolds"/>
    <x v="0"/>
    <n v="0.01"/>
    <x v="0"/>
    <n v="2.89"/>
    <n v="0.5"/>
    <x v="1"/>
    <x v="3"/>
    <x v="2"/>
    <x v="13"/>
    <s v="Small Box"/>
    <s v="Avery 498"/>
    <n v="0.38"/>
    <x v="0"/>
    <x v="2"/>
    <x v="3"/>
    <s v="Arvada"/>
    <n v="80004"/>
    <x v="94"/>
    <x v="4"/>
    <d v="2015-04-07T00:00:00"/>
    <n v="1"/>
    <n v="29.725200000000001"/>
    <n v="14"/>
    <n v="43.08"/>
    <n v="90833"/>
    <n v="1"/>
    <n v="2.8800000000000003"/>
    <x v="2"/>
  </r>
  <r>
    <x v="687"/>
    <n v="0"/>
    <s v="Julia Reynolds"/>
    <x v="0"/>
    <n v="0"/>
    <x v="1"/>
    <n v="55.99"/>
    <n v="5"/>
    <x v="1"/>
    <x v="3"/>
    <x v="1"/>
    <x v="12"/>
    <s v="Small Pack"/>
    <s v="Accessory6"/>
    <n v="0.8"/>
    <x v="0"/>
    <x v="2"/>
    <x v="3"/>
    <s v="Arvada"/>
    <n v="80004"/>
    <x v="94"/>
    <x v="4"/>
    <d v="2015-04-08T00:00:00"/>
    <n v="2"/>
    <n v="-187.11"/>
    <n v="5"/>
    <n v="258.93"/>
    <n v="90833"/>
    <n v="0"/>
    <n v="55.99"/>
    <x v="2"/>
  </r>
  <r>
    <x v="688"/>
    <n v="1"/>
    <s v="Kelly Sawyer"/>
    <x v="0"/>
    <n v="7.0000000000000007E-2"/>
    <x v="0"/>
    <n v="5.18"/>
    <n v="5.74"/>
    <x v="2"/>
    <x v="3"/>
    <x v="2"/>
    <x v="5"/>
    <s v="Small Box"/>
    <s v="Wilson Jones Impact Binders"/>
    <n v="0.36"/>
    <x v="0"/>
    <x v="0"/>
    <x v="17"/>
    <s v="Lafayette"/>
    <n v="70506"/>
    <x v="94"/>
    <x v="4"/>
    <d v="2015-04-08T00:00:00"/>
    <n v="2"/>
    <n v="-188.03399999999999"/>
    <n v="14"/>
    <n v="79.61"/>
    <n v="91000"/>
    <n v="1"/>
    <n v="5.1099999999999994"/>
    <x v="0"/>
  </r>
  <r>
    <x v="689"/>
    <n v="1"/>
    <s v="June Roberts"/>
    <x v="1"/>
    <n v="0.09"/>
    <x v="0"/>
    <n v="12.88"/>
    <n v="4.59"/>
    <x v="1"/>
    <x v="1"/>
    <x v="2"/>
    <x v="16"/>
    <s v="Wrap Bag"/>
    <s v="Martin-Yale Premier Letter Opener"/>
    <n v="0.82"/>
    <x v="0"/>
    <x v="1"/>
    <x v="2"/>
    <s v="Highland"/>
    <n v="46322"/>
    <x v="94"/>
    <x v="4"/>
    <d v="2015-04-06T00:00:00"/>
    <n v="0"/>
    <n v="-175.13"/>
    <n v="13"/>
    <n v="158.13"/>
    <n v="90248"/>
    <n v="1"/>
    <n v="12.790000000000001"/>
    <x v="1"/>
  </r>
  <r>
    <x v="690"/>
    <n v="1"/>
    <s v="Gerald Petty"/>
    <x v="1"/>
    <n v="0.02"/>
    <x v="0"/>
    <n v="45.99"/>
    <n v="4.99"/>
    <x v="2"/>
    <x v="1"/>
    <x v="1"/>
    <x v="12"/>
    <s v="Small Box"/>
    <s v="600 Series Non-Flip"/>
    <n v="0.56999999999999995"/>
    <x v="0"/>
    <x v="3"/>
    <x v="28"/>
    <s v="Lancaster"/>
    <n v="17602"/>
    <x v="94"/>
    <x v="4"/>
    <d v="2015-04-07T00:00:00"/>
    <n v="1"/>
    <n v="3.96"/>
    <n v="4"/>
    <n v="163.01"/>
    <n v="90248"/>
    <n v="0"/>
    <n v="45.97"/>
    <x v="3"/>
  </r>
  <r>
    <x v="534"/>
    <n v="0"/>
    <s v="Ricky Allred"/>
    <x v="1"/>
    <n v="0.06"/>
    <x v="0"/>
    <n v="89.83"/>
    <n v="35"/>
    <x v="1"/>
    <x v="2"/>
    <x v="2"/>
    <x v="6"/>
    <s v="Large Box"/>
    <s v="Fellowes Officeware™ Wire Shelving"/>
    <n v="0.83"/>
    <x v="0"/>
    <x v="0"/>
    <x v="23"/>
    <s v="Columbia"/>
    <n v="29203"/>
    <x v="94"/>
    <x v="4"/>
    <d v="2015-04-08T00:00:00"/>
    <n v="2"/>
    <n v="31.11"/>
    <n v="4"/>
    <n v="366.26"/>
    <n v="90766"/>
    <n v="1"/>
    <n v="89.77"/>
    <x v="0"/>
  </r>
  <r>
    <x v="534"/>
    <n v="0"/>
    <s v="Ricky Allred"/>
    <x v="1"/>
    <n v="0.1"/>
    <x v="0"/>
    <n v="13.43"/>
    <n v="5.5"/>
    <x v="1"/>
    <x v="2"/>
    <x v="2"/>
    <x v="6"/>
    <s v="Small Box"/>
    <s v="Fellowes Personal Hanging Folder Files, Navy"/>
    <n v="0.56999999999999995"/>
    <x v="0"/>
    <x v="0"/>
    <x v="23"/>
    <s v="Columbia"/>
    <n v="29203"/>
    <x v="94"/>
    <x v="4"/>
    <d v="2015-04-08T00:00:00"/>
    <n v="2"/>
    <n v="358.29539999999997"/>
    <n v="12"/>
    <n v="157.99"/>
    <n v="90766"/>
    <n v="0"/>
    <n v="13.33"/>
    <x v="0"/>
  </r>
  <r>
    <x v="534"/>
    <n v="0"/>
    <s v="Ricky Allred"/>
    <x v="1"/>
    <n v="0.01"/>
    <x v="0"/>
    <n v="125.99"/>
    <n v="7.69"/>
    <x v="1"/>
    <x v="2"/>
    <x v="1"/>
    <x v="12"/>
    <s v="Small Box"/>
    <s v="Timeport L7089"/>
    <n v="0.57999999999999996"/>
    <x v="0"/>
    <x v="0"/>
    <x v="23"/>
    <s v="Columbia"/>
    <n v="29203"/>
    <x v="94"/>
    <x v="4"/>
    <d v="2015-04-06T00:00:00"/>
    <n v="0"/>
    <n v="8.3219999999999992"/>
    <n v="11"/>
    <n v="1212.8800000000001"/>
    <n v="90766"/>
    <n v="0"/>
    <n v="125.97999999999999"/>
    <x v="0"/>
  </r>
  <r>
    <x v="691"/>
    <n v="1"/>
    <s v="Maurice Kelly"/>
    <x v="2"/>
    <n v="0.01"/>
    <x v="0"/>
    <n v="13.43"/>
    <n v="5.5"/>
    <x v="2"/>
    <x v="3"/>
    <x v="2"/>
    <x v="6"/>
    <s v="Small Box"/>
    <s v="Fellowes Personal Hanging Folder Files, Navy"/>
    <n v="0.56999999999999995"/>
    <x v="0"/>
    <x v="0"/>
    <x v="12"/>
    <s v="Lakeland"/>
    <n v="33801"/>
    <x v="94"/>
    <x v="4"/>
    <d v="2015-04-13T00:00:00"/>
    <n v="7"/>
    <n v="-313.02179999999998"/>
    <n v="7"/>
    <n v="99.75"/>
    <n v="89102"/>
    <n v="1"/>
    <n v="13.42"/>
    <x v="0"/>
  </r>
  <r>
    <x v="692"/>
    <n v="1"/>
    <s v="Stephanie Hawkins"/>
    <x v="2"/>
    <n v="0.06"/>
    <x v="0"/>
    <n v="60.65"/>
    <n v="12.23"/>
    <x v="1"/>
    <x v="1"/>
    <x v="0"/>
    <x v="11"/>
    <s v="Medium Box"/>
    <s v="Tenex Traditional Chairmats for Medium Pile Carpet, Standard Lip, 36&quot; x 48&quot;"/>
    <n v="0.64"/>
    <x v="0"/>
    <x v="1"/>
    <x v="30"/>
    <s v="Greenfield"/>
    <n v="53220"/>
    <x v="94"/>
    <x v="4"/>
    <d v="2015-04-08T00:00:00"/>
    <n v="2"/>
    <n v="427.00650000000002"/>
    <n v="10"/>
    <n v="618.85"/>
    <n v="89608"/>
    <n v="1"/>
    <n v="60.589999999999996"/>
    <x v="1"/>
  </r>
  <r>
    <x v="693"/>
    <n v="1"/>
    <s v="Marian Willis"/>
    <x v="2"/>
    <n v="0.05"/>
    <x v="0"/>
    <n v="4.84"/>
    <n v="0.71"/>
    <x v="1"/>
    <x v="2"/>
    <x v="2"/>
    <x v="2"/>
    <s v="Wrap Bag"/>
    <s v="*Staples* Highlighting Markers"/>
    <n v="0.52"/>
    <x v="0"/>
    <x v="1"/>
    <x v="13"/>
    <s v="La Vista"/>
    <n v="68128"/>
    <x v="94"/>
    <x v="4"/>
    <d v="2015-04-15T00:00:00"/>
    <n v="9"/>
    <n v="13.4481"/>
    <n v="4"/>
    <n v="19.489999999999998"/>
    <n v="89873"/>
    <n v="1"/>
    <n v="4.79"/>
    <x v="1"/>
  </r>
  <r>
    <x v="694"/>
    <n v="1"/>
    <s v="Caroline Johnston"/>
    <x v="4"/>
    <n v="0.04"/>
    <x v="0"/>
    <n v="300.98"/>
    <n v="54.92"/>
    <x v="0"/>
    <x v="1"/>
    <x v="0"/>
    <x v="10"/>
    <s v="Jumbo Box"/>
    <s v="Atlantic Metals Mobile 5-Shelf Bookcases, Custom Colors"/>
    <n v="0.55000000000000004"/>
    <x v="0"/>
    <x v="3"/>
    <x v="35"/>
    <s v="Boston"/>
    <n v="2129"/>
    <x v="94"/>
    <x v="4"/>
    <d v="2015-04-07T00:00:00"/>
    <n v="1"/>
    <n v="2023.75"/>
    <n v="31"/>
    <n v="9459.94"/>
    <n v="42599"/>
    <n v="1"/>
    <n v="300.94"/>
    <x v="3"/>
  </r>
  <r>
    <x v="695"/>
    <n v="1"/>
    <s v="Lois Hamilton"/>
    <x v="4"/>
    <n v="0.04"/>
    <x v="0"/>
    <n v="300.98"/>
    <n v="54.92"/>
    <x v="0"/>
    <x v="1"/>
    <x v="0"/>
    <x v="10"/>
    <s v="Jumbo Box"/>
    <s v="Atlantic Metals Mobile 5-Shelf Bookcases, Custom Colors"/>
    <n v="0.55000000000000004"/>
    <x v="0"/>
    <x v="3"/>
    <x v="47"/>
    <s v="Dover"/>
    <n v="3820"/>
    <x v="94"/>
    <x v="4"/>
    <d v="2015-04-07T00:00:00"/>
    <n v="1"/>
    <n v="1684.4763"/>
    <n v="8"/>
    <n v="2441.27"/>
    <n v="88204"/>
    <n v="1"/>
    <n v="300.94"/>
    <x v="3"/>
  </r>
  <r>
    <x v="696"/>
    <n v="1"/>
    <s v="Jason Bray"/>
    <x v="4"/>
    <n v="0"/>
    <x v="1"/>
    <n v="8.34"/>
    <n v="4.82"/>
    <x v="1"/>
    <x v="2"/>
    <x v="2"/>
    <x v="7"/>
    <s v="Small Box"/>
    <s v="Southworth 25% Cotton Antique Laid Paper &amp; Envelopes"/>
    <n v="0.4"/>
    <x v="0"/>
    <x v="2"/>
    <x v="8"/>
    <s v="Mission Viejo"/>
    <n v="92691"/>
    <x v="94"/>
    <x v="4"/>
    <d v="2015-04-07T00:00:00"/>
    <n v="1"/>
    <n v="-5.05"/>
    <n v="9"/>
    <n v="76.23"/>
    <n v="91513"/>
    <n v="1"/>
    <n v="8.34"/>
    <x v="2"/>
  </r>
  <r>
    <x v="697"/>
    <n v="1"/>
    <s v="Kerry Wilkerson"/>
    <x v="1"/>
    <n v="0.1"/>
    <x v="0"/>
    <n v="65.989999999999995"/>
    <n v="3.99"/>
    <x v="2"/>
    <x v="0"/>
    <x v="1"/>
    <x v="12"/>
    <s v="Small Box"/>
    <s v="StarTAC 7760"/>
    <n v="0.59"/>
    <x v="0"/>
    <x v="2"/>
    <x v="37"/>
    <s v="Moscow"/>
    <n v="83843"/>
    <x v="95"/>
    <x v="5"/>
    <d v="2015-04-09T00:00:00"/>
    <n v="2"/>
    <n v="-88.624799999999993"/>
    <n v="5"/>
    <n v="272.86"/>
    <n v="90653"/>
    <n v="1"/>
    <n v="65.89"/>
    <x v="2"/>
  </r>
  <r>
    <x v="698"/>
    <n v="1"/>
    <s v="Ted Crowder"/>
    <x v="1"/>
    <n v="0.09"/>
    <x v="0"/>
    <n v="77.510000000000005"/>
    <n v="4"/>
    <x v="1"/>
    <x v="1"/>
    <x v="1"/>
    <x v="1"/>
    <s v="Small Box"/>
    <s v="Micro Innovations Media Access Pro Keyboard"/>
    <n v="0.76"/>
    <x v="0"/>
    <x v="1"/>
    <x v="6"/>
    <s v="University City"/>
    <n v="63130"/>
    <x v="95"/>
    <x v="5"/>
    <d v="2015-04-09T00:00:00"/>
    <n v="2"/>
    <n v="-387.1044"/>
    <n v="1"/>
    <n v="77.47"/>
    <n v="89818"/>
    <n v="1"/>
    <n v="77.42"/>
    <x v="1"/>
  </r>
  <r>
    <x v="699"/>
    <n v="1"/>
    <s v="James Beck"/>
    <x v="2"/>
    <n v="0.02"/>
    <x v="0"/>
    <n v="5.58"/>
    <n v="5.3"/>
    <x v="1"/>
    <x v="2"/>
    <x v="2"/>
    <x v="15"/>
    <s v="Small Box"/>
    <s v="Staples Brown Kraft Recycled Clasp Envelopes"/>
    <n v="0.35"/>
    <x v="0"/>
    <x v="2"/>
    <x v="41"/>
    <s v="Flagstaff"/>
    <n v="86001"/>
    <x v="95"/>
    <x v="5"/>
    <d v="2015-04-12T00:00:00"/>
    <n v="5"/>
    <n v="-22.48"/>
    <n v="3"/>
    <n v="18.670000000000002"/>
    <n v="88941"/>
    <n v="1"/>
    <n v="5.5600000000000005"/>
    <x v="2"/>
  </r>
  <r>
    <x v="699"/>
    <n v="0"/>
    <s v="James Beck"/>
    <x v="2"/>
    <n v="0.03"/>
    <x v="0"/>
    <n v="40.89"/>
    <n v="18.98"/>
    <x v="1"/>
    <x v="2"/>
    <x v="0"/>
    <x v="11"/>
    <s v="Small Box"/>
    <s v="Eldon Executive Woodline II Cherry Finish Desk Accessories"/>
    <n v="0.56999999999999995"/>
    <x v="0"/>
    <x v="2"/>
    <x v="41"/>
    <s v="Flagstaff"/>
    <n v="86001"/>
    <x v="95"/>
    <x v="5"/>
    <d v="2015-04-14T00:00:00"/>
    <n v="7"/>
    <n v="78.98"/>
    <n v="5"/>
    <n v="210.77"/>
    <n v="88941"/>
    <n v="0"/>
    <n v="40.86"/>
    <x v="2"/>
  </r>
  <r>
    <x v="700"/>
    <n v="1"/>
    <s v="Eleanor Swain"/>
    <x v="2"/>
    <n v="0.02"/>
    <x v="0"/>
    <n v="5.58"/>
    <n v="5.3"/>
    <x v="1"/>
    <x v="2"/>
    <x v="2"/>
    <x v="15"/>
    <s v="Small Box"/>
    <s v="Staples Brown Kraft Recycled Clasp Envelopes"/>
    <n v="0.35"/>
    <x v="0"/>
    <x v="0"/>
    <x v="9"/>
    <s v="Charlotte"/>
    <n v="28204"/>
    <x v="95"/>
    <x v="5"/>
    <d v="2015-04-12T00:00:00"/>
    <n v="5"/>
    <n v="-29.898399999999999"/>
    <n v="11"/>
    <n v="68.459999999999994"/>
    <n v="5509"/>
    <n v="1"/>
    <n v="5.5600000000000005"/>
    <x v="0"/>
  </r>
  <r>
    <x v="700"/>
    <n v="0"/>
    <s v="Eleanor Swain"/>
    <x v="2"/>
    <n v="0.03"/>
    <x v="0"/>
    <n v="40.89"/>
    <n v="18.98"/>
    <x v="1"/>
    <x v="2"/>
    <x v="0"/>
    <x v="11"/>
    <s v="Small Box"/>
    <s v="Eldon Executive Woodline II Cherry Finish Desk Accessories"/>
    <n v="0.56999999999999995"/>
    <x v="0"/>
    <x v="0"/>
    <x v="9"/>
    <s v="Charlotte"/>
    <n v="28204"/>
    <x v="95"/>
    <x v="5"/>
    <d v="2015-04-14T00:00:00"/>
    <n v="7"/>
    <n v="52.916600000000003"/>
    <n v="21"/>
    <n v="885.23"/>
    <n v="5509"/>
    <n v="0"/>
    <n v="40.86"/>
    <x v="0"/>
  </r>
  <r>
    <x v="630"/>
    <n v="0"/>
    <s v="Johnny Reid"/>
    <x v="2"/>
    <n v="0.1"/>
    <x v="0"/>
    <n v="40.479999999999997"/>
    <n v="19.989999999999998"/>
    <x v="1"/>
    <x v="3"/>
    <x v="1"/>
    <x v="1"/>
    <s v="Small Box"/>
    <s v="Keytronic Designer 104- Key Black Keyboard"/>
    <n v="0.77"/>
    <x v="0"/>
    <x v="1"/>
    <x v="2"/>
    <s v="Crown Point"/>
    <n v="46307"/>
    <x v="95"/>
    <x v="5"/>
    <d v="2015-04-09T00:00:00"/>
    <n v="2"/>
    <n v="-580.32000000000005"/>
    <n v="9"/>
    <n v="355.84"/>
    <n v="89848"/>
    <n v="1"/>
    <n v="40.379999999999995"/>
    <x v="1"/>
  </r>
  <r>
    <x v="313"/>
    <n v="0"/>
    <s v="Nelson Hensley"/>
    <x v="2"/>
    <n v="0.1"/>
    <x v="0"/>
    <n v="40.479999999999997"/>
    <n v="19.989999999999998"/>
    <x v="1"/>
    <x v="3"/>
    <x v="1"/>
    <x v="1"/>
    <s v="Small Box"/>
    <s v="Keytronic Designer 104- Key Black Keyboard"/>
    <n v="0.77"/>
    <x v="0"/>
    <x v="2"/>
    <x v="4"/>
    <s v="Seattle"/>
    <n v="98105"/>
    <x v="95"/>
    <x v="5"/>
    <d v="2015-04-09T00:00:00"/>
    <n v="2"/>
    <n v="-580.32000000000005"/>
    <n v="36"/>
    <n v="1423.35"/>
    <n v="8994"/>
    <n v="1"/>
    <n v="40.379999999999995"/>
    <x v="2"/>
  </r>
  <r>
    <x v="701"/>
    <n v="1"/>
    <s v="Seth Merrill"/>
    <x v="4"/>
    <n v="0.06"/>
    <x v="0"/>
    <n v="17.670000000000002"/>
    <n v="8.99"/>
    <x v="2"/>
    <x v="0"/>
    <x v="0"/>
    <x v="11"/>
    <s v="Small Pack"/>
    <s v="Executive Impressions 12&quot; Wall Clock"/>
    <n v="0.47"/>
    <x v="0"/>
    <x v="1"/>
    <x v="13"/>
    <s v="Papillion"/>
    <n v="68046"/>
    <x v="95"/>
    <x v="5"/>
    <d v="2015-04-08T00:00:00"/>
    <n v="1"/>
    <n v="38.06"/>
    <n v="4"/>
    <n v="69.959999999999994"/>
    <n v="87765"/>
    <n v="1"/>
    <n v="17.610000000000003"/>
    <x v="1"/>
  </r>
  <r>
    <x v="702"/>
    <n v="1"/>
    <s v="Charles Ward"/>
    <x v="4"/>
    <n v="0"/>
    <x v="1"/>
    <n v="65.989999999999995"/>
    <n v="5.26"/>
    <x v="1"/>
    <x v="3"/>
    <x v="1"/>
    <x v="12"/>
    <s v="Small Box"/>
    <s v="g520"/>
    <n v="0.59"/>
    <x v="0"/>
    <x v="2"/>
    <x v="8"/>
    <s v="Moreno Valley"/>
    <n v="92553"/>
    <x v="95"/>
    <x v="5"/>
    <d v="2015-04-08T00:00:00"/>
    <n v="1"/>
    <n v="369.99869999999999"/>
    <n v="9"/>
    <n v="536.23"/>
    <n v="87086"/>
    <n v="1"/>
    <n v="65.989999999999995"/>
    <x v="2"/>
  </r>
  <r>
    <x v="274"/>
    <n v="0"/>
    <s v="Pamela Wiley"/>
    <x v="4"/>
    <n v="0"/>
    <x v="1"/>
    <n v="65.989999999999995"/>
    <n v="5.26"/>
    <x v="1"/>
    <x v="3"/>
    <x v="1"/>
    <x v="12"/>
    <s v="Small Box"/>
    <s v="g520"/>
    <n v="0.59"/>
    <x v="0"/>
    <x v="3"/>
    <x v="35"/>
    <s v="Boston"/>
    <n v="2113"/>
    <x v="95"/>
    <x v="5"/>
    <d v="2015-04-08T00:00:00"/>
    <n v="1"/>
    <n v="542.25"/>
    <n v="36"/>
    <n v="2144.92"/>
    <n v="10277"/>
    <n v="1"/>
    <n v="65.989999999999995"/>
    <x v="3"/>
  </r>
  <r>
    <x v="703"/>
    <n v="1"/>
    <s v="Gene Heath Cross"/>
    <x v="4"/>
    <n v="0.03"/>
    <x v="0"/>
    <n v="27.48"/>
    <n v="4"/>
    <x v="1"/>
    <x v="0"/>
    <x v="1"/>
    <x v="1"/>
    <s v="Small Box"/>
    <s v="Belkin MediaBoard 104- Keyboard"/>
    <n v="0.75"/>
    <x v="0"/>
    <x v="3"/>
    <x v="11"/>
    <s v="Jamestown"/>
    <n v="14701"/>
    <x v="95"/>
    <x v="5"/>
    <d v="2015-04-08T00:00:00"/>
    <n v="1"/>
    <n v="-88.840800000000002"/>
    <n v="11"/>
    <n v="294.97000000000003"/>
    <n v="89175"/>
    <n v="1"/>
    <n v="27.45"/>
    <x v="3"/>
  </r>
  <r>
    <x v="703"/>
    <n v="0"/>
    <s v="Gene Heath Cross"/>
    <x v="4"/>
    <n v="0.1"/>
    <x v="0"/>
    <n v="179.99"/>
    <n v="19.989999999999998"/>
    <x v="1"/>
    <x v="0"/>
    <x v="1"/>
    <x v="1"/>
    <s v="Small Box"/>
    <s v="Motorola SB4200 Cable Modem"/>
    <n v="0.48"/>
    <x v="0"/>
    <x v="3"/>
    <x v="11"/>
    <s v="Jamestown"/>
    <n v="14701"/>
    <x v="95"/>
    <x v="5"/>
    <d v="2015-04-08T00:00:00"/>
    <n v="1"/>
    <n v="1208.9903999999999"/>
    <n v="14"/>
    <n v="2458.0500000000002"/>
    <n v="89175"/>
    <n v="0"/>
    <n v="179.89000000000001"/>
    <x v="3"/>
  </r>
  <r>
    <x v="703"/>
    <n v="0"/>
    <s v="Gene Heath Cross"/>
    <x v="4"/>
    <n v="0.1"/>
    <x v="0"/>
    <n v="140.85"/>
    <n v="19.989999999999998"/>
    <x v="1"/>
    <x v="0"/>
    <x v="2"/>
    <x v="6"/>
    <s v="Small Box"/>
    <s v="Fellowes Strictly Business® Drawer File, Letter/Legal Size"/>
    <n v="0.73"/>
    <x v="0"/>
    <x v="3"/>
    <x v="11"/>
    <s v="Jamestown"/>
    <n v="14701"/>
    <x v="95"/>
    <x v="5"/>
    <d v="2015-04-09T00:00:00"/>
    <n v="2"/>
    <n v="9.9911999999999992"/>
    <n v="19"/>
    <n v="2465.75"/>
    <n v="89175"/>
    <n v="0"/>
    <n v="140.75"/>
    <x v="3"/>
  </r>
  <r>
    <x v="704"/>
    <n v="1"/>
    <s v="Evan Kelley"/>
    <x v="3"/>
    <n v="0.05"/>
    <x v="0"/>
    <n v="291.73"/>
    <n v="48.8"/>
    <x v="0"/>
    <x v="1"/>
    <x v="0"/>
    <x v="9"/>
    <s v="Jumbo Drum"/>
    <s v="Hon 4070 Series Pagoda™ Armless Upholstered Stacking Chairs"/>
    <n v="0.56000000000000005"/>
    <x v="0"/>
    <x v="1"/>
    <x v="25"/>
    <s v="Garden City"/>
    <n v="48135"/>
    <x v="95"/>
    <x v="5"/>
    <d v="2015-04-09T00:00:00"/>
    <n v="2"/>
    <n v="550.38080000000002"/>
    <n v="6"/>
    <n v="1818.41"/>
    <n v="88557"/>
    <n v="1"/>
    <n v="291.68"/>
    <x v="1"/>
  </r>
  <r>
    <x v="705"/>
    <n v="1"/>
    <s v="Max Hubbard"/>
    <x v="3"/>
    <n v="0.08"/>
    <x v="0"/>
    <n v="12.53"/>
    <n v="0.5"/>
    <x v="1"/>
    <x v="2"/>
    <x v="2"/>
    <x v="13"/>
    <s v="Small Box"/>
    <s v="Avery 485"/>
    <n v="0.38"/>
    <x v="0"/>
    <x v="0"/>
    <x v="12"/>
    <s v="Winter Park"/>
    <n v="32789"/>
    <x v="95"/>
    <x v="5"/>
    <d v="2015-04-08T00:00:00"/>
    <n v="1"/>
    <n v="215.71799999999999"/>
    <n v="5"/>
    <n v="61.1"/>
    <n v="91017"/>
    <n v="1"/>
    <n v="12.45"/>
    <x v="0"/>
  </r>
  <r>
    <x v="706"/>
    <n v="1"/>
    <s v="Helen Ferguson"/>
    <x v="3"/>
    <n v="0.02"/>
    <x v="0"/>
    <n v="178.47"/>
    <n v="19.989999999999998"/>
    <x v="1"/>
    <x v="2"/>
    <x v="2"/>
    <x v="6"/>
    <s v="Small Box"/>
    <s v="Hot File® 7-Pocket, Floor Stand"/>
    <n v="0.55000000000000004"/>
    <x v="0"/>
    <x v="0"/>
    <x v="12"/>
    <s v="Winter Springs"/>
    <n v="32708"/>
    <x v="95"/>
    <x v="5"/>
    <d v="2015-04-08T00:00:00"/>
    <n v="1"/>
    <n v="106.98480000000001"/>
    <n v="1"/>
    <n v="193.81"/>
    <n v="91017"/>
    <n v="0"/>
    <n v="178.45"/>
    <x v="0"/>
  </r>
  <r>
    <x v="707"/>
    <n v="1"/>
    <s v="Timothy Reese"/>
    <x v="0"/>
    <n v="0"/>
    <x v="1"/>
    <n v="4.42"/>
    <n v="4.99"/>
    <x v="1"/>
    <x v="0"/>
    <x v="2"/>
    <x v="15"/>
    <s v="Small Box"/>
    <s v="Grip Seal Envelopes"/>
    <n v="0.38"/>
    <x v="0"/>
    <x v="3"/>
    <x v="11"/>
    <s v="Smithtown"/>
    <n v="11787"/>
    <x v="96"/>
    <x v="6"/>
    <d v="2015-04-09T00:00:00"/>
    <n v="1"/>
    <n v="-59.82"/>
    <n v="7"/>
    <n v="33.47"/>
    <n v="86837"/>
    <n v="1"/>
    <n v="4.42"/>
    <x v="3"/>
  </r>
  <r>
    <x v="708"/>
    <n v="1"/>
    <s v="Diana Coble Hubbard"/>
    <x v="0"/>
    <n v="0.01"/>
    <x v="0"/>
    <n v="42.98"/>
    <n v="4.62"/>
    <x v="2"/>
    <x v="3"/>
    <x v="2"/>
    <x v="8"/>
    <s v="Small Box"/>
    <s v="Belkin F9M820V08 8 Outlet Surge"/>
    <n v="0.56000000000000005"/>
    <x v="0"/>
    <x v="1"/>
    <x v="18"/>
    <s v="Grand Prairie"/>
    <n v="75051"/>
    <x v="96"/>
    <x v="6"/>
    <d v="2015-04-10T00:00:00"/>
    <n v="2"/>
    <n v="285.47370000000001"/>
    <n v="9"/>
    <n v="413.73"/>
    <n v="86686"/>
    <n v="1"/>
    <n v="42.97"/>
    <x v="1"/>
  </r>
  <r>
    <x v="709"/>
    <n v="1"/>
    <s v="Benjamin Lam"/>
    <x v="0"/>
    <n v="7.0000000000000007E-2"/>
    <x v="0"/>
    <n v="2.94"/>
    <n v="0.81"/>
    <x v="1"/>
    <x v="3"/>
    <x v="2"/>
    <x v="2"/>
    <s v="Wrap Bag"/>
    <s v="Prang Colored Pencils"/>
    <n v="0.4"/>
    <x v="0"/>
    <x v="0"/>
    <x v="5"/>
    <s v="Atlanta"/>
    <n v="30318"/>
    <x v="96"/>
    <x v="6"/>
    <d v="2015-04-09T00:00:00"/>
    <n v="1"/>
    <n v="-93.927400000000006"/>
    <n v="10"/>
    <n v="29.88"/>
    <n v="86064"/>
    <n v="1"/>
    <n v="2.87"/>
    <x v="0"/>
  </r>
  <r>
    <x v="452"/>
    <n v="0"/>
    <s v="Lorraine Boykin"/>
    <x v="0"/>
    <n v="0.05"/>
    <x v="0"/>
    <n v="35.44"/>
    <n v="5.09"/>
    <x v="1"/>
    <x v="1"/>
    <x v="2"/>
    <x v="7"/>
    <s v="Small Box"/>
    <s v="Xerox 1932"/>
    <n v="0.38"/>
    <x v="0"/>
    <x v="3"/>
    <x v="11"/>
    <s v="Shirley"/>
    <n v="11967"/>
    <x v="96"/>
    <x v="6"/>
    <d v="2015-04-09T00:00:00"/>
    <n v="1"/>
    <n v="240.17519999999999"/>
    <n v="10"/>
    <n v="348.08"/>
    <n v="89314"/>
    <n v="1"/>
    <n v="35.39"/>
    <x v="3"/>
  </r>
  <r>
    <x v="710"/>
    <n v="1"/>
    <s v="Wayne Lutz"/>
    <x v="2"/>
    <n v="0.06"/>
    <x v="0"/>
    <n v="40.97"/>
    <n v="1.99"/>
    <x v="1"/>
    <x v="1"/>
    <x v="1"/>
    <x v="1"/>
    <s v="Small Pack"/>
    <s v="TDK 4.7GB DVD-R Spindle, 15/Pack"/>
    <n v="0.42"/>
    <x v="0"/>
    <x v="3"/>
    <x v="35"/>
    <s v="Hopkinton"/>
    <n v="1748"/>
    <x v="96"/>
    <x v="6"/>
    <d v="2015-04-12T00:00:00"/>
    <n v="4"/>
    <n v="341.19810000000001"/>
    <n v="12"/>
    <n v="494.49"/>
    <n v="87823"/>
    <n v="1"/>
    <n v="40.909999999999997"/>
    <x v="3"/>
  </r>
  <r>
    <x v="711"/>
    <n v="1"/>
    <s v="Meredith Humphrey"/>
    <x v="4"/>
    <n v="0.05"/>
    <x v="0"/>
    <n v="35.89"/>
    <n v="14.72"/>
    <x v="1"/>
    <x v="2"/>
    <x v="2"/>
    <x v="15"/>
    <s v="Small Box"/>
    <s v="Jet-Pak Recycled Peel 'N' Seal Padded Mailers"/>
    <n v="0.4"/>
    <x v="0"/>
    <x v="0"/>
    <x v="9"/>
    <s v="Cary"/>
    <n v="27511"/>
    <x v="96"/>
    <x v="6"/>
    <d v="2015-04-09T00:00:00"/>
    <n v="1"/>
    <n v="22.866"/>
    <n v="19"/>
    <n v="680.39"/>
    <n v="88391"/>
    <n v="1"/>
    <n v="35.840000000000003"/>
    <x v="0"/>
  </r>
  <r>
    <x v="711"/>
    <n v="0"/>
    <s v="Meredith Humphrey"/>
    <x v="4"/>
    <n v="0"/>
    <x v="1"/>
    <n v="11.48"/>
    <n v="5.43"/>
    <x v="1"/>
    <x v="2"/>
    <x v="2"/>
    <x v="7"/>
    <s v="Small Box"/>
    <s v="Personal Creations™ Ink Jet Cards and Labels"/>
    <n v="0.36"/>
    <x v="0"/>
    <x v="0"/>
    <x v="9"/>
    <s v="Cary"/>
    <n v="27511"/>
    <x v="96"/>
    <x v="6"/>
    <d v="2015-04-08T00:00:00"/>
    <n v="0"/>
    <n v="115.72799999999999"/>
    <n v="6"/>
    <n v="75.52"/>
    <n v="88391"/>
    <n v="0"/>
    <n v="11.48"/>
    <x v="0"/>
  </r>
  <r>
    <x v="599"/>
    <n v="0"/>
    <s v="Laurie Moon"/>
    <x v="3"/>
    <n v="7.0000000000000007E-2"/>
    <x v="0"/>
    <n v="3.98"/>
    <n v="5.26"/>
    <x v="1"/>
    <x v="1"/>
    <x v="2"/>
    <x v="5"/>
    <s v="Small Box"/>
    <s v="Ibico Presentation Index for Binding Systems"/>
    <n v="0.38"/>
    <x v="0"/>
    <x v="3"/>
    <x v="11"/>
    <s v="Ossining"/>
    <n v="10562"/>
    <x v="96"/>
    <x v="6"/>
    <d v="2015-04-10T00:00:00"/>
    <n v="2"/>
    <n v="-59.963760000000001"/>
    <n v="7"/>
    <n v="29.77"/>
    <n v="86466"/>
    <n v="1"/>
    <n v="3.91"/>
    <x v="3"/>
  </r>
  <r>
    <x v="599"/>
    <n v="0"/>
    <s v="Laurie Moon"/>
    <x v="3"/>
    <n v="7.0000000000000007E-2"/>
    <x v="0"/>
    <n v="12.22"/>
    <n v="2.85"/>
    <x v="1"/>
    <x v="1"/>
    <x v="0"/>
    <x v="11"/>
    <s v="Small Pack"/>
    <s v="Aluminum Document Frame"/>
    <n v="0.55000000000000004"/>
    <x v="0"/>
    <x v="3"/>
    <x v="11"/>
    <s v="Ossining"/>
    <n v="10562"/>
    <x v="96"/>
    <x v="6"/>
    <d v="2015-04-08T00:00:00"/>
    <n v="0"/>
    <n v="89.4148"/>
    <n v="12"/>
    <n v="147.19"/>
    <n v="86466"/>
    <n v="0"/>
    <n v="12.15"/>
    <x v="3"/>
  </r>
  <r>
    <x v="712"/>
    <n v="1"/>
    <s v="Karen Warren"/>
    <x v="3"/>
    <n v="0.08"/>
    <x v="0"/>
    <n v="4.55"/>
    <n v="1.49"/>
    <x v="1"/>
    <x v="2"/>
    <x v="2"/>
    <x v="5"/>
    <s v="Small Box"/>
    <s v="Presstex Flexible Ring Binders"/>
    <n v="0.35"/>
    <x v="0"/>
    <x v="1"/>
    <x v="7"/>
    <s v="Fridley"/>
    <n v="55432"/>
    <x v="96"/>
    <x v="6"/>
    <d v="2015-04-09T00:00:00"/>
    <n v="1"/>
    <n v="27.0273"/>
    <n v="9"/>
    <n v="39.17"/>
    <n v="91447"/>
    <n v="1"/>
    <n v="4.47"/>
    <x v="1"/>
  </r>
  <r>
    <x v="713"/>
    <n v="1"/>
    <s v="Marcia Greenberg"/>
    <x v="3"/>
    <n v="0.04"/>
    <x v="0"/>
    <n v="70.98"/>
    <n v="26.74"/>
    <x v="0"/>
    <x v="3"/>
    <x v="0"/>
    <x v="10"/>
    <s v="Jumbo Box"/>
    <s v="Hon Metal Bookcases, Black"/>
    <n v="0.6"/>
    <x v="0"/>
    <x v="2"/>
    <x v="41"/>
    <s v="Bullhead City"/>
    <n v="86442"/>
    <x v="96"/>
    <x v="6"/>
    <d v="2015-04-10T00:00:00"/>
    <n v="2"/>
    <n v="-84.628799999999998"/>
    <n v="19"/>
    <n v="1345.33"/>
    <n v="87679"/>
    <n v="1"/>
    <n v="70.94"/>
    <x v="2"/>
  </r>
  <r>
    <x v="714"/>
    <n v="1"/>
    <s v="Shawn Stern"/>
    <x v="0"/>
    <n v="0.06"/>
    <x v="0"/>
    <n v="8.57"/>
    <n v="6.14"/>
    <x v="1"/>
    <x v="2"/>
    <x v="2"/>
    <x v="16"/>
    <s v="Small Pack"/>
    <s v="Acme® Office Executive Series Stainless Steel Trimmers"/>
    <n v="0.59"/>
    <x v="0"/>
    <x v="0"/>
    <x v="21"/>
    <s v="Tysons Corner"/>
    <n v="22102"/>
    <x v="97"/>
    <x v="0"/>
    <d v="2015-04-10T00:00:00"/>
    <n v="1"/>
    <n v="105.678"/>
    <n v="11"/>
    <n v="94.97"/>
    <n v="90669"/>
    <n v="1"/>
    <n v="8.51"/>
    <x v="0"/>
  </r>
  <r>
    <x v="715"/>
    <n v="1"/>
    <s v="Glenda Herbert"/>
    <x v="0"/>
    <n v="7.0000000000000007E-2"/>
    <x v="0"/>
    <n v="400.97"/>
    <n v="48.26"/>
    <x v="0"/>
    <x v="1"/>
    <x v="1"/>
    <x v="3"/>
    <s v="Jumbo Box"/>
    <s v="Hewlett-Packard Deskjet 1220Cse Color Inkjet Printer"/>
    <n v="0.36"/>
    <x v="0"/>
    <x v="2"/>
    <x v="8"/>
    <s v="Huntington Beach"/>
    <n v="92646"/>
    <x v="97"/>
    <x v="0"/>
    <d v="2015-04-10T00:00:00"/>
    <n v="1"/>
    <n v="2581.5590999999999"/>
    <n v="10"/>
    <n v="3741.39"/>
    <n v="85939"/>
    <n v="1"/>
    <n v="400.90000000000003"/>
    <x v="2"/>
  </r>
  <r>
    <x v="716"/>
    <n v="1"/>
    <s v="Gary Hester"/>
    <x v="0"/>
    <n v="0.1"/>
    <x v="0"/>
    <n v="120.98"/>
    <n v="9.07"/>
    <x v="2"/>
    <x v="1"/>
    <x v="2"/>
    <x v="5"/>
    <s v="Small Box"/>
    <s v="GBC VeloBinder Electric Binding Machine"/>
    <n v="0.35"/>
    <x v="0"/>
    <x v="1"/>
    <x v="18"/>
    <s v="Flower Mound"/>
    <n v="75028"/>
    <x v="97"/>
    <x v="0"/>
    <d v="2015-04-11T00:00:00"/>
    <n v="2"/>
    <n v="297.45715999999999"/>
    <n v="5"/>
    <n v="568.24"/>
    <n v="89375"/>
    <n v="1"/>
    <n v="120.88000000000001"/>
    <x v="1"/>
  </r>
  <r>
    <x v="716"/>
    <n v="0"/>
    <s v="Gary Hester"/>
    <x v="0"/>
    <n v="0.02"/>
    <x v="0"/>
    <n v="152.47999999999999"/>
    <n v="6.5"/>
    <x v="2"/>
    <x v="1"/>
    <x v="1"/>
    <x v="1"/>
    <s v="Small Box"/>
    <s v="Adesso Programmable 142-Key Keyboard"/>
    <n v="0.74"/>
    <x v="0"/>
    <x v="1"/>
    <x v="18"/>
    <s v="Flower Mound"/>
    <n v="75028"/>
    <x v="97"/>
    <x v="0"/>
    <d v="2015-04-11T00:00:00"/>
    <n v="2"/>
    <n v="-564.60239999999999"/>
    <n v="1"/>
    <n v="162.91"/>
    <n v="89375"/>
    <n v="0"/>
    <n v="152.45999999999998"/>
    <x v="1"/>
  </r>
  <r>
    <x v="717"/>
    <n v="1"/>
    <s v="Sandy Hunt"/>
    <x v="1"/>
    <n v="0.03"/>
    <x v="0"/>
    <n v="4.4800000000000004"/>
    <n v="49"/>
    <x v="1"/>
    <x v="1"/>
    <x v="2"/>
    <x v="8"/>
    <s v="Large Box"/>
    <s v="Hoover Portapower™ Portable Vacuum"/>
    <n v="0.6"/>
    <x v="0"/>
    <x v="0"/>
    <x v="12"/>
    <s v="Altamonte Springs"/>
    <n v="32701"/>
    <x v="97"/>
    <x v="0"/>
    <d v="2015-04-11T00:00:00"/>
    <n v="2"/>
    <n v="64.266000000000005"/>
    <n v="2"/>
    <n v="21.46"/>
    <n v="89787"/>
    <n v="1"/>
    <n v="4.45"/>
    <x v="0"/>
  </r>
  <r>
    <x v="717"/>
    <n v="0"/>
    <s v="Sandy Hunt"/>
    <x v="1"/>
    <n v="0.06"/>
    <x v="0"/>
    <n v="350.99"/>
    <n v="39"/>
    <x v="0"/>
    <x v="1"/>
    <x v="0"/>
    <x v="9"/>
    <s v="Jumbo Drum"/>
    <s v="Global Leather Executive Chair"/>
    <n v="0.55000000000000004"/>
    <x v="0"/>
    <x v="0"/>
    <x v="12"/>
    <s v="Altamonte Springs"/>
    <n v="32701"/>
    <x v="97"/>
    <x v="0"/>
    <d v="2015-04-11T00:00:00"/>
    <n v="2"/>
    <n v="-302.61559999999997"/>
    <n v="10"/>
    <n v="3506.78"/>
    <n v="89787"/>
    <n v="0"/>
    <n v="350.93"/>
    <x v="0"/>
  </r>
  <r>
    <x v="717"/>
    <n v="0"/>
    <s v="Sandy Hunt"/>
    <x v="1"/>
    <n v="0.09"/>
    <x v="0"/>
    <n v="40.98"/>
    <n v="6.5"/>
    <x v="2"/>
    <x v="1"/>
    <x v="1"/>
    <x v="1"/>
    <s v="Small Box"/>
    <s v="Targus USB Numeric Keypad"/>
    <n v="0.74"/>
    <x v="0"/>
    <x v="0"/>
    <x v="12"/>
    <s v="Altamonte Springs"/>
    <n v="32701"/>
    <x v="97"/>
    <x v="0"/>
    <d v="2015-04-11T00:00:00"/>
    <n v="2"/>
    <n v="5.6916000000000002"/>
    <n v="7"/>
    <n v="267.69"/>
    <n v="89787"/>
    <n v="0"/>
    <n v="40.889999999999993"/>
    <x v="0"/>
  </r>
  <r>
    <x v="718"/>
    <n v="1"/>
    <s v="Kara Patton"/>
    <x v="1"/>
    <n v="0"/>
    <x v="1"/>
    <n v="3.89"/>
    <n v="7.01"/>
    <x v="1"/>
    <x v="3"/>
    <x v="2"/>
    <x v="5"/>
    <s v="Small Box"/>
    <s v="Avery Binder Labels"/>
    <n v="0.37"/>
    <x v="0"/>
    <x v="1"/>
    <x v="10"/>
    <s v="Carpentersville"/>
    <n v="60110"/>
    <x v="97"/>
    <x v="0"/>
    <d v="2015-04-09T00:00:00"/>
    <n v="0"/>
    <n v="-255.16890000000001"/>
    <n v="21"/>
    <n v="85.64"/>
    <n v="87877"/>
    <n v="1"/>
    <n v="3.89"/>
    <x v="1"/>
  </r>
  <r>
    <x v="718"/>
    <n v="0"/>
    <s v="Kara Patton"/>
    <x v="1"/>
    <n v="0.09"/>
    <x v="0"/>
    <n v="120.98"/>
    <n v="30"/>
    <x v="0"/>
    <x v="3"/>
    <x v="0"/>
    <x v="9"/>
    <s v="Jumbo Drum"/>
    <s v="Hon Every-Day® Chair Series Swivel Task Chairs"/>
    <n v="0.64"/>
    <x v="0"/>
    <x v="1"/>
    <x v="10"/>
    <s v="Carpentersville"/>
    <n v="60110"/>
    <x v="97"/>
    <x v="0"/>
    <d v="2015-04-11T00:00:00"/>
    <n v="2"/>
    <n v="74.004800000000003"/>
    <n v="22"/>
    <n v="2508.15"/>
    <n v="87877"/>
    <n v="0"/>
    <n v="120.89"/>
    <x v="1"/>
  </r>
  <r>
    <x v="718"/>
    <n v="0"/>
    <s v="Kara Patton"/>
    <x v="1"/>
    <n v="0.1"/>
    <x v="0"/>
    <n v="30.98"/>
    <n v="5.76"/>
    <x v="1"/>
    <x v="3"/>
    <x v="2"/>
    <x v="7"/>
    <s v="Small Box"/>
    <s v="IBM Multi-Purpose Copy Paper, 8 1/2 x 11&quot;, Case"/>
    <n v="0.4"/>
    <x v="0"/>
    <x v="1"/>
    <x v="10"/>
    <s v="Carpentersville"/>
    <n v="60110"/>
    <x v="97"/>
    <x v="0"/>
    <d v="2015-04-10T00:00:00"/>
    <n v="1"/>
    <n v="109.4248"/>
    <n v="8"/>
    <n v="225.62"/>
    <n v="87877"/>
    <n v="0"/>
    <n v="30.88"/>
    <x v="1"/>
  </r>
  <r>
    <x v="719"/>
    <n v="1"/>
    <s v="Gordon Walker"/>
    <x v="1"/>
    <n v="0.08"/>
    <x v="0"/>
    <n v="4.91"/>
    <n v="0.5"/>
    <x v="1"/>
    <x v="1"/>
    <x v="2"/>
    <x v="13"/>
    <s v="Small Box"/>
    <s v="Avery 493"/>
    <n v="0.36"/>
    <x v="0"/>
    <x v="0"/>
    <x v="1"/>
    <s v="Cabot"/>
    <n v="72023"/>
    <x v="97"/>
    <x v="0"/>
    <d v="2015-04-09T00:00:00"/>
    <n v="0"/>
    <n v="12.726000000000001"/>
    <n v="9"/>
    <n v="42.69"/>
    <n v="86887"/>
    <n v="1"/>
    <n v="4.83"/>
    <x v="0"/>
  </r>
  <r>
    <x v="719"/>
    <n v="0"/>
    <s v="Gordon Walker"/>
    <x v="1"/>
    <n v="0.02"/>
    <x v="0"/>
    <n v="28.15"/>
    <n v="6.17"/>
    <x v="1"/>
    <x v="1"/>
    <x v="2"/>
    <x v="2"/>
    <s v="Small Pack"/>
    <s v="Boston Model 1800 Electric Pencil Sharpener, Gray"/>
    <n v="0.55000000000000004"/>
    <x v="0"/>
    <x v="0"/>
    <x v="1"/>
    <s v="Cabot"/>
    <n v="72023"/>
    <x v="97"/>
    <x v="0"/>
    <d v="2015-04-10T00:00:00"/>
    <n v="1"/>
    <n v="160.8066"/>
    <n v="11"/>
    <n v="327.41000000000003"/>
    <n v="86887"/>
    <n v="0"/>
    <n v="28.13"/>
    <x v="0"/>
  </r>
  <r>
    <x v="113"/>
    <n v="0"/>
    <s v="Sean N Boyer"/>
    <x v="1"/>
    <n v="0.08"/>
    <x v="0"/>
    <n v="4.91"/>
    <n v="0.5"/>
    <x v="1"/>
    <x v="1"/>
    <x v="2"/>
    <x v="13"/>
    <s v="Small Box"/>
    <s v="Avery 493"/>
    <n v="0.36"/>
    <x v="0"/>
    <x v="2"/>
    <x v="8"/>
    <s v="Los Angeles"/>
    <n v="90045"/>
    <x v="97"/>
    <x v="0"/>
    <d v="2015-04-09T00:00:00"/>
    <n v="0"/>
    <n v="31.751999999999999"/>
    <n v="36"/>
    <n v="170.75"/>
    <n v="14785"/>
    <n v="1"/>
    <n v="4.83"/>
    <x v="2"/>
  </r>
  <r>
    <x v="113"/>
    <n v="0"/>
    <s v="Sean N Boyer"/>
    <x v="1"/>
    <n v="0.02"/>
    <x v="0"/>
    <n v="28.15"/>
    <n v="6.17"/>
    <x v="1"/>
    <x v="1"/>
    <x v="2"/>
    <x v="2"/>
    <s v="Small Pack"/>
    <s v="Boston Model 1800 Electric Pencil Sharpener, Gray"/>
    <n v="0.55000000000000004"/>
    <x v="0"/>
    <x v="2"/>
    <x v="8"/>
    <s v="Los Angeles"/>
    <n v="90045"/>
    <x v="97"/>
    <x v="0"/>
    <d v="2015-04-10T00:00:00"/>
    <n v="1"/>
    <n v="117.208"/>
    <n v="45"/>
    <n v="1339.42"/>
    <n v="14785"/>
    <n v="0"/>
    <n v="28.13"/>
    <x v="2"/>
  </r>
  <r>
    <x v="720"/>
    <n v="1"/>
    <s v="Dwight M Carr"/>
    <x v="2"/>
    <n v="7.0000000000000007E-2"/>
    <x v="0"/>
    <n v="2.12"/>
    <n v="1.99"/>
    <x v="1"/>
    <x v="2"/>
    <x v="1"/>
    <x v="1"/>
    <s v="Small Pack"/>
    <s v="Fuji Slim Jewel Case CD-R"/>
    <n v="0.55000000000000004"/>
    <x v="0"/>
    <x v="2"/>
    <x v="14"/>
    <s v="Mcminnville"/>
    <n v="97128"/>
    <x v="97"/>
    <x v="0"/>
    <d v="2015-04-11T00:00:00"/>
    <n v="2"/>
    <n v="-55.84"/>
    <n v="12"/>
    <n v="26.07"/>
    <n v="89585"/>
    <n v="1"/>
    <n v="2.0500000000000003"/>
    <x v="2"/>
  </r>
  <r>
    <x v="20"/>
    <n v="0"/>
    <s v="Linda Weiss"/>
    <x v="2"/>
    <n v="7.0000000000000007E-2"/>
    <x v="0"/>
    <n v="2.12"/>
    <n v="1.99"/>
    <x v="1"/>
    <x v="2"/>
    <x v="1"/>
    <x v="1"/>
    <s v="Small Pack"/>
    <s v="Fuji Slim Jewel Case CD-R"/>
    <n v="0.55000000000000004"/>
    <x v="0"/>
    <x v="2"/>
    <x v="4"/>
    <s v="Seattle"/>
    <n v="98103"/>
    <x v="97"/>
    <x v="0"/>
    <d v="2015-04-11T00:00:00"/>
    <n v="2"/>
    <n v="-55.84"/>
    <n v="46"/>
    <n v="99.94"/>
    <n v="58914"/>
    <n v="1"/>
    <n v="2.0500000000000003"/>
    <x v="2"/>
  </r>
  <r>
    <x v="721"/>
    <n v="1"/>
    <s v="Annie Sherrill"/>
    <x v="2"/>
    <n v="0.05"/>
    <x v="0"/>
    <n v="115.99"/>
    <n v="8.99"/>
    <x v="1"/>
    <x v="1"/>
    <x v="1"/>
    <x v="12"/>
    <s v="Small Box"/>
    <s v="5185"/>
    <n v="0.57999999999999996"/>
    <x v="0"/>
    <x v="1"/>
    <x v="18"/>
    <s v="Odessa"/>
    <n v="79762"/>
    <x v="97"/>
    <x v="0"/>
    <d v="2015-04-13T00:00:00"/>
    <n v="4"/>
    <n v="719.35260000000005"/>
    <n v="11"/>
    <n v="1042.54"/>
    <n v="86454"/>
    <n v="1"/>
    <n v="115.94"/>
    <x v="1"/>
  </r>
  <r>
    <x v="722"/>
    <n v="1"/>
    <s v="Joanne Church"/>
    <x v="4"/>
    <n v="7.0000000000000007E-2"/>
    <x v="0"/>
    <n v="125.99"/>
    <n v="7.69"/>
    <x v="1"/>
    <x v="3"/>
    <x v="1"/>
    <x v="12"/>
    <s v="Small Box"/>
    <s v="StarTAC 3000"/>
    <n v="0.59"/>
    <x v="0"/>
    <x v="2"/>
    <x v="8"/>
    <s v="La Mesa"/>
    <n v="91941"/>
    <x v="97"/>
    <x v="0"/>
    <d v="2015-04-10T00:00:00"/>
    <n v="1"/>
    <n v="588.24570000000006"/>
    <n v="8"/>
    <n v="852.53"/>
    <n v="88410"/>
    <n v="1"/>
    <n v="125.92"/>
    <x v="2"/>
  </r>
  <r>
    <x v="342"/>
    <n v="0"/>
    <s v="Gerald Kearney"/>
    <x v="3"/>
    <n v="0.05"/>
    <x v="0"/>
    <n v="3.8"/>
    <n v="1.49"/>
    <x v="1"/>
    <x v="3"/>
    <x v="2"/>
    <x v="5"/>
    <s v="Small Box"/>
    <s v="Durable Pressboard Binders"/>
    <n v="0.38"/>
    <x v="0"/>
    <x v="1"/>
    <x v="10"/>
    <s v="Aurora"/>
    <n v="60505"/>
    <x v="97"/>
    <x v="0"/>
    <d v="2015-04-11T00:00:00"/>
    <n v="2"/>
    <n v="14.467000000000001"/>
    <n v="14"/>
    <n v="53.26"/>
    <n v="89093"/>
    <n v="1"/>
    <n v="3.75"/>
    <x v="1"/>
  </r>
  <r>
    <x v="342"/>
    <n v="0"/>
    <s v="Gerald Kearney"/>
    <x v="3"/>
    <n v="0.09"/>
    <x v="0"/>
    <n v="30.73"/>
    <n v="4"/>
    <x v="1"/>
    <x v="3"/>
    <x v="1"/>
    <x v="1"/>
    <s v="Small Box"/>
    <s v="Fellowes 17-key keypad for PS/2 interface"/>
    <n v="0.75"/>
    <x v="0"/>
    <x v="1"/>
    <x v="10"/>
    <s v="Aurora"/>
    <n v="60505"/>
    <x v="97"/>
    <x v="0"/>
    <d v="2015-04-09T00:00:00"/>
    <n v="0"/>
    <n v="-99.986400000000003"/>
    <n v="7"/>
    <n v="203.49"/>
    <n v="89093"/>
    <n v="0"/>
    <n v="30.64"/>
    <x v="1"/>
  </r>
  <r>
    <x v="342"/>
    <n v="0"/>
    <s v="Gerald Kearney"/>
    <x v="3"/>
    <n v="0"/>
    <x v="1"/>
    <n v="125.99"/>
    <n v="8.08"/>
    <x v="1"/>
    <x v="3"/>
    <x v="1"/>
    <x v="12"/>
    <s v="Small Box"/>
    <s v="StarTAC ST7762"/>
    <n v="0.56999999999999995"/>
    <x v="0"/>
    <x v="1"/>
    <x v="10"/>
    <s v="Aurora"/>
    <n v="60505"/>
    <x v="97"/>
    <x v="0"/>
    <d v="2015-04-10T00:00:00"/>
    <n v="1"/>
    <n v="1348.59672"/>
    <n v="22"/>
    <n v="2356.0100000000002"/>
    <n v="89093"/>
    <n v="0"/>
    <n v="125.99"/>
    <x v="1"/>
  </r>
  <r>
    <x v="723"/>
    <n v="1"/>
    <s v="Katherine W Epstein"/>
    <x v="3"/>
    <n v="0.08"/>
    <x v="0"/>
    <n v="100.97"/>
    <n v="14"/>
    <x v="0"/>
    <x v="2"/>
    <x v="1"/>
    <x v="3"/>
    <s v="Jumbo Drum"/>
    <s v="Hewlett-Packard Deskjet 3820 Color Inkjet Printer"/>
    <n v="0.37"/>
    <x v="0"/>
    <x v="0"/>
    <x v="0"/>
    <s v="Jackson"/>
    <n v="39212"/>
    <x v="97"/>
    <x v="0"/>
    <d v="2015-04-10T00:00:00"/>
    <n v="1"/>
    <n v="-73.494119999999995"/>
    <n v="15"/>
    <n v="1483.16"/>
    <n v="90532"/>
    <n v="1"/>
    <n v="100.89"/>
    <x v="0"/>
  </r>
  <r>
    <x v="692"/>
    <n v="0"/>
    <s v="Stephanie Hawkins"/>
    <x v="3"/>
    <n v="0.05"/>
    <x v="0"/>
    <n v="14.81"/>
    <n v="13.32"/>
    <x v="1"/>
    <x v="0"/>
    <x v="2"/>
    <x v="8"/>
    <s v="Small Box"/>
    <s v="Holmes Replacement Filter for HEPA Air Cleaner, Large Room"/>
    <n v="0.43"/>
    <x v="0"/>
    <x v="1"/>
    <x v="30"/>
    <s v="Greenfield"/>
    <n v="53220"/>
    <x v="97"/>
    <x v="0"/>
    <d v="2015-04-11T00:00:00"/>
    <n v="2"/>
    <n v="-190.49"/>
    <n v="8"/>
    <n v="115.99"/>
    <n v="89609"/>
    <n v="1"/>
    <n v="14.76"/>
    <x v="1"/>
  </r>
  <r>
    <x v="692"/>
    <n v="0"/>
    <s v="Stephanie Hawkins"/>
    <x v="3"/>
    <n v="0.08"/>
    <x v="0"/>
    <n v="2.78"/>
    <n v="1.25"/>
    <x v="1"/>
    <x v="0"/>
    <x v="2"/>
    <x v="2"/>
    <s v="Wrap Bag"/>
    <s v="Newell 318"/>
    <n v="0.59"/>
    <x v="0"/>
    <x v="1"/>
    <x v="30"/>
    <s v="Greenfield"/>
    <n v="53220"/>
    <x v="97"/>
    <x v="0"/>
    <d v="2015-04-10T00:00:00"/>
    <n v="1"/>
    <n v="-8.77"/>
    <n v="7"/>
    <n v="19.46"/>
    <n v="89609"/>
    <n v="0"/>
    <n v="2.6999999999999997"/>
    <x v="1"/>
  </r>
  <r>
    <x v="724"/>
    <n v="1"/>
    <s v="Vanessa Day"/>
    <x v="3"/>
    <n v="0.04"/>
    <x v="0"/>
    <n v="90.48"/>
    <n v="19.989999999999998"/>
    <x v="1"/>
    <x v="3"/>
    <x v="2"/>
    <x v="15"/>
    <s v="Small Box"/>
    <s v="Tyvek® Side-Opening Peel &amp; Seel® Expanding Envelopes"/>
    <n v="0.4"/>
    <x v="0"/>
    <x v="0"/>
    <x v="34"/>
    <s v="Collierville"/>
    <n v="38017"/>
    <x v="97"/>
    <x v="0"/>
    <d v="2015-04-11T00:00:00"/>
    <n v="2"/>
    <n v="55.555199999999999"/>
    <n v="3"/>
    <n v="268.64"/>
    <n v="85928"/>
    <n v="1"/>
    <n v="90.44"/>
    <x v="0"/>
  </r>
  <r>
    <x v="724"/>
    <n v="0"/>
    <s v="Vanessa Day"/>
    <x v="3"/>
    <n v="0.02"/>
    <x v="0"/>
    <n v="9.77"/>
    <n v="6.02"/>
    <x v="1"/>
    <x v="3"/>
    <x v="0"/>
    <x v="11"/>
    <s v="Medium Box"/>
    <s v="DAX Solid Wood Frames"/>
    <n v="0.48"/>
    <x v="0"/>
    <x v="0"/>
    <x v="34"/>
    <s v="Collierville"/>
    <n v="38017"/>
    <x v="97"/>
    <x v="0"/>
    <d v="2015-04-10T00:00:00"/>
    <n v="1"/>
    <n v="-535.33199999999999"/>
    <n v="9"/>
    <n v="87.68"/>
    <n v="85928"/>
    <n v="0"/>
    <n v="9.75"/>
    <x v="0"/>
  </r>
  <r>
    <x v="724"/>
    <n v="0"/>
    <s v="Vanessa Day"/>
    <x v="3"/>
    <n v="0.09"/>
    <x v="0"/>
    <n v="34.99"/>
    <n v="7.73"/>
    <x v="1"/>
    <x v="3"/>
    <x v="2"/>
    <x v="2"/>
    <s v="Small Box"/>
    <s v="Hunt Boston® Vacuum Mount KS Pencil Sharpener"/>
    <n v="0.59"/>
    <x v="0"/>
    <x v="0"/>
    <x v="34"/>
    <s v="Collierville"/>
    <n v="38017"/>
    <x v="97"/>
    <x v="0"/>
    <d v="2015-04-11T00:00:00"/>
    <n v="2"/>
    <n v="-208.72040000000001"/>
    <n v="1"/>
    <n v="37.619999999999997"/>
    <n v="85928"/>
    <n v="0"/>
    <n v="34.9"/>
    <x v="0"/>
  </r>
  <r>
    <x v="725"/>
    <n v="1"/>
    <s v="Frank Hess"/>
    <x v="0"/>
    <n v="0.1"/>
    <x v="0"/>
    <n v="9.11"/>
    <n v="2.15"/>
    <x v="1"/>
    <x v="2"/>
    <x v="2"/>
    <x v="7"/>
    <s v="Wrap Bag"/>
    <s v="Black Print Carbonless Snap-Off® Rapid Letter, 8 1/2&quot; x 7&quot;"/>
    <n v="0.4"/>
    <x v="0"/>
    <x v="3"/>
    <x v="36"/>
    <s v="Waldorf"/>
    <n v="20601"/>
    <x v="98"/>
    <x v="1"/>
    <d v="2015-04-12T00:00:00"/>
    <n v="2"/>
    <n v="-3.9312"/>
    <n v="2"/>
    <n v="17.420000000000002"/>
    <n v="89680"/>
    <n v="1"/>
    <n v="9.01"/>
    <x v="3"/>
  </r>
  <r>
    <x v="42"/>
    <n v="0"/>
    <s v="Joyce Murray"/>
    <x v="1"/>
    <n v="0.03"/>
    <x v="0"/>
    <n v="15.99"/>
    <n v="11.28"/>
    <x v="1"/>
    <x v="2"/>
    <x v="1"/>
    <x v="3"/>
    <s v="Medium Box"/>
    <s v="210 Trimline Phone, White"/>
    <n v="0.38"/>
    <x v="0"/>
    <x v="2"/>
    <x v="8"/>
    <s v="Los Altos"/>
    <n v="94024"/>
    <x v="98"/>
    <x v="1"/>
    <d v="2015-04-11T00:00:00"/>
    <n v="1"/>
    <n v="-53.296199999999999"/>
    <n v="2"/>
    <n v="35.479999999999997"/>
    <n v="86010"/>
    <n v="1"/>
    <n v="15.96"/>
    <x v="2"/>
  </r>
  <r>
    <x v="562"/>
    <n v="0"/>
    <s v="Jenny Hawkins"/>
    <x v="1"/>
    <n v="0.09"/>
    <x v="0"/>
    <n v="35.94"/>
    <n v="6.66"/>
    <x v="1"/>
    <x v="3"/>
    <x v="2"/>
    <x v="15"/>
    <s v="Small Box"/>
    <s v="Tyvek ® Top-Opening Peel &amp; Seel ® Envelopes, Gray"/>
    <n v="0.4"/>
    <x v="0"/>
    <x v="1"/>
    <x v="30"/>
    <s v="Stevens Point"/>
    <n v="54481"/>
    <x v="98"/>
    <x v="1"/>
    <d v="2015-04-12T00:00:00"/>
    <n v="2"/>
    <n v="172.56440000000001"/>
    <n v="9"/>
    <n v="312.22000000000003"/>
    <n v="86448"/>
    <n v="1"/>
    <n v="35.849999999999994"/>
    <x v="1"/>
  </r>
  <r>
    <x v="374"/>
    <n v="0"/>
    <s v="Edna Michael"/>
    <x v="2"/>
    <n v="7.0000000000000007E-2"/>
    <x v="0"/>
    <n v="4.97"/>
    <n v="5.71"/>
    <x v="1"/>
    <x v="0"/>
    <x v="0"/>
    <x v="11"/>
    <s v="Medium Box"/>
    <s v="DAX Value U-Channel Document Frames, Easel Back"/>
    <n v="0.54"/>
    <x v="0"/>
    <x v="0"/>
    <x v="12"/>
    <s v="Port Charlotte"/>
    <n v="33952"/>
    <x v="98"/>
    <x v="1"/>
    <d v="2015-04-15T00:00:00"/>
    <n v="5"/>
    <n v="-180.15199999999999"/>
    <n v="5"/>
    <n v="26.66"/>
    <n v="89148"/>
    <n v="1"/>
    <n v="4.8999999999999995"/>
    <x v="0"/>
  </r>
  <r>
    <x v="374"/>
    <n v="0"/>
    <s v="Edna Michael"/>
    <x v="2"/>
    <n v="0.09"/>
    <x v="0"/>
    <n v="2.62"/>
    <n v="0.8"/>
    <x v="1"/>
    <x v="0"/>
    <x v="2"/>
    <x v="14"/>
    <s v="Wrap Bag"/>
    <s v="Staples Metal Binder Clips"/>
    <n v="0.39"/>
    <x v="0"/>
    <x v="0"/>
    <x v="12"/>
    <s v="Port Charlotte"/>
    <n v="33952"/>
    <x v="98"/>
    <x v="1"/>
    <d v="2015-04-12T00:00:00"/>
    <n v="2"/>
    <n v="8.3879999999999999"/>
    <n v="12"/>
    <n v="29.55"/>
    <n v="89148"/>
    <n v="0"/>
    <n v="2.5300000000000002"/>
    <x v="0"/>
  </r>
  <r>
    <x v="374"/>
    <n v="0"/>
    <s v="Edna Michael"/>
    <x v="2"/>
    <n v="0.03"/>
    <x v="0"/>
    <n v="65.989999999999995"/>
    <n v="8.8000000000000007"/>
    <x v="1"/>
    <x v="0"/>
    <x v="1"/>
    <x v="12"/>
    <s v="Small Box"/>
    <s v="6120"/>
    <n v="0.57999999999999996"/>
    <x v="0"/>
    <x v="0"/>
    <x v="12"/>
    <s v="Port Charlotte"/>
    <n v="33952"/>
    <x v="98"/>
    <x v="1"/>
    <d v="2015-04-10T00:00:00"/>
    <n v="0"/>
    <n v="9.9398999999999997"/>
    <n v="21"/>
    <n v="1237.4000000000001"/>
    <n v="89148"/>
    <n v="0"/>
    <n v="65.959999999999994"/>
    <x v="0"/>
  </r>
  <r>
    <x v="726"/>
    <n v="1"/>
    <s v="Sidney Bowling"/>
    <x v="3"/>
    <n v="0.05"/>
    <x v="0"/>
    <n v="328.14"/>
    <n v="91.05"/>
    <x v="0"/>
    <x v="2"/>
    <x v="2"/>
    <x v="8"/>
    <s v="Jumbo Drum"/>
    <s v="Sanyo Counter Height Refrigerator with Crisper, 3.6 Cubic Foot, Stainless Steel/Black"/>
    <n v="0.56999999999999995"/>
    <x v="0"/>
    <x v="1"/>
    <x v="13"/>
    <s v="Omaha"/>
    <n v="68046"/>
    <x v="98"/>
    <x v="1"/>
    <d v="2015-04-11T00:00:00"/>
    <n v="1"/>
    <n v="772.04"/>
    <n v="7"/>
    <n v="2291.39"/>
    <n v="90977"/>
    <n v="1"/>
    <n v="328.09"/>
    <x v="1"/>
  </r>
  <r>
    <x v="727"/>
    <n v="1"/>
    <s v="Timothy Ross"/>
    <x v="3"/>
    <n v="0.05"/>
    <x v="0"/>
    <n v="328.14"/>
    <n v="91.05"/>
    <x v="0"/>
    <x v="2"/>
    <x v="2"/>
    <x v="8"/>
    <s v="Jumbo Drum"/>
    <s v="Sanyo Counter Height Refrigerator with Crisper, 3.6 Cubic Foot, Stainless Steel/Black"/>
    <n v="0.56999999999999995"/>
    <x v="0"/>
    <x v="3"/>
    <x v="11"/>
    <s v="New York City"/>
    <n v="10282"/>
    <x v="98"/>
    <x v="1"/>
    <d v="2015-04-11T00:00:00"/>
    <n v="1"/>
    <n v="772.04"/>
    <n v="29"/>
    <n v="9492.92"/>
    <n v="27456"/>
    <n v="1"/>
    <n v="328.09"/>
    <x v="3"/>
  </r>
  <r>
    <x v="591"/>
    <n v="0"/>
    <s v="Lee Xu"/>
    <x v="3"/>
    <n v="0.08"/>
    <x v="0"/>
    <n v="11.7"/>
    <n v="6.96"/>
    <x v="1"/>
    <x v="1"/>
    <x v="2"/>
    <x v="8"/>
    <s v="Medium Box"/>
    <s v="Harmony HEPA Quiet Air Purifiers"/>
    <n v="0.5"/>
    <x v="0"/>
    <x v="0"/>
    <x v="16"/>
    <s v="Madison"/>
    <n v="35756"/>
    <x v="98"/>
    <x v="1"/>
    <d v="2015-04-13T00:00:00"/>
    <n v="3"/>
    <n v="28.565999999999999"/>
    <n v="8"/>
    <n v="87.8"/>
    <n v="85940"/>
    <n v="1"/>
    <n v="11.62"/>
    <x v="0"/>
  </r>
  <r>
    <x v="615"/>
    <n v="0"/>
    <s v="Kimberly Reilly"/>
    <x v="3"/>
    <n v="0.04"/>
    <x v="0"/>
    <n v="7.08"/>
    <n v="2.35"/>
    <x v="1"/>
    <x v="2"/>
    <x v="2"/>
    <x v="2"/>
    <s v="Wrap Bag"/>
    <s v="SANFORD Major Accent™ Highlighters"/>
    <n v="0.47"/>
    <x v="0"/>
    <x v="1"/>
    <x v="18"/>
    <s v="Killeen"/>
    <n v="76541"/>
    <x v="98"/>
    <x v="1"/>
    <d v="2015-04-11T00:00:00"/>
    <n v="1"/>
    <n v="24.59"/>
    <n v="7"/>
    <n v="49.1"/>
    <n v="91109"/>
    <n v="1"/>
    <n v="7.04"/>
    <x v="1"/>
  </r>
  <r>
    <x v="728"/>
    <n v="1"/>
    <s v="Kim McCarthy"/>
    <x v="3"/>
    <n v="0.03"/>
    <x v="0"/>
    <n v="10.98"/>
    <n v="3.37"/>
    <x v="1"/>
    <x v="1"/>
    <x v="2"/>
    <x v="16"/>
    <s v="Small Pack"/>
    <s v="Fiskars® Softgrip Scissors"/>
    <n v="0.56999999999999995"/>
    <x v="0"/>
    <x v="1"/>
    <x v="25"/>
    <s v="Oak Park"/>
    <n v="48237"/>
    <x v="98"/>
    <x v="1"/>
    <d v="2015-04-11T00:00:00"/>
    <n v="1"/>
    <n v="11.82"/>
    <n v="5"/>
    <n v="56.19"/>
    <n v="87041"/>
    <n v="1"/>
    <n v="10.950000000000001"/>
    <x v="1"/>
  </r>
  <r>
    <x v="729"/>
    <n v="1"/>
    <s v="Jacob Murray"/>
    <x v="1"/>
    <n v="0"/>
    <x v="1"/>
    <n v="5.77"/>
    <n v="5.92"/>
    <x v="1"/>
    <x v="2"/>
    <x v="0"/>
    <x v="11"/>
    <s v="Medium Box"/>
    <s v="DAX Cubicle Frames - 8x10"/>
    <n v="0.55000000000000004"/>
    <x v="0"/>
    <x v="3"/>
    <x v="27"/>
    <s v="Medina"/>
    <n v="44256"/>
    <x v="99"/>
    <x v="2"/>
    <d v="2015-04-13T00:00:00"/>
    <n v="2"/>
    <n v="-61.5276"/>
    <n v="11"/>
    <n v="69.89"/>
    <n v="90040"/>
    <n v="1"/>
    <n v="5.77"/>
    <x v="3"/>
  </r>
  <r>
    <x v="730"/>
    <n v="1"/>
    <s v="Carrie High"/>
    <x v="1"/>
    <n v="0"/>
    <x v="1"/>
    <n v="12.22"/>
    <n v="2.85"/>
    <x v="1"/>
    <x v="3"/>
    <x v="0"/>
    <x v="11"/>
    <s v="Small Pack"/>
    <s v="Aluminum Document Frame"/>
    <n v="0.55000000000000004"/>
    <x v="0"/>
    <x v="1"/>
    <x v="13"/>
    <s v="La Vista"/>
    <n v="68128"/>
    <x v="99"/>
    <x v="2"/>
    <d v="2015-04-12T00:00:00"/>
    <n v="1"/>
    <n v="76.389899999999997"/>
    <n v="9"/>
    <n v="110.71"/>
    <n v="88278"/>
    <n v="1"/>
    <n v="12.22"/>
    <x v="1"/>
  </r>
  <r>
    <x v="731"/>
    <n v="1"/>
    <s v="Troy Moon"/>
    <x v="2"/>
    <n v="0.09"/>
    <x v="0"/>
    <n v="19.23"/>
    <n v="6.15"/>
    <x v="2"/>
    <x v="3"/>
    <x v="0"/>
    <x v="11"/>
    <s v="Small Pack"/>
    <s v="Executive Impressions 13&quot; Clairmont Wall Clock"/>
    <n v="0.44"/>
    <x v="0"/>
    <x v="2"/>
    <x v="8"/>
    <s v="Oakland"/>
    <n v="94601"/>
    <x v="99"/>
    <x v="2"/>
    <d v="2015-04-13T00:00:00"/>
    <n v="2"/>
    <n v="211.232"/>
    <n v="21"/>
    <n v="394.1"/>
    <n v="90292"/>
    <n v="1"/>
    <n v="19.14"/>
    <x v="2"/>
  </r>
  <r>
    <x v="732"/>
    <n v="1"/>
    <s v="Regina Langley"/>
    <x v="2"/>
    <n v="0.03"/>
    <x v="0"/>
    <n v="11.66"/>
    <n v="7.95"/>
    <x v="1"/>
    <x v="3"/>
    <x v="2"/>
    <x v="2"/>
    <s v="Small Pack"/>
    <s v="Hunt BOSTON® Vista® Battery-Operated Pencil Sharpener, Black"/>
    <n v="0.57999999999999996"/>
    <x v="0"/>
    <x v="0"/>
    <x v="5"/>
    <s v="Martinez"/>
    <n v="30907"/>
    <x v="99"/>
    <x v="2"/>
    <d v="2015-04-20T00:00:00"/>
    <n v="9"/>
    <n v="-31.094000000000001"/>
    <n v="22"/>
    <n v="267.32"/>
    <n v="87749"/>
    <n v="1"/>
    <n v="11.63"/>
    <x v="0"/>
  </r>
  <r>
    <x v="733"/>
    <n v="1"/>
    <s v="Melvin Duke"/>
    <x v="4"/>
    <n v="0.01"/>
    <x v="0"/>
    <n v="7.28"/>
    <n v="11.15"/>
    <x v="1"/>
    <x v="3"/>
    <x v="2"/>
    <x v="7"/>
    <s v="Small Box"/>
    <s v="Array® Parchment Paper, Assorted Colors"/>
    <n v="0.37"/>
    <x v="0"/>
    <x v="1"/>
    <x v="2"/>
    <s v="Frankfort"/>
    <n v="46041"/>
    <x v="99"/>
    <x v="2"/>
    <d v="2015-04-13T00:00:00"/>
    <n v="2"/>
    <n v="-24.245999999999999"/>
    <n v="1"/>
    <n v="11.21"/>
    <n v="91054"/>
    <n v="1"/>
    <n v="7.2700000000000005"/>
    <x v="1"/>
  </r>
  <r>
    <x v="734"/>
    <n v="1"/>
    <s v="Judy Barrett"/>
    <x v="3"/>
    <n v="0.03"/>
    <x v="0"/>
    <n v="48.04"/>
    <n v="19.989999999999998"/>
    <x v="1"/>
    <x v="0"/>
    <x v="2"/>
    <x v="7"/>
    <s v="Small Box"/>
    <s v="14-7/8 x 11 Blue Bar Computer Printout Paper"/>
    <n v="0.37"/>
    <x v="0"/>
    <x v="1"/>
    <x v="13"/>
    <s v="Norfolk"/>
    <n v="68701"/>
    <x v="99"/>
    <x v="2"/>
    <d v="2015-04-13T00:00:00"/>
    <n v="2"/>
    <n v="-4.46"/>
    <n v="2"/>
    <n v="101.71"/>
    <n v="88083"/>
    <n v="1"/>
    <n v="48.01"/>
    <x v="1"/>
  </r>
  <r>
    <x v="735"/>
    <n v="1"/>
    <s v="Kerry Jernigan"/>
    <x v="1"/>
    <n v="0.05"/>
    <x v="0"/>
    <n v="35.51"/>
    <n v="6.31"/>
    <x v="1"/>
    <x v="1"/>
    <x v="2"/>
    <x v="6"/>
    <s v="Small Box"/>
    <s v="Steel Personal Filing/Posting Tote"/>
    <n v="0.57999999999999996"/>
    <x v="0"/>
    <x v="2"/>
    <x v="8"/>
    <s v="Rancho Cucamonga"/>
    <n v="91730"/>
    <x v="100"/>
    <x v="3"/>
    <d v="2015-04-14T00:00:00"/>
    <n v="2"/>
    <n v="6.11"/>
    <n v="2"/>
    <n v="73.099999999999994"/>
    <n v="90492"/>
    <n v="1"/>
    <n v="35.46"/>
    <x v="2"/>
  </r>
  <r>
    <x v="736"/>
    <n v="1"/>
    <s v="Tracy Livingston"/>
    <x v="1"/>
    <n v="0.1"/>
    <x v="0"/>
    <n v="8.34"/>
    <n v="2.64"/>
    <x v="1"/>
    <x v="1"/>
    <x v="2"/>
    <x v="16"/>
    <s v="Small Pack"/>
    <s v="Acme® Elite Stainless Steel Scissors"/>
    <n v="0.59"/>
    <x v="0"/>
    <x v="2"/>
    <x v="8"/>
    <s v="Redding"/>
    <n v="96003"/>
    <x v="100"/>
    <x v="3"/>
    <d v="2015-04-12T00:00:00"/>
    <n v="0"/>
    <n v="-6.34"/>
    <n v="6"/>
    <n v="47.95"/>
    <n v="90492"/>
    <n v="0"/>
    <n v="8.24"/>
    <x v="2"/>
  </r>
  <r>
    <x v="629"/>
    <n v="0"/>
    <s v="Jessie Kelly"/>
    <x v="1"/>
    <n v="0.03"/>
    <x v="0"/>
    <n v="8.0399999999999991"/>
    <n v="8.94"/>
    <x v="1"/>
    <x v="1"/>
    <x v="2"/>
    <x v="5"/>
    <s v="Small Box"/>
    <s v="Fellowes Twister Kit, Gray/Clear, 3/pkg"/>
    <n v="0.4"/>
    <x v="0"/>
    <x v="2"/>
    <x v="8"/>
    <s v="Redlands"/>
    <n v="92374"/>
    <x v="100"/>
    <x v="3"/>
    <d v="2015-04-14T00:00:00"/>
    <n v="2"/>
    <n v="-160.27549999999999"/>
    <n v="9"/>
    <n v="76.77"/>
    <n v="90492"/>
    <n v="0"/>
    <n v="8.01"/>
    <x v="2"/>
  </r>
  <r>
    <x v="737"/>
    <n v="1"/>
    <s v="Helen Lyons"/>
    <x v="2"/>
    <n v="0.06"/>
    <x v="0"/>
    <n v="119.99"/>
    <n v="14"/>
    <x v="0"/>
    <x v="1"/>
    <x v="1"/>
    <x v="3"/>
    <s v="Jumbo Drum"/>
    <s v="Epson C82 Color Inkjet Printer"/>
    <n v="0.36"/>
    <x v="0"/>
    <x v="2"/>
    <x v="41"/>
    <s v="Prescott Valley"/>
    <n v="86314"/>
    <x v="100"/>
    <x v="3"/>
    <d v="2015-04-19T00:00:00"/>
    <n v="7"/>
    <n v="-207.679788"/>
    <n v="2"/>
    <n v="243.86"/>
    <n v="90439"/>
    <n v="1"/>
    <n v="119.92999999999999"/>
    <x v="2"/>
  </r>
  <r>
    <x v="738"/>
    <n v="1"/>
    <s v="Sean Pugh"/>
    <x v="3"/>
    <n v="0.03"/>
    <x v="0"/>
    <n v="6.68"/>
    <n v="1.5"/>
    <x v="1"/>
    <x v="3"/>
    <x v="2"/>
    <x v="2"/>
    <s v="Wrap Bag"/>
    <s v="Sanford Liquid Accent Highlighters"/>
    <n v="0.48"/>
    <x v="0"/>
    <x v="0"/>
    <x v="12"/>
    <s v="Sunrise"/>
    <n v="33322"/>
    <x v="100"/>
    <x v="3"/>
    <d v="2015-04-13T00:00:00"/>
    <n v="1"/>
    <n v="-577.30399999999997"/>
    <n v="7"/>
    <n v="48.32"/>
    <n v="90815"/>
    <n v="1"/>
    <n v="6.6499999999999995"/>
    <x v="0"/>
  </r>
  <r>
    <x v="739"/>
    <n v="1"/>
    <s v="Christina Matthews"/>
    <x v="0"/>
    <n v="0.05"/>
    <x v="0"/>
    <n v="1.88"/>
    <n v="1.49"/>
    <x v="1"/>
    <x v="3"/>
    <x v="2"/>
    <x v="5"/>
    <s v="Small Box"/>
    <s v="Staples® General Use 3-Ring Binders"/>
    <n v="0.37"/>
    <x v="0"/>
    <x v="3"/>
    <x v="33"/>
    <s v="Fort Lee"/>
    <n v="7024"/>
    <x v="101"/>
    <x v="4"/>
    <d v="2015-04-15T00:00:00"/>
    <n v="2"/>
    <n v="-2.9095"/>
    <n v="1"/>
    <n v="3.42"/>
    <n v="87464"/>
    <n v="1"/>
    <n v="1.8299999999999998"/>
    <x v="3"/>
  </r>
  <r>
    <x v="465"/>
    <n v="0"/>
    <s v="Edwin Coley"/>
    <x v="0"/>
    <n v="0.05"/>
    <x v="0"/>
    <n v="12.2"/>
    <n v="6.02"/>
    <x v="1"/>
    <x v="3"/>
    <x v="0"/>
    <x v="11"/>
    <s v="Small Pack"/>
    <s v="Advantus Panel Wall Certificate Holder - 8.5x11"/>
    <n v="0.43"/>
    <x v="0"/>
    <x v="1"/>
    <x v="18"/>
    <s v="Mansfield"/>
    <n v="76063"/>
    <x v="101"/>
    <x v="4"/>
    <d v="2015-04-14T00:00:00"/>
    <n v="1"/>
    <n v="-6.6420000000000003"/>
    <n v="5"/>
    <n v="63.93"/>
    <n v="88094"/>
    <n v="1"/>
    <n v="12.149999999999999"/>
    <x v="1"/>
  </r>
  <r>
    <x v="740"/>
    <n v="1"/>
    <s v="Sherri Kramer"/>
    <x v="0"/>
    <n v="0.02"/>
    <x v="0"/>
    <n v="33.979999999999997"/>
    <n v="1.99"/>
    <x v="1"/>
    <x v="0"/>
    <x v="1"/>
    <x v="1"/>
    <s v="Small Pack"/>
    <s v="Imation Neon 80 Minute CD-R Spindle, 50/Pack"/>
    <n v="0.45"/>
    <x v="0"/>
    <x v="3"/>
    <x v="42"/>
    <s v="South Burlington"/>
    <n v="5403"/>
    <x v="101"/>
    <x v="4"/>
    <d v="2015-04-15T00:00:00"/>
    <n v="2"/>
    <n v="164.06129999999999"/>
    <n v="7"/>
    <n v="237.77"/>
    <n v="89017"/>
    <n v="1"/>
    <n v="33.959999999999994"/>
    <x v="3"/>
  </r>
  <r>
    <x v="741"/>
    <n v="1"/>
    <s v="Janice Boswell"/>
    <x v="0"/>
    <n v="0.08"/>
    <x v="0"/>
    <n v="7.28"/>
    <n v="11.15"/>
    <x v="2"/>
    <x v="0"/>
    <x v="2"/>
    <x v="7"/>
    <s v="Small Box"/>
    <s v="Array® Parchment Paper, Assorted Colors"/>
    <n v="0.37"/>
    <x v="0"/>
    <x v="0"/>
    <x v="12"/>
    <s v="Port Orange"/>
    <n v="32127"/>
    <x v="101"/>
    <x v="4"/>
    <d v="2015-04-14T00:00:00"/>
    <n v="1"/>
    <n v="-44.414999999999999"/>
    <n v="1"/>
    <n v="14.66"/>
    <n v="86490"/>
    <n v="1"/>
    <n v="7.2"/>
    <x v="0"/>
  </r>
  <r>
    <x v="742"/>
    <n v="1"/>
    <s v="Sally Liu"/>
    <x v="1"/>
    <n v="0.01"/>
    <x v="0"/>
    <n v="30.97"/>
    <n v="4"/>
    <x v="1"/>
    <x v="2"/>
    <x v="1"/>
    <x v="1"/>
    <s v="Small Box"/>
    <s v="Microsoft Multimedia Keyboard"/>
    <n v="0.74"/>
    <x v="0"/>
    <x v="1"/>
    <x v="30"/>
    <s v="New Berlin"/>
    <n v="53151"/>
    <x v="101"/>
    <x v="4"/>
    <d v="2015-04-15T00:00:00"/>
    <n v="2"/>
    <n v="17.102799999999998"/>
    <n v="17"/>
    <n v="523.05999999999995"/>
    <n v="87186"/>
    <n v="1"/>
    <n v="30.959999999999997"/>
    <x v="1"/>
  </r>
  <r>
    <x v="742"/>
    <n v="0"/>
    <s v="Sally Liu"/>
    <x v="1"/>
    <n v="0.08"/>
    <x v="0"/>
    <n v="125.99"/>
    <n v="7.69"/>
    <x v="1"/>
    <x v="2"/>
    <x v="1"/>
    <x v="12"/>
    <s v="Small Box"/>
    <s v="Timeport L7089"/>
    <n v="0.57999999999999996"/>
    <x v="0"/>
    <x v="1"/>
    <x v="30"/>
    <s v="New Berlin"/>
    <n v="53151"/>
    <x v="101"/>
    <x v="4"/>
    <d v="2015-04-15T00:00:00"/>
    <n v="2"/>
    <n v="1269.3819599999999"/>
    <n v="23"/>
    <n v="2424.6799999999998"/>
    <n v="87186"/>
    <n v="0"/>
    <n v="125.91"/>
    <x v="1"/>
  </r>
  <r>
    <x v="743"/>
    <n v="1"/>
    <s v="Alvin Hoover"/>
    <x v="2"/>
    <n v="0"/>
    <x v="1"/>
    <n v="2.08"/>
    <n v="5.33"/>
    <x v="1"/>
    <x v="2"/>
    <x v="0"/>
    <x v="11"/>
    <s v="Small Box"/>
    <s v="Eldon® Wave Desk Accessories"/>
    <n v="0.43"/>
    <x v="0"/>
    <x v="3"/>
    <x v="28"/>
    <s v="State College"/>
    <n v="16801"/>
    <x v="101"/>
    <x v="4"/>
    <d v="2015-04-20T00:00:00"/>
    <n v="7"/>
    <n v="-192.5532"/>
    <n v="22"/>
    <n v="51.41"/>
    <n v="86699"/>
    <n v="1"/>
    <n v="2.08"/>
    <x v="3"/>
  </r>
  <r>
    <x v="744"/>
    <n v="1"/>
    <s v="Albert Maxwell"/>
    <x v="2"/>
    <n v="0.09"/>
    <x v="0"/>
    <n v="100.98"/>
    <n v="35.840000000000003"/>
    <x v="0"/>
    <x v="2"/>
    <x v="0"/>
    <x v="10"/>
    <s v="Jumbo Box"/>
    <s v="Bush Westfield Collection Bookcases, Fully Assembled"/>
    <n v="0.62"/>
    <x v="0"/>
    <x v="3"/>
    <x v="22"/>
    <s v="New Milford"/>
    <n v="6776"/>
    <x v="102"/>
    <x v="5"/>
    <d v="2015-04-19T00:00:00"/>
    <n v="5"/>
    <n v="-193.58"/>
    <n v="4"/>
    <n v="396.19"/>
    <n v="90844"/>
    <n v="1"/>
    <n v="100.89"/>
    <x v="3"/>
  </r>
  <r>
    <x v="745"/>
    <n v="1"/>
    <s v="Faye Dyer"/>
    <x v="4"/>
    <n v="0.06"/>
    <x v="0"/>
    <n v="296.18"/>
    <n v="54.12"/>
    <x v="0"/>
    <x v="2"/>
    <x v="0"/>
    <x v="0"/>
    <s v="Jumbo Box"/>
    <s v="Hon 94000 Series Round Tables"/>
    <n v="0.76"/>
    <x v="0"/>
    <x v="3"/>
    <x v="29"/>
    <s v="Sanford"/>
    <n v="4073"/>
    <x v="102"/>
    <x v="5"/>
    <d v="2015-04-15T00:00:00"/>
    <n v="1"/>
    <n v="-715.77820599999995"/>
    <n v="5"/>
    <n v="1170.21"/>
    <n v="89726"/>
    <n v="1"/>
    <n v="296.12"/>
    <x v="3"/>
  </r>
  <r>
    <x v="746"/>
    <n v="1"/>
    <s v="Bradley Pollock"/>
    <x v="4"/>
    <n v="0.01"/>
    <x v="0"/>
    <n v="29.1"/>
    <n v="4"/>
    <x v="2"/>
    <x v="2"/>
    <x v="1"/>
    <x v="1"/>
    <s v="Small Box"/>
    <s v="Acco Keyboard-In-A-Box®"/>
    <n v="0.78"/>
    <x v="0"/>
    <x v="3"/>
    <x v="47"/>
    <s v="Goffstown"/>
    <n v="3045"/>
    <x v="102"/>
    <x v="5"/>
    <d v="2015-04-16T00:00:00"/>
    <n v="2"/>
    <n v="-22.82"/>
    <n v="8"/>
    <n v="243.32"/>
    <n v="89726"/>
    <n v="0"/>
    <n v="29.09"/>
    <x v="3"/>
  </r>
  <r>
    <x v="747"/>
    <n v="1"/>
    <s v="Zachary Maynard"/>
    <x v="0"/>
    <n v="0.1"/>
    <x v="0"/>
    <n v="226.67"/>
    <n v="28.16"/>
    <x v="0"/>
    <x v="1"/>
    <x v="0"/>
    <x v="9"/>
    <s v="Jumbo Drum"/>
    <s v="Hon GuestStacker Chair"/>
    <n v="0.59"/>
    <x v="0"/>
    <x v="0"/>
    <x v="21"/>
    <s v="Blacksburg"/>
    <n v="24060"/>
    <x v="103"/>
    <x v="6"/>
    <d v="2015-04-17T00:00:00"/>
    <n v="2"/>
    <n v="-390.76799999999997"/>
    <n v="5"/>
    <n v="1088.26"/>
    <n v="87424"/>
    <n v="1"/>
    <n v="226.57"/>
    <x v="0"/>
  </r>
  <r>
    <x v="133"/>
    <n v="0"/>
    <s v="Lori Wolfe"/>
    <x v="1"/>
    <n v="0.02"/>
    <x v="0"/>
    <n v="25.99"/>
    <n v="5.37"/>
    <x v="1"/>
    <x v="2"/>
    <x v="2"/>
    <x v="2"/>
    <s v="Small Box"/>
    <s v="BOSTON® Ranger® #55 Pencil Sharpener, Black"/>
    <n v="0.56000000000000005"/>
    <x v="0"/>
    <x v="0"/>
    <x v="0"/>
    <s v="Hattiesburg"/>
    <n v="39401"/>
    <x v="103"/>
    <x v="6"/>
    <d v="2015-04-17T00:00:00"/>
    <n v="2"/>
    <n v="-88.158000000000001"/>
    <n v="9"/>
    <n v="243.24"/>
    <n v="90533"/>
    <n v="1"/>
    <n v="25.97"/>
    <x v="0"/>
  </r>
  <r>
    <x v="243"/>
    <n v="0"/>
    <s v="Kristine Connolly"/>
    <x v="2"/>
    <n v="0.01"/>
    <x v="0"/>
    <n v="4.9800000000000004"/>
    <n v="7.44"/>
    <x v="1"/>
    <x v="3"/>
    <x v="2"/>
    <x v="7"/>
    <s v="Small Box"/>
    <s v="Xerox 1922"/>
    <n v="0.36"/>
    <x v="0"/>
    <x v="2"/>
    <x v="8"/>
    <s v="Los Angeles"/>
    <n v="90008"/>
    <x v="103"/>
    <x v="6"/>
    <d v="2015-04-24T00:00:00"/>
    <n v="9"/>
    <n v="-179.59200000000001"/>
    <n v="63"/>
    <n v="330.21"/>
    <n v="8165"/>
    <n v="1"/>
    <n v="4.9700000000000006"/>
    <x v="2"/>
  </r>
  <r>
    <x v="406"/>
    <n v="0"/>
    <s v="Walter Young"/>
    <x v="2"/>
    <n v="0.01"/>
    <x v="0"/>
    <n v="4.9800000000000004"/>
    <n v="7.44"/>
    <x v="1"/>
    <x v="3"/>
    <x v="2"/>
    <x v="7"/>
    <s v="Small Box"/>
    <s v="Xerox 1922"/>
    <n v="0.36"/>
    <x v="0"/>
    <x v="2"/>
    <x v="15"/>
    <s v="Pleasant Grove"/>
    <n v="84062"/>
    <x v="103"/>
    <x v="6"/>
    <d v="2015-04-24T00:00:00"/>
    <n v="9"/>
    <n v="-161.6328"/>
    <n v="16"/>
    <n v="83.86"/>
    <n v="86191"/>
    <n v="1"/>
    <n v="4.9700000000000006"/>
    <x v="2"/>
  </r>
  <r>
    <x v="748"/>
    <n v="1"/>
    <s v="Thelma Murray"/>
    <x v="4"/>
    <n v="0.08"/>
    <x v="0"/>
    <n v="5.74"/>
    <n v="5.01"/>
    <x v="2"/>
    <x v="3"/>
    <x v="2"/>
    <x v="5"/>
    <s v="Small Box"/>
    <s v="Binder Posts"/>
    <n v="0.39"/>
    <x v="0"/>
    <x v="3"/>
    <x v="27"/>
    <s v="Grove City"/>
    <n v="43123"/>
    <x v="103"/>
    <x v="6"/>
    <d v="2015-04-17T00:00:00"/>
    <n v="2"/>
    <n v="-61.628039999999999"/>
    <n v="12"/>
    <n v="70.03"/>
    <n v="91398"/>
    <n v="1"/>
    <n v="5.66"/>
    <x v="3"/>
  </r>
  <r>
    <x v="477"/>
    <n v="0"/>
    <s v="Peter McConnell"/>
    <x v="3"/>
    <n v="0.09"/>
    <x v="0"/>
    <n v="70.97"/>
    <n v="3.5"/>
    <x v="1"/>
    <x v="1"/>
    <x v="2"/>
    <x v="8"/>
    <s v="Small Box"/>
    <s v="Tripp Lite Isotel 8 Ultra 8 Outlet Metal Surge"/>
    <n v="0.59"/>
    <x v="0"/>
    <x v="0"/>
    <x v="0"/>
    <s v="Columbus"/>
    <n v="39701"/>
    <x v="103"/>
    <x v="6"/>
    <d v="2015-04-15T00:00:00"/>
    <n v="0"/>
    <n v="-99.567999999999998"/>
    <n v="12"/>
    <n v="805.99"/>
    <n v="88880"/>
    <n v="1"/>
    <n v="70.88"/>
    <x v="0"/>
  </r>
  <r>
    <x v="310"/>
    <n v="0"/>
    <s v="Kathleen Huang Hall"/>
    <x v="3"/>
    <n v="0.01"/>
    <x v="0"/>
    <n v="15.16"/>
    <n v="15.09"/>
    <x v="1"/>
    <x v="2"/>
    <x v="2"/>
    <x v="5"/>
    <s v="Small Box"/>
    <s v="GBC Clear Cover, 8-1/2 x 11, unpunched, 25 covers per pack"/>
    <n v="0.39"/>
    <x v="0"/>
    <x v="3"/>
    <x v="11"/>
    <s v="Freeport"/>
    <n v="11520"/>
    <x v="103"/>
    <x v="6"/>
    <d v="2015-04-15T00:00:00"/>
    <n v="0"/>
    <n v="-200.85900000000001"/>
    <n v="7"/>
    <n v="110.93"/>
    <n v="87994"/>
    <n v="1"/>
    <n v="15.15"/>
    <x v="3"/>
  </r>
  <r>
    <x v="749"/>
    <n v="1"/>
    <s v="Ian Hall"/>
    <x v="3"/>
    <n v="0.06"/>
    <x v="0"/>
    <n v="17.98"/>
    <n v="8.51"/>
    <x v="1"/>
    <x v="1"/>
    <x v="1"/>
    <x v="3"/>
    <s v="Medium Box"/>
    <s v="Canon P1-DHIII Palm Printing Calculator"/>
    <n v="0.4"/>
    <x v="0"/>
    <x v="1"/>
    <x v="25"/>
    <s v="Dearborn"/>
    <n v="48126"/>
    <x v="103"/>
    <x v="6"/>
    <d v="2015-04-17T00:00:00"/>
    <n v="2"/>
    <n v="-47.243088"/>
    <n v="3"/>
    <n v="56.38"/>
    <n v="85991"/>
    <n v="1"/>
    <n v="17.920000000000002"/>
    <x v="1"/>
  </r>
  <r>
    <x v="749"/>
    <n v="0"/>
    <s v="Ian Hall"/>
    <x v="3"/>
    <n v="0.1"/>
    <x v="0"/>
    <n v="9.99"/>
    <n v="4.78"/>
    <x v="2"/>
    <x v="1"/>
    <x v="2"/>
    <x v="7"/>
    <s v="Small Box"/>
    <s v="Xerox 1896"/>
    <n v="0.4"/>
    <x v="0"/>
    <x v="1"/>
    <x v="25"/>
    <s v="Dearborn"/>
    <n v="48126"/>
    <x v="103"/>
    <x v="6"/>
    <d v="2015-04-18T00:00:00"/>
    <n v="3"/>
    <n v="9.1539999999999999"/>
    <n v="12"/>
    <n v="119.13"/>
    <n v="85991"/>
    <n v="0"/>
    <n v="9.89"/>
    <x v="1"/>
  </r>
  <r>
    <x v="297"/>
    <n v="0"/>
    <s v="Vanessa Boyer"/>
    <x v="3"/>
    <n v="7.0000000000000007E-2"/>
    <x v="0"/>
    <n v="18.649999999999999"/>
    <n v="3.77"/>
    <x v="1"/>
    <x v="1"/>
    <x v="0"/>
    <x v="11"/>
    <s v="Small Pack"/>
    <s v="3M Polarizing Light Filter Sleeves"/>
    <n v="0.39"/>
    <x v="0"/>
    <x v="3"/>
    <x v="11"/>
    <s v="New York City"/>
    <n v="10177"/>
    <x v="103"/>
    <x v="6"/>
    <d v="2015-04-16T00:00:00"/>
    <n v="1"/>
    <n v="149.72"/>
    <n v="34"/>
    <n v="643.64"/>
    <n v="47108"/>
    <n v="1"/>
    <n v="18.579999999999998"/>
    <x v="3"/>
  </r>
  <r>
    <x v="297"/>
    <n v="0"/>
    <s v="Vanessa Boyer"/>
    <x v="3"/>
    <n v="0.06"/>
    <x v="0"/>
    <n v="17.98"/>
    <n v="8.51"/>
    <x v="1"/>
    <x v="1"/>
    <x v="1"/>
    <x v="3"/>
    <s v="Medium Box"/>
    <s v="Canon P1-DHIII Palm Printing Calculator"/>
    <n v="0.4"/>
    <x v="0"/>
    <x v="3"/>
    <x v="11"/>
    <s v="New York City"/>
    <n v="10177"/>
    <x v="103"/>
    <x v="6"/>
    <d v="2015-04-17T00:00:00"/>
    <n v="2"/>
    <n v="-52.492319999999999"/>
    <n v="13"/>
    <n v="244.31"/>
    <n v="47108"/>
    <n v="0"/>
    <n v="17.920000000000002"/>
    <x v="3"/>
  </r>
  <r>
    <x v="297"/>
    <n v="0"/>
    <s v="Vanessa Boyer"/>
    <x v="3"/>
    <n v="0.1"/>
    <x v="0"/>
    <n v="9.99"/>
    <n v="4.78"/>
    <x v="2"/>
    <x v="1"/>
    <x v="2"/>
    <x v="7"/>
    <s v="Small Box"/>
    <s v="Xerox 1896"/>
    <n v="0.4"/>
    <x v="0"/>
    <x v="3"/>
    <x v="11"/>
    <s v="New York City"/>
    <n v="10177"/>
    <x v="103"/>
    <x v="6"/>
    <d v="2015-04-18T00:00:00"/>
    <n v="3"/>
    <n v="7.96"/>
    <n v="47"/>
    <n v="466.58"/>
    <n v="47108"/>
    <n v="0"/>
    <n v="9.89"/>
    <x v="3"/>
  </r>
  <r>
    <x v="297"/>
    <n v="0"/>
    <s v="Vanessa Boyer"/>
    <x v="3"/>
    <n v="0.08"/>
    <x v="0"/>
    <n v="175.99"/>
    <n v="8.99"/>
    <x v="2"/>
    <x v="1"/>
    <x v="1"/>
    <x v="12"/>
    <s v="Small Box"/>
    <s v="2180"/>
    <n v="0.56999999999999995"/>
    <x v="0"/>
    <x v="3"/>
    <x v="11"/>
    <s v="New York City"/>
    <n v="10177"/>
    <x v="103"/>
    <x v="6"/>
    <d v="2015-04-16T00:00:00"/>
    <n v="1"/>
    <n v="-459.08280000000002"/>
    <n v="16"/>
    <n v="2290.69"/>
    <n v="47108"/>
    <n v="0"/>
    <n v="175.91"/>
    <x v="3"/>
  </r>
  <r>
    <x v="750"/>
    <n v="1"/>
    <s v="Jon Kendall"/>
    <x v="0"/>
    <n v="0.05"/>
    <x v="0"/>
    <n v="2550.14"/>
    <n v="29.7"/>
    <x v="0"/>
    <x v="3"/>
    <x v="1"/>
    <x v="3"/>
    <s v="Jumbo Drum"/>
    <s v="Epson DFX-8500 Dot Matrix Printer"/>
    <n v="0.56999999999999995"/>
    <x v="0"/>
    <x v="1"/>
    <x v="30"/>
    <s v="Watertown"/>
    <n v="53094"/>
    <x v="104"/>
    <x v="0"/>
    <d v="2015-04-17T00:00:00"/>
    <n v="1"/>
    <n v="-3971.0628000000002"/>
    <n v="2"/>
    <n v="4845.2700000000004"/>
    <n v="86003"/>
    <n v="1"/>
    <n v="2550.0899999999997"/>
    <x v="1"/>
  </r>
  <r>
    <x v="442"/>
    <n v="0"/>
    <s v="Marcia Feldman"/>
    <x v="1"/>
    <n v="0.01"/>
    <x v="0"/>
    <n v="125.99"/>
    <n v="8.99"/>
    <x v="1"/>
    <x v="2"/>
    <x v="1"/>
    <x v="12"/>
    <s v="Small Box"/>
    <s v="SC7868i"/>
    <n v="0.55000000000000004"/>
    <x v="0"/>
    <x v="0"/>
    <x v="1"/>
    <s v="Little Rock"/>
    <n v="72209"/>
    <x v="104"/>
    <x v="0"/>
    <d v="2015-04-18T00:00:00"/>
    <n v="2"/>
    <n v="-45.472000000000001"/>
    <n v="9"/>
    <n v="1011.44"/>
    <n v="85895"/>
    <n v="1"/>
    <n v="125.97999999999999"/>
    <x v="0"/>
  </r>
  <r>
    <x v="751"/>
    <n v="1"/>
    <s v="Ann Katz"/>
    <x v="3"/>
    <n v="0"/>
    <x v="1"/>
    <n v="2.78"/>
    <n v="1.49"/>
    <x v="2"/>
    <x v="1"/>
    <x v="2"/>
    <x v="5"/>
    <s v="Small Box"/>
    <s v="Wilson Jones Suede Grain Vinyl Binders"/>
    <n v="0.36"/>
    <x v="0"/>
    <x v="2"/>
    <x v="8"/>
    <s v="Rancho Cucamonga"/>
    <n v="91730"/>
    <x v="104"/>
    <x v="0"/>
    <d v="2015-04-17T00:00:00"/>
    <n v="1"/>
    <n v="20.6448"/>
    <n v="9"/>
    <n v="29.92"/>
    <n v="91213"/>
    <n v="1"/>
    <n v="2.78"/>
    <x v="2"/>
  </r>
  <r>
    <x v="752"/>
    <n v="1"/>
    <s v="Mildred Chase"/>
    <x v="0"/>
    <n v="0.06"/>
    <x v="0"/>
    <n v="55.94"/>
    <n v="4"/>
    <x v="1"/>
    <x v="0"/>
    <x v="1"/>
    <x v="1"/>
    <s v="Small Box"/>
    <s v="Fellowes Smart Design 104-Key Enhanced Keyboard, PS/2 Adapter, Platinum"/>
    <n v="0.74"/>
    <x v="0"/>
    <x v="2"/>
    <x v="8"/>
    <s v="Woodland"/>
    <n v="95695"/>
    <x v="105"/>
    <x v="1"/>
    <d v="2015-04-18T00:00:00"/>
    <n v="1"/>
    <n v="-13.77"/>
    <n v="6"/>
    <n v="322.77"/>
    <n v="87846"/>
    <n v="1"/>
    <n v="55.879999999999995"/>
    <x v="2"/>
  </r>
  <r>
    <x v="752"/>
    <n v="0"/>
    <s v="Mildred Chase"/>
    <x v="0"/>
    <n v="7.0000000000000007E-2"/>
    <x v="0"/>
    <n v="6.3"/>
    <n v="0.5"/>
    <x v="1"/>
    <x v="0"/>
    <x v="2"/>
    <x v="13"/>
    <s v="Small Box"/>
    <s v="Avery 48"/>
    <n v="0.39"/>
    <x v="0"/>
    <x v="2"/>
    <x v="8"/>
    <s v="Woodland"/>
    <n v="95695"/>
    <x v="105"/>
    <x v="1"/>
    <d v="2015-04-17T00:00:00"/>
    <n v="0"/>
    <n v="44.912100000000002"/>
    <n v="11"/>
    <n v="65.09"/>
    <n v="87846"/>
    <n v="0"/>
    <n v="6.2299999999999995"/>
    <x v="2"/>
  </r>
  <r>
    <x v="753"/>
    <n v="1"/>
    <s v="Jackie Burke"/>
    <x v="1"/>
    <n v="0"/>
    <x v="1"/>
    <n v="12.2"/>
    <n v="6.02"/>
    <x v="2"/>
    <x v="2"/>
    <x v="0"/>
    <x v="11"/>
    <s v="Small Pack"/>
    <s v="Advantus Panel Wall Certificate Holder - 8.5x11"/>
    <n v="0.43"/>
    <x v="0"/>
    <x v="0"/>
    <x v="12"/>
    <s v="Carol City"/>
    <n v="33055"/>
    <x v="105"/>
    <x v="1"/>
    <d v="2015-04-18T00:00:00"/>
    <n v="1"/>
    <n v="-172.298"/>
    <n v="4"/>
    <n v="56.24"/>
    <n v="88233"/>
    <n v="1"/>
    <n v="12.2"/>
    <x v="0"/>
  </r>
  <r>
    <x v="754"/>
    <n v="1"/>
    <s v="Dana Teague"/>
    <x v="1"/>
    <n v="0.01"/>
    <x v="0"/>
    <n v="125.99"/>
    <n v="8.99"/>
    <x v="1"/>
    <x v="3"/>
    <x v="1"/>
    <x v="12"/>
    <s v="Small Box"/>
    <s v="M70"/>
    <n v="0.59"/>
    <x v="0"/>
    <x v="3"/>
    <x v="31"/>
    <s v="Washington"/>
    <n v="20016"/>
    <x v="105"/>
    <x v="1"/>
    <d v="2015-04-18T00:00:00"/>
    <n v="1"/>
    <n v="-582.64800000000002"/>
    <n v="2"/>
    <n v="226.88"/>
    <n v="11013"/>
    <n v="1"/>
    <n v="125.97999999999999"/>
    <x v="3"/>
  </r>
  <r>
    <x v="71"/>
    <n v="0"/>
    <s v="Eugene Clayton"/>
    <x v="1"/>
    <n v="0.01"/>
    <x v="0"/>
    <n v="125.99"/>
    <n v="8.99"/>
    <x v="1"/>
    <x v="3"/>
    <x v="1"/>
    <x v="12"/>
    <s v="Small Box"/>
    <s v="M70"/>
    <n v="0.59"/>
    <x v="0"/>
    <x v="2"/>
    <x v="4"/>
    <s v="Edmonds"/>
    <n v="98026"/>
    <x v="105"/>
    <x v="1"/>
    <d v="2015-04-18T00:00:00"/>
    <n v="1"/>
    <n v="-582.64800000000002"/>
    <n v="1"/>
    <n v="113.44"/>
    <n v="85827"/>
    <n v="1"/>
    <n v="125.97999999999999"/>
    <x v="2"/>
  </r>
  <r>
    <x v="755"/>
    <n v="1"/>
    <s v="Oscar Bowers"/>
    <x v="2"/>
    <n v="0.09"/>
    <x v="0"/>
    <n v="78.8"/>
    <n v="35"/>
    <x v="1"/>
    <x v="2"/>
    <x v="2"/>
    <x v="6"/>
    <s v="Large Box"/>
    <s v="Space Solutions™ Industrial Galvanized Steel Shelving."/>
    <n v="0.83"/>
    <x v="0"/>
    <x v="3"/>
    <x v="27"/>
    <s v="Kettering"/>
    <n v="45429"/>
    <x v="105"/>
    <x v="1"/>
    <d v="2015-04-21T00:00:00"/>
    <n v="4"/>
    <n v="-1025.0172"/>
    <n v="14"/>
    <n v="1059.3800000000001"/>
    <n v="90631"/>
    <n v="1"/>
    <n v="78.709999999999994"/>
    <x v="3"/>
  </r>
  <r>
    <x v="516"/>
    <n v="0"/>
    <s v="Anne Schultz"/>
    <x v="2"/>
    <n v="0.02"/>
    <x v="0"/>
    <n v="419.19"/>
    <n v="19.989999999999998"/>
    <x v="1"/>
    <x v="3"/>
    <x v="2"/>
    <x v="6"/>
    <s v="Small Box"/>
    <s v="Smead Adjustable Mobile File Trolley with Lockable Top"/>
    <n v="0.57999999999999996"/>
    <x v="0"/>
    <x v="0"/>
    <x v="5"/>
    <s v="Athens"/>
    <n v="30605"/>
    <x v="105"/>
    <x v="1"/>
    <d v="2015-04-17T00:00:00"/>
    <n v="0"/>
    <n v="-39.606000000000002"/>
    <n v="10"/>
    <n v="4354.55"/>
    <n v="87772"/>
    <n v="1"/>
    <n v="419.17"/>
    <x v="0"/>
  </r>
  <r>
    <x v="756"/>
    <n v="1"/>
    <s v="Sylvia Bush"/>
    <x v="4"/>
    <n v="0.03"/>
    <x v="0"/>
    <n v="25.98"/>
    <n v="5.37"/>
    <x v="1"/>
    <x v="1"/>
    <x v="2"/>
    <x v="8"/>
    <s v="Medium Box"/>
    <s v="3M Office Air Cleaner"/>
    <n v="0.5"/>
    <x v="0"/>
    <x v="1"/>
    <x v="10"/>
    <s v="Batavia"/>
    <n v="60510"/>
    <x v="105"/>
    <x v="1"/>
    <d v="2015-04-17T00:00:00"/>
    <n v="0"/>
    <n v="250.0376"/>
    <n v="17"/>
    <n v="460.87"/>
    <n v="89579"/>
    <n v="1"/>
    <n v="25.95"/>
    <x v="1"/>
  </r>
  <r>
    <x v="757"/>
    <n v="1"/>
    <s v="James Dickinson Ball"/>
    <x v="4"/>
    <n v="0.06"/>
    <x v="0"/>
    <n v="4.24"/>
    <n v="5.41"/>
    <x v="1"/>
    <x v="2"/>
    <x v="2"/>
    <x v="5"/>
    <s v="Small Box"/>
    <s v="Storex DuraTech Recycled Plastic Frosted Binders"/>
    <n v="0.35"/>
    <x v="0"/>
    <x v="2"/>
    <x v="24"/>
    <s v="Bozeman"/>
    <n v="59715"/>
    <x v="105"/>
    <x v="1"/>
    <d v="2015-04-19T00:00:00"/>
    <n v="2"/>
    <n v="-78.916679999999999"/>
    <n v="10"/>
    <n v="45"/>
    <n v="91277"/>
    <n v="1"/>
    <n v="4.1800000000000006"/>
    <x v="2"/>
  </r>
  <r>
    <x v="757"/>
    <n v="0"/>
    <s v="James Dickinson Ball"/>
    <x v="4"/>
    <n v="0.04"/>
    <x v="0"/>
    <n v="6783.02"/>
    <n v="24.49"/>
    <x v="1"/>
    <x v="2"/>
    <x v="1"/>
    <x v="3"/>
    <s v="Large Box"/>
    <s v="Polycom ViewStation™ ISDN Videoconferencing Unit"/>
    <n v="0.39"/>
    <x v="0"/>
    <x v="2"/>
    <x v="24"/>
    <s v="Bozeman"/>
    <n v="59715"/>
    <x v="105"/>
    <x v="1"/>
    <d v="2015-04-19T00:00:00"/>
    <n v="2"/>
    <n v="-13562.637408000001"/>
    <n v="1"/>
    <n v="6569.07"/>
    <n v="91277"/>
    <n v="0"/>
    <n v="6782.9800000000005"/>
    <x v="2"/>
  </r>
  <r>
    <x v="758"/>
    <n v="1"/>
    <s v="Carol Saunders"/>
    <x v="0"/>
    <n v="0.01"/>
    <x v="0"/>
    <n v="55.98"/>
    <n v="4.8600000000000003"/>
    <x v="2"/>
    <x v="3"/>
    <x v="2"/>
    <x v="7"/>
    <s v="Small Box"/>
    <s v="Xerox 1908"/>
    <n v="0.36"/>
    <x v="0"/>
    <x v="0"/>
    <x v="32"/>
    <s v="Bowling Green"/>
    <n v="42104"/>
    <x v="106"/>
    <x v="2"/>
    <d v="2015-04-20T00:00:00"/>
    <n v="2"/>
    <n v="32.940899999999999"/>
    <n v="11"/>
    <n v="646.97"/>
    <n v="87357"/>
    <n v="1"/>
    <n v="55.97"/>
    <x v="0"/>
  </r>
  <r>
    <x v="758"/>
    <n v="0"/>
    <s v="Carol Saunders"/>
    <x v="0"/>
    <n v="0.04"/>
    <x v="0"/>
    <n v="65.989999999999995"/>
    <n v="8.99"/>
    <x v="1"/>
    <x v="3"/>
    <x v="1"/>
    <x v="12"/>
    <s v="Small Box"/>
    <s v="Talkabout T8367"/>
    <n v="0.56000000000000005"/>
    <x v="0"/>
    <x v="0"/>
    <x v="32"/>
    <s v="Bowling Green"/>
    <n v="42104"/>
    <x v="106"/>
    <x v="2"/>
    <d v="2015-04-19T00:00:00"/>
    <n v="1"/>
    <n v="131.334"/>
    <n v="17"/>
    <n v="946.29"/>
    <n v="87357"/>
    <n v="0"/>
    <n v="65.949999999999989"/>
    <x v="0"/>
  </r>
  <r>
    <x v="142"/>
    <n v="0"/>
    <s v="Miriam Mueller"/>
    <x v="0"/>
    <n v="0.02"/>
    <x v="0"/>
    <n v="130.97999999999999"/>
    <n v="30"/>
    <x v="0"/>
    <x v="3"/>
    <x v="0"/>
    <x v="9"/>
    <s v="Jumbo Drum"/>
    <s v="Office Star - Contemporary Task Swivel chair with 2-way adjustable arms, Plum"/>
    <n v="0.78"/>
    <x v="0"/>
    <x v="0"/>
    <x v="34"/>
    <s v="Murfreesboro"/>
    <n v="37130"/>
    <x v="106"/>
    <x v="2"/>
    <d v="2015-04-19T00:00:00"/>
    <n v="1"/>
    <n v="90.762"/>
    <n v="6"/>
    <n v="793.39"/>
    <n v="88678"/>
    <n v="1"/>
    <n v="130.95999999999998"/>
    <x v="0"/>
  </r>
  <r>
    <x v="193"/>
    <n v="0"/>
    <s v="Bonnie Matthews Rowland"/>
    <x v="2"/>
    <n v="0.02"/>
    <x v="0"/>
    <n v="9.99"/>
    <n v="11.59"/>
    <x v="1"/>
    <x v="2"/>
    <x v="2"/>
    <x v="7"/>
    <s v="Small Box"/>
    <s v="Hammermill Color Copier Paper (28Lb. and 96 Bright)"/>
    <n v="0.4"/>
    <x v="0"/>
    <x v="0"/>
    <x v="12"/>
    <s v="Miami"/>
    <n v="33916"/>
    <x v="106"/>
    <x v="2"/>
    <d v="2015-04-27T00:00:00"/>
    <n v="9"/>
    <n v="-171.15770000000001"/>
    <n v="43"/>
    <n v="475.42"/>
    <n v="26342"/>
    <n v="1"/>
    <n v="9.9700000000000006"/>
    <x v="0"/>
  </r>
  <r>
    <x v="193"/>
    <n v="0"/>
    <s v="Bonnie Matthews Rowland"/>
    <x v="2"/>
    <n v="0.02"/>
    <x v="0"/>
    <n v="48.04"/>
    <n v="5.79"/>
    <x v="1"/>
    <x v="2"/>
    <x v="2"/>
    <x v="7"/>
    <s v="Small Box"/>
    <s v="Xerox 1937"/>
    <n v="0.37"/>
    <x v="0"/>
    <x v="0"/>
    <x v="12"/>
    <s v="Miami"/>
    <n v="33916"/>
    <x v="106"/>
    <x v="2"/>
    <d v="2015-04-23T00:00:00"/>
    <n v="5"/>
    <n v="624.23900000000003"/>
    <n v="74"/>
    <n v="3598.82"/>
    <n v="26342"/>
    <n v="0"/>
    <n v="48.019999999999996"/>
    <x v="0"/>
  </r>
  <r>
    <x v="193"/>
    <n v="0"/>
    <s v="Bonnie Matthews Rowland"/>
    <x v="2"/>
    <n v="0.04"/>
    <x v="0"/>
    <n v="6.68"/>
    <n v="4.91"/>
    <x v="1"/>
    <x v="2"/>
    <x v="2"/>
    <x v="7"/>
    <s v="Small Box"/>
    <s v="Xerox 1986"/>
    <n v="0.37"/>
    <x v="0"/>
    <x v="0"/>
    <x v="12"/>
    <s v="Miami"/>
    <n v="33916"/>
    <x v="106"/>
    <x v="2"/>
    <d v="2015-04-25T00:00:00"/>
    <n v="7"/>
    <n v="-14.3241"/>
    <n v="5"/>
    <n v="41.22"/>
    <n v="26342"/>
    <n v="0"/>
    <n v="6.64"/>
    <x v="0"/>
  </r>
  <r>
    <x v="759"/>
    <n v="1"/>
    <s v="Sean Burton"/>
    <x v="2"/>
    <n v="0.02"/>
    <x v="0"/>
    <n v="48.04"/>
    <n v="5.79"/>
    <x v="1"/>
    <x v="2"/>
    <x v="2"/>
    <x v="7"/>
    <s v="Small Box"/>
    <s v="Xerox 1937"/>
    <n v="0.37"/>
    <x v="0"/>
    <x v="1"/>
    <x v="25"/>
    <s v="Saginaw"/>
    <n v="48601"/>
    <x v="106"/>
    <x v="2"/>
    <d v="2015-04-23T00:00:00"/>
    <n v="5"/>
    <n v="604.01909999999998"/>
    <n v="18"/>
    <n v="875.39"/>
    <n v="88857"/>
    <n v="1"/>
    <n v="48.019999999999996"/>
    <x v="1"/>
  </r>
  <r>
    <x v="759"/>
    <n v="0"/>
    <s v="Sean Burton"/>
    <x v="2"/>
    <n v="0.04"/>
    <x v="0"/>
    <n v="6.68"/>
    <n v="4.91"/>
    <x v="1"/>
    <x v="2"/>
    <x v="2"/>
    <x v="7"/>
    <s v="Small Box"/>
    <s v="Xerox 1986"/>
    <n v="0.37"/>
    <x v="0"/>
    <x v="1"/>
    <x v="25"/>
    <s v="Saginaw"/>
    <n v="48601"/>
    <x v="106"/>
    <x v="2"/>
    <d v="2015-04-25T00:00:00"/>
    <n v="7"/>
    <n v="-11.631600000000001"/>
    <n v="1"/>
    <n v="8.24"/>
    <n v="88857"/>
    <n v="0"/>
    <n v="6.64"/>
    <x v="1"/>
  </r>
  <r>
    <x v="760"/>
    <n v="1"/>
    <s v="Kate Peck"/>
    <x v="4"/>
    <n v="0.1"/>
    <x v="0"/>
    <n v="52.99"/>
    <n v="19.989999999999998"/>
    <x v="2"/>
    <x v="3"/>
    <x v="2"/>
    <x v="6"/>
    <s v="Small Box"/>
    <s v="Gould Plastics 9-Pocket Panel Bin, 18-3/8w x 5-1/4d x 20-1/2h, Black"/>
    <n v="0.81"/>
    <x v="0"/>
    <x v="1"/>
    <x v="20"/>
    <s v="Bettendorf"/>
    <n v="52722"/>
    <x v="106"/>
    <x v="2"/>
    <d v="2015-04-19T00:00:00"/>
    <n v="1"/>
    <n v="-517.16999999999996"/>
    <n v="7"/>
    <n v="337.59"/>
    <n v="86958"/>
    <n v="1"/>
    <n v="52.89"/>
    <x v="1"/>
  </r>
  <r>
    <x v="395"/>
    <n v="0"/>
    <s v="Vincent Hale"/>
    <x v="4"/>
    <n v="7.0000000000000007E-2"/>
    <x v="0"/>
    <n v="100.98"/>
    <n v="57.38"/>
    <x v="0"/>
    <x v="3"/>
    <x v="0"/>
    <x v="10"/>
    <s v="Jumbo Box"/>
    <s v="Bush Westfield Collection Bookcases, Dark Cherry Finish, Fully Assembled"/>
    <n v="0.78"/>
    <x v="0"/>
    <x v="1"/>
    <x v="20"/>
    <s v="Burlington"/>
    <n v="52601"/>
    <x v="106"/>
    <x v="2"/>
    <d v="2015-04-21T00:00:00"/>
    <n v="3"/>
    <n v="-429.86"/>
    <n v="2"/>
    <n v="215.32"/>
    <n v="86958"/>
    <n v="0"/>
    <n v="100.91000000000001"/>
    <x v="1"/>
  </r>
  <r>
    <x v="395"/>
    <n v="0"/>
    <s v="Vincent Hale"/>
    <x v="4"/>
    <n v="0.03"/>
    <x v="0"/>
    <n v="85.99"/>
    <n v="0.99"/>
    <x v="1"/>
    <x v="3"/>
    <x v="1"/>
    <x v="12"/>
    <s v="Wrap Bag"/>
    <s v="Accessory34"/>
    <n v="0.55000000000000004"/>
    <x v="0"/>
    <x v="1"/>
    <x v="20"/>
    <s v="Burlington"/>
    <n v="52601"/>
    <x v="106"/>
    <x v="2"/>
    <d v="2015-04-20T00:00:00"/>
    <n v="2"/>
    <n v="264.16649999999998"/>
    <n v="5"/>
    <n v="382.85"/>
    <n v="86958"/>
    <n v="0"/>
    <n v="85.96"/>
    <x v="1"/>
  </r>
  <r>
    <x v="761"/>
    <n v="1"/>
    <s v="Patsy Shea"/>
    <x v="4"/>
    <n v="0.1"/>
    <x v="0"/>
    <n v="300.97000000000003"/>
    <n v="7.18"/>
    <x v="1"/>
    <x v="2"/>
    <x v="1"/>
    <x v="1"/>
    <s v="Small Box"/>
    <s v="Gyration Ultra Professional Cordless Optical Suite"/>
    <n v="0.48"/>
    <x v="0"/>
    <x v="0"/>
    <x v="23"/>
    <s v="Hilton Head Island"/>
    <n v="29915"/>
    <x v="106"/>
    <x v="2"/>
    <d v="2015-04-19T00:00:00"/>
    <n v="1"/>
    <n v="138.018"/>
    <n v="4"/>
    <n v="1094.33"/>
    <n v="87889"/>
    <n v="1"/>
    <n v="300.87"/>
    <x v="0"/>
  </r>
  <r>
    <x v="762"/>
    <n v="1"/>
    <s v="Tracy Dyer"/>
    <x v="4"/>
    <n v="0.06"/>
    <x v="0"/>
    <n v="39.89"/>
    <n v="3.04"/>
    <x v="1"/>
    <x v="2"/>
    <x v="0"/>
    <x v="11"/>
    <s v="Wrap Bag"/>
    <s v="Ultra Commercial Grade Dual Valve Door Closer"/>
    <n v="0.53"/>
    <x v="0"/>
    <x v="0"/>
    <x v="23"/>
    <s v="Mount Pleasant"/>
    <n v="29464"/>
    <x v="106"/>
    <x v="2"/>
    <d v="2015-04-20T00:00:00"/>
    <n v="2"/>
    <n v="38.874000000000002"/>
    <n v="10"/>
    <n v="389.97"/>
    <n v="87889"/>
    <n v="0"/>
    <n v="39.83"/>
    <x v="0"/>
  </r>
  <r>
    <x v="709"/>
    <n v="0"/>
    <s v="Benjamin Lam"/>
    <x v="4"/>
    <n v="0.09"/>
    <x v="0"/>
    <n v="89.99"/>
    <n v="42"/>
    <x v="0"/>
    <x v="1"/>
    <x v="0"/>
    <x v="9"/>
    <s v="Jumbo Drum"/>
    <s v="Global Leather Task Chair, Black"/>
    <n v="0.66"/>
    <x v="0"/>
    <x v="0"/>
    <x v="5"/>
    <s v="Atlanta"/>
    <n v="30318"/>
    <x v="106"/>
    <x v="2"/>
    <d v="2015-04-18T00:00:00"/>
    <n v="0"/>
    <n v="223.416"/>
    <n v="6"/>
    <n v="511.25"/>
    <n v="86063"/>
    <n v="1"/>
    <n v="89.899999999999991"/>
    <x v="0"/>
  </r>
  <r>
    <x v="171"/>
    <n v="0"/>
    <s v="Julian Keith Mayer"/>
    <x v="0"/>
    <n v="0.05"/>
    <x v="0"/>
    <n v="159.99"/>
    <n v="5.5"/>
    <x v="1"/>
    <x v="1"/>
    <x v="1"/>
    <x v="1"/>
    <s v="Small Box"/>
    <s v="Gyration RF Keyboard"/>
    <n v="0.49"/>
    <x v="0"/>
    <x v="0"/>
    <x v="12"/>
    <s v="Sanford"/>
    <n v="32771"/>
    <x v="107"/>
    <x v="3"/>
    <d v="2015-04-21T00:00:00"/>
    <n v="2"/>
    <n v="12.263999999999999"/>
    <n v="23"/>
    <n v="3600.65"/>
    <n v="86902"/>
    <n v="1"/>
    <n v="159.94"/>
    <x v="0"/>
  </r>
  <r>
    <x v="763"/>
    <n v="1"/>
    <s v="Dwight Albright Huffman"/>
    <x v="1"/>
    <n v="0.01"/>
    <x v="0"/>
    <n v="155.99"/>
    <n v="8.99"/>
    <x v="2"/>
    <x v="3"/>
    <x v="1"/>
    <x v="12"/>
    <s v="Small Box"/>
    <s v="CF 688"/>
    <n v="0.57999999999999996"/>
    <x v="0"/>
    <x v="2"/>
    <x v="8"/>
    <s v="San Francisco"/>
    <n v="94110"/>
    <x v="107"/>
    <x v="3"/>
    <d v="2015-04-20T00:00:00"/>
    <n v="1"/>
    <n v="-219.07908"/>
    <n v="5"/>
    <n v="675.83"/>
    <n v="86600"/>
    <n v="1"/>
    <n v="155.98000000000002"/>
    <x v="2"/>
  </r>
  <r>
    <x v="764"/>
    <n v="1"/>
    <s v="Herbert Williamson"/>
    <x v="1"/>
    <n v="0.01"/>
    <x v="0"/>
    <n v="5.98"/>
    <n v="5.46"/>
    <x v="1"/>
    <x v="3"/>
    <x v="2"/>
    <x v="7"/>
    <s v="Small Box"/>
    <s v="Xerox 1983"/>
    <n v="0.36"/>
    <x v="0"/>
    <x v="2"/>
    <x v="8"/>
    <s v="San Gabriel"/>
    <n v="91776"/>
    <x v="107"/>
    <x v="3"/>
    <d v="2015-04-21T00:00:00"/>
    <n v="2"/>
    <n v="-18.878399999999999"/>
    <n v="4"/>
    <n v="28"/>
    <n v="86600"/>
    <n v="0"/>
    <n v="5.9700000000000006"/>
    <x v="2"/>
  </r>
  <r>
    <x v="765"/>
    <n v="1"/>
    <s v="Stacy Chang"/>
    <x v="1"/>
    <n v="0.09"/>
    <x v="0"/>
    <n v="199.99"/>
    <n v="24.49"/>
    <x v="2"/>
    <x v="2"/>
    <x v="1"/>
    <x v="4"/>
    <s v="Large Box"/>
    <s v="Canon PC-428 Personal Copier"/>
    <n v="0.46"/>
    <x v="0"/>
    <x v="3"/>
    <x v="36"/>
    <s v="Catonsville"/>
    <n v="21228"/>
    <x v="107"/>
    <x v="3"/>
    <d v="2015-04-21T00:00:00"/>
    <n v="2"/>
    <n v="631.33000000000004"/>
    <n v="5"/>
    <n v="990.25"/>
    <n v="88029"/>
    <n v="1"/>
    <n v="199.9"/>
    <x v="3"/>
  </r>
  <r>
    <x v="128"/>
    <n v="0"/>
    <s v="Kent Kerr"/>
    <x v="2"/>
    <n v="0.01"/>
    <x v="0"/>
    <n v="79.52"/>
    <n v="48.2"/>
    <x v="1"/>
    <x v="2"/>
    <x v="0"/>
    <x v="11"/>
    <s v="Medium Box"/>
    <s v="Eldon Cleatmat Plus™ Chair Mats for High Pile Carpets"/>
    <n v="0.74"/>
    <x v="0"/>
    <x v="0"/>
    <x v="34"/>
    <s v="Knoxville"/>
    <n v="37918"/>
    <x v="107"/>
    <x v="3"/>
    <d v="2015-04-26T00:00:00"/>
    <n v="7"/>
    <n v="-40.683999999999997"/>
    <n v="8"/>
    <n v="667.84"/>
    <n v="89522"/>
    <n v="1"/>
    <n v="79.509999999999991"/>
    <x v="0"/>
  </r>
  <r>
    <x v="766"/>
    <n v="1"/>
    <s v="William Crawford"/>
    <x v="2"/>
    <n v="0.06"/>
    <x v="0"/>
    <n v="3.58"/>
    <n v="1.63"/>
    <x v="1"/>
    <x v="3"/>
    <x v="2"/>
    <x v="14"/>
    <s v="Wrap Bag"/>
    <s v="OIC Colored Binder Clips, Assorted Sizes"/>
    <n v="0.36"/>
    <x v="0"/>
    <x v="1"/>
    <x v="18"/>
    <s v="Garland"/>
    <n v="75043"/>
    <x v="107"/>
    <x v="3"/>
    <d v="2015-04-23T00:00:00"/>
    <n v="4"/>
    <n v="14"/>
    <n v="10"/>
    <n v="34.76"/>
    <n v="86687"/>
    <n v="1"/>
    <n v="3.52"/>
    <x v="1"/>
  </r>
  <r>
    <x v="596"/>
    <n v="0"/>
    <s v="Eileen McDonald"/>
    <x v="2"/>
    <n v="0"/>
    <x v="1"/>
    <n v="78.650000000000006"/>
    <n v="13.99"/>
    <x v="1"/>
    <x v="3"/>
    <x v="2"/>
    <x v="8"/>
    <s v="Medium Box"/>
    <s v="Honeywell Quietcare HEPA Air Cleaner"/>
    <n v="0.52"/>
    <x v="0"/>
    <x v="2"/>
    <x v="15"/>
    <s v="Draper"/>
    <n v="84020"/>
    <x v="107"/>
    <x v="3"/>
    <d v="2015-04-26T00:00:00"/>
    <n v="7"/>
    <n v="386.00670000000002"/>
    <n v="7"/>
    <n v="559.42999999999995"/>
    <n v="88871"/>
    <n v="1"/>
    <n v="78.650000000000006"/>
    <x v="2"/>
  </r>
  <r>
    <x v="596"/>
    <n v="0"/>
    <s v="Eileen McDonald"/>
    <x v="2"/>
    <n v="0.08"/>
    <x v="0"/>
    <n v="122.99"/>
    <n v="70.2"/>
    <x v="0"/>
    <x v="3"/>
    <x v="0"/>
    <x v="9"/>
    <s v="Jumbo Drum"/>
    <s v="Global High-Back Leather Tilter, Burgundy"/>
    <n v="0.74"/>
    <x v="0"/>
    <x v="2"/>
    <x v="15"/>
    <s v="Draper"/>
    <n v="84020"/>
    <x v="107"/>
    <x v="3"/>
    <d v="2015-04-24T00:00:00"/>
    <n v="5"/>
    <n v="-1867.97"/>
    <n v="10"/>
    <n v="1216.52"/>
    <n v="88871"/>
    <n v="0"/>
    <n v="122.91"/>
    <x v="2"/>
  </r>
  <r>
    <x v="626"/>
    <n v="0"/>
    <s v="Claudia Webb"/>
    <x v="2"/>
    <n v="0.1"/>
    <x v="0"/>
    <n v="4.24"/>
    <n v="5.41"/>
    <x v="1"/>
    <x v="3"/>
    <x v="2"/>
    <x v="5"/>
    <s v="Small Box"/>
    <s v="Storex DuraTech Recycled Plastic Frosted Binders"/>
    <n v="0.35"/>
    <x v="0"/>
    <x v="0"/>
    <x v="9"/>
    <s v="Indian Trail"/>
    <n v="28079"/>
    <x v="107"/>
    <x v="3"/>
    <d v="2015-04-23T00:00:00"/>
    <n v="4"/>
    <n v="-61.6"/>
    <n v="8"/>
    <n v="34.159999999999997"/>
    <n v="85835"/>
    <n v="1"/>
    <n v="4.1400000000000006"/>
    <x v="0"/>
  </r>
  <r>
    <x v="767"/>
    <n v="1"/>
    <s v="Edna Freeman"/>
    <x v="2"/>
    <n v="7.0000000000000007E-2"/>
    <x v="0"/>
    <n v="6.48"/>
    <n v="9.5399999999999991"/>
    <x v="1"/>
    <x v="0"/>
    <x v="2"/>
    <x v="7"/>
    <s v="Small Box"/>
    <s v="Xerox 1905"/>
    <n v="0.37"/>
    <x v="0"/>
    <x v="0"/>
    <x v="21"/>
    <s v="Virginia Beach"/>
    <n v="23464"/>
    <x v="107"/>
    <x v="3"/>
    <d v="2015-04-19T00:00:00"/>
    <n v="0"/>
    <n v="2.2320000000000002"/>
    <n v="1"/>
    <n v="10.86"/>
    <n v="87916"/>
    <n v="1"/>
    <n v="6.41"/>
    <x v="0"/>
  </r>
  <r>
    <x v="768"/>
    <n v="1"/>
    <s v="Eva Decker"/>
    <x v="0"/>
    <n v="0.03"/>
    <x v="0"/>
    <n v="315.98"/>
    <n v="19.989999999999998"/>
    <x v="1"/>
    <x v="2"/>
    <x v="2"/>
    <x v="5"/>
    <s v="Small Box"/>
    <s v="GBC ProClick™ 150 Presentation Binding System"/>
    <n v="0.38"/>
    <x v="0"/>
    <x v="0"/>
    <x v="5"/>
    <s v="La Grange"/>
    <n v="30240"/>
    <x v="108"/>
    <x v="4"/>
    <d v="2015-04-22T00:00:00"/>
    <n v="2"/>
    <n v="-4.4800000000000004"/>
    <n v="18"/>
    <n v="5572.18"/>
    <n v="88838"/>
    <n v="1"/>
    <n v="315.95000000000005"/>
    <x v="0"/>
  </r>
  <r>
    <x v="768"/>
    <n v="0"/>
    <s v="Eva Decker"/>
    <x v="0"/>
    <n v="0.03"/>
    <x v="0"/>
    <n v="63.94"/>
    <n v="14.48"/>
    <x v="1"/>
    <x v="2"/>
    <x v="0"/>
    <x v="11"/>
    <s v="Small Box"/>
    <s v="Howard Miller 16&quot; Diameter Gallery Wall Clock"/>
    <n v="0.46"/>
    <x v="0"/>
    <x v="0"/>
    <x v="5"/>
    <s v="La Grange"/>
    <n v="30240"/>
    <x v="108"/>
    <x v="4"/>
    <d v="2015-04-21T00:00:00"/>
    <n v="1"/>
    <n v="43.691699999999997"/>
    <n v="8"/>
    <n v="522.46"/>
    <n v="88838"/>
    <n v="0"/>
    <n v="63.91"/>
    <x v="0"/>
  </r>
  <r>
    <x v="191"/>
    <n v="0"/>
    <s v="Geoffrey Zhu"/>
    <x v="1"/>
    <n v="0.09"/>
    <x v="0"/>
    <n v="5.98"/>
    <n v="2.5"/>
    <x v="1"/>
    <x v="2"/>
    <x v="2"/>
    <x v="15"/>
    <s v="Small Box"/>
    <s v="Wausau Papers Astrobrights® Colored Envelopes"/>
    <n v="0.36"/>
    <x v="0"/>
    <x v="0"/>
    <x v="34"/>
    <s v="Kingsport"/>
    <n v="37664"/>
    <x v="108"/>
    <x v="4"/>
    <d v="2015-04-22T00:00:00"/>
    <n v="2"/>
    <n v="13.896000000000001"/>
    <n v="5"/>
    <n v="28.11"/>
    <n v="89523"/>
    <n v="1"/>
    <n v="5.8900000000000006"/>
    <x v="0"/>
  </r>
  <r>
    <x v="769"/>
    <n v="1"/>
    <s v="Keith Hobbs"/>
    <x v="1"/>
    <n v="0.03"/>
    <x v="0"/>
    <n v="3.69"/>
    <n v="2.5"/>
    <x v="2"/>
    <x v="2"/>
    <x v="2"/>
    <x v="15"/>
    <s v="Small Box"/>
    <s v="Colored Envelopes"/>
    <n v="0.39"/>
    <x v="0"/>
    <x v="0"/>
    <x v="32"/>
    <s v="Danville"/>
    <n v="40422"/>
    <x v="108"/>
    <x v="4"/>
    <d v="2015-04-20T00:00:00"/>
    <n v="0"/>
    <n v="-2196.6840000000002"/>
    <n v="9"/>
    <n v="38.65"/>
    <n v="86534"/>
    <n v="1"/>
    <n v="3.66"/>
    <x v="0"/>
  </r>
  <r>
    <x v="770"/>
    <n v="1"/>
    <s v="Jack Hatcher"/>
    <x v="1"/>
    <n v="0.03"/>
    <x v="0"/>
    <n v="320.98"/>
    <n v="24.49"/>
    <x v="1"/>
    <x v="2"/>
    <x v="0"/>
    <x v="9"/>
    <s v="Large Box"/>
    <s v="Hon Pagoda™ Stacking Chairs"/>
    <n v="0.55000000000000004"/>
    <x v="0"/>
    <x v="1"/>
    <x v="18"/>
    <s v="Greenville"/>
    <n v="75401"/>
    <x v="108"/>
    <x v="4"/>
    <d v="2015-04-22T00:00:00"/>
    <n v="2"/>
    <n v="4554.4346999999998"/>
    <n v="20"/>
    <n v="6600.63"/>
    <n v="90891"/>
    <n v="1"/>
    <n v="320.95000000000005"/>
    <x v="1"/>
  </r>
  <r>
    <x v="770"/>
    <n v="0"/>
    <s v="Jack Hatcher"/>
    <x v="1"/>
    <n v="0.06"/>
    <x v="0"/>
    <n v="125.99"/>
    <n v="8.8000000000000007"/>
    <x v="1"/>
    <x v="2"/>
    <x v="1"/>
    <x v="12"/>
    <s v="Small Box"/>
    <s v="StarTAC 6500"/>
    <n v="0.59"/>
    <x v="0"/>
    <x v="1"/>
    <x v="18"/>
    <s v="Greenville"/>
    <n v="75401"/>
    <x v="108"/>
    <x v="4"/>
    <d v="2015-04-21T00:00:00"/>
    <n v="1"/>
    <n v="618.19308000000001"/>
    <n v="18"/>
    <n v="1811.99"/>
    <n v="90891"/>
    <n v="0"/>
    <n v="125.92999999999999"/>
    <x v="1"/>
  </r>
  <r>
    <x v="771"/>
    <n v="1"/>
    <s v="Debbie Hsu"/>
    <x v="1"/>
    <n v="0"/>
    <x v="1"/>
    <n v="65.989999999999995"/>
    <n v="5.99"/>
    <x v="2"/>
    <x v="0"/>
    <x v="1"/>
    <x v="12"/>
    <s v="Small Box"/>
    <s v="i1000"/>
    <n v="0.57999999999999996"/>
    <x v="0"/>
    <x v="2"/>
    <x v="4"/>
    <s v="Lacey"/>
    <n v="98503"/>
    <x v="108"/>
    <x v="4"/>
    <d v="2015-04-22T00:00:00"/>
    <n v="2"/>
    <n v="313.81200000000001"/>
    <n v="14"/>
    <n v="798.89"/>
    <n v="89879"/>
    <n v="1"/>
    <n v="65.989999999999995"/>
    <x v="2"/>
  </r>
  <r>
    <x v="772"/>
    <n v="1"/>
    <s v="Randall Montgomery"/>
    <x v="4"/>
    <n v="0.06"/>
    <x v="0"/>
    <n v="3.8"/>
    <n v="1.49"/>
    <x v="1"/>
    <x v="1"/>
    <x v="2"/>
    <x v="5"/>
    <s v="Small Box"/>
    <s v="Durable Pressboard Binders"/>
    <n v="0.38"/>
    <x v="0"/>
    <x v="3"/>
    <x v="11"/>
    <s v="Tonawanda"/>
    <n v="14150"/>
    <x v="108"/>
    <x v="4"/>
    <d v="2015-04-21T00:00:00"/>
    <n v="1"/>
    <n v="19.6282"/>
    <n v="20"/>
    <n v="73.55"/>
    <n v="88075"/>
    <n v="1"/>
    <n v="3.7399999999999998"/>
    <x v="3"/>
  </r>
  <r>
    <x v="772"/>
    <n v="0"/>
    <s v="Randall Montgomery"/>
    <x v="4"/>
    <n v="0.06"/>
    <x v="0"/>
    <n v="1.76"/>
    <n v="0.7"/>
    <x v="1"/>
    <x v="1"/>
    <x v="2"/>
    <x v="2"/>
    <s v="Wrap Bag"/>
    <s v="Newell 310"/>
    <n v="0.56000000000000005"/>
    <x v="0"/>
    <x v="3"/>
    <x v="11"/>
    <s v="Tonawanda"/>
    <n v="14150"/>
    <x v="108"/>
    <x v="4"/>
    <d v="2015-04-21T00:00:00"/>
    <n v="1"/>
    <n v="-1.6524000000000001"/>
    <n v="17"/>
    <n v="29.57"/>
    <n v="88075"/>
    <n v="0"/>
    <n v="1.7"/>
    <x v="3"/>
  </r>
  <r>
    <x v="773"/>
    <n v="1"/>
    <s v="Gilbert Scarborough"/>
    <x v="4"/>
    <n v="0.1"/>
    <x v="0"/>
    <n v="19.98"/>
    <n v="5.77"/>
    <x v="2"/>
    <x v="0"/>
    <x v="2"/>
    <x v="7"/>
    <s v="Small Box"/>
    <s v="Xerox Blank Computer Paper"/>
    <n v="0.38"/>
    <x v="0"/>
    <x v="2"/>
    <x v="3"/>
    <s v="Fountain"/>
    <n v="80817"/>
    <x v="108"/>
    <x v="4"/>
    <d v="2015-04-20T00:00:00"/>
    <n v="0"/>
    <n v="35.090000000000003"/>
    <n v="3"/>
    <n v="57.41"/>
    <n v="90479"/>
    <n v="1"/>
    <n v="19.88"/>
    <x v="2"/>
  </r>
  <r>
    <x v="774"/>
    <n v="1"/>
    <s v="Amy Ellis Holder"/>
    <x v="4"/>
    <n v="0.06"/>
    <x v="0"/>
    <n v="259.70999999999998"/>
    <n v="66.67"/>
    <x v="0"/>
    <x v="0"/>
    <x v="0"/>
    <x v="0"/>
    <s v="Jumbo Box"/>
    <s v="Bevis Round Bullnose 29&quot; High Table Top"/>
    <n v="0.61"/>
    <x v="0"/>
    <x v="2"/>
    <x v="3"/>
    <s v="Grand Junction"/>
    <n v="81503"/>
    <x v="108"/>
    <x v="4"/>
    <d v="2015-04-21T00:00:00"/>
    <n v="1"/>
    <n v="785.63"/>
    <n v="11"/>
    <n v="2809.87"/>
    <n v="90479"/>
    <n v="0"/>
    <n v="259.64999999999998"/>
    <x v="2"/>
  </r>
  <r>
    <x v="775"/>
    <n v="1"/>
    <s v="Lynn Payne"/>
    <x v="4"/>
    <n v="0"/>
    <x v="1"/>
    <n v="170.98"/>
    <n v="35.89"/>
    <x v="0"/>
    <x v="1"/>
    <x v="0"/>
    <x v="10"/>
    <s v="Jumbo Box"/>
    <s v="Rush Hierlooms Collection 1&quot; Thick Stackable Bookcases"/>
    <n v="0.66"/>
    <x v="0"/>
    <x v="0"/>
    <x v="21"/>
    <s v="Rose Hill"/>
    <n v="24281"/>
    <x v="108"/>
    <x v="4"/>
    <d v="2015-04-21T00:00:00"/>
    <n v="1"/>
    <n v="-102.66200000000001"/>
    <n v="8"/>
    <n v="1452.18"/>
    <n v="86173"/>
    <n v="1"/>
    <n v="170.98"/>
    <x v="0"/>
  </r>
  <r>
    <x v="776"/>
    <n v="1"/>
    <s v="William Woodard"/>
    <x v="0"/>
    <n v="0.05"/>
    <x v="0"/>
    <n v="363.25"/>
    <n v="19.989999999999998"/>
    <x v="2"/>
    <x v="3"/>
    <x v="2"/>
    <x v="8"/>
    <s v="Small Box"/>
    <s v="Hoover WindTunnel™ Plus Canister Vacuum"/>
    <n v="0.56999999999999995"/>
    <x v="0"/>
    <x v="0"/>
    <x v="12"/>
    <s v="Kendall"/>
    <n v="33156"/>
    <x v="109"/>
    <x v="5"/>
    <d v="2015-04-21T00:00:00"/>
    <n v="0"/>
    <n v="-269.75549999999998"/>
    <n v="5"/>
    <n v="1867.04"/>
    <n v="90752"/>
    <n v="1"/>
    <n v="363.2"/>
    <x v="0"/>
  </r>
  <r>
    <x v="777"/>
    <n v="1"/>
    <s v="Peter Adams"/>
    <x v="1"/>
    <n v="0.06"/>
    <x v="0"/>
    <n v="40.99"/>
    <n v="17.48"/>
    <x v="1"/>
    <x v="0"/>
    <x v="2"/>
    <x v="7"/>
    <s v="Small Box"/>
    <s v="Xerox 1893"/>
    <n v="0.36"/>
    <x v="0"/>
    <x v="3"/>
    <x v="11"/>
    <s v="Mount Vernon"/>
    <n v="10550"/>
    <x v="109"/>
    <x v="5"/>
    <d v="2015-04-21T00:00:00"/>
    <n v="0"/>
    <n v="109.16"/>
    <n v="7"/>
    <n v="277.12"/>
    <n v="89334"/>
    <n v="1"/>
    <n v="40.93"/>
    <x v="3"/>
  </r>
  <r>
    <x v="371"/>
    <n v="0"/>
    <s v="Geoffrey H Wong"/>
    <x v="1"/>
    <n v="0.08"/>
    <x v="0"/>
    <n v="4.9800000000000004"/>
    <n v="0.49"/>
    <x v="1"/>
    <x v="3"/>
    <x v="2"/>
    <x v="13"/>
    <s v="Small Box"/>
    <s v="Avery White Multi-Purpose Labels"/>
    <n v="0.39"/>
    <x v="0"/>
    <x v="0"/>
    <x v="5"/>
    <s v="Rome"/>
    <n v="30161"/>
    <x v="109"/>
    <x v="5"/>
    <d v="2015-04-22T00:00:00"/>
    <n v="1"/>
    <n v="4949.9160000000002"/>
    <n v="1"/>
    <n v="4.95"/>
    <n v="89602"/>
    <n v="1"/>
    <n v="4.9000000000000004"/>
    <x v="0"/>
  </r>
  <r>
    <x v="371"/>
    <n v="0"/>
    <s v="Geoffrey H Wong"/>
    <x v="1"/>
    <n v="0.09"/>
    <x v="0"/>
    <n v="119.99"/>
    <n v="14"/>
    <x v="0"/>
    <x v="3"/>
    <x v="1"/>
    <x v="3"/>
    <s v="Jumbo Drum"/>
    <s v="Epson C82 Color Inkjet Printer"/>
    <n v="0.36"/>
    <x v="0"/>
    <x v="0"/>
    <x v="5"/>
    <s v="Rome"/>
    <n v="30161"/>
    <x v="109"/>
    <x v="5"/>
    <d v="2015-04-23T00:00:00"/>
    <n v="2"/>
    <n v="1055.604"/>
    <n v="4"/>
    <n v="461.24"/>
    <n v="89602"/>
    <n v="0"/>
    <n v="119.89999999999999"/>
    <x v="0"/>
  </r>
  <r>
    <x v="778"/>
    <n v="1"/>
    <s v="Kathy Hinton"/>
    <x v="1"/>
    <n v="0.06"/>
    <x v="0"/>
    <n v="42.98"/>
    <n v="4.62"/>
    <x v="1"/>
    <x v="1"/>
    <x v="2"/>
    <x v="8"/>
    <s v="Small Box"/>
    <s v="Belkin F9M820V08 8 Outlet Surge"/>
    <n v="0.56000000000000005"/>
    <x v="0"/>
    <x v="3"/>
    <x v="27"/>
    <s v="Mount Vernon"/>
    <n v="43050"/>
    <x v="109"/>
    <x v="5"/>
    <d v="2015-04-23T00:00:00"/>
    <n v="2"/>
    <n v="-24.63"/>
    <n v="1"/>
    <n v="47.04"/>
    <n v="88610"/>
    <n v="1"/>
    <n v="42.919999999999995"/>
    <x v="3"/>
  </r>
  <r>
    <x v="779"/>
    <n v="1"/>
    <s v="Jill Clements"/>
    <x v="2"/>
    <n v="0"/>
    <x v="1"/>
    <n v="15.99"/>
    <n v="13.18"/>
    <x v="1"/>
    <x v="3"/>
    <x v="2"/>
    <x v="5"/>
    <s v="Small Box"/>
    <s v="GBC Pre-Punched Binding Paper, Plastic, White, 8-1/2&quot; x 11&quot;"/>
    <n v="0.37"/>
    <x v="0"/>
    <x v="0"/>
    <x v="21"/>
    <s v="Montclair"/>
    <n v="22025"/>
    <x v="109"/>
    <x v="5"/>
    <d v="2015-04-25T00:00:00"/>
    <n v="4"/>
    <n v="46.488"/>
    <n v="23"/>
    <n v="403.25"/>
    <n v="88511"/>
    <n v="1"/>
    <n v="15.99"/>
    <x v="0"/>
  </r>
  <r>
    <x v="668"/>
    <n v="0"/>
    <s v="Wayne Bass"/>
    <x v="2"/>
    <n v="0.05"/>
    <x v="0"/>
    <n v="30.98"/>
    <n v="9.18"/>
    <x v="2"/>
    <x v="0"/>
    <x v="2"/>
    <x v="7"/>
    <s v="Small Box"/>
    <s v="Xerox 1951"/>
    <n v="0.4"/>
    <x v="0"/>
    <x v="2"/>
    <x v="8"/>
    <s v="Los Angeles"/>
    <n v="90068"/>
    <x v="109"/>
    <x v="5"/>
    <d v="2015-04-21T00:00:00"/>
    <n v="0"/>
    <n v="61.47"/>
    <n v="12"/>
    <n v="382.29"/>
    <n v="40997"/>
    <n v="1"/>
    <n v="30.93"/>
    <x v="2"/>
  </r>
  <r>
    <x v="668"/>
    <n v="0"/>
    <s v="Wayne Bass"/>
    <x v="2"/>
    <n v="0.05"/>
    <x v="0"/>
    <n v="22.99"/>
    <n v="8.99"/>
    <x v="1"/>
    <x v="0"/>
    <x v="2"/>
    <x v="2"/>
    <s v="Small Pack"/>
    <s v="Boston KS Multi-Size Manual Pencil Sharpener"/>
    <n v="0.56999999999999995"/>
    <x v="0"/>
    <x v="2"/>
    <x v="8"/>
    <s v="Los Angeles"/>
    <n v="90068"/>
    <x v="109"/>
    <x v="5"/>
    <d v="2015-04-28T00:00:00"/>
    <n v="7"/>
    <n v="18.27"/>
    <n v="37"/>
    <n v="881.74"/>
    <n v="40997"/>
    <n v="0"/>
    <n v="22.939999999999998"/>
    <x v="2"/>
  </r>
  <r>
    <x v="668"/>
    <n v="0"/>
    <s v="Wayne Bass"/>
    <x v="2"/>
    <n v="0.04"/>
    <x v="0"/>
    <n v="212.6"/>
    <n v="110.2"/>
    <x v="0"/>
    <x v="0"/>
    <x v="0"/>
    <x v="0"/>
    <s v="Jumbo Box"/>
    <s v="Bush Advantage Collection® Round Conference Table"/>
    <n v="0.73"/>
    <x v="0"/>
    <x v="2"/>
    <x v="8"/>
    <s v="Los Angeles"/>
    <n v="90068"/>
    <x v="109"/>
    <x v="5"/>
    <d v="2015-04-25T00:00:00"/>
    <n v="4"/>
    <n v="-513.79042000000004"/>
    <n v="33"/>
    <n v="7384.18"/>
    <n v="40997"/>
    <n v="0"/>
    <n v="212.56"/>
    <x v="2"/>
  </r>
  <r>
    <x v="780"/>
    <n v="1"/>
    <s v="Martha Bowers"/>
    <x v="2"/>
    <n v="0.05"/>
    <x v="0"/>
    <n v="30.98"/>
    <n v="9.18"/>
    <x v="2"/>
    <x v="0"/>
    <x v="2"/>
    <x v="7"/>
    <s v="Small Box"/>
    <s v="Xerox 1951"/>
    <n v="0.4"/>
    <x v="0"/>
    <x v="3"/>
    <x v="27"/>
    <s v="Whitehall"/>
    <n v="43213"/>
    <x v="109"/>
    <x v="5"/>
    <d v="2015-04-21T00:00:00"/>
    <n v="0"/>
    <n v="61.47"/>
    <n v="3"/>
    <n v="95.57"/>
    <n v="88657"/>
    <n v="1"/>
    <n v="30.93"/>
    <x v="3"/>
  </r>
  <r>
    <x v="780"/>
    <n v="0"/>
    <s v="Martha Bowers"/>
    <x v="2"/>
    <n v="0.05"/>
    <x v="0"/>
    <n v="22.99"/>
    <n v="8.99"/>
    <x v="1"/>
    <x v="0"/>
    <x v="2"/>
    <x v="2"/>
    <s v="Small Pack"/>
    <s v="Boston KS Multi-Size Manual Pencil Sharpener"/>
    <n v="0.56999999999999995"/>
    <x v="0"/>
    <x v="3"/>
    <x v="27"/>
    <s v="Whitehall"/>
    <n v="43213"/>
    <x v="109"/>
    <x v="5"/>
    <d v="2015-04-28T00:00:00"/>
    <n v="7"/>
    <n v="18.27"/>
    <n v="9"/>
    <n v="214.48"/>
    <n v="88657"/>
    <n v="0"/>
    <n v="22.939999999999998"/>
    <x v="3"/>
  </r>
  <r>
    <x v="780"/>
    <n v="0"/>
    <s v="Martha Bowers"/>
    <x v="2"/>
    <n v="0.04"/>
    <x v="0"/>
    <n v="212.6"/>
    <n v="110.2"/>
    <x v="0"/>
    <x v="0"/>
    <x v="0"/>
    <x v="0"/>
    <s v="Jumbo Box"/>
    <s v="Bush Advantage Collection® Round Conference Table"/>
    <n v="0.73"/>
    <x v="0"/>
    <x v="3"/>
    <x v="27"/>
    <s v="Whitehall"/>
    <n v="43213"/>
    <x v="109"/>
    <x v="5"/>
    <d v="2015-04-25T00:00:00"/>
    <n v="4"/>
    <n v="-513.79042000000004"/>
    <n v="8"/>
    <n v="1790.1"/>
    <n v="88657"/>
    <n v="0"/>
    <n v="212.56"/>
    <x v="3"/>
  </r>
  <r>
    <x v="781"/>
    <n v="1"/>
    <s v="Scott McKenna"/>
    <x v="4"/>
    <n v="0.02"/>
    <x v="0"/>
    <n v="419.19"/>
    <n v="19.989999999999998"/>
    <x v="1"/>
    <x v="3"/>
    <x v="2"/>
    <x v="6"/>
    <s v="Small Box"/>
    <s v="Smead Adjustable Mobile File Trolley with Lockable Top"/>
    <n v="0.57999999999999996"/>
    <x v="0"/>
    <x v="3"/>
    <x v="27"/>
    <s v="Steubenville"/>
    <n v="43952"/>
    <x v="109"/>
    <x v="5"/>
    <d v="2015-04-22T00:00:00"/>
    <n v="1"/>
    <n v="6610.2"/>
    <n v="22"/>
    <n v="9580"/>
    <n v="90469"/>
    <n v="1"/>
    <n v="419.17"/>
    <x v="3"/>
  </r>
  <r>
    <x v="634"/>
    <n v="0"/>
    <s v="Carlos Hanson"/>
    <x v="3"/>
    <n v="0.06"/>
    <x v="0"/>
    <n v="3.93"/>
    <n v="0.99"/>
    <x v="1"/>
    <x v="2"/>
    <x v="2"/>
    <x v="14"/>
    <s v="Wrap Bag"/>
    <s v="Staples Vinyl Coated Paper Clips"/>
    <n v="0.39"/>
    <x v="0"/>
    <x v="1"/>
    <x v="46"/>
    <s v="Rapid City"/>
    <n v="57701"/>
    <x v="109"/>
    <x v="5"/>
    <d v="2015-04-23T00:00:00"/>
    <n v="2"/>
    <n v="10.782400000000001"/>
    <n v="6"/>
    <n v="24.18"/>
    <n v="87832"/>
    <n v="1"/>
    <n v="3.87"/>
    <x v="1"/>
  </r>
  <r>
    <x v="782"/>
    <n v="1"/>
    <s v="Phyllis Hull"/>
    <x v="1"/>
    <n v="0.01"/>
    <x v="0"/>
    <n v="35.44"/>
    <n v="19.989999999999998"/>
    <x v="1"/>
    <x v="0"/>
    <x v="2"/>
    <x v="7"/>
    <s v="Small Box"/>
    <s v="Xerox 1880"/>
    <n v="0.38"/>
    <x v="0"/>
    <x v="3"/>
    <x v="22"/>
    <s v="Stratford"/>
    <n v="6614"/>
    <x v="110"/>
    <x v="6"/>
    <d v="2015-04-23T00:00:00"/>
    <n v="1"/>
    <n v="-52.822800000000001"/>
    <n v="1"/>
    <n v="55.43"/>
    <n v="87620"/>
    <n v="1"/>
    <n v="35.43"/>
    <x v="3"/>
  </r>
  <r>
    <x v="783"/>
    <n v="1"/>
    <s v="Laurie Case Daniel"/>
    <x v="1"/>
    <n v="0.03"/>
    <x v="0"/>
    <n v="47.9"/>
    <n v="5.86"/>
    <x v="1"/>
    <x v="0"/>
    <x v="2"/>
    <x v="7"/>
    <s v="Small Box"/>
    <s v="Xerox 1938"/>
    <n v="0.37"/>
    <x v="0"/>
    <x v="3"/>
    <x v="35"/>
    <s v="Stoneham"/>
    <n v="2180"/>
    <x v="110"/>
    <x v="6"/>
    <d v="2015-04-25T00:00:00"/>
    <n v="3"/>
    <n v="642.99030000000005"/>
    <n v="20"/>
    <n v="931.87"/>
    <n v="87620"/>
    <n v="0"/>
    <n v="47.87"/>
    <x v="3"/>
  </r>
  <r>
    <x v="784"/>
    <n v="1"/>
    <s v="Emily Sims"/>
    <x v="2"/>
    <n v="0.02"/>
    <x v="0"/>
    <n v="4.57"/>
    <n v="5.42"/>
    <x v="1"/>
    <x v="3"/>
    <x v="2"/>
    <x v="5"/>
    <s v="Small Box"/>
    <s v="Newell® 3-Hole Punched Plastic Slotted Magazine Holders for Binders"/>
    <n v="0.37"/>
    <x v="0"/>
    <x v="0"/>
    <x v="34"/>
    <s v="Nashville"/>
    <n v="37211"/>
    <x v="110"/>
    <x v="6"/>
    <d v="2015-04-26T00:00:00"/>
    <n v="4"/>
    <n v="-352.81400000000002"/>
    <n v="11"/>
    <n v="54.04"/>
    <n v="88679"/>
    <n v="1"/>
    <n v="4.5500000000000007"/>
    <x v="0"/>
  </r>
  <r>
    <x v="143"/>
    <n v="0"/>
    <s v="Allison Kirby"/>
    <x v="2"/>
    <n v="0.02"/>
    <x v="0"/>
    <n v="4.57"/>
    <n v="5.42"/>
    <x v="1"/>
    <x v="3"/>
    <x v="2"/>
    <x v="5"/>
    <s v="Small Box"/>
    <s v="Newell® 3-Hole Punched Plastic Slotted Magazine Holders for Binders"/>
    <n v="0.37"/>
    <x v="0"/>
    <x v="1"/>
    <x v="18"/>
    <s v="Dallas"/>
    <n v="75203"/>
    <x v="110"/>
    <x v="6"/>
    <d v="2015-04-26T00:00:00"/>
    <n v="4"/>
    <n v="-124.2805"/>
    <n v="45"/>
    <n v="221.06"/>
    <n v="48257"/>
    <n v="1"/>
    <n v="4.5500000000000007"/>
    <x v="1"/>
  </r>
  <r>
    <x v="29"/>
    <n v="0"/>
    <s v="Miriam Greenberg"/>
    <x v="2"/>
    <n v="7.0000000000000007E-2"/>
    <x v="0"/>
    <n v="5.43"/>
    <n v="0.95"/>
    <x v="1"/>
    <x v="1"/>
    <x v="2"/>
    <x v="7"/>
    <s v="Wrap Bag"/>
    <s v="Wirebound Message Book, 4 per Page"/>
    <n v="0.36"/>
    <x v="0"/>
    <x v="1"/>
    <x v="2"/>
    <s v="Valparaiso"/>
    <n v="46383"/>
    <x v="110"/>
    <x v="6"/>
    <d v="2015-04-26T00:00:00"/>
    <n v="4"/>
    <n v="26.5029"/>
    <n v="7"/>
    <n v="38.409999999999997"/>
    <n v="89939"/>
    <n v="1"/>
    <n v="5.3599999999999994"/>
    <x v="1"/>
  </r>
  <r>
    <x v="785"/>
    <n v="1"/>
    <s v="Edward McKenzie"/>
    <x v="4"/>
    <n v="0.04"/>
    <x v="0"/>
    <n v="15.42"/>
    <n v="10.68"/>
    <x v="2"/>
    <x v="3"/>
    <x v="2"/>
    <x v="6"/>
    <s v="Small Box"/>
    <s v="Decoflex Hanging Personal Folder File, Blue"/>
    <n v="0.57999999999999996"/>
    <x v="0"/>
    <x v="0"/>
    <x v="21"/>
    <s v="Rose Hill"/>
    <n v="24281"/>
    <x v="110"/>
    <x v="6"/>
    <d v="2015-04-23T00:00:00"/>
    <n v="1"/>
    <n v="-109.70399999999999"/>
    <n v="5"/>
    <n v="81.14"/>
    <n v="88889"/>
    <n v="1"/>
    <n v="15.38"/>
    <x v="0"/>
  </r>
  <r>
    <x v="786"/>
    <n v="1"/>
    <s v="Evan Adkins"/>
    <x v="4"/>
    <n v="0.08"/>
    <x v="0"/>
    <n v="22.01"/>
    <n v="5.53"/>
    <x v="1"/>
    <x v="3"/>
    <x v="2"/>
    <x v="2"/>
    <s v="Small Pack"/>
    <s v="Boston 16801 Nautilus™ Battery Pencil Sharpener"/>
    <n v="0.59"/>
    <x v="0"/>
    <x v="3"/>
    <x v="22"/>
    <s v="Waterbury"/>
    <n v="6708"/>
    <x v="110"/>
    <x v="6"/>
    <d v="2015-04-24T00:00:00"/>
    <n v="2"/>
    <n v="105.7"/>
    <n v="11"/>
    <n v="241.97"/>
    <n v="90724"/>
    <n v="1"/>
    <n v="21.930000000000003"/>
    <x v="3"/>
  </r>
  <r>
    <x v="787"/>
    <n v="1"/>
    <s v="Arnold Johnson"/>
    <x v="4"/>
    <n v="0.02"/>
    <x v="0"/>
    <n v="29.74"/>
    <n v="6.64"/>
    <x v="1"/>
    <x v="3"/>
    <x v="2"/>
    <x v="6"/>
    <s v="Small Box"/>
    <s v="Acco Perma® 2700 Stacking Storage Drawers"/>
    <n v="0.7"/>
    <x v="0"/>
    <x v="3"/>
    <x v="33"/>
    <s v="Hackensack"/>
    <n v="7601"/>
    <x v="110"/>
    <x v="6"/>
    <d v="2015-04-22T00:00:00"/>
    <n v="0"/>
    <n v="-21.06"/>
    <n v="4"/>
    <n v="120.81"/>
    <n v="90724"/>
    <n v="0"/>
    <n v="29.72"/>
    <x v="3"/>
  </r>
  <r>
    <x v="788"/>
    <n v="1"/>
    <s v="Rachel Bates"/>
    <x v="3"/>
    <n v="0.05"/>
    <x v="0"/>
    <n v="100.98"/>
    <n v="7.18"/>
    <x v="1"/>
    <x v="0"/>
    <x v="1"/>
    <x v="1"/>
    <s v="Small Box"/>
    <s v="Logitech Cordless Elite Duo"/>
    <n v="0.4"/>
    <x v="0"/>
    <x v="3"/>
    <x v="42"/>
    <s v="Rutland"/>
    <n v="5701"/>
    <x v="110"/>
    <x v="6"/>
    <d v="2015-04-24T00:00:00"/>
    <n v="2"/>
    <n v="566.60730000000001"/>
    <n v="8"/>
    <n v="821.17"/>
    <n v="89018"/>
    <n v="1"/>
    <n v="100.93"/>
    <x v="3"/>
  </r>
  <r>
    <x v="435"/>
    <n v="0"/>
    <s v="Paige Mason"/>
    <x v="0"/>
    <n v="0.08"/>
    <x v="0"/>
    <n v="2.89"/>
    <n v="0.49"/>
    <x v="1"/>
    <x v="3"/>
    <x v="2"/>
    <x v="13"/>
    <s v="Small Box"/>
    <s v="*Staples* Packaging Labels"/>
    <n v="0.38"/>
    <x v="0"/>
    <x v="0"/>
    <x v="21"/>
    <s v="Norfolk"/>
    <n v="23518"/>
    <x v="111"/>
    <x v="0"/>
    <d v="2015-04-23T00:00:00"/>
    <n v="0"/>
    <n v="38.405999999999999"/>
    <n v="1"/>
    <n v="3.07"/>
    <n v="88404"/>
    <n v="1"/>
    <n v="2.81"/>
    <x v="0"/>
  </r>
  <r>
    <x v="789"/>
    <n v="1"/>
    <s v="Vickie Coates"/>
    <x v="2"/>
    <n v="0.02"/>
    <x v="0"/>
    <n v="46.89"/>
    <n v="5.0999999999999996"/>
    <x v="1"/>
    <x v="2"/>
    <x v="2"/>
    <x v="8"/>
    <s v="Medium Box"/>
    <s v="Bionaire Personal Warm Mist Humidifier/Vaporizer"/>
    <n v="0.46"/>
    <x v="0"/>
    <x v="1"/>
    <x v="18"/>
    <s v="Cedar Park"/>
    <n v="78613"/>
    <x v="111"/>
    <x v="0"/>
    <d v="2015-04-23T00:00:00"/>
    <n v="0"/>
    <n v="421.3485"/>
    <n v="13"/>
    <n v="610.65"/>
    <n v="89981"/>
    <n v="1"/>
    <n v="46.87"/>
    <x v="1"/>
  </r>
  <r>
    <x v="789"/>
    <n v="0"/>
    <s v="Vickie Coates"/>
    <x v="2"/>
    <n v="0.05"/>
    <x v="0"/>
    <n v="140.97999999999999"/>
    <n v="36.090000000000003"/>
    <x v="0"/>
    <x v="2"/>
    <x v="0"/>
    <x v="10"/>
    <s v="Jumbo Box"/>
    <s v="Sauder Forest Hills Library, Woodland Oak Finish"/>
    <n v="0.77"/>
    <x v="0"/>
    <x v="1"/>
    <x v="18"/>
    <s v="Cedar Park"/>
    <n v="78613"/>
    <x v="111"/>
    <x v="0"/>
    <d v="2015-04-25T00:00:00"/>
    <n v="2"/>
    <n v="-373.09"/>
    <n v="5"/>
    <n v="699.24"/>
    <n v="89981"/>
    <n v="0"/>
    <n v="140.92999999999998"/>
    <x v="1"/>
  </r>
  <r>
    <x v="789"/>
    <n v="0"/>
    <s v="Vickie Coates"/>
    <x v="2"/>
    <n v="0.1"/>
    <x v="0"/>
    <n v="212.6"/>
    <n v="110.2"/>
    <x v="0"/>
    <x v="2"/>
    <x v="0"/>
    <x v="0"/>
    <s v="Jumbo Box"/>
    <s v="Bush Advantage Collection® Round Conference Table"/>
    <n v="0.73"/>
    <x v="0"/>
    <x v="1"/>
    <x v="18"/>
    <s v="Cedar Park"/>
    <n v="78613"/>
    <x v="111"/>
    <x v="0"/>
    <d v="2015-04-25T00:00:00"/>
    <n v="2"/>
    <n v="-3465.0720000000001"/>
    <n v="12"/>
    <n v="2346.0300000000002"/>
    <n v="89981"/>
    <n v="0"/>
    <n v="212.5"/>
    <x v="1"/>
  </r>
  <r>
    <x v="518"/>
    <n v="0"/>
    <s v="Yvonne Fox"/>
    <x v="4"/>
    <n v="0.06"/>
    <x v="0"/>
    <n v="180.98"/>
    <n v="26.2"/>
    <x v="0"/>
    <x v="3"/>
    <x v="0"/>
    <x v="9"/>
    <s v="Jumbo Drum"/>
    <s v="Global Ergonomic Managers Chair"/>
    <n v="0.59"/>
    <x v="0"/>
    <x v="1"/>
    <x v="18"/>
    <s v="Watauga"/>
    <n v="76148"/>
    <x v="111"/>
    <x v="0"/>
    <d v="2015-04-24T00:00:00"/>
    <n v="1"/>
    <n v="251.4084"/>
    <n v="5"/>
    <n v="929.57"/>
    <n v="91090"/>
    <n v="1"/>
    <n v="180.92"/>
    <x v="1"/>
  </r>
  <r>
    <x v="247"/>
    <n v="0"/>
    <s v="Jenny Gold"/>
    <x v="4"/>
    <n v="0.03"/>
    <x v="0"/>
    <n v="5.28"/>
    <n v="5.61"/>
    <x v="1"/>
    <x v="1"/>
    <x v="2"/>
    <x v="7"/>
    <s v="Small Box"/>
    <s v="Xerox 1954"/>
    <n v="0.4"/>
    <x v="0"/>
    <x v="2"/>
    <x v="8"/>
    <s v="Los Angeles"/>
    <n v="90041"/>
    <x v="111"/>
    <x v="0"/>
    <d v="2015-04-24T00:00:00"/>
    <n v="1"/>
    <n v="-16.670000000000002"/>
    <n v="5"/>
    <n v="32.5"/>
    <n v="44517"/>
    <n v="1"/>
    <n v="5.25"/>
    <x v="2"/>
  </r>
  <r>
    <x v="790"/>
    <n v="1"/>
    <s v="Kelly O'Connor"/>
    <x v="4"/>
    <n v="0.03"/>
    <x v="0"/>
    <n v="5.28"/>
    <n v="5.61"/>
    <x v="1"/>
    <x v="1"/>
    <x v="2"/>
    <x v="7"/>
    <s v="Small Box"/>
    <s v="Xerox 1954"/>
    <n v="0.4"/>
    <x v="0"/>
    <x v="2"/>
    <x v="8"/>
    <s v="Santa Rosa"/>
    <n v="95404"/>
    <x v="111"/>
    <x v="0"/>
    <d v="2015-04-24T00:00:00"/>
    <n v="1"/>
    <n v="-16.670000000000002"/>
    <n v="1"/>
    <n v="6.5"/>
    <n v="87977"/>
    <n v="1"/>
    <n v="5.25"/>
    <x v="2"/>
  </r>
  <r>
    <x v="791"/>
    <n v="1"/>
    <s v="Sherri McIntosh"/>
    <x v="4"/>
    <n v="0.08"/>
    <x v="0"/>
    <n v="2.88"/>
    <n v="0.5"/>
    <x v="1"/>
    <x v="1"/>
    <x v="2"/>
    <x v="13"/>
    <s v="Small Box"/>
    <s v="Avery 507"/>
    <n v="0.39"/>
    <x v="0"/>
    <x v="2"/>
    <x v="15"/>
    <s v="West Jordan"/>
    <n v="84084"/>
    <x v="111"/>
    <x v="0"/>
    <d v="2015-04-24T00:00:00"/>
    <n v="1"/>
    <n v="6.0305999999999997"/>
    <n v="3"/>
    <n v="8.74"/>
    <n v="87004"/>
    <n v="1"/>
    <n v="2.8"/>
    <x v="2"/>
  </r>
  <r>
    <x v="231"/>
    <n v="0"/>
    <s v="Edgar McKenzie"/>
    <x v="3"/>
    <n v="0.06"/>
    <x v="0"/>
    <n v="3.36"/>
    <n v="6.27"/>
    <x v="1"/>
    <x v="3"/>
    <x v="2"/>
    <x v="5"/>
    <s v="Small Box"/>
    <s v="Cardinal Poly Pocket Divider Pockets for Ring Binders"/>
    <n v="0.4"/>
    <x v="0"/>
    <x v="1"/>
    <x v="10"/>
    <s v="Oswego"/>
    <n v="60543"/>
    <x v="111"/>
    <x v="0"/>
    <d v="2015-04-24T00:00:00"/>
    <n v="1"/>
    <n v="-24.057539999999999"/>
    <n v="2"/>
    <n v="8.82"/>
    <n v="90354"/>
    <n v="1"/>
    <n v="3.3"/>
    <x v="1"/>
  </r>
  <r>
    <x v="231"/>
    <n v="0"/>
    <s v="Edgar McKenzie"/>
    <x v="3"/>
    <n v="7.0000000000000007E-2"/>
    <x v="0"/>
    <n v="699.99"/>
    <n v="24.49"/>
    <x v="1"/>
    <x v="3"/>
    <x v="1"/>
    <x v="4"/>
    <s v="Large Box"/>
    <s v="Canon PC1060 Personal Laser Copier"/>
    <n v="0.41"/>
    <x v="0"/>
    <x v="1"/>
    <x v="10"/>
    <s v="Oswego"/>
    <n v="60543"/>
    <x v="111"/>
    <x v="0"/>
    <d v="2015-04-25T00:00:00"/>
    <n v="2"/>
    <n v="2583.5614799999998"/>
    <n v="9"/>
    <n v="5976.09"/>
    <n v="90354"/>
    <n v="0"/>
    <n v="699.92"/>
    <x v="1"/>
  </r>
  <r>
    <x v="792"/>
    <n v="1"/>
    <s v="Ryan Foster"/>
    <x v="0"/>
    <n v="0.04"/>
    <x v="0"/>
    <n v="2.52"/>
    <n v="1.92"/>
    <x v="1"/>
    <x v="2"/>
    <x v="2"/>
    <x v="16"/>
    <s v="Wrap Bag"/>
    <s v="Letter Slitter"/>
    <n v="0.82"/>
    <x v="0"/>
    <x v="2"/>
    <x v="3"/>
    <s v="Aurora"/>
    <n v="80013"/>
    <x v="112"/>
    <x v="1"/>
    <d v="2015-04-24T00:00:00"/>
    <n v="0"/>
    <n v="-8.2080000000000002"/>
    <n v="1"/>
    <n v="3.13"/>
    <n v="86536"/>
    <n v="1"/>
    <n v="2.48"/>
    <x v="2"/>
  </r>
  <r>
    <x v="793"/>
    <n v="1"/>
    <s v="Diane Barr"/>
    <x v="0"/>
    <n v="7.0000000000000007E-2"/>
    <x v="0"/>
    <n v="5.58"/>
    <n v="1.99"/>
    <x v="1"/>
    <x v="1"/>
    <x v="2"/>
    <x v="2"/>
    <s v="Wrap Bag"/>
    <s v="DIXON Ticonderoga® Erasable Checking Pencils"/>
    <n v="0.46"/>
    <x v="0"/>
    <x v="2"/>
    <x v="14"/>
    <s v="Coos Bay"/>
    <n v="97420"/>
    <x v="112"/>
    <x v="1"/>
    <d v="2015-04-26T00:00:00"/>
    <n v="2"/>
    <n v="23.045999999999999"/>
    <n v="23"/>
    <n v="121.46"/>
    <n v="90987"/>
    <n v="1"/>
    <n v="5.51"/>
    <x v="2"/>
  </r>
  <r>
    <x v="46"/>
    <n v="0"/>
    <s v="Ted Dunlap"/>
    <x v="1"/>
    <n v="0.04"/>
    <x v="0"/>
    <n v="9.06"/>
    <n v="9.86"/>
    <x v="1"/>
    <x v="2"/>
    <x v="2"/>
    <x v="7"/>
    <s v="Small Box"/>
    <s v="Southworth 25% Cotton Linen-Finish Paper &amp; Envelopes"/>
    <n v="0.4"/>
    <x v="0"/>
    <x v="3"/>
    <x v="11"/>
    <s v="Deer Park"/>
    <n v="11729"/>
    <x v="112"/>
    <x v="1"/>
    <d v="2015-04-25T00:00:00"/>
    <n v="1"/>
    <n v="-53.25"/>
    <n v="3"/>
    <n v="30.87"/>
    <n v="86123"/>
    <n v="1"/>
    <n v="9.0200000000000014"/>
    <x v="3"/>
  </r>
  <r>
    <x v="794"/>
    <n v="1"/>
    <s v="Leon Peele"/>
    <x v="1"/>
    <n v="0.04"/>
    <x v="0"/>
    <n v="14.27"/>
    <n v="7.27"/>
    <x v="1"/>
    <x v="2"/>
    <x v="2"/>
    <x v="5"/>
    <s v="Small Box"/>
    <s v="GBC Laser Imprintable Binding System Covers, Desert Sand"/>
    <n v="0.38"/>
    <x v="0"/>
    <x v="3"/>
    <x v="11"/>
    <s v="Dix Hills"/>
    <n v="11746"/>
    <x v="112"/>
    <x v="1"/>
    <d v="2015-04-25T00:00:00"/>
    <n v="1"/>
    <n v="2.125"/>
    <n v="3"/>
    <n v="45.24"/>
    <n v="86123"/>
    <n v="0"/>
    <n v="14.23"/>
    <x v="3"/>
  </r>
  <r>
    <x v="795"/>
    <n v="1"/>
    <s v="Carolyn Bowling"/>
    <x v="2"/>
    <n v="0.03"/>
    <x v="0"/>
    <n v="35.409999999999997"/>
    <n v="1.99"/>
    <x v="1"/>
    <x v="0"/>
    <x v="1"/>
    <x v="1"/>
    <s v="Small Pack"/>
    <s v="Imation DVD-RAM discs"/>
    <n v="0.43"/>
    <x v="0"/>
    <x v="0"/>
    <x v="21"/>
    <s v="Blacksburg"/>
    <n v="24060"/>
    <x v="112"/>
    <x v="1"/>
    <d v="2015-04-26T00:00:00"/>
    <n v="2"/>
    <n v="1912.422"/>
    <n v="10"/>
    <n v="367.52"/>
    <n v="86722"/>
    <n v="1"/>
    <n v="35.379999999999995"/>
    <x v="0"/>
  </r>
  <r>
    <x v="795"/>
    <n v="0"/>
    <s v="Carolyn Bowling"/>
    <x v="2"/>
    <n v="0"/>
    <x v="1"/>
    <n v="142.86000000000001"/>
    <n v="19.989999999999998"/>
    <x v="1"/>
    <x v="0"/>
    <x v="2"/>
    <x v="6"/>
    <s v="Small Box"/>
    <s v="Letter Size Cart"/>
    <n v="0.56000000000000005"/>
    <x v="0"/>
    <x v="0"/>
    <x v="21"/>
    <s v="Blacksburg"/>
    <n v="24060"/>
    <x v="112"/>
    <x v="1"/>
    <d v="2015-05-03T00:00:00"/>
    <n v="9"/>
    <n v="-739.32600000000002"/>
    <n v="11"/>
    <n v="1576.35"/>
    <n v="86722"/>
    <n v="0"/>
    <n v="142.86000000000001"/>
    <x v="0"/>
  </r>
  <r>
    <x v="796"/>
    <n v="1"/>
    <s v="Carolyn Greer"/>
    <x v="3"/>
    <n v="0"/>
    <x v="1"/>
    <n v="2.88"/>
    <n v="0.7"/>
    <x v="2"/>
    <x v="1"/>
    <x v="2"/>
    <x v="2"/>
    <s v="Wrap Bag"/>
    <s v="Newell 340"/>
    <n v="0.56000000000000005"/>
    <x v="0"/>
    <x v="2"/>
    <x v="8"/>
    <s v="Sunnyvale"/>
    <n v="94086"/>
    <x v="112"/>
    <x v="1"/>
    <d v="2015-04-24T00:00:00"/>
    <n v="0"/>
    <n v="-0.11"/>
    <n v="1"/>
    <n v="7.96"/>
    <n v="88727"/>
    <n v="1"/>
    <n v="2.88"/>
    <x v="2"/>
  </r>
  <r>
    <x v="797"/>
    <n v="1"/>
    <s v="Yvonne Stephens"/>
    <x v="0"/>
    <n v="0"/>
    <x v="1"/>
    <n v="4.37"/>
    <n v="5.15"/>
    <x v="1"/>
    <x v="1"/>
    <x v="2"/>
    <x v="8"/>
    <s v="Small Box"/>
    <s v="Eureka Sanitaire ® Multi-Pro Heavy-Duty Upright, Disposable Bags"/>
    <n v="0.59"/>
    <x v="0"/>
    <x v="2"/>
    <x v="8"/>
    <s v="Davis"/>
    <n v="95616"/>
    <x v="113"/>
    <x v="2"/>
    <d v="2015-04-27T00:00:00"/>
    <n v="2"/>
    <n v="-150.2604"/>
    <n v="19"/>
    <n v="87.85"/>
    <n v="90327"/>
    <n v="1"/>
    <n v="4.37"/>
    <x v="2"/>
  </r>
  <r>
    <x v="797"/>
    <n v="0"/>
    <s v="Yvonne Stephens"/>
    <x v="0"/>
    <n v="0.01"/>
    <x v="0"/>
    <n v="500.98"/>
    <n v="56"/>
    <x v="0"/>
    <x v="1"/>
    <x v="0"/>
    <x v="9"/>
    <s v="Jumbo Drum"/>
    <s v="Global Troy™ Executive Leather Low-Back Tilter"/>
    <n v="0.6"/>
    <x v="0"/>
    <x v="2"/>
    <x v="8"/>
    <s v="Davis"/>
    <n v="95616"/>
    <x v="113"/>
    <x v="2"/>
    <d v="2015-04-26T00:00:00"/>
    <n v="1"/>
    <n v="4899.1288000000004"/>
    <n v="14"/>
    <n v="7429.63"/>
    <n v="90327"/>
    <n v="0"/>
    <n v="500.97"/>
    <x v="2"/>
  </r>
  <r>
    <x v="797"/>
    <n v="0"/>
    <s v="Yvonne Stephens"/>
    <x v="0"/>
    <n v="0.02"/>
    <x v="0"/>
    <n v="12.58"/>
    <n v="5.16"/>
    <x v="1"/>
    <x v="1"/>
    <x v="0"/>
    <x v="11"/>
    <s v="Small Box"/>
    <s v="DAX Copper Panel Document Frame, 5 x 7 Size"/>
    <n v="0.43"/>
    <x v="0"/>
    <x v="2"/>
    <x v="8"/>
    <s v="Davis"/>
    <n v="95616"/>
    <x v="113"/>
    <x v="2"/>
    <d v="2015-04-25T00:00:00"/>
    <n v="0"/>
    <n v="44.712000000000003"/>
    <n v="18"/>
    <n v="224.29"/>
    <n v="90327"/>
    <n v="0"/>
    <n v="12.56"/>
    <x v="2"/>
  </r>
  <r>
    <x v="797"/>
    <n v="0"/>
    <s v="Yvonne Stephens"/>
    <x v="0"/>
    <n v="0.1"/>
    <x v="0"/>
    <n v="7.7"/>
    <n v="3.68"/>
    <x v="1"/>
    <x v="1"/>
    <x v="0"/>
    <x v="11"/>
    <s v="Wrap Bag"/>
    <s v="Deflect-O® Glasstique™ Clear Desk Accessories"/>
    <n v="0.52"/>
    <x v="0"/>
    <x v="2"/>
    <x v="8"/>
    <s v="Davis"/>
    <n v="95616"/>
    <x v="113"/>
    <x v="2"/>
    <d v="2015-04-26T00:00:00"/>
    <n v="1"/>
    <n v="-22.626000000000001"/>
    <n v="7"/>
    <n v="51.2"/>
    <n v="90327"/>
    <n v="0"/>
    <n v="7.6000000000000005"/>
    <x v="2"/>
  </r>
  <r>
    <x v="798"/>
    <n v="1"/>
    <s v="Rosemary O'Brien"/>
    <x v="0"/>
    <n v="0.01"/>
    <x v="0"/>
    <n v="500.98"/>
    <n v="56"/>
    <x v="0"/>
    <x v="1"/>
    <x v="0"/>
    <x v="9"/>
    <s v="Jumbo Drum"/>
    <s v="Global Troy™ Executive Leather Low-Back Tilter"/>
    <n v="0.6"/>
    <x v="0"/>
    <x v="3"/>
    <x v="11"/>
    <s v="New York City"/>
    <n v="10165"/>
    <x v="113"/>
    <x v="2"/>
    <d v="2015-04-26T00:00:00"/>
    <n v="1"/>
    <n v="4260.1120000000001"/>
    <n v="56"/>
    <n v="29718.53"/>
    <n v="50656"/>
    <n v="1"/>
    <n v="500.97"/>
    <x v="3"/>
  </r>
  <r>
    <x v="798"/>
    <n v="0"/>
    <s v="Rosemary O'Brien"/>
    <x v="0"/>
    <n v="0.1"/>
    <x v="0"/>
    <n v="7.7"/>
    <n v="3.68"/>
    <x v="1"/>
    <x v="1"/>
    <x v="0"/>
    <x v="11"/>
    <s v="Wrap Bag"/>
    <s v="Deflect-O® Glasstique™ Clear Desk Accessories"/>
    <n v="0.52"/>
    <x v="0"/>
    <x v="3"/>
    <x v="11"/>
    <s v="New York City"/>
    <n v="10165"/>
    <x v="113"/>
    <x v="2"/>
    <d v="2015-04-26T00:00:00"/>
    <n v="1"/>
    <n v="-25.14"/>
    <n v="27"/>
    <n v="197.48"/>
    <n v="50656"/>
    <n v="0"/>
    <n v="7.6000000000000005"/>
    <x v="3"/>
  </r>
  <r>
    <x v="625"/>
    <n v="0"/>
    <s v="Annette McIntyre"/>
    <x v="0"/>
    <n v="0.05"/>
    <x v="0"/>
    <n v="3.14"/>
    <n v="1.92"/>
    <x v="2"/>
    <x v="2"/>
    <x v="2"/>
    <x v="16"/>
    <s v="Wrap Bag"/>
    <s v="Serrated Blade or Curved Handle Hand Letter Openers"/>
    <n v="0.84"/>
    <x v="0"/>
    <x v="0"/>
    <x v="5"/>
    <s v="Kennesaw"/>
    <n v="30144"/>
    <x v="113"/>
    <x v="2"/>
    <d v="2015-04-26T00:00:00"/>
    <n v="1"/>
    <n v="1628.37"/>
    <n v="18"/>
    <n v="59.22"/>
    <n v="88839"/>
    <n v="1"/>
    <n v="3.0900000000000003"/>
    <x v="0"/>
  </r>
  <r>
    <x v="799"/>
    <n v="1"/>
    <s v="June Herbert"/>
    <x v="1"/>
    <n v="0.09"/>
    <x v="0"/>
    <n v="101.41"/>
    <n v="35"/>
    <x v="1"/>
    <x v="1"/>
    <x v="2"/>
    <x v="6"/>
    <s v="Large Box"/>
    <s v="Tennsco Regal Shelving Units"/>
    <n v="0.82"/>
    <x v="0"/>
    <x v="3"/>
    <x v="35"/>
    <s v="Burlington"/>
    <n v="1803"/>
    <x v="114"/>
    <x v="3"/>
    <d v="2015-04-27T00:00:00"/>
    <n v="1"/>
    <n v="-801.15480000000002"/>
    <n v="12"/>
    <n v="1178.32"/>
    <n v="90362"/>
    <n v="1"/>
    <n v="101.32"/>
    <x v="3"/>
  </r>
  <r>
    <x v="800"/>
    <n v="1"/>
    <s v="Melanie Burgess"/>
    <x v="2"/>
    <n v="0.03"/>
    <x v="0"/>
    <n v="180.98"/>
    <n v="26.2"/>
    <x v="0"/>
    <x v="1"/>
    <x v="0"/>
    <x v="9"/>
    <s v="Jumbo Drum"/>
    <s v="Global Ergonomic Managers Chair"/>
    <n v="0.59"/>
    <x v="0"/>
    <x v="1"/>
    <x v="6"/>
    <s v="Webster Groves"/>
    <n v="63119"/>
    <x v="114"/>
    <x v="3"/>
    <d v="2015-04-30T00:00:00"/>
    <n v="4"/>
    <n v="588.54"/>
    <n v="5"/>
    <n v="928.92"/>
    <n v="91262"/>
    <n v="1"/>
    <n v="180.95"/>
    <x v="1"/>
  </r>
  <r>
    <x v="113"/>
    <n v="0"/>
    <s v="Sean N Boyer"/>
    <x v="2"/>
    <n v="0.06"/>
    <x v="0"/>
    <n v="4.28"/>
    <n v="0.94"/>
    <x v="1"/>
    <x v="1"/>
    <x v="2"/>
    <x v="2"/>
    <s v="Wrap Bag"/>
    <s v="Newell 336"/>
    <n v="0.56000000000000005"/>
    <x v="0"/>
    <x v="2"/>
    <x v="8"/>
    <s v="Los Angeles"/>
    <n v="90045"/>
    <x v="114"/>
    <x v="3"/>
    <d v="2015-04-28T00:00:00"/>
    <n v="2"/>
    <n v="0.37"/>
    <n v="9"/>
    <n v="38.96"/>
    <n v="11712"/>
    <n v="1"/>
    <n v="4.2200000000000006"/>
    <x v="2"/>
  </r>
  <r>
    <x v="801"/>
    <n v="1"/>
    <s v="Maria Block"/>
    <x v="2"/>
    <n v="0.06"/>
    <x v="0"/>
    <n v="4.28"/>
    <n v="0.94"/>
    <x v="1"/>
    <x v="1"/>
    <x v="2"/>
    <x v="2"/>
    <s v="Wrap Bag"/>
    <s v="Newell 336"/>
    <n v="0.56000000000000005"/>
    <x v="0"/>
    <x v="2"/>
    <x v="45"/>
    <s v="Rock Springs"/>
    <n v="82901"/>
    <x v="114"/>
    <x v="3"/>
    <d v="2015-04-28T00:00:00"/>
    <n v="2"/>
    <n v="0.37"/>
    <n v="2"/>
    <n v="8.66"/>
    <n v="86885"/>
    <n v="1"/>
    <n v="4.2200000000000006"/>
    <x v="2"/>
  </r>
  <r>
    <x v="111"/>
    <n v="0"/>
    <s v="Craig Liu"/>
    <x v="4"/>
    <n v="0.04"/>
    <x v="0"/>
    <n v="419.19"/>
    <n v="19.989999999999998"/>
    <x v="1"/>
    <x v="2"/>
    <x v="2"/>
    <x v="6"/>
    <s v="Small Box"/>
    <s v="Smead Adjustable Mobile File Trolley with Lockable Top"/>
    <n v="0.57999999999999996"/>
    <x v="0"/>
    <x v="2"/>
    <x v="8"/>
    <s v="Concord"/>
    <n v="94521"/>
    <x v="114"/>
    <x v="3"/>
    <d v="2015-04-27T00:00:00"/>
    <n v="1"/>
    <n v="1388.3559"/>
    <n v="5"/>
    <n v="2012.11"/>
    <n v="86885"/>
    <n v="0"/>
    <n v="419.15"/>
    <x v="2"/>
  </r>
  <r>
    <x v="113"/>
    <n v="0"/>
    <s v="Sean N Boyer"/>
    <x v="4"/>
    <n v="0.04"/>
    <x v="0"/>
    <n v="419.19"/>
    <n v="19.989999999999998"/>
    <x v="1"/>
    <x v="2"/>
    <x v="2"/>
    <x v="6"/>
    <s v="Small Box"/>
    <s v="Smead Adjustable Mobile File Trolley with Lockable Top"/>
    <n v="0.57999999999999996"/>
    <x v="0"/>
    <x v="2"/>
    <x v="8"/>
    <s v="Los Angeles"/>
    <n v="90045"/>
    <x v="114"/>
    <x v="3"/>
    <d v="2015-04-27T00:00:00"/>
    <n v="1"/>
    <n v="1947.67"/>
    <n v="20"/>
    <n v="8048.45"/>
    <n v="23042"/>
    <n v="1"/>
    <n v="419.15"/>
    <x v="2"/>
  </r>
  <r>
    <x v="802"/>
    <n v="1"/>
    <s v="Lisa Branch"/>
    <x v="3"/>
    <n v="7.0000000000000007E-2"/>
    <x v="0"/>
    <n v="3.38"/>
    <n v="0.85"/>
    <x v="1"/>
    <x v="0"/>
    <x v="2"/>
    <x v="2"/>
    <s v="Wrap Bag"/>
    <s v="Avery Hi-Liter® Fluorescent Desk Style Markers"/>
    <n v="0.48"/>
    <x v="0"/>
    <x v="1"/>
    <x v="25"/>
    <s v="Grand Rapids"/>
    <n v="49505"/>
    <x v="114"/>
    <x v="3"/>
    <d v="2015-04-28T00:00:00"/>
    <n v="2"/>
    <n v="19.04"/>
    <n v="9"/>
    <n v="29.08"/>
    <n v="86654"/>
    <n v="1"/>
    <n v="3.31"/>
    <x v="1"/>
  </r>
  <r>
    <x v="803"/>
    <n v="1"/>
    <s v="Geoffrey Saunders"/>
    <x v="3"/>
    <n v="7.0000000000000007E-2"/>
    <x v="0"/>
    <n v="3.38"/>
    <n v="0.85"/>
    <x v="1"/>
    <x v="0"/>
    <x v="2"/>
    <x v="2"/>
    <s v="Wrap Bag"/>
    <s v="Avery Hi-Liter® Fluorescent Desk Style Markers"/>
    <n v="0.48"/>
    <x v="0"/>
    <x v="3"/>
    <x v="11"/>
    <s v="New York City"/>
    <n v="10024"/>
    <x v="114"/>
    <x v="3"/>
    <d v="2015-04-28T00:00:00"/>
    <n v="2"/>
    <n v="19.04"/>
    <n v="34"/>
    <n v="109.86"/>
    <n v="13606"/>
    <n v="1"/>
    <n v="3.31"/>
    <x v="3"/>
  </r>
  <r>
    <x v="524"/>
    <n v="0"/>
    <s v="Rhonda Stein"/>
    <x v="0"/>
    <n v="0.09"/>
    <x v="0"/>
    <n v="58.1"/>
    <n v="1.49"/>
    <x v="2"/>
    <x v="2"/>
    <x v="2"/>
    <x v="5"/>
    <s v="Small Box"/>
    <s v="Avery Arch Ring Binders"/>
    <n v="0.38"/>
    <x v="0"/>
    <x v="0"/>
    <x v="9"/>
    <s v="Salisbury"/>
    <n v="28144"/>
    <x v="115"/>
    <x v="4"/>
    <d v="2015-04-29T00:00:00"/>
    <n v="2"/>
    <n v="765.75"/>
    <n v="3"/>
    <n v="169.46"/>
    <n v="88135"/>
    <n v="1"/>
    <n v="58.01"/>
    <x v="0"/>
  </r>
  <r>
    <x v="804"/>
    <n v="1"/>
    <s v="Sue Drake"/>
    <x v="2"/>
    <n v="0.09"/>
    <x v="0"/>
    <n v="300.97000000000003"/>
    <n v="7.18"/>
    <x v="1"/>
    <x v="3"/>
    <x v="1"/>
    <x v="1"/>
    <s v="Small Box"/>
    <s v="Gyration Ultra Professional Cordless Optical Suite"/>
    <n v="0.48"/>
    <x v="0"/>
    <x v="0"/>
    <x v="1"/>
    <s v="Searcy"/>
    <n v="72143"/>
    <x v="115"/>
    <x v="4"/>
    <d v="2015-04-27T00:00:00"/>
    <n v="0"/>
    <n v="17.771999999999998"/>
    <n v="10"/>
    <n v="2848.38"/>
    <n v="90201"/>
    <n v="1"/>
    <n v="300.88000000000005"/>
    <x v="0"/>
  </r>
  <r>
    <x v="141"/>
    <n v="0"/>
    <s v="Max Small"/>
    <x v="3"/>
    <n v="0.09"/>
    <x v="0"/>
    <n v="12.28"/>
    <n v="4.8600000000000003"/>
    <x v="1"/>
    <x v="3"/>
    <x v="2"/>
    <x v="7"/>
    <s v="Small Box"/>
    <s v="Xerox 1933"/>
    <n v="0.38"/>
    <x v="0"/>
    <x v="1"/>
    <x v="19"/>
    <s v="Bartlesville"/>
    <n v="74006"/>
    <x v="115"/>
    <x v="4"/>
    <d v="2015-04-28T00:00:00"/>
    <n v="1"/>
    <n v="1.73"/>
    <n v="3"/>
    <n v="34.65"/>
    <n v="88971"/>
    <n v="1"/>
    <n v="12.19"/>
    <x v="1"/>
  </r>
  <r>
    <x v="805"/>
    <n v="1"/>
    <s v="Stuart Holloway"/>
    <x v="3"/>
    <n v="0"/>
    <x v="1"/>
    <n v="125.99"/>
    <n v="8.99"/>
    <x v="1"/>
    <x v="0"/>
    <x v="1"/>
    <x v="12"/>
    <s v="Small Box"/>
    <s v="5170i"/>
    <n v="0.56999999999999995"/>
    <x v="0"/>
    <x v="2"/>
    <x v="4"/>
    <s v="Vancouver"/>
    <n v="98661"/>
    <x v="115"/>
    <x v="4"/>
    <d v="2015-04-29T00:00:00"/>
    <n v="2"/>
    <n v="613.89576"/>
    <n v="12"/>
    <n v="1362.2"/>
    <n v="87525"/>
    <n v="1"/>
    <n v="125.99"/>
    <x v="2"/>
  </r>
  <r>
    <x v="806"/>
    <n v="1"/>
    <s v="Alicia Maynard"/>
    <x v="3"/>
    <n v="0.08"/>
    <x v="0"/>
    <n v="3.28"/>
    <n v="3.97"/>
    <x v="1"/>
    <x v="0"/>
    <x v="2"/>
    <x v="2"/>
    <s v="Wrap Bag"/>
    <s v="Newell 342"/>
    <n v="0.56000000000000005"/>
    <x v="0"/>
    <x v="0"/>
    <x v="34"/>
    <s v="Jackson"/>
    <n v="38301"/>
    <x v="115"/>
    <x v="4"/>
    <d v="2015-04-28T00:00:00"/>
    <n v="1"/>
    <n v="0.42659999999999998"/>
    <n v="18"/>
    <n v="57.24"/>
    <n v="90103"/>
    <n v="1"/>
    <n v="3.1999999999999997"/>
    <x v="0"/>
  </r>
  <r>
    <x v="806"/>
    <n v="0"/>
    <s v="Alicia Maynard"/>
    <x v="3"/>
    <n v="0.09"/>
    <x v="0"/>
    <n v="40.97"/>
    <n v="8.99"/>
    <x v="2"/>
    <x v="0"/>
    <x v="2"/>
    <x v="2"/>
    <s v="Small Pack"/>
    <s v="Sanford 52201 APSCO Electric Pencil Sharpener"/>
    <n v="0.59"/>
    <x v="0"/>
    <x v="0"/>
    <x v="34"/>
    <s v="Jackson"/>
    <n v="38301"/>
    <x v="115"/>
    <x v="4"/>
    <d v="2015-04-29T00:00:00"/>
    <n v="2"/>
    <n v="66.215999999999994"/>
    <n v="22"/>
    <n v="824.7"/>
    <n v="90103"/>
    <n v="0"/>
    <n v="40.879999999999995"/>
    <x v="0"/>
  </r>
  <r>
    <x v="807"/>
    <n v="1"/>
    <s v="Kyle Kaufman"/>
    <x v="0"/>
    <n v="0.05"/>
    <x v="0"/>
    <n v="6.48"/>
    <n v="6.22"/>
    <x v="1"/>
    <x v="3"/>
    <x v="2"/>
    <x v="7"/>
    <s v="Small Box"/>
    <s v="Xerox 1894"/>
    <n v="0.37"/>
    <x v="0"/>
    <x v="3"/>
    <x v="27"/>
    <s v="Euclid"/>
    <n v="44117"/>
    <x v="116"/>
    <x v="5"/>
    <d v="2015-04-29T00:00:00"/>
    <n v="1"/>
    <n v="-29.07"/>
    <n v="3"/>
    <n v="21.46"/>
    <n v="90121"/>
    <n v="1"/>
    <n v="6.4300000000000006"/>
    <x v="3"/>
  </r>
  <r>
    <x v="808"/>
    <n v="1"/>
    <s v="Tammy Raynor"/>
    <x v="0"/>
    <n v="0.03"/>
    <x v="0"/>
    <n v="300.64999999999998"/>
    <n v="24.49"/>
    <x v="1"/>
    <x v="3"/>
    <x v="2"/>
    <x v="8"/>
    <s v="Large Box"/>
    <s v="Honeywell Enviracaire Portable HEPA Air Cleaner for 17' x 22' Room"/>
    <n v="0.52"/>
    <x v="0"/>
    <x v="3"/>
    <x v="35"/>
    <s v="Boston"/>
    <n v="2113"/>
    <x v="116"/>
    <x v="5"/>
    <d v="2015-04-30T00:00:00"/>
    <n v="2"/>
    <n v="1282.4960000000001"/>
    <n v="32"/>
    <n v="9705.4599999999991"/>
    <n v="7623"/>
    <n v="1"/>
    <n v="300.62"/>
    <x v="3"/>
  </r>
  <r>
    <x v="808"/>
    <n v="0"/>
    <s v="Tammy Raynor"/>
    <x v="0"/>
    <n v="0.06"/>
    <x v="0"/>
    <n v="49.99"/>
    <n v="19.989999999999998"/>
    <x v="1"/>
    <x v="3"/>
    <x v="1"/>
    <x v="1"/>
    <s v="Small Box"/>
    <s v="US Robotics 56K V.92 Internal PCI Faxmodem"/>
    <n v="0.45"/>
    <x v="0"/>
    <x v="3"/>
    <x v="35"/>
    <s v="Boston"/>
    <n v="2113"/>
    <x v="116"/>
    <x v="5"/>
    <d v="2015-04-30T00:00:00"/>
    <n v="2"/>
    <n v="17.2"/>
    <n v="67"/>
    <n v="3247.54"/>
    <n v="7623"/>
    <n v="0"/>
    <n v="49.93"/>
    <x v="3"/>
  </r>
  <r>
    <x v="808"/>
    <n v="0"/>
    <s v="Tammy Raynor"/>
    <x v="0"/>
    <n v="0.1"/>
    <x v="0"/>
    <n v="104.85"/>
    <n v="4.6500000000000004"/>
    <x v="1"/>
    <x v="3"/>
    <x v="2"/>
    <x v="7"/>
    <s v="Small Box"/>
    <s v="Xerox 1941"/>
    <n v="0.37"/>
    <x v="0"/>
    <x v="3"/>
    <x v="35"/>
    <s v="Boston"/>
    <n v="2113"/>
    <x v="116"/>
    <x v="5"/>
    <d v="2015-04-29T00:00:00"/>
    <n v="1"/>
    <n v="1184.1199999999999"/>
    <n v="58"/>
    <n v="5582.63"/>
    <n v="7623"/>
    <n v="0"/>
    <n v="104.75"/>
    <x v="3"/>
  </r>
  <r>
    <x v="809"/>
    <n v="1"/>
    <s v="Annie Livingston"/>
    <x v="0"/>
    <n v="0.03"/>
    <x v="0"/>
    <n v="300.64999999999998"/>
    <n v="24.49"/>
    <x v="1"/>
    <x v="3"/>
    <x v="2"/>
    <x v="8"/>
    <s v="Large Box"/>
    <s v="Honeywell Enviracaire Portable HEPA Air Cleaner for 17' x 22' Room"/>
    <n v="0.52"/>
    <x v="0"/>
    <x v="3"/>
    <x v="11"/>
    <s v="Rochester"/>
    <n v="14609"/>
    <x v="116"/>
    <x v="5"/>
    <d v="2015-04-30T00:00:00"/>
    <n v="2"/>
    <n v="1474.8704"/>
    <n v="8"/>
    <n v="2426.36"/>
    <n v="86346"/>
    <n v="1"/>
    <n v="300.62"/>
    <x v="3"/>
  </r>
  <r>
    <x v="809"/>
    <n v="0"/>
    <s v="Annie Livingston"/>
    <x v="0"/>
    <n v="0.06"/>
    <x v="0"/>
    <n v="49.99"/>
    <n v="19.989999999999998"/>
    <x v="1"/>
    <x v="3"/>
    <x v="1"/>
    <x v="1"/>
    <s v="Small Box"/>
    <s v="US Robotics 56K V.92 Internal PCI Faxmodem"/>
    <n v="0.45"/>
    <x v="0"/>
    <x v="3"/>
    <x v="11"/>
    <s v="Rochester"/>
    <n v="14609"/>
    <x v="116"/>
    <x v="5"/>
    <d v="2015-04-30T00:00:00"/>
    <n v="2"/>
    <n v="19.78"/>
    <n v="17"/>
    <n v="824"/>
    <n v="86346"/>
    <n v="0"/>
    <n v="49.93"/>
    <x v="3"/>
  </r>
  <r>
    <x v="809"/>
    <n v="0"/>
    <s v="Annie Livingston"/>
    <x v="0"/>
    <n v="0.1"/>
    <x v="0"/>
    <n v="104.85"/>
    <n v="4.6500000000000004"/>
    <x v="1"/>
    <x v="3"/>
    <x v="2"/>
    <x v="7"/>
    <s v="Small Box"/>
    <s v="Xerox 1941"/>
    <n v="0.37"/>
    <x v="0"/>
    <x v="3"/>
    <x v="11"/>
    <s v="Rochester"/>
    <n v="14609"/>
    <x v="116"/>
    <x v="5"/>
    <d v="2015-04-29T00:00:00"/>
    <n v="1"/>
    <n v="929.79570000000001"/>
    <n v="14"/>
    <n v="1347.53"/>
    <n v="86346"/>
    <n v="0"/>
    <n v="104.75"/>
    <x v="3"/>
  </r>
  <r>
    <x v="234"/>
    <n v="0"/>
    <s v="Jeff Meadows"/>
    <x v="1"/>
    <n v="0.1"/>
    <x v="0"/>
    <n v="48.91"/>
    <n v="5.97"/>
    <x v="1"/>
    <x v="3"/>
    <x v="2"/>
    <x v="7"/>
    <s v="Small Box"/>
    <s v="Xerox 1917"/>
    <n v="0.38"/>
    <x v="0"/>
    <x v="0"/>
    <x v="32"/>
    <s v="Paducah"/>
    <n v="42003"/>
    <x v="116"/>
    <x v="5"/>
    <d v="2015-04-30T00:00:00"/>
    <n v="2"/>
    <n v="156.74340000000001"/>
    <n v="14"/>
    <n v="618.96"/>
    <n v="89279"/>
    <n v="1"/>
    <n v="48.809999999999995"/>
    <x v="0"/>
  </r>
  <r>
    <x v="234"/>
    <n v="0"/>
    <s v="Jeff Meadows"/>
    <x v="1"/>
    <n v="0.08"/>
    <x v="0"/>
    <n v="5.98"/>
    <n v="5.46"/>
    <x v="1"/>
    <x v="3"/>
    <x v="2"/>
    <x v="7"/>
    <s v="Small Box"/>
    <s v="Xerox 1983"/>
    <n v="0.36"/>
    <x v="0"/>
    <x v="0"/>
    <x v="32"/>
    <s v="Paducah"/>
    <n v="42003"/>
    <x v="116"/>
    <x v="5"/>
    <d v="2015-04-28T00:00:00"/>
    <n v="0"/>
    <n v="110.11799999999999"/>
    <n v="13"/>
    <n v="77.540000000000006"/>
    <n v="89279"/>
    <n v="0"/>
    <n v="5.9"/>
    <x v="0"/>
  </r>
  <r>
    <x v="810"/>
    <n v="1"/>
    <s v="Hannah Carver"/>
    <x v="1"/>
    <n v="0.04"/>
    <x v="0"/>
    <n v="4.13"/>
    <n v="0.99"/>
    <x v="2"/>
    <x v="2"/>
    <x v="2"/>
    <x v="13"/>
    <s v="Small Box"/>
    <s v="Avery 491"/>
    <n v="0.39"/>
    <x v="0"/>
    <x v="1"/>
    <x v="39"/>
    <s v="Grand Forks"/>
    <n v="58201"/>
    <x v="116"/>
    <x v="5"/>
    <d v="2015-04-30T00:00:00"/>
    <n v="2"/>
    <n v="22.307700000000001"/>
    <n v="7"/>
    <n v="32.33"/>
    <n v="87396"/>
    <n v="1"/>
    <n v="4.09"/>
    <x v="1"/>
  </r>
  <r>
    <x v="810"/>
    <n v="0"/>
    <s v="Hannah Carver"/>
    <x v="1"/>
    <n v="0.06"/>
    <x v="0"/>
    <n v="55.48"/>
    <n v="14.3"/>
    <x v="1"/>
    <x v="2"/>
    <x v="2"/>
    <x v="7"/>
    <s v="Small Box"/>
    <s v="Xerox 194"/>
    <n v="0.37"/>
    <x v="0"/>
    <x v="1"/>
    <x v="39"/>
    <s v="Grand Forks"/>
    <n v="58201"/>
    <x v="116"/>
    <x v="5"/>
    <d v="2015-04-30T00:00:00"/>
    <n v="2"/>
    <n v="443.02140000000003"/>
    <n v="12"/>
    <n v="642.05999999999995"/>
    <n v="87396"/>
    <n v="0"/>
    <n v="55.419999999999995"/>
    <x v="1"/>
  </r>
  <r>
    <x v="811"/>
    <n v="1"/>
    <s v="Jeffrey Cheng"/>
    <x v="1"/>
    <n v="0.09"/>
    <x v="0"/>
    <n v="28.53"/>
    <n v="1.49"/>
    <x v="1"/>
    <x v="2"/>
    <x v="2"/>
    <x v="5"/>
    <s v="Small Box"/>
    <s v="Lock-Up Easel 'Spel-Binder'"/>
    <n v="0.38"/>
    <x v="0"/>
    <x v="1"/>
    <x v="30"/>
    <s v="Wauwatosa"/>
    <n v="53213"/>
    <x v="116"/>
    <x v="5"/>
    <d v="2015-04-30T00:00:00"/>
    <n v="2"/>
    <n v="107.45462000000001"/>
    <n v="6"/>
    <n v="157.33000000000001"/>
    <n v="91437"/>
    <n v="1"/>
    <n v="28.44"/>
    <x v="1"/>
  </r>
  <r>
    <x v="292"/>
    <n v="0"/>
    <s v="Don Cameron"/>
    <x v="2"/>
    <n v="0.06"/>
    <x v="0"/>
    <n v="3.34"/>
    <n v="7.49"/>
    <x v="2"/>
    <x v="0"/>
    <x v="2"/>
    <x v="2"/>
    <s v="Wrap Bag"/>
    <s v="Eldon Spacemaker® Box, Quick-Snap Lid, Clear"/>
    <n v="0.54"/>
    <x v="0"/>
    <x v="1"/>
    <x v="20"/>
    <s v="Newton"/>
    <n v="50208"/>
    <x v="116"/>
    <x v="5"/>
    <d v="2015-04-30T00:00:00"/>
    <n v="2"/>
    <n v="-175.86"/>
    <n v="8"/>
    <n v="27.45"/>
    <n v="90239"/>
    <n v="1"/>
    <n v="3.28"/>
    <x v="1"/>
  </r>
  <r>
    <x v="812"/>
    <n v="1"/>
    <s v="Billy Perry Browning"/>
    <x v="4"/>
    <n v="0.09"/>
    <x v="0"/>
    <n v="130.97999999999999"/>
    <n v="30"/>
    <x v="0"/>
    <x v="0"/>
    <x v="0"/>
    <x v="9"/>
    <s v="Jumbo Drum"/>
    <s v="Office Star - Contemporary Task Swivel chair with 2-way adjustable arms, Plum"/>
    <n v="0.78"/>
    <x v="0"/>
    <x v="3"/>
    <x v="35"/>
    <s v="Boston"/>
    <n v="2112"/>
    <x v="116"/>
    <x v="5"/>
    <d v="2015-05-01T00:00:00"/>
    <n v="3"/>
    <n v="-421.76"/>
    <n v="41"/>
    <n v="5258.94"/>
    <n v="54595"/>
    <n v="1"/>
    <n v="130.88999999999999"/>
    <x v="3"/>
  </r>
  <r>
    <x v="813"/>
    <n v="1"/>
    <s v="Ken Cash"/>
    <x v="4"/>
    <n v="0.02"/>
    <x v="0"/>
    <n v="8.34"/>
    <n v="2.64"/>
    <x v="1"/>
    <x v="0"/>
    <x v="2"/>
    <x v="16"/>
    <s v="Small Pack"/>
    <s v="Acme® Elite Stainless Steel Scissors"/>
    <n v="0.59"/>
    <x v="0"/>
    <x v="3"/>
    <x v="40"/>
    <s v="Pawtucket"/>
    <n v="2861"/>
    <x v="116"/>
    <x v="5"/>
    <d v="2015-04-30T00:00:00"/>
    <n v="2"/>
    <n v="6.79"/>
    <n v="8"/>
    <n v="66.739999999999995"/>
    <n v="90800"/>
    <n v="1"/>
    <n v="8.32"/>
    <x v="3"/>
  </r>
  <r>
    <x v="814"/>
    <n v="1"/>
    <s v="Elsie Hwang"/>
    <x v="4"/>
    <n v="0.09"/>
    <x v="0"/>
    <n v="130.97999999999999"/>
    <n v="30"/>
    <x v="0"/>
    <x v="0"/>
    <x v="0"/>
    <x v="9"/>
    <s v="Jumbo Drum"/>
    <s v="Office Star - Contemporary Task Swivel chair with 2-way adjustable arms, Plum"/>
    <n v="0.78"/>
    <x v="0"/>
    <x v="3"/>
    <x v="42"/>
    <s v="South Burlington"/>
    <n v="5403"/>
    <x v="116"/>
    <x v="5"/>
    <d v="2015-05-01T00:00:00"/>
    <n v="3"/>
    <n v="-421.76"/>
    <n v="10"/>
    <n v="1282.67"/>
    <n v="90800"/>
    <n v="0"/>
    <n v="130.88999999999999"/>
    <x v="3"/>
  </r>
  <r>
    <x v="815"/>
    <n v="1"/>
    <s v="Patrick Lowry"/>
    <x v="0"/>
    <n v="0.04"/>
    <x v="0"/>
    <n v="5.98"/>
    <n v="0.96"/>
    <x v="1"/>
    <x v="3"/>
    <x v="2"/>
    <x v="2"/>
    <s v="Wrap Bag"/>
    <s v="Newell 315"/>
    <n v="0.6"/>
    <x v="0"/>
    <x v="3"/>
    <x v="36"/>
    <s v="Edgewood"/>
    <n v="21040"/>
    <x v="117"/>
    <x v="6"/>
    <d v="2015-04-30T00:00:00"/>
    <n v="1"/>
    <n v="52.697600000000001"/>
    <n v="22"/>
    <n v="131.79"/>
    <n v="86164"/>
    <n v="1"/>
    <n v="5.94"/>
    <x v="3"/>
  </r>
  <r>
    <x v="815"/>
    <n v="0"/>
    <s v="Patrick Lowry"/>
    <x v="0"/>
    <n v="0.01"/>
    <x v="0"/>
    <n v="20.99"/>
    <n v="0.99"/>
    <x v="1"/>
    <x v="3"/>
    <x v="1"/>
    <x v="12"/>
    <s v="Wrap Bag"/>
    <s v="Accessory25"/>
    <n v="0.56999999999999995"/>
    <x v="0"/>
    <x v="3"/>
    <x v="36"/>
    <s v="Edgewood"/>
    <n v="21040"/>
    <x v="117"/>
    <x v="6"/>
    <d v="2015-04-30T00:00:00"/>
    <n v="1"/>
    <n v="-78.194159999999997"/>
    <n v="2"/>
    <n v="35.33"/>
    <n v="86164"/>
    <n v="0"/>
    <n v="20.979999999999997"/>
    <x v="3"/>
  </r>
  <r>
    <x v="816"/>
    <n v="1"/>
    <s v="Sarah N Becker"/>
    <x v="1"/>
    <n v="0.04"/>
    <x v="0"/>
    <n v="34.76"/>
    <n v="5.49"/>
    <x v="1"/>
    <x v="0"/>
    <x v="2"/>
    <x v="6"/>
    <s v="Small Box"/>
    <s v="Home/Office Personal File Carts"/>
    <n v="0.6"/>
    <x v="0"/>
    <x v="2"/>
    <x v="8"/>
    <s v="Whittier"/>
    <n v="90604"/>
    <x v="117"/>
    <x v="6"/>
    <d v="2015-04-30T00:00:00"/>
    <n v="1"/>
    <n v="192.51689999999999"/>
    <n v="8"/>
    <n v="279.01"/>
    <n v="90962"/>
    <n v="1"/>
    <n v="34.72"/>
    <x v="2"/>
  </r>
  <r>
    <x v="817"/>
    <n v="1"/>
    <s v="Marianne Goldstein"/>
    <x v="4"/>
    <n v="0.03"/>
    <x v="0"/>
    <n v="35.99"/>
    <n v="5"/>
    <x v="1"/>
    <x v="0"/>
    <x v="1"/>
    <x v="12"/>
    <s v="Small Box"/>
    <s v="Accessory27"/>
    <n v="0.85"/>
    <x v="0"/>
    <x v="0"/>
    <x v="12"/>
    <s v="New Smyrna Beach"/>
    <n v="32168"/>
    <x v="117"/>
    <x v="6"/>
    <d v="2015-04-30T00:00:00"/>
    <n v="1"/>
    <n v="-184.548"/>
    <n v="3"/>
    <n v="93.82"/>
    <n v="90048"/>
    <n v="1"/>
    <n v="35.96"/>
    <x v="0"/>
  </r>
  <r>
    <x v="818"/>
    <n v="1"/>
    <s v="Jeffrey Lloyd"/>
    <x v="4"/>
    <n v="0.02"/>
    <x v="0"/>
    <n v="95.95"/>
    <n v="74.349999999999994"/>
    <x v="0"/>
    <x v="3"/>
    <x v="0"/>
    <x v="9"/>
    <s v="Jumbo Drum"/>
    <s v="Bevis Steel Folding Chairs"/>
    <n v="0.56999999999999995"/>
    <x v="0"/>
    <x v="0"/>
    <x v="21"/>
    <s v="Oakton"/>
    <n v="22124"/>
    <x v="117"/>
    <x v="6"/>
    <d v="2015-05-01T00:00:00"/>
    <n v="2"/>
    <n v="636.52200000000005"/>
    <n v="14"/>
    <n v="1377.46"/>
    <n v="88406"/>
    <n v="1"/>
    <n v="95.93"/>
    <x v="0"/>
  </r>
  <r>
    <x v="605"/>
    <n v="0"/>
    <s v="Christopher Norton Patterson"/>
    <x v="4"/>
    <n v="0.02"/>
    <x v="0"/>
    <n v="28.53"/>
    <n v="1.49"/>
    <x v="1"/>
    <x v="2"/>
    <x v="2"/>
    <x v="5"/>
    <s v="Small Box"/>
    <s v="Lock-Up Easel 'Spel-Binder'"/>
    <n v="0.38"/>
    <x v="0"/>
    <x v="0"/>
    <x v="5"/>
    <s v="Macon"/>
    <n v="31204"/>
    <x v="117"/>
    <x v="6"/>
    <d v="2015-04-29T00:00:00"/>
    <n v="0"/>
    <n v="1.992"/>
    <n v="18"/>
    <n v="513.33000000000004"/>
    <n v="88840"/>
    <n v="1"/>
    <n v="28.51"/>
    <x v="0"/>
  </r>
  <r>
    <x v="361"/>
    <n v="0"/>
    <s v="Irene Murphy"/>
    <x v="4"/>
    <n v="0.08"/>
    <x v="0"/>
    <n v="125.99"/>
    <n v="7.69"/>
    <x v="1"/>
    <x v="1"/>
    <x v="1"/>
    <x v="12"/>
    <s v="Small Box"/>
    <s v="StarTAC 3000"/>
    <n v="0.59"/>
    <x v="0"/>
    <x v="2"/>
    <x v="4"/>
    <s v="Pullman"/>
    <n v="99163"/>
    <x v="117"/>
    <x v="6"/>
    <d v="2015-04-30T00:00:00"/>
    <n v="1"/>
    <n v="374.625"/>
    <n v="7"/>
    <n v="710.36"/>
    <n v="87908"/>
    <n v="1"/>
    <n v="125.91"/>
    <x v="2"/>
  </r>
  <r>
    <x v="819"/>
    <n v="1"/>
    <s v="Brett Schultz"/>
    <x v="3"/>
    <n v="0.02"/>
    <x v="0"/>
    <n v="15.57"/>
    <n v="1.39"/>
    <x v="1"/>
    <x v="1"/>
    <x v="2"/>
    <x v="15"/>
    <s v="Small Box"/>
    <s v="Park Ridge™ Embossed Executive Business Envelopes"/>
    <n v="0.38"/>
    <x v="0"/>
    <x v="2"/>
    <x v="3"/>
    <s v="Pueblo"/>
    <n v="81001"/>
    <x v="117"/>
    <x v="6"/>
    <d v="2015-04-30T00:00:00"/>
    <n v="1"/>
    <n v="23.5428"/>
    <n v="3"/>
    <n v="46.23"/>
    <n v="88198"/>
    <n v="1"/>
    <n v="15.55"/>
    <x v="2"/>
  </r>
  <r>
    <x v="819"/>
    <n v="0"/>
    <s v="Brett Schultz"/>
    <x v="3"/>
    <n v="0.02"/>
    <x v="0"/>
    <n v="20.89"/>
    <n v="11.52"/>
    <x v="1"/>
    <x v="1"/>
    <x v="2"/>
    <x v="6"/>
    <s v="Small Box"/>
    <s v="Iris® 3-Drawer Stacking Bin, Black"/>
    <n v="0.83"/>
    <x v="0"/>
    <x v="2"/>
    <x v="3"/>
    <s v="Pueblo"/>
    <n v="81001"/>
    <x v="117"/>
    <x v="6"/>
    <d v="2015-04-30T00:00:00"/>
    <n v="1"/>
    <n v="-276.11279999999999"/>
    <n v="13"/>
    <n v="279.27999999999997"/>
    <n v="88198"/>
    <n v="0"/>
    <n v="20.87"/>
    <x v="2"/>
  </r>
  <r>
    <x v="606"/>
    <n v="0"/>
    <s v="Robert Cowan"/>
    <x v="3"/>
    <n v="0.06"/>
    <x v="0"/>
    <n v="5.38"/>
    <n v="5.24"/>
    <x v="2"/>
    <x v="1"/>
    <x v="2"/>
    <x v="5"/>
    <s v="Small Box"/>
    <s v="Acco PRESSTEX® Data Binder with Storage Hooks, Dark Blue, 14 7/8&quot; X 11&quot;"/>
    <n v="0.36"/>
    <x v="0"/>
    <x v="2"/>
    <x v="3"/>
    <s v="Pueblo West"/>
    <n v="81007"/>
    <x v="117"/>
    <x v="6"/>
    <d v="2015-04-30T00:00:00"/>
    <n v="1"/>
    <n v="-64.670940000000002"/>
    <n v="14"/>
    <n v="81.819999999999993"/>
    <n v="88198"/>
    <n v="0"/>
    <n v="5.32"/>
    <x v="2"/>
  </r>
  <r>
    <x v="606"/>
    <n v="0"/>
    <s v="Robert Cowan"/>
    <x v="3"/>
    <n v="0.03"/>
    <x v="0"/>
    <n v="7.35"/>
    <n v="5.96"/>
    <x v="1"/>
    <x v="1"/>
    <x v="2"/>
    <x v="7"/>
    <s v="Small Box"/>
    <s v="1/4 Fold Party Design Invitations &amp; White Envelopes, 24 8-1/2&quot; X 11&quot; Cards, 25 Env./Pack"/>
    <n v="0.38"/>
    <x v="0"/>
    <x v="2"/>
    <x v="3"/>
    <s v="Pueblo West"/>
    <n v="81007"/>
    <x v="117"/>
    <x v="6"/>
    <d v="2015-04-30T00:00:00"/>
    <n v="1"/>
    <n v="-11.113200000000001"/>
    <n v="1"/>
    <n v="13.16"/>
    <n v="88198"/>
    <n v="0"/>
    <n v="7.3199999999999994"/>
    <x v="2"/>
  </r>
  <r>
    <x v="820"/>
    <n v="1"/>
    <s v="Brooke Shepherd"/>
    <x v="0"/>
    <n v="0.06"/>
    <x v="0"/>
    <n v="65.989999999999995"/>
    <n v="8.8000000000000007"/>
    <x v="2"/>
    <x v="1"/>
    <x v="1"/>
    <x v="12"/>
    <s v="Small Box"/>
    <s v="6120"/>
    <n v="0.57999999999999996"/>
    <x v="0"/>
    <x v="2"/>
    <x v="8"/>
    <s v="Santa Cruz"/>
    <n v="95062"/>
    <x v="118"/>
    <x v="0"/>
    <d v="2015-05-01T00:00:00"/>
    <n v="1"/>
    <n v="288.08999999999997"/>
    <n v="9"/>
    <n v="506.38"/>
    <n v="87954"/>
    <n v="1"/>
    <n v="65.929999999999993"/>
    <x v="2"/>
  </r>
  <r>
    <x v="820"/>
    <n v="0"/>
    <s v="Brooke Shepherd"/>
    <x v="0"/>
    <n v="0"/>
    <x v="1"/>
    <n v="195.99"/>
    <n v="4.2"/>
    <x v="2"/>
    <x v="1"/>
    <x v="1"/>
    <x v="12"/>
    <s v="Small Box"/>
    <s v="KH 688"/>
    <n v="0.56999999999999995"/>
    <x v="0"/>
    <x v="2"/>
    <x v="8"/>
    <s v="Santa Cruz"/>
    <n v="95062"/>
    <x v="118"/>
    <x v="0"/>
    <d v="2015-05-02T00:00:00"/>
    <n v="2"/>
    <n v="719.47680000000003"/>
    <n v="6"/>
    <n v="1042.72"/>
    <n v="87954"/>
    <n v="0"/>
    <n v="195.99"/>
    <x v="2"/>
  </r>
  <r>
    <x v="366"/>
    <n v="0"/>
    <s v="Neal Wolfe"/>
    <x v="0"/>
    <n v="0.06"/>
    <x v="0"/>
    <n v="65.989999999999995"/>
    <n v="8.8000000000000007"/>
    <x v="2"/>
    <x v="1"/>
    <x v="1"/>
    <x v="12"/>
    <s v="Small Box"/>
    <s v="6120"/>
    <n v="0.57999999999999996"/>
    <x v="0"/>
    <x v="2"/>
    <x v="4"/>
    <s v="Seattle"/>
    <n v="98119"/>
    <x v="118"/>
    <x v="0"/>
    <d v="2015-05-01T00:00:00"/>
    <n v="1"/>
    <n v="288.08999999999997"/>
    <n v="34"/>
    <n v="1912.98"/>
    <n v="45380"/>
    <n v="1"/>
    <n v="65.929999999999993"/>
    <x v="2"/>
  </r>
  <r>
    <x v="366"/>
    <n v="0"/>
    <s v="Neal Wolfe"/>
    <x v="0"/>
    <n v="0"/>
    <x v="1"/>
    <n v="195.99"/>
    <n v="4.2"/>
    <x v="2"/>
    <x v="1"/>
    <x v="1"/>
    <x v="12"/>
    <s v="Small Box"/>
    <s v="KH 688"/>
    <n v="0.56999999999999995"/>
    <x v="0"/>
    <x v="2"/>
    <x v="4"/>
    <s v="Seattle"/>
    <n v="98119"/>
    <x v="118"/>
    <x v="0"/>
    <d v="2015-05-02T00:00:00"/>
    <n v="2"/>
    <n v="1030.509"/>
    <n v="24"/>
    <n v="4170.87"/>
    <n v="45380"/>
    <n v="0"/>
    <n v="195.99"/>
    <x v="2"/>
  </r>
  <r>
    <x v="431"/>
    <n v="0"/>
    <s v="Helen H Heller"/>
    <x v="0"/>
    <n v="0.06"/>
    <x v="0"/>
    <n v="1.26"/>
    <n v="0.7"/>
    <x v="1"/>
    <x v="3"/>
    <x v="2"/>
    <x v="14"/>
    <s v="Wrap Bag"/>
    <s v="Bagged Rubber Bands"/>
    <n v="0.81"/>
    <x v="0"/>
    <x v="2"/>
    <x v="8"/>
    <s v="Hacienda Heights"/>
    <n v="91745"/>
    <x v="118"/>
    <x v="0"/>
    <d v="2015-04-30T00:00:00"/>
    <n v="0"/>
    <n v="-6.6096000000000004"/>
    <n v="4"/>
    <n v="5.28"/>
    <n v="88571"/>
    <n v="1"/>
    <n v="1.2"/>
    <x v="2"/>
  </r>
  <r>
    <x v="821"/>
    <n v="1"/>
    <s v="Karen Hendricks"/>
    <x v="0"/>
    <n v="0.06"/>
    <x v="0"/>
    <n v="1.76"/>
    <n v="0.7"/>
    <x v="1"/>
    <x v="3"/>
    <x v="2"/>
    <x v="2"/>
    <s v="Wrap Bag"/>
    <s v="Newell 310"/>
    <n v="0.56000000000000005"/>
    <x v="0"/>
    <x v="3"/>
    <x v="22"/>
    <s v="Branford"/>
    <n v="6405"/>
    <x v="118"/>
    <x v="0"/>
    <d v="2015-05-02T00:00:00"/>
    <n v="2"/>
    <n v="1.2236"/>
    <n v="22"/>
    <n v="39.26"/>
    <n v="88571"/>
    <n v="0"/>
    <n v="1.7"/>
    <x v="3"/>
  </r>
  <r>
    <x v="822"/>
    <n v="1"/>
    <s v="Jacob Lanier"/>
    <x v="0"/>
    <n v="0.02"/>
    <x v="0"/>
    <n v="24.98"/>
    <n v="8.7899999999999991"/>
    <x v="1"/>
    <x v="3"/>
    <x v="2"/>
    <x v="6"/>
    <s v="Small Box"/>
    <s v="2300 Heavy-Duty Transfer File Systems by Perma"/>
    <n v="0.66"/>
    <x v="0"/>
    <x v="3"/>
    <x v="22"/>
    <s v="Danbury"/>
    <n v="6810"/>
    <x v="118"/>
    <x v="0"/>
    <d v="2015-05-01T00:00:00"/>
    <n v="1"/>
    <n v="4.3148"/>
    <n v="23"/>
    <n v="606.51"/>
    <n v="88571"/>
    <n v="0"/>
    <n v="24.96"/>
    <x v="3"/>
  </r>
  <r>
    <x v="823"/>
    <n v="1"/>
    <s v="Arthur Brady"/>
    <x v="0"/>
    <n v="0.05"/>
    <x v="0"/>
    <n v="35.99"/>
    <n v="5.99"/>
    <x v="2"/>
    <x v="3"/>
    <x v="1"/>
    <x v="12"/>
    <s v="Wrap Bag"/>
    <s v="Accessory41"/>
    <n v="0.38"/>
    <x v="0"/>
    <x v="3"/>
    <x v="29"/>
    <s v="Lewiston"/>
    <n v="4240"/>
    <x v="118"/>
    <x v="0"/>
    <d v="2015-05-02T00:00:00"/>
    <n v="2"/>
    <n v="-125.83296"/>
    <n v="2"/>
    <n v="64.89"/>
    <n v="88571"/>
    <n v="0"/>
    <n v="35.940000000000005"/>
    <x v="3"/>
  </r>
  <r>
    <x v="824"/>
    <n v="1"/>
    <s v="Juan Gold"/>
    <x v="0"/>
    <n v="0.06"/>
    <x v="0"/>
    <n v="3.6"/>
    <n v="2.2000000000000002"/>
    <x v="1"/>
    <x v="1"/>
    <x v="2"/>
    <x v="7"/>
    <s v="Wrap Bag"/>
    <s v="Telephone Message Books with Fax/Mobile Section, 4 1/4&quot; x 6&quot;"/>
    <n v="0.39"/>
    <x v="0"/>
    <x v="0"/>
    <x v="12"/>
    <s v="Pensacola"/>
    <n v="32503"/>
    <x v="118"/>
    <x v="0"/>
    <d v="2015-05-02T00:00:00"/>
    <n v="2"/>
    <n v="2755.6421999999998"/>
    <n v="4"/>
    <n v="15.19"/>
    <n v="91407"/>
    <n v="1"/>
    <n v="3.54"/>
    <x v="0"/>
  </r>
  <r>
    <x v="825"/>
    <n v="1"/>
    <s v="Vivian Clarke"/>
    <x v="1"/>
    <n v="0.05"/>
    <x v="0"/>
    <n v="17.670000000000002"/>
    <n v="8.99"/>
    <x v="1"/>
    <x v="2"/>
    <x v="0"/>
    <x v="11"/>
    <s v="Small Pack"/>
    <s v="Executive Impressions 12&quot; Wall Clock"/>
    <n v="0.47"/>
    <x v="0"/>
    <x v="3"/>
    <x v="36"/>
    <s v="Camp Springs"/>
    <n v="20746"/>
    <x v="118"/>
    <x v="0"/>
    <d v="2015-05-01T00:00:00"/>
    <n v="1"/>
    <n v="46.036799999999999"/>
    <n v="16"/>
    <n v="283.44"/>
    <n v="88234"/>
    <n v="1"/>
    <n v="17.62"/>
    <x v="3"/>
  </r>
  <r>
    <x v="826"/>
    <n v="1"/>
    <s v="Vivian Goldstein"/>
    <x v="2"/>
    <n v="0.1"/>
    <x v="0"/>
    <n v="2.62"/>
    <n v="0.8"/>
    <x v="1"/>
    <x v="2"/>
    <x v="2"/>
    <x v="14"/>
    <s v="Wrap Bag"/>
    <s v="Staples Metal Binder Clips"/>
    <n v="0.39"/>
    <x v="0"/>
    <x v="0"/>
    <x v="12"/>
    <s v="Brandon"/>
    <n v="33511"/>
    <x v="118"/>
    <x v="0"/>
    <d v="2015-05-06T00:00:00"/>
    <n v="6"/>
    <n v="-94.490899999999996"/>
    <n v="21"/>
    <n v="51.86"/>
    <n v="89686"/>
    <n v="1"/>
    <n v="2.52"/>
    <x v="0"/>
  </r>
  <r>
    <x v="824"/>
    <n v="0"/>
    <s v="Juan Gold"/>
    <x v="2"/>
    <n v="0.03"/>
    <x v="0"/>
    <n v="13.48"/>
    <n v="4.51"/>
    <x v="2"/>
    <x v="1"/>
    <x v="2"/>
    <x v="6"/>
    <s v="Small Box"/>
    <s v="Tenex Personal Project File with Scoop Front Design, Black"/>
    <n v="0.59"/>
    <x v="0"/>
    <x v="0"/>
    <x v="12"/>
    <s v="Pensacola"/>
    <n v="32503"/>
    <x v="118"/>
    <x v="0"/>
    <d v="2015-05-04T00:00:00"/>
    <n v="4"/>
    <n v="-256.01799999999997"/>
    <n v="4"/>
    <n v="59.49"/>
    <n v="91408"/>
    <n v="1"/>
    <n v="13.450000000000001"/>
    <x v="0"/>
  </r>
  <r>
    <x v="827"/>
    <n v="1"/>
    <s v="Max Hurley"/>
    <x v="2"/>
    <n v="0.02"/>
    <x v="0"/>
    <n v="21.98"/>
    <n v="2.87"/>
    <x v="1"/>
    <x v="3"/>
    <x v="2"/>
    <x v="2"/>
    <s v="Small Pack"/>
    <s v="Panasonic KP-310 Heavy-Duty Electric Pencil Sharpener"/>
    <n v="0.55000000000000004"/>
    <x v="0"/>
    <x v="2"/>
    <x v="26"/>
    <s v="North Las Vegas"/>
    <n v="89031"/>
    <x v="118"/>
    <x v="0"/>
    <d v="2015-05-02T00:00:00"/>
    <n v="2"/>
    <n v="165.6345"/>
    <n v="11"/>
    <n v="240.05"/>
    <n v="87240"/>
    <n v="1"/>
    <n v="21.96"/>
    <x v="2"/>
  </r>
  <r>
    <x v="188"/>
    <n v="0"/>
    <s v="David Weaver"/>
    <x v="4"/>
    <n v="0.1"/>
    <x v="0"/>
    <n v="1.6"/>
    <n v="1.29"/>
    <x v="1"/>
    <x v="2"/>
    <x v="2"/>
    <x v="2"/>
    <s v="Wrap Bag"/>
    <s v="Sanford Pocket Accent® Highlighters"/>
    <n v="0.42"/>
    <x v="0"/>
    <x v="2"/>
    <x v="15"/>
    <s v="Holladay"/>
    <n v="84117"/>
    <x v="118"/>
    <x v="0"/>
    <d v="2015-04-30T00:00:00"/>
    <n v="0"/>
    <n v="-14.990399999999999"/>
    <n v="11"/>
    <n v="16.88"/>
    <n v="90003"/>
    <n v="1"/>
    <n v="1.5"/>
    <x v="2"/>
  </r>
  <r>
    <x v="828"/>
    <n v="1"/>
    <s v="Tina Monroe"/>
    <x v="0"/>
    <n v="0.01"/>
    <x v="0"/>
    <n v="11.7"/>
    <n v="5.63"/>
    <x v="1"/>
    <x v="3"/>
    <x v="2"/>
    <x v="5"/>
    <s v="Small Box"/>
    <s v="Fellowes Binding Cases"/>
    <n v="0.4"/>
    <x v="0"/>
    <x v="0"/>
    <x v="5"/>
    <s v="Sandy Springs"/>
    <n v="30328"/>
    <x v="119"/>
    <x v="1"/>
    <d v="2015-05-03T00:00:00"/>
    <n v="2"/>
    <n v="39.21"/>
    <n v="16"/>
    <n v="196.69"/>
    <n v="86949"/>
    <n v="1"/>
    <n v="11.69"/>
    <x v="0"/>
  </r>
  <r>
    <x v="828"/>
    <n v="0"/>
    <s v="Tina Monroe"/>
    <x v="0"/>
    <n v="0.03"/>
    <x v="0"/>
    <n v="4.55"/>
    <n v="1.49"/>
    <x v="1"/>
    <x v="3"/>
    <x v="2"/>
    <x v="5"/>
    <s v="Small Box"/>
    <s v="Presstex Flexible Ring Binders"/>
    <n v="0.35"/>
    <x v="0"/>
    <x v="0"/>
    <x v="5"/>
    <s v="Sandy Springs"/>
    <n v="30328"/>
    <x v="119"/>
    <x v="1"/>
    <d v="2015-05-01T00:00:00"/>
    <n v="0"/>
    <n v="100.38"/>
    <n v="9"/>
    <n v="40.28"/>
    <n v="86949"/>
    <n v="0"/>
    <n v="4.5199999999999996"/>
    <x v="0"/>
  </r>
  <r>
    <x v="829"/>
    <n v="1"/>
    <s v="Erika Clapp"/>
    <x v="0"/>
    <n v="0.06"/>
    <x v="0"/>
    <n v="4.9800000000000004"/>
    <n v="7.44"/>
    <x v="1"/>
    <x v="2"/>
    <x v="2"/>
    <x v="7"/>
    <s v="Small Box"/>
    <s v="Xerox 1922"/>
    <n v="0.36"/>
    <x v="0"/>
    <x v="0"/>
    <x v="34"/>
    <s v="Chattanooga"/>
    <n v="37421"/>
    <x v="119"/>
    <x v="1"/>
    <d v="2015-05-02T00:00:00"/>
    <n v="1"/>
    <n v="-37.561999999999998"/>
    <n v="10"/>
    <n v="53.21"/>
    <n v="88959"/>
    <n v="1"/>
    <n v="4.9200000000000008"/>
    <x v="0"/>
  </r>
  <r>
    <x v="829"/>
    <n v="0"/>
    <s v="Erika Clapp"/>
    <x v="0"/>
    <n v="0.01"/>
    <x v="0"/>
    <n v="6.48"/>
    <n v="7.37"/>
    <x v="1"/>
    <x v="2"/>
    <x v="2"/>
    <x v="7"/>
    <s v="Small Box"/>
    <s v="Xerox 210"/>
    <n v="0.37"/>
    <x v="0"/>
    <x v="0"/>
    <x v="34"/>
    <s v="Chattanooga"/>
    <n v="37421"/>
    <x v="119"/>
    <x v="1"/>
    <d v="2015-05-03T00:00:00"/>
    <n v="2"/>
    <n v="-449.69400000000002"/>
    <n v="18"/>
    <n v="122.8"/>
    <n v="88959"/>
    <n v="0"/>
    <n v="6.4700000000000006"/>
    <x v="0"/>
  </r>
  <r>
    <x v="722"/>
    <n v="0"/>
    <s v="Joanne Church"/>
    <x v="2"/>
    <n v="0.1"/>
    <x v="0"/>
    <n v="34.229999999999997"/>
    <n v="5.0199999999999996"/>
    <x v="1"/>
    <x v="3"/>
    <x v="0"/>
    <x v="11"/>
    <s v="Small Box"/>
    <s v="Hand-Finished Solid Wood Document Frame"/>
    <n v="0.55000000000000004"/>
    <x v="0"/>
    <x v="2"/>
    <x v="8"/>
    <s v="La Mesa"/>
    <n v="91941"/>
    <x v="119"/>
    <x v="1"/>
    <d v="2015-05-06T00:00:00"/>
    <n v="5"/>
    <n v="151.56540000000001"/>
    <n v="7"/>
    <n v="219.66"/>
    <n v="88411"/>
    <n v="1"/>
    <n v="34.129999999999995"/>
    <x v="2"/>
  </r>
  <r>
    <x v="830"/>
    <n v="1"/>
    <s v="Christina Hanna"/>
    <x v="4"/>
    <n v="0.03"/>
    <x v="0"/>
    <n v="2.23"/>
    <n v="4.57"/>
    <x v="1"/>
    <x v="1"/>
    <x v="0"/>
    <x v="11"/>
    <s v="Small Pack"/>
    <s v="Eldon Pizzaz™ Desk Accessories"/>
    <n v="0.41"/>
    <x v="0"/>
    <x v="2"/>
    <x v="15"/>
    <s v="West Valley City"/>
    <n v="84120"/>
    <x v="119"/>
    <x v="1"/>
    <d v="2015-05-02T00:00:00"/>
    <n v="1"/>
    <n v="-93.25"/>
    <n v="12"/>
    <n v="28.66"/>
    <n v="89406"/>
    <n v="1"/>
    <n v="2.2000000000000002"/>
    <x v="2"/>
  </r>
  <r>
    <x v="831"/>
    <n v="1"/>
    <s v="Danielle Watts"/>
    <x v="3"/>
    <n v="7.0000000000000007E-2"/>
    <x v="0"/>
    <n v="415.88"/>
    <n v="11.37"/>
    <x v="1"/>
    <x v="3"/>
    <x v="2"/>
    <x v="6"/>
    <s v="Small Box"/>
    <s v="Deluxe Rollaway Locking File with Drawer"/>
    <n v="0.56999999999999995"/>
    <x v="0"/>
    <x v="1"/>
    <x v="10"/>
    <s v="Bloomington"/>
    <n v="61701"/>
    <x v="119"/>
    <x v="1"/>
    <d v="2015-05-01T00:00:00"/>
    <n v="0"/>
    <n v="-539.59"/>
    <n v="1"/>
    <n v="394.51"/>
    <n v="88929"/>
    <n v="1"/>
    <n v="415.81"/>
    <x v="1"/>
  </r>
  <r>
    <x v="426"/>
    <n v="0"/>
    <s v="Louis Parrish"/>
    <x v="3"/>
    <n v="0.03"/>
    <x v="0"/>
    <n v="5.98"/>
    <n v="1.49"/>
    <x v="1"/>
    <x v="0"/>
    <x v="2"/>
    <x v="5"/>
    <s v="Small Box"/>
    <s v="Avery Hanging File Binders"/>
    <n v="0.39"/>
    <x v="0"/>
    <x v="3"/>
    <x v="31"/>
    <s v="Washington"/>
    <n v="20016"/>
    <x v="119"/>
    <x v="1"/>
    <d v="2015-05-03T00:00:00"/>
    <n v="2"/>
    <n v="38.08"/>
    <n v="85"/>
    <n v="517.85"/>
    <n v="38852"/>
    <n v="1"/>
    <n v="5.95"/>
    <x v="3"/>
  </r>
  <r>
    <x v="832"/>
    <n v="1"/>
    <s v="Sidney Brewer"/>
    <x v="3"/>
    <n v="0.03"/>
    <x v="0"/>
    <n v="5.98"/>
    <n v="1.49"/>
    <x v="1"/>
    <x v="0"/>
    <x v="2"/>
    <x v="5"/>
    <s v="Small Box"/>
    <s v="Avery Hanging File Binders"/>
    <n v="0.39"/>
    <x v="0"/>
    <x v="0"/>
    <x v="12"/>
    <s v="Immokalee"/>
    <n v="34142"/>
    <x v="119"/>
    <x v="1"/>
    <d v="2015-05-03T00:00:00"/>
    <n v="2"/>
    <n v="20.495999999999999"/>
    <n v="21"/>
    <n v="127.94"/>
    <n v="87586"/>
    <n v="1"/>
    <n v="5.95"/>
    <x v="0"/>
  </r>
  <r>
    <x v="833"/>
    <n v="1"/>
    <s v="David Powell"/>
    <x v="0"/>
    <n v="0.09"/>
    <x v="0"/>
    <n v="280.98"/>
    <n v="57"/>
    <x v="0"/>
    <x v="2"/>
    <x v="0"/>
    <x v="9"/>
    <s v="Jumbo Drum"/>
    <s v="Hon 2090 “Pillow Soft” Series Mid Back Swivel/Tilt Chairs"/>
    <n v="0.78"/>
    <x v="0"/>
    <x v="3"/>
    <x v="33"/>
    <s v="Cranford"/>
    <n v="7016"/>
    <x v="120"/>
    <x v="2"/>
    <d v="2015-05-05T00:00:00"/>
    <n v="3"/>
    <n v="252.488"/>
    <n v="31"/>
    <n v="7974.21"/>
    <n v="86793"/>
    <n v="1"/>
    <n v="280.89000000000004"/>
    <x v="3"/>
  </r>
  <r>
    <x v="834"/>
    <n v="1"/>
    <s v="Renee McKenzie"/>
    <x v="0"/>
    <n v="0.08"/>
    <x v="0"/>
    <n v="30.97"/>
    <n v="4"/>
    <x v="1"/>
    <x v="2"/>
    <x v="1"/>
    <x v="1"/>
    <s v="Small Box"/>
    <s v="Microsoft Multimedia Keyboard"/>
    <n v="0.74"/>
    <x v="0"/>
    <x v="3"/>
    <x v="27"/>
    <s v="Upper Arlington"/>
    <n v="43221"/>
    <x v="120"/>
    <x v="2"/>
    <d v="2015-05-03T00:00:00"/>
    <n v="1"/>
    <n v="10.68"/>
    <n v="26"/>
    <n v="758.97"/>
    <n v="90502"/>
    <n v="1"/>
    <n v="30.89"/>
    <x v="3"/>
  </r>
  <r>
    <x v="834"/>
    <n v="0"/>
    <s v="Renee McKenzie"/>
    <x v="0"/>
    <n v="0.1"/>
    <x v="0"/>
    <n v="4.13"/>
    <n v="0.5"/>
    <x v="2"/>
    <x v="2"/>
    <x v="2"/>
    <x v="13"/>
    <s v="Small Box"/>
    <s v="Avery 506"/>
    <n v="0.39"/>
    <x v="0"/>
    <x v="3"/>
    <x v="27"/>
    <s v="Upper Arlington"/>
    <n v="43221"/>
    <x v="120"/>
    <x v="2"/>
    <d v="2015-05-04T00:00:00"/>
    <n v="2"/>
    <n v="58.263599999999997"/>
    <n v="18"/>
    <n v="84.44"/>
    <n v="90502"/>
    <n v="0"/>
    <n v="4.03"/>
    <x v="3"/>
  </r>
  <r>
    <x v="835"/>
    <n v="1"/>
    <s v="Calvin Parsons Walter"/>
    <x v="2"/>
    <n v="7.0000000000000007E-2"/>
    <x v="0"/>
    <n v="29.17"/>
    <n v="6.27"/>
    <x v="1"/>
    <x v="3"/>
    <x v="2"/>
    <x v="5"/>
    <s v="Small Box"/>
    <s v="Binding Machine Supplies"/>
    <n v="0.37"/>
    <x v="0"/>
    <x v="1"/>
    <x v="18"/>
    <s v="San Juan"/>
    <n v="78589"/>
    <x v="120"/>
    <x v="2"/>
    <d v="2015-05-06T00:00:00"/>
    <n v="4"/>
    <n v="236.2371"/>
    <n v="14"/>
    <n v="400.47"/>
    <n v="89639"/>
    <n v="1"/>
    <n v="29.1"/>
    <x v="1"/>
  </r>
  <r>
    <x v="541"/>
    <n v="0"/>
    <s v="Dorothy Holt"/>
    <x v="2"/>
    <n v="0.08"/>
    <x v="0"/>
    <n v="4.4800000000000004"/>
    <n v="49"/>
    <x v="1"/>
    <x v="0"/>
    <x v="2"/>
    <x v="8"/>
    <s v="Large Box"/>
    <s v="Hoover Portapower™ Portable Vacuum"/>
    <n v="0.6"/>
    <x v="0"/>
    <x v="1"/>
    <x v="18"/>
    <s v="Irving"/>
    <n v="75061"/>
    <x v="120"/>
    <x v="2"/>
    <d v="2015-05-02T00:00:00"/>
    <n v="0"/>
    <n v="139.58009999999999"/>
    <n v="37"/>
    <n v="202.29"/>
    <n v="90861"/>
    <n v="1"/>
    <n v="4.4000000000000004"/>
    <x v="1"/>
  </r>
  <r>
    <x v="541"/>
    <n v="0"/>
    <s v="Dorothy Holt"/>
    <x v="2"/>
    <n v="0"/>
    <x v="1"/>
    <n v="17.670000000000002"/>
    <n v="8.99"/>
    <x v="1"/>
    <x v="0"/>
    <x v="0"/>
    <x v="11"/>
    <s v="Small Pack"/>
    <s v="Executive Impressions 12&quot; Wall Clock"/>
    <n v="0.47"/>
    <x v="0"/>
    <x v="1"/>
    <x v="18"/>
    <s v="Irving"/>
    <n v="75061"/>
    <x v="120"/>
    <x v="2"/>
    <d v="2015-05-09T00:00:00"/>
    <n v="7"/>
    <n v="109.67"/>
    <n v="9"/>
    <n v="168.71"/>
    <n v="90861"/>
    <n v="0"/>
    <n v="17.670000000000002"/>
    <x v="1"/>
  </r>
  <r>
    <x v="836"/>
    <n v="1"/>
    <s v="Kent Gill"/>
    <x v="2"/>
    <n v="0.04"/>
    <x v="0"/>
    <n v="8.6"/>
    <n v="6.19"/>
    <x v="1"/>
    <x v="2"/>
    <x v="2"/>
    <x v="5"/>
    <s v="Small Box"/>
    <s v="Avery Printable Repositionable Plastic Tabs"/>
    <n v="0.38"/>
    <x v="0"/>
    <x v="0"/>
    <x v="16"/>
    <s v="Opelika"/>
    <n v="36801"/>
    <x v="120"/>
    <x v="2"/>
    <d v="2015-05-04T00:00:00"/>
    <n v="2"/>
    <n v="309.71159999999998"/>
    <n v="5"/>
    <n v="46.85"/>
    <n v="88298"/>
    <n v="1"/>
    <n v="8.56"/>
    <x v="0"/>
  </r>
  <r>
    <x v="836"/>
    <n v="0"/>
    <s v="Kent Gill"/>
    <x v="2"/>
    <n v="0.01"/>
    <x v="0"/>
    <n v="3.58"/>
    <n v="1.63"/>
    <x v="1"/>
    <x v="2"/>
    <x v="2"/>
    <x v="14"/>
    <s v="Wrap Bag"/>
    <s v="OIC Colored Binder Clips, Assorted Sizes"/>
    <n v="0.36"/>
    <x v="0"/>
    <x v="0"/>
    <x v="16"/>
    <s v="Opelika"/>
    <n v="36801"/>
    <x v="120"/>
    <x v="2"/>
    <d v="2015-05-06T00:00:00"/>
    <n v="4"/>
    <n v="-128.85599999999999"/>
    <n v="26"/>
    <n v="93.57"/>
    <n v="88298"/>
    <n v="0"/>
    <n v="3.5700000000000003"/>
    <x v="0"/>
  </r>
  <r>
    <x v="836"/>
    <n v="0"/>
    <s v="Kent Gill"/>
    <x v="2"/>
    <n v="0.08"/>
    <x v="0"/>
    <n v="105.49"/>
    <n v="41.64"/>
    <x v="0"/>
    <x v="2"/>
    <x v="0"/>
    <x v="0"/>
    <s v="Jumbo Box"/>
    <s v="Balt Solid Wood Rectangular Table"/>
    <n v="0.75"/>
    <x v="0"/>
    <x v="0"/>
    <x v="16"/>
    <s v="Opelika"/>
    <n v="36801"/>
    <x v="120"/>
    <x v="2"/>
    <d v="2015-05-09T00:00:00"/>
    <n v="7"/>
    <n v="-36.945999999999998"/>
    <n v="34"/>
    <n v="2694.49"/>
    <n v="88298"/>
    <n v="0"/>
    <n v="105.41"/>
    <x v="0"/>
  </r>
  <r>
    <x v="837"/>
    <n v="1"/>
    <s v="Rick Houston"/>
    <x v="4"/>
    <n v="0.08"/>
    <x v="0"/>
    <n v="4"/>
    <n v="1.3"/>
    <x v="1"/>
    <x v="0"/>
    <x v="2"/>
    <x v="7"/>
    <s v="Wrap Bag"/>
    <s v="EcoTones® Memo Sheets"/>
    <n v="0.37"/>
    <x v="0"/>
    <x v="2"/>
    <x v="8"/>
    <s v="Atascadero"/>
    <n v="93422"/>
    <x v="120"/>
    <x v="2"/>
    <d v="2015-05-04T00:00:00"/>
    <n v="2"/>
    <n v="28.4"/>
    <n v="14"/>
    <n v="51.99"/>
    <n v="87452"/>
    <n v="1"/>
    <n v="3.92"/>
    <x v="2"/>
  </r>
  <r>
    <x v="838"/>
    <n v="1"/>
    <s v="Guy Gallagher"/>
    <x v="3"/>
    <n v="0.04"/>
    <x v="0"/>
    <n v="4.1399999999999997"/>
    <n v="6.6"/>
    <x v="1"/>
    <x v="3"/>
    <x v="0"/>
    <x v="11"/>
    <s v="Small Box"/>
    <s v="Eldon Image Series Black Desk Accessories"/>
    <n v="0.49"/>
    <x v="0"/>
    <x v="2"/>
    <x v="8"/>
    <s v="Lakewood"/>
    <n v="90712"/>
    <x v="120"/>
    <x v="2"/>
    <d v="2015-05-04T00:00:00"/>
    <n v="2"/>
    <n v="8.8940000000000001"/>
    <n v="12"/>
    <n v="54.78"/>
    <n v="87652"/>
    <n v="1"/>
    <n v="4.0999999999999996"/>
    <x v="2"/>
  </r>
  <r>
    <x v="839"/>
    <n v="1"/>
    <s v="Carmen Elmore"/>
    <x v="0"/>
    <n v="0"/>
    <x v="1"/>
    <n v="2.61"/>
    <n v="0.5"/>
    <x v="1"/>
    <x v="3"/>
    <x v="2"/>
    <x v="13"/>
    <s v="Small Box"/>
    <s v="Avery 494"/>
    <n v="0.39"/>
    <x v="0"/>
    <x v="3"/>
    <x v="27"/>
    <s v="Bowling Green"/>
    <n v="43402"/>
    <x v="121"/>
    <x v="3"/>
    <d v="2015-05-05T00:00:00"/>
    <n v="2"/>
    <n v="19.554600000000001"/>
    <n v="10"/>
    <n v="28.34"/>
    <n v="88746"/>
    <n v="1"/>
    <n v="2.61"/>
    <x v="3"/>
  </r>
  <r>
    <x v="839"/>
    <n v="0"/>
    <s v="Carmen Elmore"/>
    <x v="0"/>
    <n v="0.04"/>
    <x v="0"/>
    <n v="25.38"/>
    <n v="8.99"/>
    <x v="2"/>
    <x v="3"/>
    <x v="0"/>
    <x v="11"/>
    <s v="Small Pack"/>
    <s v="Executive Impressions 13&quot; Chairman Wall Clock"/>
    <n v="0.5"/>
    <x v="0"/>
    <x v="3"/>
    <x v="27"/>
    <s v="Bowling Green"/>
    <n v="43402"/>
    <x v="121"/>
    <x v="3"/>
    <d v="2015-05-06T00:00:00"/>
    <n v="3"/>
    <n v="152.482"/>
    <n v="35"/>
    <n v="861.3"/>
    <n v="88746"/>
    <n v="0"/>
    <n v="25.34"/>
    <x v="3"/>
  </r>
  <r>
    <x v="552"/>
    <n v="0"/>
    <s v="Tom Hoyle Honeycutt"/>
    <x v="1"/>
    <n v="7.0000000000000007E-2"/>
    <x v="0"/>
    <n v="30.93"/>
    <n v="3.92"/>
    <x v="1"/>
    <x v="2"/>
    <x v="0"/>
    <x v="11"/>
    <s v="Small Pack"/>
    <s v="Advantus Employee of the Month Certificate Frame, 11 x 13-1/2"/>
    <n v="0.44"/>
    <x v="0"/>
    <x v="1"/>
    <x v="25"/>
    <s v="Warren"/>
    <n v="48093"/>
    <x v="121"/>
    <x v="3"/>
    <d v="2015-05-04T00:00:00"/>
    <n v="1"/>
    <n v="398.30250000000001"/>
    <n v="19"/>
    <n v="577.25"/>
    <n v="90386"/>
    <n v="1"/>
    <n v="30.86"/>
    <x v="1"/>
  </r>
  <r>
    <x v="552"/>
    <n v="0"/>
    <s v="Tom Hoyle Honeycutt"/>
    <x v="1"/>
    <n v="0.05"/>
    <x v="0"/>
    <n v="297.48"/>
    <n v="18.059999999999999"/>
    <x v="0"/>
    <x v="2"/>
    <x v="1"/>
    <x v="3"/>
    <s v="Jumbo Drum"/>
    <s v="Panasonic KX-P3200 Dot Matrix Printer"/>
    <n v="0.6"/>
    <x v="0"/>
    <x v="1"/>
    <x v="25"/>
    <s v="Warren"/>
    <n v="48093"/>
    <x v="121"/>
    <x v="3"/>
    <d v="2015-05-04T00:00:00"/>
    <n v="1"/>
    <n v="709.85199999999998"/>
    <n v="14"/>
    <n v="4075.18"/>
    <n v="90386"/>
    <n v="0"/>
    <n v="297.43"/>
    <x v="1"/>
  </r>
  <r>
    <x v="552"/>
    <n v="0"/>
    <s v="Tom Hoyle Honeycutt"/>
    <x v="1"/>
    <n v="7.0000000000000007E-2"/>
    <x v="0"/>
    <n v="296.18"/>
    <n v="54.12"/>
    <x v="0"/>
    <x v="2"/>
    <x v="0"/>
    <x v="0"/>
    <s v="Jumbo Box"/>
    <s v="Hon 94000 Series Round Tables"/>
    <n v="0.76"/>
    <x v="0"/>
    <x v="1"/>
    <x v="25"/>
    <s v="Warren"/>
    <n v="48093"/>
    <x v="121"/>
    <x v="3"/>
    <d v="2015-05-05T00:00:00"/>
    <n v="2"/>
    <n v="80.809200000000004"/>
    <n v="6"/>
    <n v="1798.23"/>
    <n v="90386"/>
    <n v="0"/>
    <n v="296.11"/>
    <x v="1"/>
  </r>
  <r>
    <x v="796"/>
    <n v="0"/>
    <s v="Carolyn Greer"/>
    <x v="2"/>
    <n v="7.0000000000000007E-2"/>
    <x v="0"/>
    <n v="12.28"/>
    <n v="6.13"/>
    <x v="1"/>
    <x v="0"/>
    <x v="2"/>
    <x v="6"/>
    <s v="Small Box"/>
    <s v="Recycled Eldon Regeneration Jumbo File"/>
    <n v="0.56999999999999995"/>
    <x v="0"/>
    <x v="2"/>
    <x v="8"/>
    <s v="Sunnyvale"/>
    <n v="94086"/>
    <x v="121"/>
    <x v="3"/>
    <d v="2015-05-10T00:00:00"/>
    <n v="7"/>
    <n v="15.236000000000001"/>
    <n v="33"/>
    <n v="389.59"/>
    <n v="88730"/>
    <n v="1"/>
    <n v="12.209999999999999"/>
    <x v="2"/>
  </r>
  <r>
    <x v="840"/>
    <n v="1"/>
    <s v="Esther Whitaker"/>
    <x v="2"/>
    <n v="0.09"/>
    <x v="0"/>
    <n v="30.98"/>
    <n v="19.510000000000002"/>
    <x v="1"/>
    <x v="1"/>
    <x v="2"/>
    <x v="15"/>
    <s v="Small Box"/>
    <s v="Staples Colored Interoffice Envelopes"/>
    <n v="0.36"/>
    <x v="0"/>
    <x v="3"/>
    <x v="27"/>
    <s v="Fairfield"/>
    <n v="45014"/>
    <x v="121"/>
    <x v="3"/>
    <d v="2015-05-05T00:00:00"/>
    <n v="2"/>
    <n v="-163.53"/>
    <n v="18"/>
    <n v="514.62"/>
    <n v="86645"/>
    <n v="1"/>
    <n v="30.89"/>
    <x v="3"/>
  </r>
  <r>
    <x v="840"/>
    <n v="0"/>
    <s v="Esther Whitaker"/>
    <x v="2"/>
    <n v="0.03"/>
    <x v="0"/>
    <n v="49.34"/>
    <n v="10.25"/>
    <x v="1"/>
    <x v="1"/>
    <x v="0"/>
    <x v="11"/>
    <s v="Large Box"/>
    <s v="Electrix Fluorescent Magnifier Lamps &amp; Weighted Base"/>
    <n v="0.56999999999999995"/>
    <x v="0"/>
    <x v="3"/>
    <x v="27"/>
    <s v="Fairfield"/>
    <n v="45014"/>
    <x v="121"/>
    <x v="3"/>
    <d v="2015-05-05T00:00:00"/>
    <n v="2"/>
    <n v="554.77"/>
    <n v="17"/>
    <n v="817.32"/>
    <n v="86645"/>
    <n v="0"/>
    <n v="49.31"/>
    <x v="3"/>
  </r>
  <r>
    <x v="841"/>
    <n v="1"/>
    <s v="Eddie House Mueller"/>
    <x v="3"/>
    <n v="0.04"/>
    <x v="0"/>
    <n v="160.97999999999999"/>
    <n v="30"/>
    <x v="0"/>
    <x v="2"/>
    <x v="0"/>
    <x v="9"/>
    <s v="Jumbo Drum"/>
    <s v="Office Star - Mid Back Dual function Ergonomic High Back Chair with 2-Way Adjustable Arms"/>
    <n v="0.62"/>
    <x v="0"/>
    <x v="1"/>
    <x v="10"/>
    <s v="Chicago"/>
    <n v="60601"/>
    <x v="121"/>
    <x v="3"/>
    <d v="2015-05-05T00:00:00"/>
    <n v="2"/>
    <n v="116.1"/>
    <n v="37"/>
    <n v="6276.34"/>
    <n v="44231"/>
    <n v="1"/>
    <n v="160.94"/>
    <x v="1"/>
  </r>
  <r>
    <x v="841"/>
    <n v="0"/>
    <s v="Eddie House Mueller"/>
    <x v="3"/>
    <n v="0.01"/>
    <x v="0"/>
    <n v="17.98"/>
    <n v="4"/>
    <x v="1"/>
    <x v="2"/>
    <x v="1"/>
    <x v="1"/>
    <s v="Small Box"/>
    <s v="Belkin 107-key enhanced keyboard, USB/PS/2 interface"/>
    <n v="0.79"/>
    <x v="0"/>
    <x v="1"/>
    <x v="10"/>
    <s v="Chicago"/>
    <n v="60601"/>
    <x v="121"/>
    <x v="3"/>
    <d v="2015-05-05T00:00:00"/>
    <n v="2"/>
    <n v="-87.96"/>
    <n v="146"/>
    <n v="2664.4"/>
    <n v="44231"/>
    <n v="0"/>
    <n v="17.97"/>
    <x v="1"/>
  </r>
  <r>
    <x v="842"/>
    <n v="1"/>
    <s v="Max McKenna"/>
    <x v="3"/>
    <n v="0.04"/>
    <x v="0"/>
    <n v="160.97999999999999"/>
    <n v="30"/>
    <x v="0"/>
    <x v="2"/>
    <x v="0"/>
    <x v="9"/>
    <s v="Jumbo Drum"/>
    <s v="Office Star - Mid Back Dual function Ergonomic High Back Chair with 2-Way Adjustable Arms"/>
    <n v="0.62"/>
    <x v="0"/>
    <x v="1"/>
    <x v="38"/>
    <s v="Manhattan"/>
    <n v="66502"/>
    <x v="121"/>
    <x v="3"/>
    <d v="2015-05-05T00:00:00"/>
    <n v="2"/>
    <n v="255.42"/>
    <n v="9"/>
    <n v="1526.68"/>
    <n v="87306"/>
    <n v="1"/>
    <n v="160.94"/>
    <x v="1"/>
  </r>
  <r>
    <x v="842"/>
    <n v="0"/>
    <s v="Max McKenna"/>
    <x v="3"/>
    <n v="0.06"/>
    <x v="0"/>
    <n v="115.99"/>
    <n v="8.99"/>
    <x v="1"/>
    <x v="2"/>
    <x v="1"/>
    <x v="12"/>
    <s v="Small Box"/>
    <s v="5185"/>
    <n v="0.57999999999999996"/>
    <x v="0"/>
    <x v="1"/>
    <x v="38"/>
    <s v="Manhattan"/>
    <n v="66502"/>
    <x v="121"/>
    <x v="3"/>
    <d v="2015-05-04T00:00:00"/>
    <n v="1"/>
    <n v="685.6146"/>
    <n v="20"/>
    <n v="1952.56"/>
    <n v="87306"/>
    <n v="0"/>
    <n v="115.92999999999999"/>
    <x v="1"/>
  </r>
  <r>
    <x v="843"/>
    <n v="1"/>
    <s v="Roberta Daniel"/>
    <x v="3"/>
    <n v="0.08"/>
    <x v="0"/>
    <n v="8.09"/>
    <n v="7.96"/>
    <x v="1"/>
    <x v="1"/>
    <x v="0"/>
    <x v="11"/>
    <s v="Small Box"/>
    <s v="6&quot; Cubicle Wall Clock, Black"/>
    <n v="0.49"/>
    <x v="0"/>
    <x v="2"/>
    <x v="43"/>
    <s v="Alamogordo"/>
    <n v="88310"/>
    <x v="121"/>
    <x v="3"/>
    <d v="2015-05-04T00:00:00"/>
    <n v="1"/>
    <n v="-88.82"/>
    <n v="10"/>
    <n v="80.349999999999994"/>
    <n v="89209"/>
    <n v="1"/>
    <n v="8.01"/>
    <x v="2"/>
  </r>
  <r>
    <x v="844"/>
    <n v="1"/>
    <s v="Curtis O'Connell"/>
    <x v="0"/>
    <n v="0.09"/>
    <x v="0"/>
    <n v="6.28"/>
    <n v="5.29"/>
    <x v="1"/>
    <x v="3"/>
    <x v="0"/>
    <x v="11"/>
    <s v="Small Box"/>
    <s v="Eldon® 200 Class™ Desk Accessories, Burgundy"/>
    <n v="0.43"/>
    <x v="0"/>
    <x v="2"/>
    <x v="14"/>
    <s v="Medford"/>
    <n v="97504"/>
    <x v="122"/>
    <x v="4"/>
    <d v="2015-05-04T00:00:00"/>
    <n v="0"/>
    <n v="-5.2"/>
    <n v="1"/>
    <n v="8.5299999999999994"/>
    <n v="87277"/>
    <n v="1"/>
    <n v="6.19"/>
    <x v="2"/>
  </r>
  <r>
    <x v="845"/>
    <n v="1"/>
    <s v="Jacqueline Noble"/>
    <x v="0"/>
    <n v="0.01"/>
    <x v="0"/>
    <n v="3.26"/>
    <n v="1.86"/>
    <x v="1"/>
    <x v="3"/>
    <x v="2"/>
    <x v="2"/>
    <s v="Wrap Bag"/>
    <s v="Avery Hi-Liter GlideStik Fluorescent Highlighter, Yellow Ink"/>
    <n v="0.41"/>
    <x v="0"/>
    <x v="0"/>
    <x v="12"/>
    <s v="Miami"/>
    <n v="33181"/>
    <x v="122"/>
    <x v="4"/>
    <d v="2015-05-06T00:00:00"/>
    <n v="2"/>
    <n v="-4.6683000000000003"/>
    <n v="20"/>
    <n v="73.97"/>
    <n v="3332"/>
    <n v="1"/>
    <n v="3.25"/>
    <x v="0"/>
  </r>
  <r>
    <x v="846"/>
    <n v="1"/>
    <s v="Rosemary English"/>
    <x v="0"/>
    <n v="0.01"/>
    <x v="0"/>
    <n v="3.26"/>
    <n v="1.86"/>
    <x v="1"/>
    <x v="3"/>
    <x v="2"/>
    <x v="2"/>
    <s v="Wrap Bag"/>
    <s v="Avery Hi-Liter GlideStik Fluorescent Highlighter, Yellow Ink"/>
    <n v="0.41"/>
    <x v="0"/>
    <x v="3"/>
    <x v="29"/>
    <s v="Portland"/>
    <n v="4101"/>
    <x v="122"/>
    <x v="4"/>
    <d v="2015-05-06T00:00:00"/>
    <n v="2"/>
    <n v="0.70199999999999996"/>
    <n v="5"/>
    <n v="18.489999999999998"/>
    <n v="88152"/>
    <n v="1"/>
    <n v="3.25"/>
    <x v="3"/>
  </r>
  <r>
    <x v="847"/>
    <n v="1"/>
    <s v="Ryan Herman"/>
    <x v="0"/>
    <n v="0.01"/>
    <x v="0"/>
    <n v="7.59"/>
    <n v="4"/>
    <x v="1"/>
    <x v="2"/>
    <x v="0"/>
    <x v="11"/>
    <s v="Wrap Bag"/>
    <s v="Master Giant Foot® Doorstop, Safety Yellow"/>
    <n v="0.42"/>
    <x v="0"/>
    <x v="1"/>
    <x v="7"/>
    <s v="Burnsville"/>
    <n v="55337"/>
    <x v="122"/>
    <x v="4"/>
    <d v="2015-05-04T00:00:00"/>
    <n v="0"/>
    <n v="2.97"/>
    <n v="17"/>
    <n v="136.25"/>
    <n v="88165"/>
    <n v="1"/>
    <n v="7.58"/>
    <x v="1"/>
  </r>
  <r>
    <x v="848"/>
    <n v="1"/>
    <s v="Joanne Chu"/>
    <x v="0"/>
    <n v="0.05"/>
    <x v="0"/>
    <n v="35.99"/>
    <n v="5.99"/>
    <x v="1"/>
    <x v="3"/>
    <x v="1"/>
    <x v="12"/>
    <s v="Wrap Bag"/>
    <s v="Accessory41"/>
    <n v="0.38"/>
    <x v="0"/>
    <x v="3"/>
    <x v="28"/>
    <s v="Baldwin"/>
    <n v="15234"/>
    <x v="122"/>
    <x v="4"/>
    <d v="2015-05-05T00:00:00"/>
    <n v="1"/>
    <n v="524.31719999999996"/>
    <n v="26"/>
    <n v="759.88"/>
    <n v="88815"/>
    <n v="1"/>
    <n v="35.940000000000005"/>
    <x v="3"/>
  </r>
  <r>
    <x v="849"/>
    <n v="1"/>
    <s v="Marlene Gray"/>
    <x v="0"/>
    <n v="0.09"/>
    <x v="0"/>
    <n v="3.75"/>
    <n v="0.5"/>
    <x v="1"/>
    <x v="2"/>
    <x v="2"/>
    <x v="13"/>
    <s v="Small Box"/>
    <s v="Avery 496"/>
    <n v="0.37"/>
    <x v="0"/>
    <x v="3"/>
    <x v="33"/>
    <s v="Clifton"/>
    <n v="7011"/>
    <x v="122"/>
    <x v="4"/>
    <d v="2015-05-06T00:00:00"/>
    <n v="2"/>
    <n v="51.218699999999998"/>
    <n v="21"/>
    <n v="74.23"/>
    <n v="90624"/>
    <n v="1"/>
    <n v="3.66"/>
    <x v="3"/>
  </r>
  <r>
    <x v="850"/>
    <n v="1"/>
    <s v="Lloyd Cannon"/>
    <x v="0"/>
    <n v="0.01"/>
    <x v="0"/>
    <n v="30.98"/>
    <n v="9.18"/>
    <x v="1"/>
    <x v="2"/>
    <x v="2"/>
    <x v="7"/>
    <s v="Small Box"/>
    <s v="Xerox 1951"/>
    <n v="0.4"/>
    <x v="0"/>
    <x v="3"/>
    <x v="42"/>
    <s v="Bennington"/>
    <n v="5201"/>
    <x v="122"/>
    <x v="4"/>
    <d v="2015-05-04T00:00:00"/>
    <n v="0"/>
    <n v="380.46800000000002"/>
    <n v="20"/>
    <n v="627.19000000000005"/>
    <n v="90624"/>
    <n v="0"/>
    <n v="30.97"/>
    <x v="3"/>
  </r>
  <r>
    <x v="851"/>
    <n v="1"/>
    <s v="Carolyn Proctor"/>
    <x v="1"/>
    <n v="0.05"/>
    <x v="0"/>
    <n v="178.47"/>
    <n v="19.989999999999998"/>
    <x v="2"/>
    <x v="1"/>
    <x v="2"/>
    <x v="6"/>
    <s v="Small Box"/>
    <s v="Hot File® 7-Pocket, Floor Stand"/>
    <n v="0.55000000000000004"/>
    <x v="0"/>
    <x v="2"/>
    <x v="8"/>
    <s v="Oakland"/>
    <n v="94601"/>
    <x v="122"/>
    <x v="4"/>
    <d v="2015-05-07T00:00:00"/>
    <n v="3"/>
    <n v="943"/>
    <n v="9"/>
    <n v="1531.31"/>
    <n v="87905"/>
    <n v="1"/>
    <n v="178.42"/>
    <x v="2"/>
  </r>
  <r>
    <x v="852"/>
    <n v="1"/>
    <s v="Jackie McCullough"/>
    <x v="1"/>
    <n v="0.06"/>
    <x v="0"/>
    <n v="10.97"/>
    <n v="6.5"/>
    <x v="1"/>
    <x v="1"/>
    <x v="1"/>
    <x v="1"/>
    <s v="Small Box"/>
    <s v="Micro Innovations 104 Keyboard"/>
    <n v="0.64"/>
    <x v="0"/>
    <x v="0"/>
    <x v="12"/>
    <s v="Jacksonville"/>
    <n v="32216"/>
    <x v="122"/>
    <x v="4"/>
    <d v="2015-05-06T00:00:00"/>
    <n v="2"/>
    <n v="65.597999999999999"/>
    <n v="19"/>
    <n v="215.25"/>
    <n v="90820"/>
    <n v="1"/>
    <n v="10.91"/>
    <x v="0"/>
  </r>
  <r>
    <x v="853"/>
    <n v="1"/>
    <s v="Richard Tan"/>
    <x v="4"/>
    <n v="7.0000000000000007E-2"/>
    <x v="0"/>
    <n v="5.34"/>
    <n v="5.63"/>
    <x v="1"/>
    <x v="3"/>
    <x v="2"/>
    <x v="5"/>
    <s v="Small Box"/>
    <s v="Pressboard Data Binder, Crimson, 12&quot; X 8 1/2&quot;"/>
    <n v="0.39"/>
    <x v="0"/>
    <x v="2"/>
    <x v="37"/>
    <s v="Eagle"/>
    <n v="83616"/>
    <x v="122"/>
    <x v="4"/>
    <d v="2015-05-06T00:00:00"/>
    <n v="2"/>
    <n v="-116.3455"/>
    <n v="13"/>
    <n v="66.650000000000006"/>
    <n v="88588"/>
    <n v="1"/>
    <n v="5.27"/>
    <x v="2"/>
  </r>
  <r>
    <x v="853"/>
    <n v="0"/>
    <s v="Richard Tan"/>
    <x v="4"/>
    <n v="0.03"/>
    <x v="0"/>
    <n v="160.97999999999999"/>
    <n v="30"/>
    <x v="0"/>
    <x v="3"/>
    <x v="0"/>
    <x v="9"/>
    <s v="Jumbo Drum"/>
    <s v="Office Star - Mid Back Dual function Ergonomic High Back Chair with 2-Way Adjustable Arms"/>
    <n v="0.62"/>
    <x v="0"/>
    <x v="2"/>
    <x v="37"/>
    <s v="Eagle"/>
    <n v="83616"/>
    <x v="122"/>
    <x v="4"/>
    <d v="2015-05-05T00:00:00"/>
    <n v="1"/>
    <n v="1304.9000000000001"/>
    <n v="18"/>
    <n v="2934.16"/>
    <n v="88588"/>
    <n v="0"/>
    <n v="160.94999999999999"/>
    <x v="2"/>
  </r>
  <r>
    <x v="853"/>
    <n v="0"/>
    <s v="Richard Tan"/>
    <x v="4"/>
    <n v="0.04"/>
    <x v="0"/>
    <n v="65.989999999999995"/>
    <n v="5.63"/>
    <x v="2"/>
    <x v="3"/>
    <x v="1"/>
    <x v="12"/>
    <s v="Small Box"/>
    <s v="2190"/>
    <n v="0.56000000000000005"/>
    <x v="0"/>
    <x v="2"/>
    <x v="37"/>
    <s v="Eagle"/>
    <n v="83616"/>
    <x v="122"/>
    <x v="4"/>
    <d v="2015-05-04T00:00:00"/>
    <n v="0"/>
    <n v="605.04719999999998"/>
    <n v="15"/>
    <n v="876.88"/>
    <n v="88588"/>
    <n v="0"/>
    <n v="65.949999999999989"/>
    <x v="2"/>
  </r>
  <r>
    <x v="854"/>
    <n v="1"/>
    <s v="Ralph Woods Scott"/>
    <x v="3"/>
    <n v="0"/>
    <x v="1"/>
    <n v="5.77"/>
    <n v="4.97"/>
    <x v="1"/>
    <x v="1"/>
    <x v="2"/>
    <x v="5"/>
    <s v="Small Box"/>
    <s v="Avery Binding System Hidden Tab™ Executive Style Index Sets"/>
    <n v="0.35"/>
    <x v="0"/>
    <x v="1"/>
    <x v="6"/>
    <s v="Creve Coeur"/>
    <n v="63141"/>
    <x v="122"/>
    <x v="4"/>
    <d v="2015-05-05T00:00:00"/>
    <n v="1"/>
    <n v="3.5581"/>
    <n v="8"/>
    <n v="52.43"/>
    <n v="89777"/>
    <n v="1"/>
    <n v="5.77"/>
    <x v="1"/>
  </r>
  <r>
    <x v="500"/>
    <n v="0"/>
    <s v="Richard McClure"/>
    <x v="1"/>
    <n v="0"/>
    <x v="1"/>
    <n v="230.98"/>
    <n v="23.78"/>
    <x v="0"/>
    <x v="0"/>
    <x v="0"/>
    <x v="0"/>
    <s v="Jumbo Box"/>
    <s v="Bush® Cubix Conference Tables, Fully Assembled"/>
    <n v="0.6"/>
    <x v="0"/>
    <x v="2"/>
    <x v="3"/>
    <s v="Thornton"/>
    <n v="80229"/>
    <x v="123"/>
    <x v="5"/>
    <d v="2015-05-07T00:00:00"/>
    <n v="2"/>
    <n v="6095.8602000000001"/>
    <n v="36"/>
    <n v="8834.58"/>
    <n v="87813"/>
    <n v="1"/>
    <n v="230.98"/>
    <x v="2"/>
  </r>
  <r>
    <x v="855"/>
    <n v="1"/>
    <s v="Debra Block"/>
    <x v="2"/>
    <n v="0.04"/>
    <x v="0"/>
    <n v="120.98"/>
    <n v="3.99"/>
    <x v="1"/>
    <x v="3"/>
    <x v="2"/>
    <x v="8"/>
    <s v="Small Box"/>
    <s v="Belkin 325VA UPS Surge Protector, 6'"/>
    <n v="0.6"/>
    <x v="0"/>
    <x v="1"/>
    <x v="18"/>
    <s v="Harlingen"/>
    <n v="78550"/>
    <x v="123"/>
    <x v="5"/>
    <d v="2015-05-05T00:00:00"/>
    <n v="0"/>
    <n v="1389.5771999999999"/>
    <n v="17"/>
    <n v="2013.88"/>
    <n v="90109"/>
    <n v="1"/>
    <n v="120.94"/>
    <x v="1"/>
  </r>
  <r>
    <x v="855"/>
    <n v="0"/>
    <s v="Debra Block"/>
    <x v="2"/>
    <n v="0.02"/>
    <x v="0"/>
    <n v="55.99"/>
    <n v="5"/>
    <x v="1"/>
    <x v="3"/>
    <x v="1"/>
    <x v="12"/>
    <s v="Small Pack"/>
    <s v="Accessory36"/>
    <n v="0.83"/>
    <x v="0"/>
    <x v="1"/>
    <x v="18"/>
    <s v="Harlingen"/>
    <n v="78550"/>
    <x v="123"/>
    <x v="5"/>
    <d v="2015-05-05T00:00:00"/>
    <n v="0"/>
    <n v="-222.816"/>
    <n v="4"/>
    <n v="201.32"/>
    <n v="90109"/>
    <n v="0"/>
    <n v="55.97"/>
    <x v="1"/>
  </r>
  <r>
    <x v="856"/>
    <n v="1"/>
    <s v="Marlene Harrison"/>
    <x v="2"/>
    <n v="0.05"/>
    <x v="0"/>
    <n v="23.99"/>
    <n v="15.68"/>
    <x v="0"/>
    <x v="3"/>
    <x v="0"/>
    <x v="11"/>
    <s v="Jumbo Drum"/>
    <s v="Westinghouse Floor Lamp with Metal Mesh Shade, Black"/>
    <n v="0.62"/>
    <x v="0"/>
    <x v="1"/>
    <x v="18"/>
    <s v="Houston"/>
    <n v="77036"/>
    <x v="123"/>
    <x v="5"/>
    <d v="2015-05-09T00:00:00"/>
    <n v="4"/>
    <n v="-133.71"/>
    <n v="12"/>
    <n v="298.51"/>
    <n v="90109"/>
    <n v="0"/>
    <n v="23.939999999999998"/>
    <x v="1"/>
  </r>
  <r>
    <x v="857"/>
    <n v="1"/>
    <s v="Mildred Briggs"/>
    <x v="2"/>
    <n v="0.06"/>
    <x v="0"/>
    <n v="122.99"/>
    <n v="19.989999999999998"/>
    <x v="1"/>
    <x v="0"/>
    <x v="2"/>
    <x v="5"/>
    <s v="Small Box"/>
    <s v="GBC Therma-A-Bind 250T Electric Binding System"/>
    <n v="0.37"/>
    <x v="0"/>
    <x v="1"/>
    <x v="25"/>
    <s v="Garden City"/>
    <n v="48135"/>
    <x v="123"/>
    <x v="5"/>
    <d v="2015-05-07T00:00:00"/>
    <n v="2"/>
    <n v="1019.7096"/>
    <n v="12"/>
    <n v="1477.84"/>
    <n v="86655"/>
    <n v="1"/>
    <n v="122.92999999999999"/>
    <x v="1"/>
  </r>
  <r>
    <x v="802"/>
    <n v="0"/>
    <s v="Lisa Branch"/>
    <x v="2"/>
    <n v="0.08"/>
    <x v="0"/>
    <n v="68.81"/>
    <n v="60"/>
    <x v="0"/>
    <x v="0"/>
    <x v="2"/>
    <x v="8"/>
    <s v="Jumbo Drum"/>
    <s v="Holmes Replacement Filter for HEPA Air Cleaner, Very Large Room, HEPA Filter"/>
    <n v="0.41"/>
    <x v="0"/>
    <x v="1"/>
    <x v="25"/>
    <s v="Grand Rapids"/>
    <n v="49505"/>
    <x v="123"/>
    <x v="5"/>
    <d v="2015-05-07T00:00:00"/>
    <n v="2"/>
    <n v="-1069.72"/>
    <n v="17"/>
    <n v="1162.46"/>
    <n v="86655"/>
    <n v="0"/>
    <n v="68.73"/>
    <x v="1"/>
  </r>
  <r>
    <x v="803"/>
    <n v="0"/>
    <s v="Geoffrey Saunders"/>
    <x v="2"/>
    <n v="0.06"/>
    <x v="0"/>
    <n v="122.99"/>
    <n v="19.989999999999998"/>
    <x v="1"/>
    <x v="0"/>
    <x v="2"/>
    <x v="5"/>
    <s v="Small Box"/>
    <s v="GBC Therma-A-Bind 250T Electric Binding System"/>
    <n v="0.37"/>
    <x v="0"/>
    <x v="3"/>
    <x v="11"/>
    <s v="New York City"/>
    <n v="10024"/>
    <x v="123"/>
    <x v="5"/>
    <d v="2015-05-07T00:00:00"/>
    <n v="2"/>
    <n v="1408.1865"/>
    <n v="48"/>
    <n v="5911.35"/>
    <n v="962"/>
    <n v="1"/>
    <n v="122.92999999999999"/>
    <x v="3"/>
  </r>
  <r>
    <x v="803"/>
    <n v="0"/>
    <s v="Geoffrey Saunders"/>
    <x v="2"/>
    <n v="0.08"/>
    <x v="0"/>
    <n v="68.81"/>
    <n v="60"/>
    <x v="0"/>
    <x v="0"/>
    <x v="2"/>
    <x v="8"/>
    <s v="Jumbo Drum"/>
    <s v="Holmes Replacement Filter for HEPA Air Cleaner, Very Large Room, HEPA Filter"/>
    <n v="0.41"/>
    <x v="0"/>
    <x v="3"/>
    <x v="11"/>
    <s v="New York City"/>
    <n v="10024"/>
    <x v="123"/>
    <x v="5"/>
    <d v="2015-05-07T00:00:00"/>
    <n v="2"/>
    <n v="-1069.72"/>
    <n v="68"/>
    <n v="4649.8500000000004"/>
    <n v="962"/>
    <n v="0"/>
    <n v="68.73"/>
    <x v="3"/>
  </r>
  <r>
    <x v="858"/>
    <n v="1"/>
    <s v="Kimberly McCarthy"/>
    <x v="4"/>
    <n v="0.02"/>
    <x v="0"/>
    <n v="15.14"/>
    <n v="4.53"/>
    <x v="1"/>
    <x v="0"/>
    <x v="2"/>
    <x v="6"/>
    <s v="Small Box"/>
    <s v="Eldon® Gobal File Keepers"/>
    <n v="0.81"/>
    <x v="0"/>
    <x v="2"/>
    <x v="8"/>
    <s v="Oxnard"/>
    <n v="93030"/>
    <x v="123"/>
    <x v="5"/>
    <d v="2015-05-06T00:00:00"/>
    <n v="1"/>
    <n v="5.8840000000000003"/>
    <n v="3"/>
    <n v="51.02"/>
    <n v="91488"/>
    <n v="1"/>
    <n v="15.120000000000001"/>
    <x v="2"/>
  </r>
  <r>
    <x v="859"/>
    <n v="1"/>
    <s v="Sidney Larson"/>
    <x v="4"/>
    <n v="0.05"/>
    <x v="0"/>
    <n v="30.98"/>
    <n v="9.18"/>
    <x v="1"/>
    <x v="2"/>
    <x v="2"/>
    <x v="7"/>
    <s v="Small Box"/>
    <s v="Xerox 1951"/>
    <n v="0.4"/>
    <x v="0"/>
    <x v="3"/>
    <x v="29"/>
    <s v="South Portland"/>
    <n v="4106"/>
    <x v="123"/>
    <x v="5"/>
    <d v="2015-05-05T00:00:00"/>
    <n v="0"/>
    <n v="308.67"/>
    <n v="15"/>
    <n v="462.57"/>
    <n v="87029"/>
    <n v="1"/>
    <n v="30.93"/>
    <x v="3"/>
  </r>
  <r>
    <x v="860"/>
    <n v="1"/>
    <s v="Marianne Weiner Ennis"/>
    <x v="3"/>
    <n v="0.05"/>
    <x v="0"/>
    <n v="20.99"/>
    <n v="3.3"/>
    <x v="1"/>
    <x v="3"/>
    <x v="1"/>
    <x v="12"/>
    <s v="Small Pack"/>
    <s v="Accessory39"/>
    <n v="0.81"/>
    <x v="0"/>
    <x v="2"/>
    <x v="3"/>
    <s v="Littleton"/>
    <n v="80122"/>
    <x v="123"/>
    <x v="5"/>
    <d v="2015-05-06T00:00:00"/>
    <n v="1"/>
    <n v="21.883400000000002"/>
    <n v="4"/>
    <n v="72.75"/>
    <n v="87757"/>
    <n v="1"/>
    <n v="20.939999999999998"/>
    <x v="2"/>
  </r>
  <r>
    <x v="861"/>
    <n v="1"/>
    <s v="Betsy Gibson"/>
    <x v="0"/>
    <n v="0.02"/>
    <x v="0"/>
    <n v="417.4"/>
    <n v="75.23"/>
    <x v="0"/>
    <x v="0"/>
    <x v="0"/>
    <x v="0"/>
    <s v="Jumbo Box"/>
    <s v="Bretford “Just In Time” Height-Adjustable Multi-Task Work Tables"/>
    <n v="0.79"/>
    <x v="0"/>
    <x v="1"/>
    <x v="2"/>
    <s v="Indianapolis"/>
    <n v="46203"/>
    <x v="124"/>
    <x v="6"/>
    <d v="2015-05-07T00:00:00"/>
    <n v="1"/>
    <n v="-634.86540000000002"/>
    <n v="1"/>
    <n v="471.21"/>
    <n v="90538"/>
    <n v="1"/>
    <n v="417.38"/>
    <x v="1"/>
  </r>
  <r>
    <x v="862"/>
    <n v="1"/>
    <s v="Wesley Cho"/>
    <x v="1"/>
    <n v="0.04"/>
    <x v="0"/>
    <n v="9.11"/>
    <n v="2.15"/>
    <x v="1"/>
    <x v="1"/>
    <x v="2"/>
    <x v="7"/>
    <s v="Wrap Bag"/>
    <s v="Black Print Carbonless Snap-Off® Rapid Letter, 8 1/2&quot; x 7&quot;"/>
    <n v="0.4"/>
    <x v="0"/>
    <x v="0"/>
    <x v="21"/>
    <s v="Richmond"/>
    <n v="23223"/>
    <x v="124"/>
    <x v="6"/>
    <d v="2015-05-06T00:00:00"/>
    <n v="0"/>
    <n v="-23.071999999999999"/>
    <n v="11"/>
    <n v="100.87"/>
    <n v="86752"/>
    <n v="1"/>
    <n v="9.07"/>
    <x v="0"/>
  </r>
  <r>
    <x v="863"/>
    <n v="1"/>
    <s v="Lynda Rosenthal"/>
    <x v="3"/>
    <n v="0.01"/>
    <x v="0"/>
    <n v="15.31"/>
    <n v="8.7799999999999994"/>
    <x v="1"/>
    <x v="2"/>
    <x v="2"/>
    <x v="6"/>
    <s v="Small Box"/>
    <s v="Eldon Jumbo ProFile™ Portable File Boxes Graphite/Black"/>
    <n v="0.56999999999999995"/>
    <x v="0"/>
    <x v="1"/>
    <x v="18"/>
    <s v="Midland"/>
    <n v="79701"/>
    <x v="124"/>
    <x v="6"/>
    <d v="2015-05-07T00:00:00"/>
    <n v="1"/>
    <n v="12.146000000000001"/>
    <n v="23"/>
    <n v="377"/>
    <n v="90888"/>
    <n v="1"/>
    <n v="15.3"/>
    <x v="1"/>
  </r>
  <r>
    <x v="863"/>
    <n v="0"/>
    <s v="Lynda Rosenthal"/>
    <x v="3"/>
    <n v="0.05"/>
    <x v="0"/>
    <n v="7.99"/>
    <n v="5.03"/>
    <x v="2"/>
    <x v="2"/>
    <x v="1"/>
    <x v="12"/>
    <s v="Medium Box"/>
    <s v="Bell Sonecor JB700 Caller ID"/>
    <n v="0.6"/>
    <x v="0"/>
    <x v="1"/>
    <x v="18"/>
    <s v="Midland"/>
    <n v="79701"/>
    <x v="124"/>
    <x v="6"/>
    <d v="2015-05-08T00:00:00"/>
    <n v="2"/>
    <n v="5.6870000000000003"/>
    <n v="4"/>
    <n v="42.99"/>
    <n v="90888"/>
    <n v="0"/>
    <n v="7.94"/>
    <x v="1"/>
  </r>
  <r>
    <x v="864"/>
    <n v="1"/>
    <s v="Vickie Gonzalez"/>
    <x v="0"/>
    <n v="0.02"/>
    <x v="0"/>
    <n v="73.98"/>
    <n v="14.52"/>
    <x v="1"/>
    <x v="2"/>
    <x v="1"/>
    <x v="1"/>
    <s v="Small Box"/>
    <s v="Keytronic French Keyboard"/>
    <n v="0.65"/>
    <x v="0"/>
    <x v="2"/>
    <x v="3"/>
    <s v="Broomfield"/>
    <n v="80020"/>
    <x v="125"/>
    <x v="0"/>
    <d v="2015-05-10T00:00:00"/>
    <n v="3"/>
    <n v="43.537999999999997"/>
    <n v="5"/>
    <n v="378.23"/>
    <n v="89730"/>
    <n v="1"/>
    <n v="73.960000000000008"/>
    <x v="2"/>
  </r>
  <r>
    <x v="865"/>
    <n v="1"/>
    <s v="Renee Huang"/>
    <x v="0"/>
    <n v="0.08"/>
    <x v="0"/>
    <n v="3.69"/>
    <n v="0.5"/>
    <x v="1"/>
    <x v="0"/>
    <x v="2"/>
    <x v="13"/>
    <s v="Small Box"/>
    <s v="Avery 487"/>
    <n v="0.38"/>
    <x v="0"/>
    <x v="0"/>
    <x v="12"/>
    <s v="Coral Springs"/>
    <n v="33065"/>
    <x v="125"/>
    <x v="0"/>
    <d v="2015-05-10T00:00:00"/>
    <n v="3"/>
    <n v="-3.6547000000000001"/>
    <n v="38"/>
    <n v="129.43"/>
    <n v="89193"/>
    <n v="1"/>
    <n v="3.61"/>
    <x v="0"/>
  </r>
  <r>
    <x v="866"/>
    <n v="1"/>
    <s v="Linda Blake"/>
    <x v="1"/>
    <n v="0.05"/>
    <x v="0"/>
    <n v="35.99"/>
    <n v="1.1000000000000001"/>
    <x v="1"/>
    <x v="3"/>
    <x v="1"/>
    <x v="12"/>
    <s v="Small Box"/>
    <s v="Accessory35"/>
    <n v="0.55000000000000004"/>
    <x v="0"/>
    <x v="3"/>
    <x v="27"/>
    <s v="Hilliard"/>
    <n v="43026"/>
    <x v="125"/>
    <x v="0"/>
    <d v="2015-05-09T00:00:00"/>
    <n v="2"/>
    <n v="149.166"/>
    <n v="9"/>
    <n v="261.56"/>
    <n v="87193"/>
    <n v="1"/>
    <n v="35.940000000000005"/>
    <x v="3"/>
  </r>
  <r>
    <x v="867"/>
    <n v="1"/>
    <s v="Leonard Strauss"/>
    <x v="1"/>
    <n v="7.0000000000000007E-2"/>
    <x v="0"/>
    <n v="4.76"/>
    <n v="0.88"/>
    <x v="2"/>
    <x v="1"/>
    <x v="2"/>
    <x v="7"/>
    <s v="Wrap Bag"/>
    <s v="Wirebound Voice Message Log Book"/>
    <n v="0.39"/>
    <x v="0"/>
    <x v="2"/>
    <x v="3"/>
    <s v="Louisville"/>
    <n v="80027"/>
    <x v="125"/>
    <x v="0"/>
    <d v="2015-05-09T00:00:00"/>
    <n v="2"/>
    <n v="33.347700000000003"/>
    <n v="10"/>
    <n v="48.33"/>
    <n v="88611"/>
    <n v="1"/>
    <n v="4.6899999999999995"/>
    <x v="2"/>
  </r>
  <r>
    <x v="868"/>
    <n v="1"/>
    <s v="Earl Donnelly"/>
    <x v="1"/>
    <n v="7.0000000000000007E-2"/>
    <x v="0"/>
    <n v="2.78"/>
    <n v="1.49"/>
    <x v="1"/>
    <x v="0"/>
    <x v="2"/>
    <x v="5"/>
    <s v="Small Box"/>
    <s v="Wilson Jones Suede Grain Vinyl Binders"/>
    <n v="0.36"/>
    <x v="0"/>
    <x v="0"/>
    <x v="17"/>
    <s v="Slidell"/>
    <n v="70458"/>
    <x v="125"/>
    <x v="0"/>
    <d v="2015-05-08T00:00:00"/>
    <n v="1"/>
    <n v="-340.53109999999998"/>
    <n v="17"/>
    <n v="47.12"/>
    <n v="87297"/>
    <n v="1"/>
    <n v="2.71"/>
    <x v="0"/>
  </r>
  <r>
    <x v="869"/>
    <n v="1"/>
    <s v="Constance Robertson"/>
    <x v="1"/>
    <n v="0.08"/>
    <x v="0"/>
    <n v="6.48"/>
    <n v="8.4"/>
    <x v="1"/>
    <x v="1"/>
    <x v="2"/>
    <x v="7"/>
    <s v="Small Box"/>
    <s v="Xerox 212"/>
    <n v="0.37"/>
    <x v="0"/>
    <x v="0"/>
    <x v="12"/>
    <s v="Tampa"/>
    <n v="33614"/>
    <x v="125"/>
    <x v="0"/>
    <d v="2015-05-07T00:00:00"/>
    <n v="0"/>
    <n v="58.811999999999998"/>
    <n v="7"/>
    <n v="45"/>
    <n v="85979"/>
    <n v="1"/>
    <n v="6.4"/>
    <x v="0"/>
  </r>
  <r>
    <x v="217"/>
    <n v="0"/>
    <s v="Harriet Bowman"/>
    <x v="4"/>
    <n v="0.01"/>
    <x v="0"/>
    <n v="16.48"/>
    <n v="1.99"/>
    <x v="1"/>
    <x v="1"/>
    <x v="1"/>
    <x v="1"/>
    <s v="Small Pack"/>
    <s v="Maxell DVD-RAM Discs"/>
    <n v="0.42"/>
    <x v="0"/>
    <x v="0"/>
    <x v="23"/>
    <s v="Hilton Head Island"/>
    <n v="29915"/>
    <x v="125"/>
    <x v="0"/>
    <d v="2015-05-08T00:00:00"/>
    <n v="1"/>
    <n v="739.67399999999998"/>
    <n v="7"/>
    <n v="122.93"/>
    <n v="90334"/>
    <n v="1"/>
    <n v="16.47"/>
    <x v="0"/>
  </r>
  <r>
    <x v="870"/>
    <n v="1"/>
    <s v="Lynne Reid"/>
    <x v="4"/>
    <n v="7.0000000000000007E-2"/>
    <x v="0"/>
    <n v="300.97000000000003"/>
    <n v="7.18"/>
    <x v="1"/>
    <x v="0"/>
    <x v="1"/>
    <x v="1"/>
    <s v="Small Box"/>
    <s v="Gyration Ultra Professional Cordless Optical Suite"/>
    <n v="0.48"/>
    <x v="0"/>
    <x v="3"/>
    <x v="27"/>
    <s v="Strongsville"/>
    <n v="44136"/>
    <x v="125"/>
    <x v="0"/>
    <d v="2015-05-09T00:00:00"/>
    <n v="2"/>
    <n v="-807.59"/>
    <n v="2"/>
    <n v="582.20000000000005"/>
    <n v="88239"/>
    <n v="1"/>
    <n v="300.90000000000003"/>
    <x v="3"/>
  </r>
  <r>
    <x v="70"/>
    <n v="0"/>
    <s v="Andrew Levine"/>
    <x v="4"/>
    <n v="7.0000000000000007E-2"/>
    <x v="0"/>
    <n v="300.97000000000003"/>
    <n v="7.18"/>
    <x v="1"/>
    <x v="0"/>
    <x v="1"/>
    <x v="1"/>
    <s v="Small Box"/>
    <s v="Gyration Ultra Professional Cordless Optical Suite"/>
    <n v="0.48"/>
    <x v="0"/>
    <x v="3"/>
    <x v="28"/>
    <s v="Philadelphia"/>
    <n v="19112"/>
    <x v="125"/>
    <x v="0"/>
    <d v="2015-05-09T00:00:00"/>
    <n v="2"/>
    <n v="-807.59"/>
    <n v="7"/>
    <n v="2037.69"/>
    <n v="41253"/>
    <n v="1"/>
    <n v="300.90000000000003"/>
    <x v="3"/>
  </r>
  <r>
    <x v="871"/>
    <n v="1"/>
    <s v="Joanne Spivey"/>
    <x v="1"/>
    <n v="0.09"/>
    <x v="0"/>
    <n v="16.98"/>
    <n v="12.39"/>
    <x v="1"/>
    <x v="3"/>
    <x v="2"/>
    <x v="15"/>
    <s v="Small Box"/>
    <s v="Brown Kraft Recycled Envelopes"/>
    <n v="0.35"/>
    <x v="0"/>
    <x v="1"/>
    <x v="6"/>
    <s v="Independence"/>
    <n v="64055"/>
    <x v="126"/>
    <x v="1"/>
    <d v="2015-05-10T00:00:00"/>
    <n v="2"/>
    <n v="-48.57"/>
    <n v="5"/>
    <n v="86.8"/>
    <n v="89440"/>
    <n v="1"/>
    <n v="16.89"/>
    <x v="1"/>
  </r>
  <r>
    <x v="872"/>
    <n v="1"/>
    <s v="Frank Cross"/>
    <x v="1"/>
    <n v="0.09"/>
    <x v="0"/>
    <n v="16.98"/>
    <n v="12.39"/>
    <x v="1"/>
    <x v="3"/>
    <x v="2"/>
    <x v="15"/>
    <s v="Small Box"/>
    <s v="Brown Kraft Recycled Envelopes"/>
    <n v="0.35"/>
    <x v="0"/>
    <x v="3"/>
    <x v="11"/>
    <s v="New York City"/>
    <n v="10177"/>
    <x v="126"/>
    <x v="1"/>
    <d v="2015-05-10T00:00:00"/>
    <n v="2"/>
    <n v="-48.57"/>
    <n v="22"/>
    <n v="381.91"/>
    <n v="7364"/>
    <n v="1"/>
    <n v="16.89"/>
    <x v="3"/>
  </r>
  <r>
    <x v="873"/>
    <n v="1"/>
    <s v="Todd D Norris"/>
    <x v="2"/>
    <n v="0.06"/>
    <x v="0"/>
    <n v="300.97000000000003"/>
    <n v="7.18"/>
    <x v="1"/>
    <x v="3"/>
    <x v="1"/>
    <x v="1"/>
    <s v="Small Box"/>
    <s v="Gyration Ultra Professional Cordless Optical Suite"/>
    <n v="0.48"/>
    <x v="0"/>
    <x v="0"/>
    <x v="21"/>
    <s v="Newport News"/>
    <n v="23602"/>
    <x v="126"/>
    <x v="1"/>
    <d v="2015-05-08T00:00:00"/>
    <n v="0"/>
    <n v="-729.98800000000006"/>
    <n v="1"/>
    <n v="291.39999999999998"/>
    <n v="87147"/>
    <n v="1"/>
    <n v="300.91000000000003"/>
    <x v="0"/>
  </r>
  <r>
    <x v="637"/>
    <n v="0"/>
    <s v="Grace Black"/>
    <x v="2"/>
    <n v="0.09"/>
    <x v="0"/>
    <n v="243.98"/>
    <n v="43.32"/>
    <x v="0"/>
    <x v="0"/>
    <x v="0"/>
    <x v="9"/>
    <s v="Jumbo Drum"/>
    <s v="Hon Deluxe Fabric Upholstered Stacking Chairs, Rounded Back"/>
    <n v="0.55000000000000004"/>
    <x v="0"/>
    <x v="0"/>
    <x v="12"/>
    <s v="North Miami Beach"/>
    <n v="33160"/>
    <x v="126"/>
    <x v="1"/>
    <d v="2015-05-13T00:00:00"/>
    <n v="5"/>
    <n v="1059.288"/>
    <n v="25"/>
    <n v="5587.89"/>
    <n v="88627"/>
    <n v="1"/>
    <n v="243.89"/>
    <x v="0"/>
  </r>
  <r>
    <x v="874"/>
    <n v="1"/>
    <s v="Sean Herbert"/>
    <x v="2"/>
    <n v="0.05"/>
    <x v="0"/>
    <n v="70.97"/>
    <n v="3.5"/>
    <x v="1"/>
    <x v="2"/>
    <x v="2"/>
    <x v="8"/>
    <s v="Small Box"/>
    <s v="Tripp Lite Isotel 8 Ultra 8 Outlet Metal Surge"/>
    <n v="0.59"/>
    <x v="0"/>
    <x v="1"/>
    <x v="30"/>
    <s v="Racine"/>
    <n v="53402"/>
    <x v="126"/>
    <x v="1"/>
    <d v="2015-05-13T00:00:00"/>
    <n v="5"/>
    <n v="18.218"/>
    <n v="2"/>
    <n v="141.59"/>
    <n v="91466"/>
    <n v="1"/>
    <n v="70.92"/>
    <x v="1"/>
  </r>
  <r>
    <x v="875"/>
    <n v="1"/>
    <s v="Lindsay Webb"/>
    <x v="2"/>
    <n v="0"/>
    <x v="1"/>
    <n v="5.28"/>
    <n v="6.26"/>
    <x v="1"/>
    <x v="2"/>
    <x v="2"/>
    <x v="7"/>
    <s v="Small Box"/>
    <s v="Xerox 1928"/>
    <n v="0.4"/>
    <x v="0"/>
    <x v="1"/>
    <x v="30"/>
    <s v="Sheboygan"/>
    <n v="53081"/>
    <x v="126"/>
    <x v="1"/>
    <d v="2015-05-15T00:00:00"/>
    <n v="7"/>
    <n v="25.058"/>
    <n v="36"/>
    <n v="203.05"/>
    <n v="91466"/>
    <n v="0"/>
    <n v="5.28"/>
    <x v="1"/>
  </r>
  <r>
    <x v="876"/>
    <n v="1"/>
    <s v="George Terry"/>
    <x v="3"/>
    <n v="0.03"/>
    <x v="0"/>
    <n v="29.34"/>
    <n v="7.87"/>
    <x v="1"/>
    <x v="3"/>
    <x v="0"/>
    <x v="11"/>
    <s v="Small Box"/>
    <s v="Seth Thomas 14&quot; Putty-Colored Wall Clock"/>
    <n v="0.54"/>
    <x v="0"/>
    <x v="2"/>
    <x v="8"/>
    <s v="Los Gatos"/>
    <n v="95032"/>
    <x v="126"/>
    <x v="1"/>
    <d v="2015-05-10T00:00:00"/>
    <n v="2"/>
    <n v="-41.32"/>
    <n v="1"/>
    <n v="32.4"/>
    <n v="86011"/>
    <n v="1"/>
    <n v="29.31"/>
    <x v="2"/>
  </r>
  <r>
    <x v="640"/>
    <n v="0"/>
    <s v="Marguerite Rodgers"/>
    <x v="3"/>
    <n v="0.05"/>
    <x v="0"/>
    <n v="83.1"/>
    <n v="6.13"/>
    <x v="2"/>
    <x v="0"/>
    <x v="1"/>
    <x v="1"/>
    <s v="Small Box"/>
    <s v="Micro Innovations Micro Digital Wireless Keyboard and Mouse, Gray"/>
    <n v="0.45"/>
    <x v="0"/>
    <x v="3"/>
    <x v="11"/>
    <s v="Commack"/>
    <n v="11725"/>
    <x v="126"/>
    <x v="1"/>
    <d v="2015-05-09T00:00:00"/>
    <n v="1"/>
    <n v="1152.5277000000001"/>
    <n v="20"/>
    <n v="1670.33"/>
    <n v="89007"/>
    <n v="1"/>
    <n v="83.05"/>
    <x v="3"/>
  </r>
  <r>
    <x v="877"/>
    <n v="1"/>
    <s v="Colleen Fletcher"/>
    <x v="3"/>
    <n v="0.08"/>
    <x v="0"/>
    <n v="13.9"/>
    <n v="7.59"/>
    <x v="1"/>
    <x v="3"/>
    <x v="2"/>
    <x v="16"/>
    <s v="Small Pack"/>
    <s v="Acme Hot Forged Carbon Steel Scissors with Nickel-Plated Handles, 3 7/8&quot; Cut, 8&quot;L"/>
    <n v="0.56000000000000005"/>
    <x v="0"/>
    <x v="1"/>
    <x v="10"/>
    <s v="Saint Charles"/>
    <n v="60174"/>
    <x v="126"/>
    <x v="1"/>
    <d v="2015-05-09T00:00:00"/>
    <n v="1"/>
    <n v="9.8620000000000001"/>
    <n v="14"/>
    <n v="196.41"/>
    <n v="88461"/>
    <n v="1"/>
    <n v="13.82"/>
    <x v="1"/>
  </r>
  <r>
    <x v="181"/>
    <n v="0"/>
    <s v="Andrew Gonzalez"/>
    <x v="0"/>
    <n v="0.05"/>
    <x v="0"/>
    <n v="6.48"/>
    <n v="8.73"/>
    <x v="1"/>
    <x v="1"/>
    <x v="2"/>
    <x v="7"/>
    <s v="Small Box"/>
    <s v="Xerox 227"/>
    <n v="0.37"/>
    <x v="0"/>
    <x v="0"/>
    <x v="9"/>
    <s v="Charlotte"/>
    <n v="28206"/>
    <x v="127"/>
    <x v="2"/>
    <d v="2015-05-09T00:00:00"/>
    <n v="0"/>
    <n v="-160.38470000000001"/>
    <n v="35"/>
    <n v="232.5"/>
    <n v="4839"/>
    <n v="1"/>
    <n v="6.4300000000000006"/>
    <x v="0"/>
  </r>
  <r>
    <x v="878"/>
    <n v="1"/>
    <s v="Stuart Sharma"/>
    <x v="0"/>
    <n v="0.05"/>
    <x v="0"/>
    <n v="6.48"/>
    <n v="8.73"/>
    <x v="1"/>
    <x v="1"/>
    <x v="2"/>
    <x v="7"/>
    <s v="Small Box"/>
    <s v="Xerox 227"/>
    <n v="0.37"/>
    <x v="0"/>
    <x v="3"/>
    <x v="27"/>
    <s v="North Olmsted"/>
    <n v="44070"/>
    <x v="127"/>
    <x v="2"/>
    <d v="2015-05-09T00:00:00"/>
    <n v="0"/>
    <n v="-120.59"/>
    <n v="9"/>
    <n v="59.79"/>
    <n v="87632"/>
    <n v="1"/>
    <n v="6.4300000000000006"/>
    <x v="3"/>
  </r>
  <r>
    <x v="879"/>
    <n v="1"/>
    <s v="Pam Gilbert"/>
    <x v="1"/>
    <n v="0.02"/>
    <x v="0"/>
    <n v="5.98"/>
    <n v="5.15"/>
    <x v="1"/>
    <x v="3"/>
    <x v="2"/>
    <x v="7"/>
    <s v="Small Box"/>
    <s v="Xerox 193"/>
    <n v="0.36"/>
    <x v="0"/>
    <x v="1"/>
    <x v="18"/>
    <s v="Round Rock"/>
    <n v="78664"/>
    <x v="127"/>
    <x v="2"/>
    <d v="2015-05-11T00:00:00"/>
    <n v="2"/>
    <n v="2.14"/>
    <n v="3"/>
    <n v="22.85"/>
    <n v="87407"/>
    <n v="1"/>
    <n v="5.9600000000000009"/>
    <x v="1"/>
  </r>
  <r>
    <x v="880"/>
    <n v="1"/>
    <s v="Dan Lamm"/>
    <x v="1"/>
    <n v="0.05"/>
    <x v="0"/>
    <n v="6.48"/>
    <n v="2.74"/>
    <x v="1"/>
    <x v="3"/>
    <x v="1"/>
    <x v="1"/>
    <s v="Small Pack"/>
    <s v="Sony MFD2HD Formatted Diskettes, 10/Pack"/>
    <n v="0.71"/>
    <x v="0"/>
    <x v="0"/>
    <x v="9"/>
    <s v="Asheboro"/>
    <n v="27203"/>
    <x v="127"/>
    <x v="2"/>
    <d v="2015-05-09T00:00:00"/>
    <n v="0"/>
    <n v="15.096"/>
    <n v="15"/>
    <n v="94.27"/>
    <n v="91042"/>
    <n v="1"/>
    <n v="6.4300000000000006"/>
    <x v="0"/>
  </r>
  <r>
    <x v="880"/>
    <n v="0"/>
    <s v="Dan Lamm"/>
    <x v="1"/>
    <n v="0.09"/>
    <x v="0"/>
    <n v="12.53"/>
    <n v="0.5"/>
    <x v="1"/>
    <x v="3"/>
    <x v="2"/>
    <x v="13"/>
    <s v="Small Box"/>
    <s v="Avery 485"/>
    <n v="0.38"/>
    <x v="0"/>
    <x v="0"/>
    <x v="9"/>
    <s v="Asheboro"/>
    <n v="27203"/>
    <x v="127"/>
    <x v="2"/>
    <d v="2015-05-10T00:00:00"/>
    <n v="1"/>
    <n v="14.9124"/>
    <n v="7"/>
    <n v="82.21"/>
    <n v="91042"/>
    <n v="0"/>
    <n v="12.44"/>
    <x v="0"/>
  </r>
  <r>
    <x v="880"/>
    <n v="0"/>
    <s v="Dan Lamm"/>
    <x v="1"/>
    <n v="0.08"/>
    <x v="0"/>
    <n v="65.989999999999995"/>
    <n v="8.99"/>
    <x v="2"/>
    <x v="3"/>
    <x v="1"/>
    <x v="12"/>
    <s v="Small Box"/>
    <s v="i270"/>
    <n v="0.55000000000000004"/>
    <x v="0"/>
    <x v="0"/>
    <x v="9"/>
    <s v="Asheboro"/>
    <n v="27203"/>
    <x v="127"/>
    <x v="2"/>
    <d v="2015-05-11T00:00:00"/>
    <n v="2"/>
    <n v="-135.226"/>
    <n v="8"/>
    <n v="417.47"/>
    <n v="91042"/>
    <n v="0"/>
    <n v="65.91"/>
    <x v="0"/>
  </r>
  <r>
    <x v="881"/>
    <n v="1"/>
    <s v="Theodore Moran"/>
    <x v="1"/>
    <n v="0"/>
    <x v="1"/>
    <n v="99.99"/>
    <n v="19.989999999999998"/>
    <x v="1"/>
    <x v="1"/>
    <x v="1"/>
    <x v="3"/>
    <s v="Small Box"/>
    <s v="AT&amp;T 2230 Dual Handset Phone With Caller ID/Call Waiting"/>
    <n v="0.52"/>
    <x v="0"/>
    <x v="2"/>
    <x v="4"/>
    <s v="Redmond"/>
    <n v="98052"/>
    <x v="128"/>
    <x v="3"/>
    <d v="2015-05-11T00:00:00"/>
    <n v="1"/>
    <n v="25.913820000000001"/>
    <n v="6"/>
    <n v="647.07000000000005"/>
    <n v="91454"/>
    <n v="1"/>
    <n v="99.99"/>
    <x v="2"/>
  </r>
  <r>
    <x v="882"/>
    <n v="1"/>
    <s v="Ray Oakley"/>
    <x v="1"/>
    <n v="0.06"/>
    <x v="0"/>
    <n v="13.99"/>
    <n v="7.51"/>
    <x v="1"/>
    <x v="1"/>
    <x v="1"/>
    <x v="3"/>
    <s v="Medium Box"/>
    <s v="Sharp EL500L Fraction Calculator"/>
    <n v="0.39"/>
    <x v="0"/>
    <x v="1"/>
    <x v="2"/>
    <s v="West Lafayette"/>
    <n v="47906"/>
    <x v="128"/>
    <x v="3"/>
    <d v="2015-05-12T00:00:00"/>
    <n v="2"/>
    <n v="6.4832400000000003"/>
    <n v="21"/>
    <n v="287.99"/>
    <n v="89943"/>
    <n v="1"/>
    <n v="13.93"/>
    <x v="1"/>
  </r>
  <r>
    <x v="882"/>
    <n v="0"/>
    <s v="Ray Oakley"/>
    <x v="1"/>
    <n v="0.06"/>
    <x v="0"/>
    <n v="15.04"/>
    <n v="1.97"/>
    <x v="1"/>
    <x v="1"/>
    <x v="2"/>
    <x v="7"/>
    <s v="Wrap Bag"/>
    <s v="White GlueTop Scratch Pads"/>
    <n v="0.39"/>
    <x v="0"/>
    <x v="1"/>
    <x v="2"/>
    <s v="West Lafayette"/>
    <n v="47906"/>
    <x v="128"/>
    <x v="3"/>
    <d v="2015-05-10T00:00:00"/>
    <n v="0"/>
    <n v="2.3319999999999999"/>
    <n v="3"/>
    <n v="46.86"/>
    <n v="89943"/>
    <n v="0"/>
    <n v="14.979999999999999"/>
    <x v="1"/>
  </r>
  <r>
    <x v="776"/>
    <n v="0"/>
    <s v="William Woodard"/>
    <x v="1"/>
    <n v="0.03"/>
    <x v="0"/>
    <n v="17.48"/>
    <n v="1.99"/>
    <x v="1"/>
    <x v="3"/>
    <x v="1"/>
    <x v="1"/>
    <s v="Small Pack"/>
    <s v="Maxell Pro 80 Minute CD-R, 10/Pack"/>
    <n v="0.45"/>
    <x v="0"/>
    <x v="0"/>
    <x v="12"/>
    <s v="Kendall"/>
    <n v="33156"/>
    <x v="128"/>
    <x v="3"/>
    <d v="2015-05-11T00:00:00"/>
    <n v="1"/>
    <n v="710.80740000000003"/>
    <n v="31"/>
    <n v="537.79999999999995"/>
    <n v="90753"/>
    <n v="1"/>
    <n v="17.45"/>
    <x v="0"/>
  </r>
  <r>
    <x v="883"/>
    <n v="1"/>
    <s v="Lloyd Spencer"/>
    <x v="2"/>
    <n v="0.09"/>
    <x v="0"/>
    <n v="7.64"/>
    <n v="5.83"/>
    <x v="1"/>
    <x v="0"/>
    <x v="2"/>
    <x v="7"/>
    <s v="Wrap Bag"/>
    <s v="Rediform Wirebound &quot;Phone Memo&quot; Message Book, 11 x 5-3/4"/>
    <n v="0.36"/>
    <x v="0"/>
    <x v="3"/>
    <x v="29"/>
    <s v="West Scarborough"/>
    <n v="4070"/>
    <x v="128"/>
    <x v="3"/>
    <d v="2015-05-15T00:00:00"/>
    <n v="5"/>
    <n v="4.032"/>
    <n v="9"/>
    <n v="72.83"/>
    <n v="89434"/>
    <n v="1"/>
    <n v="7.55"/>
    <x v="3"/>
  </r>
  <r>
    <x v="125"/>
    <n v="0"/>
    <s v="Laurence Simon"/>
    <x v="2"/>
    <n v="0.08"/>
    <x v="0"/>
    <n v="6.48"/>
    <n v="2.74"/>
    <x v="1"/>
    <x v="2"/>
    <x v="1"/>
    <x v="1"/>
    <s v="Small Pack"/>
    <s v="Sony MFD2HD Formatted Diskettes, 10/Pack"/>
    <n v="0.71"/>
    <x v="0"/>
    <x v="1"/>
    <x v="6"/>
    <s v="Oakville"/>
    <n v="63129"/>
    <x v="128"/>
    <x v="3"/>
    <d v="2015-05-12T00:00:00"/>
    <n v="2"/>
    <n v="-82.64"/>
    <n v="18"/>
    <n v="113.68"/>
    <n v="87899"/>
    <n v="1"/>
    <n v="6.4"/>
    <x v="1"/>
  </r>
  <r>
    <x v="185"/>
    <n v="0"/>
    <s v="Dennis Bowen"/>
    <x v="4"/>
    <n v="0.04"/>
    <x v="0"/>
    <n v="95.43"/>
    <n v="19.989999999999998"/>
    <x v="1"/>
    <x v="0"/>
    <x v="2"/>
    <x v="6"/>
    <s v="Small Box"/>
    <s v="Fellowes Stor/Drawer® Steel Plus™ Storage Drawers"/>
    <n v="0.79"/>
    <x v="0"/>
    <x v="3"/>
    <x v="28"/>
    <s v="Pottstown"/>
    <n v="19464"/>
    <x v="128"/>
    <x v="3"/>
    <d v="2015-05-12T00:00:00"/>
    <n v="2"/>
    <n v="13.536"/>
    <n v="33"/>
    <n v="3251.76"/>
    <n v="88783"/>
    <n v="1"/>
    <n v="95.39"/>
    <x v="3"/>
  </r>
  <r>
    <x v="884"/>
    <n v="1"/>
    <s v="Chad Henson"/>
    <x v="1"/>
    <n v="0.01"/>
    <x v="0"/>
    <n v="500.98"/>
    <n v="26"/>
    <x v="0"/>
    <x v="3"/>
    <x v="0"/>
    <x v="9"/>
    <s v="Jumbo Drum"/>
    <s v="Global Troy™ Executive Leather Low-Back Tilter"/>
    <n v="0.6"/>
    <x v="0"/>
    <x v="3"/>
    <x v="44"/>
    <s v="Huntington"/>
    <n v="25705"/>
    <x v="129"/>
    <x v="4"/>
    <d v="2015-05-12T00:00:00"/>
    <n v="1"/>
    <n v="5078.5379999999996"/>
    <n v="14"/>
    <n v="7360.2"/>
    <n v="90796"/>
    <n v="1"/>
    <n v="500.97"/>
    <x v="3"/>
  </r>
  <r>
    <x v="884"/>
    <n v="0"/>
    <s v="Chad Henson"/>
    <x v="1"/>
    <n v="0.08"/>
    <x v="0"/>
    <n v="9.77"/>
    <n v="6.02"/>
    <x v="1"/>
    <x v="3"/>
    <x v="0"/>
    <x v="11"/>
    <s v="Medium Box"/>
    <s v="DAX Solid Wood Frames"/>
    <n v="0.48"/>
    <x v="0"/>
    <x v="3"/>
    <x v="44"/>
    <s v="Huntington"/>
    <n v="25705"/>
    <x v="129"/>
    <x v="4"/>
    <d v="2015-05-12T00:00:00"/>
    <n v="1"/>
    <n v="23.276"/>
    <n v="9"/>
    <n v="89.06"/>
    <n v="90796"/>
    <n v="0"/>
    <n v="9.69"/>
    <x v="3"/>
  </r>
  <r>
    <x v="884"/>
    <n v="0"/>
    <s v="Chad Henson"/>
    <x v="1"/>
    <n v="0.09"/>
    <x v="0"/>
    <n v="3.28"/>
    <n v="0.98"/>
    <x v="1"/>
    <x v="3"/>
    <x v="2"/>
    <x v="2"/>
    <s v="Wrap Bag"/>
    <s v="Newell 329"/>
    <n v="0.59"/>
    <x v="0"/>
    <x v="3"/>
    <x v="44"/>
    <s v="Huntington"/>
    <n v="25705"/>
    <x v="129"/>
    <x v="4"/>
    <d v="2015-05-13T00:00:00"/>
    <n v="2"/>
    <n v="17.754000000000001"/>
    <n v="42"/>
    <n v="134.97"/>
    <n v="90796"/>
    <n v="0"/>
    <n v="3.19"/>
    <x v="3"/>
  </r>
  <r>
    <x v="885"/>
    <n v="1"/>
    <s v="Jerry Ennis"/>
    <x v="1"/>
    <n v="0.03"/>
    <x v="0"/>
    <n v="2.16"/>
    <n v="6.05"/>
    <x v="1"/>
    <x v="1"/>
    <x v="2"/>
    <x v="5"/>
    <s v="Small Box"/>
    <s v="Peel &amp; Stick Add-On Corner Pockets"/>
    <n v="0.37"/>
    <x v="0"/>
    <x v="2"/>
    <x v="8"/>
    <s v="Sacramento"/>
    <n v="95823"/>
    <x v="129"/>
    <x v="4"/>
    <d v="2015-05-12T00:00:00"/>
    <n v="1"/>
    <n v="-90.585499999999996"/>
    <n v="7"/>
    <n v="17.309999999999999"/>
    <n v="87824"/>
    <n v="1"/>
    <n v="2.1300000000000003"/>
    <x v="2"/>
  </r>
  <r>
    <x v="885"/>
    <n v="0"/>
    <s v="Jerry Ennis"/>
    <x v="1"/>
    <n v="0.03"/>
    <x v="0"/>
    <n v="9.7100000000000009"/>
    <n v="9.4499999999999993"/>
    <x v="1"/>
    <x v="1"/>
    <x v="2"/>
    <x v="6"/>
    <s v="Small Box"/>
    <s v="Filing/Storage Totes and Swivel Casters"/>
    <n v="0.6"/>
    <x v="0"/>
    <x v="2"/>
    <x v="8"/>
    <s v="Sacramento"/>
    <n v="95823"/>
    <x v="129"/>
    <x v="4"/>
    <d v="2015-05-11T00:00:00"/>
    <n v="0"/>
    <n v="-36.9"/>
    <n v="2"/>
    <n v="23.56"/>
    <n v="87824"/>
    <n v="0"/>
    <n v="9.6800000000000015"/>
    <x v="2"/>
  </r>
  <r>
    <x v="176"/>
    <n v="0"/>
    <s v="Joe George"/>
    <x v="1"/>
    <n v="0.09"/>
    <x v="0"/>
    <n v="1.74"/>
    <n v="4.08"/>
    <x v="2"/>
    <x v="1"/>
    <x v="0"/>
    <x v="11"/>
    <s v="Small Pack"/>
    <s v="Eldon Regeneration Recycled Desk Accessories, Smoke"/>
    <n v="0.53"/>
    <x v="0"/>
    <x v="0"/>
    <x v="17"/>
    <s v="Bossier City"/>
    <n v="71111"/>
    <x v="129"/>
    <x v="4"/>
    <d v="2015-05-13T00:00:00"/>
    <n v="2"/>
    <n v="608.26199999999994"/>
    <n v="4"/>
    <n v="10.41"/>
    <n v="88713"/>
    <n v="1"/>
    <n v="1.65"/>
    <x v="0"/>
  </r>
  <r>
    <x v="176"/>
    <n v="0"/>
    <s v="Joe George"/>
    <x v="1"/>
    <n v="0.08"/>
    <x v="0"/>
    <n v="227.55"/>
    <n v="32.479999999999997"/>
    <x v="0"/>
    <x v="1"/>
    <x v="0"/>
    <x v="0"/>
    <s v="Jumbo Box"/>
    <s v="Hon Rectangular Conference Tables"/>
    <n v="0.68"/>
    <x v="0"/>
    <x v="0"/>
    <x v="17"/>
    <s v="Bossier City"/>
    <n v="71111"/>
    <x v="129"/>
    <x v="4"/>
    <d v="2015-05-11T00:00:00"/>
    <n v="0"/>
    <n v="-570.16959999999995"/>
    <n v="16"/>
    <n v="2849.64"/>
    <n v="88713"/>
    <n v="0"/>
    <n v="227.47"/>
    <x v="0"/>
  </r>
  <r>
    <x v="203"/>
    <n v="0"/>
    <s v="Melinda Thornton"/>
    <x v="2"/>
    <n v="0.01"/>
    <x v="0"/>
    <n v="15.67"/>
    <n v="1.39"/>
    <x v="2"/>
    <x v="1"/>
    <x v="2"/>
    <x v="15"/>
    <s v="Small Box"/>
    <s v="#10 White Business Envelopes,4 1/8 x 9 1/2"/>
    <n v="0.38"/>
    <x v="0"/>
    <x v="0"/>
    <x v="21"/>
    <s v="Reston"/>
    <n v="20190"/>
    <x v="129"/>
    <x v="4"/>
    <d v="2015-05-11T00:00:00"/>
    <n v="0"/>
    <n v="-273.98"/>
    <n v="11"/>
    <n v="188.09"/>
    <n v="90190"/>
    <n v="1"/>
    <n v="15.66"/>
    <x v="0"/>
  </r>
  <r>
    <x v="886"/>
    <n v="1"/>
    <s v="Shirley Riley"/>
    <x v="2"/>
    <n v="0.02"/>
    <x v="0"/>
    <n v="3.8"/>
    <n v="1.49"/>
    <x v="1"/>
    <x v="0"/>
    <x v="2"/>
    <x v="5"/>
    <s v="Small Box"/>
    <s v="Durable Pressboard Binders"/>
    <n v="0.38"/>
    <x v="0"/>
    <x v="3"/>
    <x v="35"/>
    <s v="Boston"/>
    <n v="2215"/>
    <x v="129"/>
    <x v="4"/>
    <d v="2015-05-15T00:00:00"/>
    <n v="4"/>
    <n v="7.31"/>
    <n v="5"/>
    <n v="20.46"/>
    <n v="87617"/>
    <n v="1"/>
    <n v="3.78"/>
    <x v="3"/>
  </r>
  <r>
    <x v="321"/>
    <n v="0"/>
    <s v="Mitchell Ross"/>
    <x v="0"/>
    <n v="0.03"/>
    <x v="0"/>
    <n v="223.98"/>
    <n v="15.01"/>
    <x v="1"/>
    <x v="0"/>
    <x v="2"/>
    <x v="5"/>
    <s v="Small Box"/>
    <s v="GBC DocuBind TL200 Manual Binding Machine"/>
    <n v="0.38"/>
    <x v="0"/>
    <x v="0"/>
    <x v="21"/>
    <s v="Burke"/>
    <n v="22015"/>
    <x v="130"/>
    <x v="5"/>
    <d v="2015-05-13T00:00:00"/>
    <n v="1"/>
    <n v="0.69599999999999995"/>
    <n v="21"/>
    <n v="4881.84"/>
    <n v="86725"/>
    <n v="1"/>
    <n v="223.95"/>
    <x v="0"/>
  </r>
  <r>
    <x v="887"/>
    <n v="1"/>
    <s v="Gwendolyn F Tyson"/>
    <x v="4"/>
    <n v="0.09"/>
    <x v="0"/>
    <n v="78.69"/>
    <n v="19.989999999999998"/>
    <x v="1"/>
    <x v="0"/>
    <x v="0"/>
    <x v="11"/>
    <s v="Small Box"/>
    <s v="Howard Miller 12-3/4 Diameter Accuwave DS ™ Wall Clock"/>
    <n v="0.43"/>
    <x v="0"/>
    <x v="1"/>
    <x v="7"/>
    <s v="Prior Lake"/>
    <n v="55372"/>
    <x v="130"/>
    <x v="5"/>
    <d v="2015-05-14T00:00:00"/>
    <n v="2"/>
    <n v="803.47050000000002"/>
    <n v="16"/>
    <n v="1164.45"/>
    <n v="86838"/>
    <n v="1"/>
    <n v="78.599999999999994"/>
    <x v="1"/>
  </r>
  <r>
    <x v="887"/>
    <n v="0"/>
    <s v="Gwendolyn F Tyson"/>
    <x v="4"/>
    <n v="0.08"/>
    <x v="0"/>
    <n v="3.28"/>
    <n v="2.31"/>
    <x v="1"/>
    <x v="0"/>
    <x v="2"/>
    <x v="2"/>
    <s v="Wrap Bag"/>
    <s v="Newell 321"/>
    <n v="0.56000000000000005"/>
    <x v="0"/>
    <x v="1"/>
    <x v="7"/>
    <s v="Prior Lake"/>
    <n v="55372"/>
    <x v="130"/>
    <x v="5"/>
    <d v="2015-05-13T00:00:00"/>
    <n v="1"/>
    <n v="-24.03"/>
    <n v="7"/>
    <n v="22.23"/>
    <n v="86838"/>
    <n v="0"/>
    <n v="3.1999999999999997"/>
    <x v="1"/>
  </r>
  <r>
    <x v="887"/>
    <n v="0"/>
    <s v="Gwendolyn F Tyson"/>
    <x v="4"/>
    <n v="0.05"/>
    <x v="0"/>
    <n v="3.28"/>
    <n v="4.2"/>
    <x v="1"/>
    <x v="0"/>
    <x v="2"/>
    <x v="2"/>
    <s v="Wrap Bag"/>
    <s v="Newell 351"/>
    <n v="0.56000000000000005"/>
    <x v="0"/>
    <x v="1"/>
    <x v="7"/>
    <s v="Prior Lake"/>
    <n v="55372"/>
    <x v="130"/>
    <x v="5"/>
    <d v="2015-05-13T00:00:00"/>
    <n v="1"/>
    <n v="-37.03"/>
    <n v="4"/>
    <n v="13.99"/>
    <n v="86838"/>
    <n v="0"/>
    <n v="3.23"/>
    <x v="1"/>
  </r>
  <r>
    <x v="887"/>
    <n v="0"/>
    <s v="Gwendolyn F Tyson"/>
    <x v="4"/>
    <n v="0.05"/>
    <x v="0"/>
    <n v="3.58"/>
    <n v="1.63"/>
    <x v="1"/>
    <x v="0"/>
    <x v="2"/>
    <x v="14"/>
    <s v="Wrap Bag"/>
    <s v="OIC Colored Binder Clips, Assorted Sizes"/>
    <n v="0.36"/>
    <x v="0"/>
    <x v="1"/>
    <x v="7"/>
    <s v="Prior Lake"/>
    <n v="55372"/>
    <x v="130"/>
    <x v="5"/>
    <d v="2015-05-13T00:00:00"/>
    <n v="1"/>
    <n v="-0.71"/>
    <n v="4"/>
    <n v="14.26"/>
    <n v="86838"/>
    <n v="0"/>
    <n v="3.5300000000000002"/>
    <x v="1"/>
  </r>
  <r>
    <x v="760"/>
    <n v="0"/>
    <s v="Kate Peck"/>
    <x v="4"/>
    <n v="0"/>
    <x v="1"/>
    <n v="9.27"/>
    <n v="4.3899999999999997"/>
    <x v="1"/>
    <x v="3"/>
    <x v="2"/>
    <x v="7"/>
    <s v="Wrap Bag"/>
    <s v="Wirebound Message Books, Four 2 3/4&quot; x 5&quot; Forms per Page, 600 Sets per Book"/>
    <n v="0.38"/>
    <x v="0"/>
    <x v="1"/>
    <x v="20"/>
    <s v="Bettendorf"/>
    <n v="52722"/>
    <x v="130"/>
    <x v="5"/>
    <d v="2015-05-14T00:00:00"/>
    <n v="2"/>
    <n v="-7.61"/>
    <n v="1"/>
    <n v="10.65"/>
    <n v="86959"/>
    <n v="1"/>
    <n v="9.27"/>
    <x v="1"/>
  </r>
  <r>
    <x v="326"/>
    <n v="0"/>
    <s v="Rosemary Branch"/>
    <x v="3"/>
    <n v="0.04"/>
    <x v="0"/>
    <n v="5.98"/>
    <n v="4.38"/>
    <x v="1"/>
    <x v="3"/>
    <x v="1"/>
    <x v="1"/>
    <s v="Small Pack"/>
    <s v="Imation 3.5&quot; DS/HD IBM Formatted Diskettes, 10/Pack"/>
    <n v="0.75"/>
    <x v="0"/>
    <x v="0"/>
    <x v="12"/>
    <s v="Boca Raton"/>
    <n v="33433"/>
    <x v="130"/>
    <x v="5"/>
    <d v="2015-05-14T00:00:00"/>
    <n v="2"/>
    <n v="-1522.3040000000001"/>
    <n v="11"/>
    <n v="69.75"/>
    <n v="89515"/>
    <n v="1"/>
    <n v="5.94"/>
    <x v="0"/>
  </r>
  <r>
    <x v="215"/>
    <n v="0"/>
    <s v="Jean Khan"/>
    <x v="1"/>
    <n v="0.08"/>
    <x v="0"/>
    <n v="2.62"/>
    <n v="0.8"/>
    <x v="2"/>
    <x v="0"/>
    <x v="2"/>
    <x v="14"/>
    <s v="Wrap Bag"/>
    <s v="Staples Metal Binder Clips"/>
    <n v="0.39"/>
    <x v="0"/>
    <x v="2"/>
    <x v="8"/>
    <s v="Menlo Park"/>
    <n v="94025"/>
    <x v="131"/>
    <x v="6"/>
    <d v="2015-05-15T00:00:00"/>
    <n v="2"/>
    <n v="21.769500000000001"/>
    <n v="12"/>
    <n v="31.55"/>
    <n v="88728"/>
    <n v="1"/>
    <n v="2.54"/>
    <x v="2"/>
  </r>
  <r>
    <x v="888"/>
    <n v="1"/>
    <s v="Evan K Bullard"/>
    <x v="4"/>
    <n v="0.03"/>
    <x v="0"/>
    <n v="162.93"/>
    <n v="19.989999999999998"/>
    <x v="1"/>
    <x v="3"/>
    <x v="2"/>
    <x v="15"/>
    <s v="Small Box"/>
    <s v="Multimedia Mailers"/>
    <n v="0.39"/>
    <x v="0"/>
    <x v="3"/>
    <x v="22"/>
    <s v="Naugatuck"/>
    <n v="6770"/>
    <x v="131"/>
    <x v="6"/>
    <d v="2015-05-14T00:00:00"/>
    <n v="1"/>
    <n v="293.14"/>
    <n v="3"/>
    <n v="515.88"/>
    <n v="88644"/>
    <n v="1"/>
    <n v="162.9"/>
    <x v="3"/>
  </r>
  <r>
    <x v="889"/>
    <n v="1"/>
    <s v="Marlene Abrams"/>
    <x v="4"/>
    <n v="0.01"/>
    <x v="0"/>
    <n v="11.58"/>
    <n v="5.72"/>
    <x v="1"/>
    <x v="3"/>
    <x v="2"/>
    <x v="15"/>
    <s v="Small Box"/>
    <s v="Peel &amp; Seel® Recycled Catalog Envelopes, Brown"/>
    <n v="0.35"/>
    <x v="0"/>
    <x v="3"/>
    <x v="22"/>
    <s v="Seymour"/>
    <n v="6478"/>
    <x v="131"/>
    <x v="6"/>
    <d v="2015-05-15T00:00:00"/>
    <n v="2"/>
    <n v="-6.61"/>
    <n v="2"/>
    <n v="25.06"/>
    <n v="88644"/>
    <n v="0"/>
    <n v="11.57"/>
    <x v="3"/>
  </r>
  <r>
    <x v="890"/>
    <n v="1"/>
    <s v="Kathryn Patrick"/>
    <x v="4"/>
    <n v="0.01"/>
    <x v="0"/>
    <n v="55.99"/>
    <n v="5"/>
    <x v="1"/>
    <x v="3"/>
    <x v="1"/>
    <x v="12"/>
    <s v="Small Pack"/>
    <s v="Accessory6"/>
    <n v="0.8"/>
    <x v="0"/>
    <x v="3"/>
    <x v="29"/>
    <s v="Auburn"/>
    <n v="4210"/>
    <x v="131"/>
    <x v="6"/>
    <d v="2015-05-14T00:00:00"/>
    <n v="1"/>
    <n v="-57.540999999999997"/>
    <n v="12"/>
    <n v="578.24"/>
    <n v="88644"/>
    <n v="0"/>
    <n v="55.980000000000004"/>
    <x v="3"/>
  </r>
  <r>
    <x v="891"/>
    <n v="1"/>
    <s v="William Larson"/>
    <x v="4"/>
    <n v="0.06"/>
    <x v="0"/>
    <n v="13.9"/>
    <n v="7.59"/>
    <x v="1"/>
    <x v="3"/>
    <x v="2"/>
    <x v="16"/>
    <s v="Small Pack"/>
    <s v="Acme Hot Forged Carbon Steel Scissors with Nickel-Plated Handles, 3 7/8&quot; Cut, 8&quot;L"/>
    <n v="0.56000000000000005"/>
    <x v="0"/>
    <x v="3"/>
    <x v="47"/>
    <s v="Concord"/>
    <n v="3301"/>
    <x v="131"/>
    <x v="6"/>
    <d v="2015-05-14T00:00:00"/>
    <n v="1"/>
    <n v="-67.59"/>
    <n v="12"/>
    <n v="170.45"/>
    <n v="88644"/>
    <n v="0"/>
    <n v="13.84"/>
    <x v="3"/>
  </r>
  <r>
    <x v="892"/>
    <n v="1"/>
    <s v="Sharon Marcus"/>
    <x v="4"/>
    <n v="0"/>
    <x v="1"/>
    <n v="25.38"/>
    <n v="8.99"/>
    <x v="1"/>
    <x v="1"/>
    <x v="0"/>
    <x v="11"/>
    <s v="Small Pack"/>
    <s v="Executive Impressions 13&quot; Chairman Wall Clock"/>
    <n v="0.5"/>
    <x v="0"/>
    <x v="2"/>
    <x v="4"/>
    <s v="Longview"/>
    <n v="98632"/>
    <x v="131"/>
    <x v="6"/>
    <d v="2015-05-15T00:00:00"/>
    <n v="2"/>
    <n v="470.33800000000002"/>
    <n v="26"/>
    <n v="700.41"/>
    <n v="88826"/>
    <n v="1"/>
    <n v="25.38"/>
    <x v="2"/>
  </r>
  <r>
    <x v="46"/>
    <n v="0"/>
    <s v="Ted Dunlap"/>
    <x v="3"/>
    <n v="0.06"/>
    <x v="0"/>
    <n v="30.42"/>
    <n v="8.65"/>
    <x v="1"/>
    <x v="3"/>
    <x v="1"/>
    <x v="1"/>
    <s v="Small Box"/>
    <s v="Fellowes Internet Keyboard, Platinum"/>
    <n v="0.74"/>
    <x v="0"/>
    <x v="3"/>
    <x v="11"/>
    <s v="Deer Park"/>
    <n v="11729"/>
    <x v="131"/>
    <x v="6"/>
    <d v="2015-05-15T00:00:00"/>
    <n v="2"/>
    <n v="-159.25"/>
    <n v="10"/>
    <n v="309.05"/>
    <n v="86124"/>
    <n v="1"/>
    <n v="30.360000000000003"/>
    <x v="3"/>
  </r>
  <r>
    <x v="46"/>
    <n v="0"/>
    <s v="Ted Dunlap"/>
    <x v="3"/>
    <n v="0.02"/>
    <x v="0"/>
    <n v="37.94"/>
    <n v="5.08"/>
    <x v="1"/>
    <x v="3"/>
    <x v="2"/>
    <x v="7"/>
    <s v="Wrap Bag"/>
    <s v="Snap-A-Way® Black Print Carbonless Ruled Speed Letter, Triplicate"/>
    <n v="0.38"/>
    <x v="0"/>
    <x v="3"/>
    <x v="11"/>
    <s v="Deer Park"/>
    <n v="11729"/>
    <x v="131"/>
    <x v="6"/>
    <d v="2015-05-14T00:00:00"/>
    <n v="1"/>
    <n v="206.517"/>
    <n v="8"/>
    <n v="299.3"/>
    <n v="86124"/>
    <n v="0"/>
    <n v="37.919999999999995"/>
    <x v="3"/>
  </r>
  <r>
    <x v="216"/>
    <n v="0"/>
    <s v="Diana Xu"/>
    <x v="0"/>
    <n v="0.01"/>
    <x v="0"/>
    <n v="95.99"/>
    <n v="4.9000000000000004"/>
    <x v="1"/>
    <x v="3"/>
    <x v="1"/>
    <x v="12"/>
    <s v="Small Box"/>
    <s v="T60"/>
    <n v="0.56000000000000005"/>
    <x v="0"/>
    <x v="2"/>
    <x v="3"/>
    <s v="Fort Collins"/>
    <n v="80525"/>
    <x v="132"/>
    <x v="0"/>
    <d v="2015-05-15T00:00:00"/>
    <n v="1"/>
    <n v="713.88"/>
    <n v="13"/>
    <n v="1050.08"/>
    <n v="87671"/>
    <n v="1"/>
    <n v="95.97999999999999"/>
    <x v="2"/>
  </r>
  <r>
    <x v="893"/>
    <n v="1"/>
    <s v="Steve McKee"/>
    <x v="0"/>
    <n v="7.0000000000000007E-2"/>
    <x v="0"/>
    <n v="152.47999999999999"/>
    <n v="6.5"/>
    <x v="1"/>
    <x v="0"/>
    <x v="1"/>
    <x v="1"/>
    <s v="Small Box"/>
    <s v="Adesso Programmable 142-Key Keyboard"/>
    <n v="0.74"/>
    <x v="0"/>
    <x v="0"/>
    <x v="34"/>
    <s v="Murfreesboro"/>
    <n v="37130"/>
    <x v="132"/>
    <x v="0"/>
    <d v="2015-05-16T00:00:00"/>
    <n v="2"/>
    <n v="171.83879999999999"/>
    <n v="35"/>
    <n v="5062.49"/>
    <n v="90706"/>
    <n v="1"/>
    <n v="152.41"/>
    <x v="0"/>
  </r>
  <r>
    <x v="894"/>
    <n v="1"/>
    <s v="Carla Hauser"/>
    <x v="0"/>
    <n v="0"/>
    <x v="1"/>
    <n v="5.28"/>
    <n v="5.61"/>
    <x v="1"/>
    <x v="3"/>
    <x v="2"/>
    <x v="7"/>
    <s v="Small Box"/>
    <s v="Xerox 1954"/>
    <n v="0.4"/>
    <x v="0"/>
    <x v="0"/>
    <x v="1"/>
    <s v="Texarkana"/>
    <n v="71854"/>
    <x v="132"/>
    <x v="0"/>
    <d v="2015-05-14T00:00:00"/>
    <n v="0"/>
    <n v="-149.21199999999999"/>
    <n v="15"/>
    <n v="85.26"/>
    <n v="90187"/>
    <n v="1"/>
    <n v="5.28"/>
    <x v="0"/>
  </r>
  <r>
    <x v="895"/>
    <n v="1"/>
    <s v="Bonnie Chambers"/>
    <x v="2"/>
    <n v="0.08"/>
    <x v="0"/>
    <n v="4.8899999999999997"/>
    <n v="4.93"/>
    <x v="2"/>
    <x v="2"/>
    <x v="1"/>
    <x v="1"/>
    <s v="Small Pack"/>
    <s v="Maxell 3.5&quot; DS/HD IBM-Formatted Diskettes, 10/Pack"/>
    <n v="0.66"/>
    <x v="0"/>
    <x v="2"/>
    <x v="41"/>
    <s v="Glendale"/>
    <n v="85301"/>
    <x v="132"/>
    <x v="0"/>
    <d v="2015-05-14T00:00:00"/>
    <n v="0"/>
    <n v="-165.45"/>
    <n v="17"/>
    <n v="84.76"/>
    <n v="89647"/>
    <n v="1"/>
    <n v="4.8099999999999996"/>
    <x v="2"/>
  </r>
  <r>
    <x v="895"/>
    <n v="0"/>
    <s v="Bonnie Chambers"/>
    <x v="2"/>
    <n v="7.0000000000000007E-2"/>
    <x v="0"/>
    <n v="6.68"/>
    <n v="6.92"/>
    <x v="1"/>
    <x v="2"/>
    <x v="2"/>
    <x v="7"/>
    <s v="Small Box"/>
    <s v="Xerox 1898"/>
    <n v="0.37"/>
    <x v="0"/>
    <x v="2"/>
    <x v="41"/>
    <s v="Glendale"/>
    <n v="85301"/>
    <x v="132"/>
    <x v="0"/>
    <d v="2015-05-21T00:00:00"/>
    <n v="7"/>
    <n v="-141.12"/>
    <n v="16"/>
    <n v="104.84"/>
    <n v="89647"/>
    <n v="0"/>
    <n v="6.6099999999999994"/>
    <x v="2"/>
  </r>
  <r>
    <x v="896"/>
    <n v="1"/>
    <s v="Alice Coley"/>
    <x v="4"/>
    <n v="0.05"/>
    <x v="0"/>
    <n v="59.78"/>
    <n v="10.29"/>
    <x v="1"/>
    <x v="0"/>
    <x v="2"/>
    <x v="5"/>
    <s v="Small Box"/>
    <s v="GBC Recycled Regency Composition Covers"/>
    <n v="0.39"/>
    <x v="0"/>
    <x v="1"/>
    <x v="10"/>
    <s v="Urbana"/>
    <n v="61801"/>
    <x v="132"/>
    <x v="0"/>
    <d v="2015-05-15T00:00:00"/>
    <n v="1"/>
    <n v="159.52969999999999"/>
    <n v="7"/>
    <n v="414.49"/>
    <n v="91174"/>
    <n v="1"/>
    <n v="59.730000000000004"/>
    <x v="1"/>
  </r>
  <r>
    <x v="897"/>
    <n v="1"/>
    <s v="Ruth Lamm"/>
    <x v="4"/>
    <n v="0.08"/>
    <x v="0"/>
    <n v="20.99"/>
    <n v="1.25"/>
    <x v="1"/>
    <x v="0"/>
    <x v="1"/>
    <x v="12"/>
    <s v="Small Pack"/>
    <s v="Accessory29"/>
    <n v="0.83"/>
    <x v="0"/>
    <x v="1"/>
    <x v="10"/>
    <s v="Vernon Hills"/>
    <n v="60061"/>
    <x v="132"/>
    <x v="0"/>
    <d v="2015-05-16T00:00:00"/>
    <n v="2"/>
    <n v="15.3714"/>
    <n v="28"/>
    <n v="469.69"/>
    <n v="91174"/>
    <n v="0"/>
    <n v="20.91"/>
    <x v="1"/>
  </r>
  <r>
    <x v="898"/>
    <n v="1"/>
    <s v="Pam Bennett"/>
    <x v="4"/>
    <n v="0.02"/>
    <x v="0"/>
    <n v="15.94"/>
    <n v="5.45"/>
    <x v="1"/>
    <x v="2"/>
    <x v="2"/>
    <x v="2"/>
    <s v="Small Pack"/>
    <s v="Boston 16701 Slimline Battery Pencil Sharpener"/>
    <n v="0.55000000000000004"/>
    <x v="0"/>
    <x v="1"/>
    <x v="10"/>
    <s v="Carbondale"/>
    <n v="62901"/>
    <x v="132"/>
    <x v="0"/>
    <d v="2015-05-15T00:00:00"/>
    <n v="1"/>
    <n v="139.61199999999999"/>
    <n v="41"/>
    <n v="664.34"/>
    <n v="87110"/>
    <n v="1"/>
    <n v="15.92"/>
    <x v="1"/>
  </r>
  <r>
    <x v="899"/>
    <n v="1"/>
    <s v="Glen Newman"/>
    <x v="0"/>
    <n v="0.02"/>
    <x v="0"/>
    <n v="39.06"/>
    <n v="10.55"/>
    <x v="1"/>
    <x v="0"/>
    <x v="2"/>
    <x v="5"/>
    <s v="Small Box"/>
    <s v="Ibico Recycled Linen-Style Covers"/>
    <n v="0.37"/>
    <x v="0"/>
    <x v="3"/>
    <x v="28"/>
    <s v="Wilkinsburg"/>
    <n v="15221"/>
    <x v="133"/>
    <x v="1"/>
    <d v="2015-05-15T00:00:00"/>
    <n v="0"/>
    <n v="442.0899"/>
    <n v="16"/>
    <n v="640.71"/>
    <n v="88633"/>
    <n v="1"/>
    <n v="39.04"/>
    <x v="3"/>
  </r>
  <r>
    <x v="899"/>
    <n v="0"/>
    <s v="Glen Newman"/>
    <x v="0"/>
    <n v="0.1"/>
    <x v="0"/>
    <n v="37.700000000000003"/>
    <n v="2.99"/>
    <x v="1"/>
    <x v="0"/>
    <x v="2"/>
    <x v="5"/>
    <s v="Small Box"/>
    <s v="Vinyl Sectional Post Binders"/>
    <n v="0.35"/>
    <x v="0"/>
    <x v="3"/>
    <x v="28"/>
    <s v="Wilkinsburg"/>
    <n v="15221"/>
    <x v="133"/>
    <x v="1"/>
    <d v="2015-05-16T00:00:00"/>
    <n v="1"/>
    <n v="455.12400000000002"/>
    <n v="18"/>
    <n v="659.6"/>
    <n v="88633"/>
    <n v="0"/>
    <n v="37.6"/>
    <x v="3"/>
  </r>
  <r>
    <x v="900"/>
    <n v="1"/>
    <s v="Laurie Hanna"/>
    <x v="1"/>
    <n v="0.05"/>
    <x v="0"/>
    <n v="26.48"/>
    <n v="6.93"/>
    <x v="1"/>
    <x v="0"/>
    <x v="0"/>
    <x v="11"/>
    <s v="Small Box"/>
    <s v="DAX Natural Wood-Tone Poster Frame"/>
    <n v="0.49"/>
    <x v="0"/>
    <x v="2"/>
    <x v="24"/>
    <s v="Helena"/>
    <n v="59601"/>
    <x v="133"/>
    <x v="1"/>
    <d v="2015-05-16T00:00:00"/>
    <n v="1"/>
    <n v="314.48129999999998"/>
    <n v="17"/>
    <n v="455.77"/>
    <n v="90031"/>
    <n v="1"/>
    <n v="26.43"/>
    <x v="2"/>
  </r>
  <r>
    <x v="901"/>
    <n v="1"/>
    <s v="Tony Wilkins Winters"/>
    <x v="1"/>
    <n v="0.05"/>
    <x v="0"/>
    <n v="26.48"/>
    <n v="6.93"/>
    <x v="1"/>
    <x v="0"/>
    <x v="0"/>
    <x v="11"/>
    <s v="Small Box"/>
    <s v="DAX Natural Wood-Tone Poster Frame"/>
    <n v="0.49"/>
    <x v="0"/>
    <x v="3"/>
    <x v="11"/>
    <s v="New York City"/>
    <n v="10012"/>
    <x v="133"/>
    <x v="1"/>
    <d v="2015-05-16T00:00:00"/>
    <n v="1"/>
    <n v="384.38"/>
    <n v="70"/>
    <n v="1876.69"/>
    <n v="41793"/>
    <n v="1"/>
    <n v="26.43"/>
    <x v="3"/>
  </r>
  <r>
    <x v="188"/>
    <n v="0"/>
    <s v="David Weaver"/>
    <x v="1"/>
    <n v="0.01"/>
    <x v="0"/>
    <n v="30.98"/>
    <n v="6.5"/>
    <x v="1"/>
    <x v="3"/>
    <x v="1"/>
    <x v="1"/>
    <s v="Small Box"/>
    <s v="Belkin ErgoBoard™ Keyboard"/>
    <n v="0.64"/>
    <x v="0"/>
    <x v="2"/>
    <x v="15"/>
    <s v="Holladay"/>
    <n v="84117"/>
    <x v="133"/>
    <x v="1"/>
    <d v="2015-05-16T00:00:00"/>
    <n v="1"/>
    <n v="46.29"/>
    <n v="11"/>
    <n v="363.37"/>
    <n v="90001"/>
    <n v="1"/>
    <n v="30.97"/>
    <x v="2"/>
  </r>
  <r>
    <x v="188"/>
    <n v="0"/>
    <s v="David Weaver"/>
    <x v="1"/>
    <n v="0.01"/>
    <x v="0"/>
    <n v="40.99"/>
    <n v="19.989999999999998"/>
    <x v="1"/>
    <x v="3"/>
    <x v="2"/>
    <x v="7"/>
    <s v="Small Box"/>
    <s v="White Dual Perf Computer Printout Paper, 2700 Sheets, 1 Part, Heavyweight, 20 lbs., 14 7/8 x 11"/>
    <n v="0.36"/>
    <x v="0"/>
    <x v="2"/>
    <x v="15"/>
    <s v="Holladay"/>
    <n v="84117"/>
    <x v="133"/>
    <x v="1"/>
    <d v="2015-05-18T00:00:00"/>
    <n v="3"/>
    <n v="177.79"/>
    <n v="11"/>
    <n v="480.75"/>
    <n v="90001"/>
    <n v="0"/>
    <n v="40.980000000000004"/>
    <x v="2"/>
  </r>
  <r>
    <x v="902"/>
    <n v="1"/>
    <s v="Ross Frederick"/>
    <x v="4"/>
    <n v="0.08"/>
    <x v="0"/>
    <n v="6.48"/>
    <n v="7.03"/>
    <x v="1"/>
    <x v="3"/>
    <x v="2"/>
    <x v="7"/>
    <s v="Small Box"/>
    <s v="Xerox 214"/>
    <n v="0.37"/>
    <x v="0"/>
    <x v="1"/>
    <x v="18"/>
    <s v="San Antonio"/>
    <n v="78207"/>
    <x v="133"/>
    <x v="1"/>
    <d v="2015-05-16T00:00:00"/>
    <n v="1"/>
    <n v="8.9320000000000004"/>
    <n v="10"/>
    <n v="67.86"/>
    <n v="90594"/>
    <n v="1"/>
    <n v="6.4"/>
    <x v="1"/>
  </r>
  <r>
    <x v="902"/>
    <n v="0"/>
    <s v="Ross Frederick"/>
    <x v="4"/>
    <n v="0.01"/>
    <x v="0"/>
    <n v="20.34"/>
    <n v="35"/>
    <x v="1"/>
    <x v="3"/>
    <x v="2"/>
    <x v="6"/>
    <s v="Large Box"/>
    <s v="Tennsco Commercial Shelving"/>
    <n v="0.84"/>
    <x v="0"/>
    <x v="1"/>
    <x v="18"/>
    <s v="San Antonio"/>
    <n v="78207"/>
    <x v="133"/>
    <x v="1"/>
    <d v="2015-05-16T00:00:00"/>
    <n v="1"/>
    <n v="229.63800000000001"/>
    <n v="33"/>
    <n v="747.28"/>
    <n v="90594"/>
    <n v="0"/>
    <n v="20.329999999999998"/>
    <x v="1"/>
  </r>
  <r>
    <x v="324"/>
    <n v="0"/>
    <s v="Toni Swanson"/>
    <x v="4"/>
    <n v="0.08"/>
    <x v="0"/>
    <n v="2.94"/>
    <n v="0.96"/>
    <x v="1"/>
    <x v="1"/>
    <x v="2"/>
    <x v="2"/>
    <s v="Wrap Bag"/>
    <s v="Newell 343"/>
    <n v="0.57999999999999996"/>
    <x v="0"/>
    <x v="3"/>
    <x v="11"/>
    <s v="New York City"/>
    <n v="10154"/>
    <x v="133"/>
    <x v="1"/>
    <d v="2015-05-17T00:00:00"/>
    <n v="2"/>
    <n v="-2.12"/>
    <n v="23"/>
    <n v="66.7"/>
    <n v="8353"/>
    <n v="1"/>
    <n v="2.86"/>
    <x v="3"/>
  </r>
  <r>
    <x v="325"/>
    <n v="0"/>
    <s v="Jimmy Alston Holder"/>
    <x v="4"/>
    <n v="0.06"/>
    <x v="0"/>
    <n v="8.32"/>
    <n v="2.38"/>
    <x v="1"/>
    <x v="1"/>
    <x v="1"/>
    <x v="1"/>
    <s v="Small Pack"/>
    <s v="Imation 3.5 IBM Formatted Diskettes, 10/Box"/>
    <n v="0.74"/>
    <x v="0"/>
    <x v="2"/>
    <x v="4"/>
    <s v="Seattle"/>
    <n v="98115"/>
    <x v="133"/>
    <x v="1"/>
    <d v="2015-05-17T00:00:00"/>
    <n v="2"/>
    <n v="-36.630000000000003"/>
    <n v="12"/>
    <n v="101.26"/>
    <n v="88905"/>
    <n v="1"/>
    <n v="8.26"/>
    <x v="2"/>
  </r>
  <r>
    <x v="325"/>
    <n v="0"/>
    <s v="Jimmy Alston Holder"/>
    <x v="4"/>
    <n v="0.08"/>
    <x v="0"/>
    <n v="2.94"/>
    <n v="0.96"/>
    <x v="1"/>
    <x v="1"/>
    <x v="2"/>
    <x v="2"/>
    <s v="Wrap Bag"/>
    <s v="Newell 343"/>
    <n v="0.57999999999999996"/>
    <x v="0"/>
    <x v="2"/>
    <x v="4"/>
    <s v="Seattle"/>
    <n v="98115"/>
    <x v="133"/>
    <x v="1"/>
    <d v="2015-05-17T00:00:00"/>
    <n v="2"/>
    <n v="-2.12"/>
    <n v="6"/>
    <n v="17.399999999999999"/>
    <n v="88905"/>
    <n v="0"/>
    <n v="2.86"/>
    <x v="2"/>
  </r>
  <r>
    <x v="903"/>
    <n v="1"/>
    <s v="Carrie Duke"/>
    <x v="3"/>
    <n v="0.08"/>
    <x v="0"/>
    <n v="73.98"/>
    <n v="4"/>
    <x v="1"/>
    <x v="3"/>
    <x v="1"/>
    <x v="1"/>
    <s v="Small Box"/>
    <s v="Keytronic 105-Key Spanish Keyboard"/>
    <n v="0.77"/>
    <x v="0"/>
    <x v="1"/>
    <x v="38"/>
    <s v="Garden City"/>
    <n v="67846"/>
    <x v="133"/>
    <x v="1"/>
    <d v="2015-05-18T00:00:00"/>
    <n v="3"/>
    <n v="97.16"/>
    <n v="17"/>
    <n v="1181.67"/>
    <n v="86102"/>
    <n v="1"/>
    <n v="73.900000000000006"/>
    <x v="1"/>
  </r>
  <r>
    <x v="903"/>
    <n v="0"/>
    <s v="Carrie Duke"/>
    <x v="3"/>
    <n v="0.02"/>
    <x v="0"/>
    <n v="3.68"/>
    <n v="1.32"/>
    <x v="1"/>
    <x v="3"/>
    <x v="2"/>
    <x v="16"/>
    <s v="Wrap Bag"/>
    <s v="*Staples* vLetter Openers, 2/Pack"/>
    <n v="0.83"/>
    <x v="0"/>
    <x v="1"/>
    <x v="38"/>
    <s v="Garden City"/>
    <n v="67846"/>
    <x v="133"/>
    <x v="1"/>
    <d v="2015-05-17T00:00:00"/>
    <n v="2"/>
    <n v="-20.65"/>
    <n v="8"/>
    <n v="29.93"/>
    <n v="86102"/>
    <n v="0"/>
    <n v="3.66"/>
    <x v="1"/>
  </r>
  <r>
    <x v="904"/>
    <n v="1"/>
    <s v="Dale Gillespie"/>
    <x v="0"/>
    <n v="0.04"/>
    <x v="0"/>
    <n v="18.97"/>
    <n v="9.5399999999999991"/>
    <x v="1"/>
    <x v="0"/>
    <x v="2"/>
    <x v="7"/>
    <s v="Small Box"/>
    <s v="Xerox 1939"/>
    <n v="0.37"/>
    <x v="0"/>
    <x v="2"/>
    <x v="8"/>
    <s v="Petaluma"/>
    <n v="94952"/>
    <x v="134"/>
    <x v="2"/>
    <d v="2015-05-17T00:00:00"/>
    <n v="1"/>
    <n v="3.04"/>
    <n v="5"/>
    <n v="101.74"/>
    <n v="88534"/>
    <n v="1"/>
    <n v="18.93"/>
    <x v="2"/>
  </r>
  <r>
    <x v="904"/>
    <n v="0"/>
    <s v="Dale Gillespie"/>
    <x v="0"/>
    <n v="0.09"/>
    <x v="0"/>
    <n v="10.98"/>
    <n v="3.37"/>
    <x v="1"/>
    <x v="0"/>
    <x v="2"/>
    <x v="16"/>
    <s v="Small Pack"/>
    <s v="Fiskars® Softgrip Scissors"/>
    <n v="0.56999999999999995"/>
    <x v="0"/>
    <x v="2"/>
    <x v="8"/>
    <s v="Petaluma"/>
    <n v="94952"/>
    <x v="134"/>
    <x v="2"/>
    <d v="2015-05-17T00:00:00"/>
    <n v="1"/>
    <n v="2.706"/>
    <n v="8"/>
    <n v="84.52"/>
    <n v="88534"/>
    <n v="0"/>
    <n v="10.89"/>
    <x v="2"/>
  </r>
  <r>
    <x v="490"/>
    <n v="0"/>
    <s v="Ashley Reese"/>
    <x v="0"/>
    <n v="7.0000000000000007E-2"/>
    <x v="0"/>
    <n v="279.48"/>
    <n v="35"/>
    <x v="1"/>
    <x v="0"/>
    <x v="2"/>
    <x v="6"/>
    <s v="Large Box"/>
    <s v="Tennsco Snap-Together Open Shelving Units, Starter Sets and Add-On Units"/>
    <n v="0.8"/>
    <x v="0"/>
    <x v="1"/>
    <x v="6"/>
    <s v="Saint Louis"/>
    <n v="63116"/>
    <x v="134"/>
    <x v="2"/>
    <d v="2015-05-16T00:00:00"/>
    <n v="0"/>
    <n v="-207.28"/>
    <n v="10"/>
    <n v="2716.09"/>
    <n v="88503"/>
    <n v="1"/>
    <n v="279.41000000000003"/>
    <x v="1"/>
  </r>
  <r>
    <x v="905"/>
    <n v="1"/>
    <s v="Jerome Burch"/>
    <x v="0"/>
    <n v="0"/>
    <x v="1"/>
    <n v="14.42"/>
    <n v="6.75"/>
    <x v="2"/>
    <x v="0"/>
    <x v="2"/>
    <x v="8"/>
    <s v="Medium Box"/>
    <s v="Holmes Odor Grabber"/>
    <n v="0.52"/>
    <x v="0"/>
    <x v="2"/>
    <x v="8"/>
    <s v="Yuba City"/>
    <n v="95991"/>
    <x v="134"/>
    <x v="2"/>
    <d v="2015-05-17T00:00:00"/>
    <n v="1"/>
    <n v="9.33"/>
    <n v="6"/>
    <n v="98.96"/>
    <n v="87847"/>
    <n v="1"/>
    <n v="14.42"/>
    <x v="2"/>
  </r>
  <r>
    <x v="906"/>
    <n v="1"/>
    <s v="Hazel Jones"/>
    <x v="0"/>
    <n v="0.1"/>
    <x v="0"/>
    <n v="8.17"/>
    <n v="1.69"/>
    <x v="1"/>
    <x v="3"/>
    <x v="2"/>
    <x v="7"/>
    <s v="Wrap Bag"/>
    <s v="Wirebound Message Forms, Four 2 3/4 x 5 Forms per Page, Pink Paper"/>
    <n v="0.38"/>
    <x v="0"/>
    <x v="2"/>
    <x v="8"/>
    <s v="Stockton"/>
    <n v="95207"/>
    <x v="134"/>
    <x v="2"/>
    <d v="2015-05-16T00:00:00"/>
    <n v="0"/>
    <n v="100.2984"/>
    <n v="19"/>
    <n v="145.36000000000001"/>
    <n v="88731"/>
    <n v="1"/>
    <n v="8.07"/>
    <x v="2"/>
  </r>
  <r>
    <x v="906"/>
    <n v="0"/>
    <s v="Hazel Jones"/>
    <x v="0"/>
    <n v="0.03"/>
    <x v="0"/>
    <n v="110.99"/>
    <n v="2.5"/>
    <x v="1"/>
    <x v="3"/>
    <x v="1"/>
    <x v="12"/>
    <s v="Small Box"/>
    <s v="T18"/>
    <n v="0.56999999999999995"/>
    <x v="0"/>
    <x v="2"/>
    <x v="8"/>
    <s v="Stockton"/>
    <n v="95207"/>
    <x v="134"/>
    <x v="2"/>
    <d v="2015-05-18T00:00:00"/>
    <n v="2"/>
    <n v="2495.3987999999999"/>
    <n v="38"/>
    <n v="3616.52"/>
    <n v="88731"/>
    <n v="0"/>
    <n v="110.96"/>
    <x v="2"/>
  </r>
  <r>
    <x v="907"/>
    <n v="1"/>
    <s v="Jennifer Zimmerman"/>
    <x v="1"/>
    <n v="0.04"/>
    <x v="0"/>
    <n v="12.44"/>
    <n v="6.27"/>
    <x v="1"/>
    <x v="3"/>
    <x v="2"/>
    <x v="6"/>
    <s v="Medium Box"/>
    <s v="Eldon Simplefile® Box Office®"/>
    <n v="0.56999999999999995"/>
    <x v="0"/>
    <x v="0"/>
    <x v="1"/>
    <s v="Jonesboro"/>
    <n v="72401"/>
    <x v="134"/>
    <x v="2"/>
    <d v="2015-05-17T00:00:00"/>
    <n v="1"/>
    <n v="-258.56599999999997"/>
    <n v="37"/>
    <n v="464.94"/>
    <n v="90787"/>
    <n v="1"/>
    <n v="12.4"/>
    <x v="0"/>
  </r>
  <r>
    <x v="257"/>
    <n v="0"/>
    <s v="Constance Flowers"/>
    <x v="1"/>
    <n v="0.04"/>
    <x v="0"/>
    <n v="12.44"/>
    <n v="6.27"/>
    <x v="1"/>
    <x v="3"/>
    <x v="2"/>
    <x v="6"/>
    <s v="Medium Box"/>
    <s v="Eldon Simplefile® Box Office®"/>
    <n v="0.56999999999999995"/>
    <x v="0"/>
    <x v="2"/>
    <x v="8"/>
    <s v="San Diego"/>
    <n v="92037"/>
    <x v="134"/>
    <x v="2"/>
    <d v="2015-05-17T00:00:00"/>
    <n v="1"/>
    <n v="-59.06"/>
    <n v="146"/>
    <n v="1834.61"/>
    <n v="32710"/>
    <n v="1"/>
    <n v="12.4"/>
    <x v="2"/>
  </r>
  <r>
    <x v="908"/>
    <n v="1"/>
    <s v="Tommy Lutz"/>
    <x v="1"/>
    <n v="0.09"/>
    <x v="0"/>
    <n v="5.4"/>
    <n v="7.78"/>
    <x v="1"/>
    <x v="3"/>
    <x v="2"/>
    <x v="5"/>
    <s v="Small Box"/>
    <s v="3M Organizer Strips"/>
    <n v="0.37"/>
    <x v="0"/>
    <x v="2"/>
    <x v="8"/>
    <s v="Davis"/>
    <n v="95616"/>
    <x v="134"/>
    <x v="2"/>
    <d v="2015-05-17T00:00:00"/>
    <n v="1"/>
    <n v="-136.25200000000001"/>
    <n v="9"/>
    <n v="49.24"/>
    <n v="86118"/>
    <n v="1"/>
    <n v="5.3100000000000005"/>
    <x v="2"/>
  </r>
  <r>
    <x v="633"/>
    <n v="0"/>
    <s v="Sara Faulkner"/>
    <x v="1"/>
    <n v="0.03"/>
    <x v="0"/>
    <n v="28.53"/>
    <n v="1.49"/>
    <x v="1"/>
    <x v="3"/>
    <x v="2"/>
    <x v="5"/>
    <s v="Small Box"/>
    <s v="Lock-Up Easel 'Spel-Binder'"/>
    <n v="0.38"/>
    <x v="0"/>
    <x v="2"/>
    <x v="8"/>
    <s v="Calexico"/>
    <n v="92231"/>
    <x v="134"/>
    <x v="2"/>
    <d v="2015-05-17T00:00:00"/>
    <n v="1"/>
    <n v="137.67570000000001"/>
    <n v="7"/>
    <n v="199.53"/>
    <n v="88589"/>
    <n v="1"/>
    <n v="28.5"/>
    <x v="2"/>
  </r>
  <r>
    <x v="633"/>
    <n v="0"/>
    <s v="Sara Faulkner"/>
    <x v="1"/>
    <n v="7.0000000000000007E-2"/>
    <x v="0"/>
    <n v="5.98"/>
    <n v="7.15"/>
    <x v="1"/>
    <x v="3"/>
    <x v="2"/>
    <x v="7"/>
    <s v="Small Box"/>
    <s v="Universal Premium White Copier/Laser Paper (20Lb. and 87 Bright)"/>
    <n v="0.36"/>
    <x v="0"/>
    <x v="2"/>
    <x v="8"/>
    <s v="Calexico"/>
    <n v="92231"/>
    <x v="134"/>
    <x v="2"/>
    <d v="2015-05-18T00:00:00"/>
    <n v="2"/>
    <n v="-62"/>
    <n v="6"/>
    <n v="37.049999999999997"/>
    <n v="88589"/>
    <n v="0"/>
    <n v="5.91"/>
    <x v="2"/>
  </r>
  <r>
    <x v="909"/>
    <n v="1"/>
    <s v="Kelly Collins"/>
    <x v="2"/>
    <n v="7.0000000000000007E-2"/>
    <x v="0"/>
    <n v="35.99"/>
    <n v="5.99"/>
    <x v="1"/>
    <x v="3"/>
    <x v="1"/>
    <x v="12"/>
    <s v="Wrap Bag"/>
    <s v="Accessory41"/>
    <n v="0.38"/>
    <x v="0"/>
    <x v="1"/>
    <x v="25"/>
    <s v="Eastpointe"/>
    <n v="48021"/>
    <x v="134"/>
    <x v="2"/>
    <d v="2015-05-20T00:00:00"/>
    <n v="4"/>
    <n v="17.8398"/>
    <n v="5"/>
    <n v="153.61000000000001"/>
    <n v="88558"/>
    <n v="1"/>
    <n v="35.92"/>
    <x v="1"/>
  </r>
  <r>
    <x v="266"/>
    <n v="0"/>
    <s v="Victor Cherry"/>
    <x v="2"/>
    <n v="0.08"/>
    <x v="0"/>
    <n v="65.989999999999995"/>
    <n v="5.92"/>
    <x v="2"/>
    <x v="3"/>
    <x v="1"/>
    <x v="12"/>
    <s v="Small Box"/>
    <s v="i500plus"/>
    <n v="0.57999999999999996"/>
    <x v="0"/>
    <x v="1"/>
    <x v="25"/>
    <s v="Farmington Hills"/>
    <n v="48336"/>
    <x v="134"/>
    <x v="2"/>
    <d v="2015-05-23T00:00:00"/>
    <n v="7"/>
    <n v="183.84299999999999"/>
    <n v="20"/>
    <n v="1063.81"/>
    <n v="88558"/>
    <n v="0"/>
    <n v="65.91"/>
    <x v="1"/>
  </r>
  <r>
    <x v="910"/>
    <n v="1"/>
    <s v="Lynne Wilcox"/>
    <x v="3"/>
    <n v="0.1"/>
    <x v="0"/>
    <n v="7.37"/>
    <n v="5.53"/>
    <x v="1"/>
    <x v="1"/>
    <x v="1"/>
    <x v="1"/>
    <s v="Small Pack"/>
    <s v="Imation 3.5&quot; Unformatted DS/HD Diskettes, 10/Box"/>
    <n v="0.69"/>
    <x v="0"/>
    <x v="0"/>
    <x v="23"/>
    <s v="Hilton Head Island"/>
    <n v="29915"/>
    <x v="134"/>
    <x v="2"/>
    <d v="2015-05-16T00:00:00"/>
    <n v="0"/>
    <n v="290.202"/>
    <n v="38"/>
    <n v="269.33"/>
    <n v="91258"/>
    <n v="1"/>
    <n v="7.2700000000000005"/>
    <x v="0"/>
  </r>
  <r>
    <x v="388"/>
    <n v="0"/>
    <s v="Wallace Werner"/>
    <x v="1"/>
    <n v="7.0000000000000007E-2"/>
    <x v="0"/>
    <n v="19.84"/>
    <n v="4.0999999999999996"/>
    <x v="1"/>
    <x v="2"/>
    <x v="2"/>
    <x v="2"/>
    <s v="Wrap Bag"/>
    <s v="Prismacolor Color Pencil Set"/>
    <n v="0.44"/>
    <x v="0"/>
    <x v="2"/>
    <x v="8"/>
    <s v="Vallejo"/>
    <n v="94591"/>
    <x v="135"/>
    <x v="3"/>
    <d v="2015-05-18T00:00:00"/>
    <n v="1"/>
    <n v="117.852"/>
    <n v="9"/>
    <n v="170.8"/>
    <n v="87175"/>
    <n v="1"/>
    <n v="19.77"/>
    <x v="2"/>
  </r>
  <r>
    <x v="911"/>
    <n v="1"/>
    <s v="Victoria Baker Hoover"/>
    <x v="1"/>
    <n v="7.0000000000000007E-2"/>
    <x v="0"/>
    <n v="8.34"/>
    <n v="1.43"/>
    <x v="1"/>
    <x v="2"/>
    <x v="2"/>
    <x v="7"/>
    <s v="Wrap Bag"/>
    <s v="REDIFORM Incoming/Outgoing Call Register, 11&quot; X 8 1/2&quot;, 100 Messages"/>
    <n v="0.35"/>
    <x v="0"/>
    <x v="0"/>
    <x v="17"/>
    <s v="Terrytown"/>
    <n v="70056"/>
    <x v="135"/>
    <x v="3"/>
    <d v="2015-05-19T00:00:00"/>
    <n v="2"/>
    <n v="-190.68"/>
    <n v="16"/>
    <n v="132.08000000000001"/>
    <n v="87175"/>
    <n v="0"/>
    <n v="8.27"/>
    <x v="0"/>
  </r>
  <r>
    <x v="911"/>
    <n v="0"/>
    <s v="Victoria Baker Hoover"/>
    <x v="1"/>
    <n v="0.09"/>
    <x v="0"/>
    <n v="4.9800000000000004"/>
    <n v="6.07"/>
    <x v="1"/>
    <x v="2"/>
    <x v="2"/>
    <x v="7"/>
    <s v="Small Box"/>
    <s v="Xerox 1897"/>
    <n v="0.36"/>
    <x v="0"/>
    <x v="0"/>
    <x v="17"/>
    <s v="Terrytown"/>
    <n v="70056"/>
    <x v="135"/>
    <x v="3"/>
    <d v="2015-05-18T00:00:00"/>
    <n v="1"/>
    <n v="325.39800000000002"/>
    <n v="9"/>
    <n v="45.34"/>
    <n v="87175"/>
    <n v="0"/>
    <n v="4.8900000000000006"/>
    <x v="0"/>
  </r>
  <r>
    <x v="120"/>
    <n v="0"/>
    <s v="Jean Webster"/>
    <x v="2"/>
    <n v="0.02"/>
    <x v="0"/>
    <n v="4.0599999999999996"/>
    <n v="6.89"/>
    <x v="2"/>
    <x v="0"/>
    <x v="2"/>
    <x v="8"/>
    <s v="Small Box"/>
    <s v="Eureka Disposable Bags for Sanitaire® Vibra Groomer I® Upright Vac"/>
    <n v="0.6"/>
    <x v="0"/>
    <x v="3"/>
    <x v="28"/>
    <s v="Allentown"/>
    <n v="18103"/>
    <x v="135"/>
    <x v="3"/>
    <d v="2015-05-21T00:00:00"/>
    <n v="4"/>
    <n v="12.706"/>
    <n v="12"/>
    <n v="64.41"/>
    <n v="88668"/>
    <n v="1"/>
    <n v="4.04"/>
    <x v="3"/>
  </r>
  <r>
    <x v="120"/>
    <n v="0"/>
    <s v="Jean Webster"/>
    <x v="2"/>
    <n v="7.0000000000000007E-2"/>
    <x v="0"/>
    <n v="9.49"/>
    <n v="5.76"/>
    <x v="1"/>
    <x v="0"/>
    <x v="1"/>
    <x v="3"/>
    <s v="Medium Box"/>
    <s v="Sharp EL501VB Scientific Calculator, Battery Operated, 10-Digit Display, Hard Case"/>
    <n v="0.39"/>
    <x v="0"/>
    <x v="3"/>
    <x v="28"/>
    <s v="Allentown"/>
    <n v="18103"/>
    <x v="135"/>
    <x v="3"/>
    <d v="2015-05-21T00:00:00"/>
    <n v="4"/>
    <n v="7.71516"/>
    <n v="37"/>
    <n v="344.57"/>
    <n v="88668"/>
    <n v="0"/>
    <n v="9.42"/>
    <x v="3"/>
  </r>
  <r>
    <x v="912"/>
    <n v="1"/>
    <s v="Penny Tuttle"/>
    <x v="2"/>
    <n v="7.0000000000000007E-2"/>
    <x v="0"/>
    <n v="172.99"/>
    <n v="19.989999999999998"/>
    <x v="1"/>
    <x v="3"/>
    <x v="2"/>
    <x v="5"/>
    <s v="Small Box"/>
    <s v="Ibico EB-19 Dual Function Manual Binding System"/>
    <n v="0.39"/>
    <x v="0"/>
    <x v="3"/>
    <x v="27"/>
    <s v="Lima"/>
    <n v="45801"/>
    <x v="135"/>
    <x v="3"/>
    <d v="2015-05-17T00:00:00"/>
    <n v="0"/>
    <n v="2502.6851999999999"/>
    <n v="22"/>
    <n v="3627.08"/>
    <n v="86500"/>
    <n v="1"/>
    <n v="172.92000000000002"/>
    <x v="3"/>
  </r>
  <r>
    <x v="913"/>
    <n v="1"/>
    <s v="Amy Hall"/>
    <x v="2"/>
    <n v="0.09"/>
    <x v="0"/>
    <n v="7.64"/>
    <n v="1.39"/>
    <x v="1"/>
    <x v="3"/>
    <x v="2"/>
    <x v="15"/>
    <s v="Small Box"/>
    <s v="#10- 4 1/8&quot; x 9 1/2&quot; Security-Tint Envelopes"/>
    <n v="0.36"/>
    <x v="0"/>
    <x v="3"/>
    <x v="27"/>
    <s v="Lorain"/>
    <n v="44052"/>
    <x v="135"/>
    <x v="3"/>
    <d v="2015-05-26T00:00:00"/>
    <n v="9"/>
    <n v="0.68799999999999994"/>
    <n v="1"/>
    <n v="8.34"/>
    <n v="86500"/>
    <n v="0"/>
    <n v="7.55"/>
    <x v="3"/>
  </r>
  <r>
    <x v="914"/>
    <n v="1"/>
    <s v="Jerry Webster"/>
    <x v="4"/>
    <n v="0.06"/>
    <x v="0"/>
    <n v="2.94"/>
    <n v="0.96"/>
    <x v="1"/>
    <x v="3"/>
    <x v="2"/>
    <x v="2"/>
    <s v="Wrap Bag"/>
    <s v="Newell 343"/>
    <n v="0.57999999999999996"/>
    <x v="0"/>
    <x v="0"/>
    <x v="12"/>
    <s v="Fruit Cove"/>
    <n v="32259"/>
    <x v="135"/>
    <x v="3"/>
    <d v="2015-05-18T00:00:00"/>
    <n v="1"/>
    <n v="-8.8759999999999994"/>
    <n v="3"/>
    <n v="8.7899999999999991"/>
    <n v="88279"/>
    <n v="1"/>
    <n v="2.88"/>
    <x v="0"/>
  </r>
  <r>
    <x v="915"/>
    <n v="1"/>
    <s v="Anita Kang"/>
    <x v="4"/>
    <n v="0.04"/>
    <x v="0"/>
    <n v="62.05"/>
    <n v="3.99"/>
    <x v="1"/>
    <x v="3"/>
    <x v="2"/>
    <x v="8"/>
    <s v="Small Box"/>
    <s v="Acco Smartsocket™ Table Surge Protector, 6 Color-Coded Adapter Outlets"/>
    <n v="0.55000000000000004"/>
    <x v="0"/>
    <x v="1"/>
    <x v="10"/>
    <s v="Mundelein"/>
    <n v="60060"/>
    <x v="135"/>
    <x v="3"/>
    <d v="2015-05-18T00:00:00"/>
    <n v="1"/>
    <n v="1644.0768"/>
    <n v="40"/>
    <n v="2382.7199999999998"/>
    <n v="86794"/>
    <n v="1"/>
    <n v="62.01"/>
    <x v="1"/>
  </r>
  <r>
    <x v="916"/>
    <n v="1"/>
    <s v="Wayne English"/>
    <x v="3"/>
    <n v="7.0000000000000007E-2"/>
    <x v="0"/>
    <n v="34.54"/>
    <n v="14.72"/>
    <x v="1"/>
    <x v="3"/>
    <x v="2"/>
    <x v="5"/>
    <s v="Small Box"/>
    <s v="GBC Recycled Grain Textured Covers"/>
    <n v="0.37"/>
    <x v="0"/>
    <x v="0"/>
    <x v="17"/>
    <s v="New Iberia"/>
    <n v="70560"/>
    <x v="135"/>
    <x v="3"/>
    <d v="2015-05-18T00:00:00"/>
    <n v="1"/>
    <n v="-20.182259999999999"/>
    <n v="17"/>
    <n v="574.97"/>
    <n v="86860"/>
    <n v="1"/>
    <n v="34.47"/>
    <x v="0"/>
  </r>
  <r>
    <x v="916"/>
    <n v="0"/>
    <s v="Wayne English"/>
    <x v="3"/>
    <n v="0.02"/>
    <x v="0"/>
    <n v="12.28"/>
    <n v="6.47"/>
    <x v="1"/>
    <x v="3"/>
    <x v="2"/>
    <x v="7"/>
    <s v="Small Box"/>
    <s v="Xerox 1881"/>
    <n v="0.38"/>
    <x v="0"/>
    <x v="0"/>
    <x v="17"/>
    <s v="New Iberia"/>
    <n v="70560"/>
    <x v="135"/>
    <x v="3"/>
    <d v="2015-05-17T00:00:00"/>
    <n v="0"/>
    <n v="-156.97219999999999"/>
    <n v="9"/>
    <n v="115.22"/>
    <n v="86860"/>
    <n v="0"/>
    <n v="12.26"/>
    <x v="0"/>
  </r>
  <r>
    <x v="916"/>
    <n v="0"/>
    <s v="Wayne English"/>
    <x v="3"/>
    <n v="0.06"/>
    <x v="0"/>
    <n v="34.58"/>
    <n v="8.99"/>
    <x v="2"/>
    <x v="3"/>
    <x v="2"/>
    <x v="2"/>
    <s v="Small Pack"/>
    <s v="Panasonic KP-350BK Electric Pencil Sharpener with Auto Stop"/>
    <n v="0.56000000000000005"/>
    <x v="0"/>
    <x v="0"/>
    <x v="17"/>
    <s v="New Iberia"/>
    <n v="70560"/>
    <x v="135"/>
    <x v="3"/>
    <d v="2015-05-19T00:00:00"/>
    <n v="2"/>
    <n v="384.5043"/>
    <n v="13"/>
    <n v="456.58"/>
    <n v="86860"/>
    <n v="0"/>
    <n v="34.519999999999996"/>
    <x v="0"/>
  </r>
  <r>
    <x v="917"/>
    <n v="1"/>
    <s v="Jon Ward"/>
    <x v="0"/>
    <n v="0.1"/>
    <x v="0"/>
    <n v="1.89"/>
    <n v="0.76"/>
    <x v="1"/>
    <x v="1"/>
    <x v="2"/>
    <x v="14"/>
    <s v="Wrap Bag"/>
    <s v="Revere Boxed Rubber Bands by Revere"/>
    <n v="0.83"/>
    <x v="0"/>
    <x v="0"/>
    <x v="12"/>
    <s v="Palm Beach Gardens"/>
    <n v="33403"/>
    <x v="136"/>
    <x v="4"/>
    <d v="2015-05-20T00:00:00"/>
    <n v="2"/>
    <n v="-40.432000000000002"/>
    <n v="20"/>
    <n v="36.72"/>
    <n v="87117"/>
    <n v="1"/>
    <n v="1.7899999999999998"/>
    <x v="0"/>
  </r>
  <r>
    <x v="353"/>
    <n v="0"/>
    <s v="Joan Floyd"/>
    <x v="1"/>
    <n v="0.04"/>
    <x v="0"/>
    <n v="10.98"/>
    <n v="3.99"/>
    <x v="1"/>
    <x v="0"/>
    <x v="2"/>
    <x v="8"/>
    <s v="Small Box"/>
    <s v="Staples Surge Protector 6 outlet"/>
    <n v="0.57999999999999996"/>
    <x v="0"/>
    <x v="0"/>
    <x v="0"/>
    <s v="Gulfport"/>
    <n v="39503"/>
    <x v="136"/>
    <x v="4"/>
    <d v="2015-05-18T00:00:00"/>
    <n v="0"/>
    <n v="481.03199999999998"/>
    <n v="15"/>
    <n v="172.22"/>
    <n v="87485"/>
    <n v="1"/>
    <n v="10.940000000000001"/>
    <x v="0"/>
  </r>
  <r>
    <x v="918"/>
    <n v="1"/>
    <s v="Ted Durham"/>
    <x v="1"/>
    <n v="0.05"/>
    <x v="0"/>
    <n v="39.99"/>
    <n v="10.25"/>
    <x v="2"/>
    <x v="1"/>
    <x v="1"/>
    <x v="1"/>
    <s v="Small Box"/>
    <s v="Zoom V.92 V.44 PCI Internal Controllerless FaxModem"/>
    <n v="0.55000000000000004"/>
    <x v="0"/>
    <x v="0"/>
    <x v="12"/>
    <s v="North Port"/>
    <n v="34287"/>
    <x v="136"/>
    <x v="4"/>
    <d v="2015-05-19T00:00:00"/>
    <n v="1"/>
    <n v="4.29"/>
    <n v="3"/>
    <n v="130.91"/>
    <n v="88380"/>
    <n v="1"/>
    <n v="39.940000000000005"/>
    <x v="0"/>
  </r>
  <r>
    <x v="919"/>
    <n v="1"/>
    <s v="Molly Vincent"/>
    <x v="4"/>
    <n v="0.1"/>
    <x v="0"/>
    <n v="3.36"/>
    <n v="6.27"/>
    <x v="2"/>
    <x v="3"/>
    <x v="2"/>
    <x v="5"/>
    <s v="Small Box"/>
    <s v="Cardinal Poly Pocket Divider Pockets for Ring Binders"/>
    <n v="0.4"/>
    <x v="0"/>
    <x v="3"/>
    <x v="29"/>
    <s v="Sanford"/>
    <n v="4073"/>
    <x v="136"/>
    <x v="4"/>
    <d v="2015-05-19T00:00:00"/>
    <n v="1"/>
    <n v="-67.0565"/>
    <n v="5"/>
    <n v="20.87"/>
    <n v="91063"/>
    <n v="1"/>
    <n v="3.26"/>
    <x v="3"/>
  </r>
  <r>
    <x v="920"/>
    <n v="1"/>
    <s v="Ronnie Creech"/>
    <x v="4"/>
    <n v="7.0000000000000007E-2"/>
    <x v="0"/>
    <n v="12.28"/>
    <n v="4.8600000000000003"/>
    <x v="1"/>
    <x v="3"/>
    <x v="2"/>
    <x v="7"/>
    <s v="Small Box"/>
    <s v="Xerox 1933"/>
    <n v="0.38"/>
    <x v="0"/>
    <x v="3"/>
    <x v="29"/>
    <s v="South Portland"/>
    <n v="4106"/>
    <x v="136"/>
    <x v="4"/>
    <d v="2015-05-20T00:00:00"/>
    <n v="2"/>
    <n v="-7.94"/>
    <n v="2"/>
    <n v="25.7"/>
    <n v="91063"/>
    <n v="0"/>
    <n v="12.209999999999999"/>
    <x v="3"/>
  </r>
  <r>
    <x v="921"/>
    <n v="1"/>
    <s v="Eileen Cheek"/>
    <x v="4"/>
    <n v="0.09"/>
    <x v="0"/>
    <n v="20.99"/>
    <n v="0.99"/>
    <x v="1"/>
    <x v="3"/>
    <x v="1"/>
    <x v="12"/>
    <s v="Wrap Bag"/>
    <s v="Accessory25"/>
    <n v="0.56999999999999995"/>
    <x v="0"/>
    <x v="3"/>
    <x v="35"/>
    <s v="Norwood"/>
    <n v="2062"/>
    <x v="136"/>
    <x v="4"/>
    <d v="2015-05-18T00:00:00"/>
    <n v="0"/>
    <n v="122.292"/>
    <n v="14"/>
    <n v="229.57"/>
    <n v="91063"/>
    <n v="0"/>
    <n v="20.9"/>
    <x v="3"/>
  </r>
  <r>
    <x v="902"/>
    <n v="0"/>
    <s v="Ross Frederick"/>
    <x v="3"/>
    <n v="0"/>
    <x v="1"/>
    <n v="73.98"/>
    <n v="12.14"/>
    <x v="2"/>
    <x v="3"/>
    <x v="1"/>
    <x v="1"/>
    <s v="Small Box"/>
    <s v="Keytronic 105-Key Spanish Keyboard"/>
    <n v="0.67"/>
    <x v="0"/>
    <x v="1"/>
    <x v="18"/>
    <s v="San Antonio"/>
    <n v="78207"/>
    <x v="136"/>
    <x v="4"/>
    <d v="2015-05-20T00:00:00"/>
    <n v="2"/>
    <n v="326.25"/>
    <n v="17"/>
    <n v="1300.81"/>
    <n v="90593"/>
    <n v="1"/>
    <n v="73.98"/>
    <x v="1"/>
  </r>
  <r>
    <x v="487"/>
    <n v="0"/>
    <s v="Frances Jackson"/>
    <x v="1"/>
    <n v="7.0000000000000007E-2"/>
    <x v="0"/>
    <n v="300.98"/>
    <n v="64.73"/>
    <x v="0"/>
    <x v="3"/>
    <x v="0"/>
    <x v="9"/>
    <s v="Jumbo Drum"/>
    <s v="Global Leather and Oak Executive Chair, Black"/>
    <n v="0.56000000000000005"/>
    <x v="0"/>
    <x v="1"/>
    <x v="2"/>
    <s v="Jeffersonville"/>
    <n v="47130"/>
    <x v="137"/>
    <x v="5"/>
    <d v="2015-05-21T00:00:00"/>
    <n v="2"/>
    <n v="1399.64"/>
    <n v="14"/>
    <n v="4285.5600000000004"/>
    <n v="86828"/>
    <n v="1"/>
    <n v="300.91000000000003"/>
    <x v="1"/>
  </r>
  <r>
    <x v="487"/>
    <n v="0"/>
    <s v="Frances Jackson"/>
    <x v="1"/>
    <n v="0.01"/>
    <x v="0"/>
    <n v="20.98"/>
    <n v="45"/>
    <x v="0"/>
    <x v="3"/>
    <x v="2"/>
    <x v="6"/>
    <s v="Jumbo Drum"/>
    <s v="Tennsco Lockers, Sand"/>
    <n v="0.61"/>
    <x v="0"/>
    <x v="1"/>
    <x v="2"/>
    <s v="Jeffersonville"/>
    <n v="47130"/>
    <x v="137"/>
    <x v="5"/>
    <d v="2015-05-19T00:00:00"/>
    <n v="0"/>
    <n v="232.642"/>
    <n v="28"/>
    <n v="631.37"/>
    <n v="86828"/>
    <n v="0"/>
    <n v="20.97"/>
    <x v="1"/>
  </r>
  <r>
    <x v="922"/>
    <n v="1"/>
    <s v="Troy Cassidy"/>
    <x v="1"/>
    <n v="7.0000000000000007E-2"/>
    <x v="0"/>
    <n v="155.06"/>
    <n v="7.07"/>
    <x v="1"/>
    <x v="1"/>
    <x v="2"/>
    <x v="6"/>
    <s v="Small Box"/>
    <s v="Dual Level, Single-Width Filing Carts"/>
    <n v="0.59"/>
    <x v="0"/>
    <x v="2"/>
    <x v="8"/>
    <s v="Los Angeles"/>
    <n v="90004"/>
    <x v="137"/>
    <x v="5"/>
    <d v="2015-05-19T00:00:00"/>
    <n v="0"/>
    <n v="-121.75"/>
    <n v="14"/>
    <n v="2039.07"/>
    <n v="5920"/>
    <n v="1"/>
    <n v="154.99"/>
    <x v="2"/>
  </r>
  <r>
    <x v="923"/>
    <n v="1"/>
    <s v="Lindsay Tate"/>
    <x v="1"/>
    <n v="7.0000000000000007E-2"/>
    <x v="0"/>
    <n v="155.06"/>
    <n v="7.07"/>
    <x v="1"/>
    <x v="1"/>
    <x v="2"/>
    <x v="6"/>
    <s v="Small Box"/>
    <s v="Dual Level, Single-Width Filing Carts"/>
    <n v="0.59"/>
    <x v="0"/>
    <x v="1"/>
    <x v="19"/>
    <s v="Midwest City"/>
    <n v="73110"/>
    <x v="137"/>
    <x v="5"/>
    <d v="2015-05-19T00:00:00"/>
    <n v="0"/>
    <n v="24.35"/>
    <n v="3"/>
    <n v="436.94"/>
    <n v="89096"/>
    <n v="1"/>
    <n v="154.99"/>
    <x v="1"/>
  </r>
  <r>
    <x v="924"/>
    <n v="1"/>
    <s v="Becky Puckett"/>
    <x v="4"/>
    <n v="0.04"/>
    <x v="0"/>
    <n v="9.99"/>
    <n v="11.59"/>
    <x v="1"/>
    <x v="3"/>
    <x v="2"/>
    <x v="7"/>
    <s v="Small Box"/>
    <s v="Hammermill Color Copier Paper (28Lb. and 96 Bright)"/>
    <n v="0.4"/>
    <x v="0"/>
    <x v="2"/>
    <x v="8"/>
    <s v="Eureka"/>
    <n v="95501"/>
    <x v="137"/>
    <x v="5"/>
    <d v="2015-05-21T00:00:00"/>
    <n v="2"/>
    <n v="-92.32"/>
    <n v="5"/>
    <n v="52.09"/>
    <n v="89835"/>
    <n v="1"/>
    <n v="9.9500000000000011"/>
    <x v="2"/>
  </r>
  <r>
    <x v="735"/>
    <n v="0"/>
    <s v="Kerry Jernigan"/>
    <x v="0"/>
    <n v="0.09"/>
    <x v="0"/>
    <n v="58.14"/>
    <n v="36.61"/>
    <x v="0"/>
    <x v="3"/>
    <x v="0"/>
    <x v="10"/>
    <s v="Jumbo Box"/>
    <s v="O'Sullivan 3-Shelf Heavy-Duty Bookcases"/>
    <n v="0.61"/>
    <x v="0"/>
    <x v="2"/>
    <x v="8"/>
    <s v="Rancho Cucamonga"/>
    <n v="91730"/>
    <x v="138"/>
    <x v="6"/>
    <d v="2015-05-21T00:00:00"/>
    <n v="1"/>
    <n v="187.41200000000001"/>
    <n v="39"/>
    <n v="2115.06"/>
    <n v="90493"/>
    <n v="1"/>
    <n v="58.05"/>
    <x v="2"/>
  </r>
  <r>
    <x v="742"/>
    <n v="0"/>
    <s v="Sally Liu"/>
    <x v="0"/>
    <n v="0.1"/>
    <x v="0"/>
    <n v="442.14"/>
    <n v="14.7"/>
    <x v="0"/>
    <x v="2"/>
    <x v="1"/>
    <x v="3"/>
    <s v="Jumbo Drum"/>
    <s v="Okidata ML390 Turbo Dot Matrix Printers"/>
    <n v="0.56000000000000005"/>
    <x v="0"/>
    <x v="1"/>
    <x v="30"/>
    <s v="New Berlin"/>
    <n v="53151"/>
    <x v="138"/>
    <x v="6"/>
    <d v="2015-05-21T00:00:00"/>
    <n v="1"/>
    <n v="137.68794"/>
    <n v="6"/>
    <n v="2411.4299999999998"/>
    <n v="87187"/>
    <n v="1"/>
    <n v="442.03999999999996"/>
    <x v="1"/>
  </r>
  <r>
    <x v="925"/>
    <n v="1"/>
    <s v="Arlene Weeks"/>
    <x v="1"/>
    <n v="0.04"/>
    <x v="0"/>
    <n v="100.98"/>
    <n v="35.840000000000003"/>
    <x v="0"/>
    <x v="1"/>
    <x v="0"/>
    <x v="10"/>
    <s v="Jumbo Box"/>
    <s v="Bush Westfield Collection Bookcases, Fully Assembled"/>
    <n v="0.62"/>
    <x v="0"/>
    <x v="3"/>
    <x v="33"/>
    <s v="Union City"/>
    <n v="7086"/>
    <x v="138"/>
    <x v="6"/>
    <d v="2015-05-21T00:00:00"/>
    <n v="1"/>
    <n v="-152.76"/>
    <n v="1"/>
    <n v="110.75"/>
    <n v="90854"/>
    <n v="1"/>
    <n v="100.94"/>
    <x v="3"/>
  </r>
  <r>
    <x v="90"/>
    <n v="0"/>
    <s v="Sylvia Kumar"/>
    <x v="1"/>
    <n v="0.1"/>
    <x v="0"/>
    <n v="218.75"/>
    <n v="69.64"/>
    <x v="0"/>
    <x v="3"/>
    <x v="0"/>
    <x v="0"/>
    <s v="Jumbo Box"/>
    <s v="BoxOffice By Design Rectangular and Half-Moon Meeting Room Tables"/>
    <n v="0.77"/>
    <x v="0"/>
    <x v="0"/>
    <x v="32"/>
    <s v="Pleasure Ridge Park"/>
    <n v="40258"/>
    <x v="138"/>
    <x v="6"/>
    <d v="2015-05-21T00:00:00"/>
    <n v="1"/>
    <n v="62.298000000000002"/>
    <n v="17"/>
    <n v="2805.18"/>
    <n v="89505"/>
    <n v="1"/>
    <n v="218.65"/>
    <x v="0"/>
  </r>
  <r>
    <x v="926"/>
    <n v="1"/>
    <s v="Carole Rosen"/>
    <x v="2"/>
    <n v="0.02"/>
    <x v="0"/>
    <n v="27.48"/>
    <n v="4"/>
    <x v="1"/>
    <x v="1"/>
    <x v="1"/>
    <x v="1"/>
    <s v="Small Box"/>
    <s v="Belkin MediaBoard 104- Keyboard"/>
    <n v="0.75"/>
    <x v="0"/>
    <x v="2"/>
    <x v="37"/>
    <s v="Boise"/>
    <n v="83701"/>
    <x v="138"/>
    <x v="6"/>
    <d v="2015-05-27T00:00:00"/>
    <n v="7"/>
    <n v="19.308"/>
    <n v="3"/>
    <n v="87.21"/>
    <n v="89497"/>
    <n v="1"/>
    <n v="27.46"/>
    <x v="2"/>
  </r>
  <r>
    <x v="926"/>
    <n v="0"/>
    <s v="Carole Rosen"/>
    <x v="2"/>
    <n v="0.08"/>
    <x v="0"/>
    <n v="10.06"/>
    <n v="2.06"/>
    <x v="1"/>
    <x v="1"/>
    <x v="2"/>
    <x v="7"/>
    <s v="Wrap Bag"/>
    <s v="Riverleaf Stik-Withit® Designer Note Cubes®"/>
    <n v="0.39"/>
    <x v="0"/>
    <x v="2"/>
    <x v="37"/>
    <s v="Boise"/>
    <n v="83701"/>
    <x v="138"/>
    <x v="6"/>
    <d v="2015-05-24T00:00:00"/>
    <n v="4"/>
    <n v="0.33"/>
    <n v="4"/>
    <n v="40.15"/>
    <n v="89497"/>
    <n v="0"/>
    <n v="9.98"/>
    <x v="2"/>
  </r>
  <r>
    <x v="247"/>
    <n v="0"/>
    <s v="Jenny Gold"/>
    <x v="4"/>
    <n v="0.1"/>
    <x v="0"/>
    <n v="4.26"/>
    <n v="1.2"/>
    <x v="1"/>
    <x v="1"/>
    <x v="2"/>
    <x v="2"/>
    <s v="Wrap Bag"/>
    <s v="Dixon Prang® Watercolor Pencils, 10-Color Set with Brush"/>
    <n v="0.44"/>
    <x v="0"/>
    <x v="2"/>
    <x v="8"/>
    <s v="Los Angeles"/>
    <n v="90041"/>
    <x v="138"/>
    <x v="6"/>
    <d v="2015-05-21T00:00:00"/>
    <n v="1"/>
    <n v="15.42"/>
    <n v="88"/>
    <n v="351.56"/>
    <n v="3042"/>
    <n v="1"/>
    <n v="4.16"/>
    <x v="2"/>
  </r>
  <r>
    <x v="927"/>
    <n v="1"/>
    <s v="Joseph Grossman"/>
    <x v="4"/>
    <n v="0.1"/>
    <x v="0"/>
    <n v="4.26"/>
    <n v="1.2"/>
    <x v="1"/>
    <x v="1"/>
    <x v="2"/>
    <x v="2"/>
    <s v="Wrap Bag"/>
    <s v="Dixon Prang® Watercolor Pencils, 10-Color Set with Brush"/>
    <n v="0.44"/>
    <x v="0"/>
    <x v="2"/>
    <x v="8"/>
    <s v="Santa Maria"/>
    <n v="93454"/>
    <x v="138"/>
    <x v="6"/>
    <d v="2015-05-21T00:00:00"/>
    <n v="1"/>
    <n v="33.923999999999999"/>
    <n v="22"/>
    <n v="87.89"/>
    <n v="87980"/>
    <n v="1"/>
    <n v="4.16"/>
    <x v="2"/>
  </r>
  <r>
    <x v="928"/>
    <n v="1"/>
    <s v="Maxine Collier Grady"/>
    <x v="4"/>
    <n v="0.04"/>
    <x v="0"/>
    <n v="6.35"/>
    <n v="1.02"/>
    <x v="1"/>
    <x v="0"/>
    <x v="2"/>
    <x v="7"/>
    <s v="Wrap Bag"/>
    <s v="Telephone Message Books with Fax/Mobile Section, 5 1/2&quot; x 3 3/16&quot;"/>
    <n v="0.39"/>
    <x v="0"/>
    <x v="1"/>
    <x v="18"/>
    <s v="Dallas"/>
    <n v="75220"/>
    <x v="138"/>
    <x v="6"/>
    <d v="2015-05-23T00:00:00"/>
    <n v="3"/>
    <n v="81.91"/>
    <n v="52"/>
    <n v="318.47000000000003"/>
    <n v="20261"/>
    <n v="1"/>
    <n v="6.31"/>
    <x v="1"/>
  </r>
  <r>
    <x v="929"/>
    <n v="1"/>
    <s v="Dwight Bishop"/>
    <x v="4"/>
    <n v="0.09"/>
    <x v="0"/>
    <n v="31.74"/>
    <n v="12.62"/>
    <x v="2"/>
    <x v="0"/>
    <x v="2"/>
    <x v="5"/>
    <s v="Small Box"/>
    <s v="GBC Wire Binding Strips"/>
    <n v="0.37"/>
    <x v="0"/>
    <x v="1"/>
    <x v="18"/>
    <s v="Lancaster"/>
    <n v="75146"/>
    <x v="138"/>
    <x v="6"/>
    <d v="2015-05-20T00:00:00"/>
    <n v="0"/>
    <n v="67.107500000000002"/>
    <n v="9"/>
    <n v="270.55"/>
    <n v="86409"/>
    <n v="1"/>
    <n v="31.65"/>
    <x v="1"/>
  </r>
  <r>
    <x v="929"/>
    <n v="0"/>
    <s v="Dwight Bishop"/>
    <x v="4"/>
    <n v="0.04"/>
    <x v="0"/>
    <n v="6.35"/>
    <n v="1.02"/>
    <x v="1"/>
    <x v="0"/>
    <x v="2"/>
    <x v="7"/>
    <s v="Wrap Bag"/>
    <s v="Telephone Message Books with Fax/Mobile Section, 5 1/2&quot; x 3 3/16&quot;"/>
    <n v="0.39"/>
    <x v="0"/>
    <x v="1"/>
    <x v="18"/>
    <s v="Lancaster"/>
    <n v="75146"/>
    <x v="138"/>
    <x v="6"/>
    <d v="2015-05-23T00:00:00"/>
    <n v="3"/>
    <n v="54.937800000000003"/>
    <n v="13"/>
    <n v="79.62"/>
    <n v="86409"/>
    <n v="0"/>
    <n v="6.31"/>
    <x v="1"/>
  </r>
  <r>
    <x v="929"/>
    <n v="0"/>
    <s v="Dwight Bishop"/>
    <x v="4"/>
    <n v="0.02"/>
    <x v="0"/>
    <n v="65.989999999999995"/>
    <n v="8.99"/>
    <x v="2"/>
    <x v="0"/>
    <x v="1"/>
    <x v="12"/>
    <s v="Small Box"/>
    <s v="Talkabout T8367"/>
    <n v="0.56000000000000005"/>
    <x v="0"/>
    <x v="1"/>
    <x v="18"/>
    <s v="Lancaster"/>
    <n v="75146"/>
    <x v="138"/>
    <x v="6"/>
    <d v="2015-05-21T00:00:00"/>
    <n v="1"/>
    <n v="168.23699999999999"/>
    <n v="8"/>
    <n v="479.79"/>
    <n v="86409"/>
    <n v="0"/>
    <n v="65.97"/>
    <x v="1"/>
  </r>
  <r>
    <x v="930"/>
    <n v="1"/>
    <s v="Robert Brantley"/>
    <x v="4"/>
    <n v="0.09"/>
    <x v="0"/>
    <n v="20.48"/>
    <n v="6.32"/>
    <x v="1"/>
    <x v="1"/>
    <x v="2"/>
    <x v="8"/>
    <s v="Small Box"/>
    <s v="Kensington 6 Outlet Guardian Standard Surge Protector"/>
    <n v="0.57999999999999996"/>
    <x v="0"/>
    <x v="1"/>
    <x v="25"/>
    <s v="Dearborn Heights"/>
    <n v="48127"/>
    <x v="138"/>
    <x v="6"/>
    <d v="2015-05-21T00:00:00"/>
    <n v="1"/>
    <n v="-16.89"/>
    <n v="5"/>
    <n v="99.02"/>
    <n v="89040"/>
    <n v="1"/>
    <n v="20.39"/>
    <x v="1"/>
  </r>
  <r>
    <x v="930"/>
    <n v="0"/>
    <s v="Robert Brantley"/>
    <x v="4"/>
    <n v="0.06"/>
    <x v="0"/>
    <n v="15.67"/>
    <n v="1.39"/>
    <x v="1"/>
    <x v="1"/>
    <x v="2"/>
    <x v="15"/>
    <s v="Small Box"/>
    <s v="#10 White Business Envelopes,4 1/8 x 9 1/2"/>
    <n v="0.38"/>
    <x v="0"/>
    <x v="1"/>
    <x v="25"/>
    <s v="Dearborn Heights"/>
    <n v="48127"/>
    <x v="138"/>
    <x v="6"/>
    <d v="2015-05-21T00:00:00"/>
    <n v="1"/>
    <n v="25.51"/>
    <n v="3"/>
    <n v="46.4"/>
    <n v="89040"/>
    <n v="0"/>
    <n v="15.61"/>
    <x v="1"/>
  </r>
  <r>
    <x v="931"/>
    <n v="1"/>
    <s v="Wesley Field"/>
    <x v="4"/>
    <n v="0.08"/>
    <x v="0"/>
    <n v="30.98"/>
    <n v="8.74"/>
    <x v="1"/>
    <x v="3"/>
    <x v="2"/>
    <x v="7"/>
    <s v="Small Box"/>
    <s v="Xerox 1979"/>
    <n v="0.4"/>
    <x v="0"/>
    <x v="1"/>
    <x v="25"/>
    <s v="Westland"/>
    <n v="48185"/>
    <x v="138"/>
    <x v="6"/>
    <d v="2015-05-21T00:00:00"/>
    <n v="1"/>
    <n v="371.27199999999999"/>
    <n v="25"/>
    <n v="727.2"/>
    <n v="90387"/>
    <n v="1"/>
    <n v="30.900000000000002"/>
    <x v="1"/>
  </r>
  <r>
    <x v="932"/>
    <n v="1"/>
    <s v="Brenda Jain"/>
    <x v="4"/>
    <n v="0.09"/>
    <x v="0"/>
    <n v="159.31"/>
    <n v="60"/>
    <x v="0"/>
    <x v="3"/>
    <x v="0"/>
    <x v="0"/>
    <s v="Jumbo Drum"/>
    <s v="Hon Non-Folding Utility Tables"/>
    <n v="0.55000000000000004"/>
    <x v="0"/>
    <x v="3"/>
    <x v="28"/>
    <s v="Sharon"/>
    <n v="16146"/>
    <x v="138"/>
    <x v="6"/>
    <d v="2015-05-22T00:00:00"/>
    <n v="2"/>
    <n v="77.000895400000005"/>
    <n v="41"/>
    <n v="6173.42"/>
    <n v="90387"/>
    <n v="0"/>
    <n v="159.22"/>
    <x v="3"/>
  </r>
  <r>
    <x v="932"/>
    <n v="0"/>
    <s v="Brenda Jain"/>
    <x v="4"/>
    <n v="0.06"/>
    <x v="0"/>
    <n v="55.99"/>
    <n v="5"/>
    <x v="1"/>
    <x v="3"/>
    <x v="1"/>
    <x v="12"/>
    <s v="Small Pack"/>
    <s v="Accessory36"/>
    <n v="0.83"/>
    <x v="0"/>
    <x v="3"/>
    <x v="28"/>
    <s v="Sharon"/>
    <n v="16146"/>
    <x v="138"/>
    <x v="6"/>
    <d v="2015-05-22T00:00:00"/>
    <n v="2"/>
    <n v="27.968599999999999"/>
    <n v="33"/>
    <n v="1553.7"/>
    <n v="90387"/>
    <n v="0"/>
    <n v="55.93"/>
    <x v="3"/>
  </r>
  <r>
    <x v="546"/>
    <n v="0"/>
    <s v="Sandy Ellington"/>
    <x v="3"/>
    <n v="0.01"/>
    <x v="0"/>
    <n v="5.94"/>
    <n v="9.92"/>
    <x v="1"/>
    <x v="2"/>
    <x v="2"/>
    <x v="5"/>
    <s v="Small Box"/>
    <s v="Storex Dura Pro™ Binders"/>
    <n v="0.38"/>
    <x v="0"/>
    <x v="2"/>
    <x v="26"/>
    <s v="Reno"/>
    <n v="89502"/>
    <x v="138"/>
    <x v="6"/>
    <d v="2015-05-23T00:00:00"/>
    <n v="3"/>
    <n v="-239.315"/>
    <n v="12"/>
    <n v="74.77"/>
    <n v="90578"/>
    <n v="1"/>
    <n v="5.9300000000000006"/>
    <x v="2"/>
  </r>
  <r>
    <x v="546"/>
    <n v="0"/>
    <s v="Sandy Ellington"/>
    <x v="3"/>
    <n v="0"/>
    <x v="1"/>
    <n v="6.48"/>
    <n v="5.1100000000000003"/>
    <x v="1"/>
    <x v="2"/>
    <x v="2"/>
    <x v="7"/>
    <s v="Small Box"/>
    <s v="Xerox 231"/>
    <n v="0.37"/>
    <x v="0"/>
    <x v="2"/>
    <x v="26"/>
    <s v="Reno"/>
    <n v="89502"/>
    <x v="138"/>
    <x v="6"/>
    <d v="2015-05-22T00:00:00"/>
    <n v="2"/>
    <n v="-33.31"/>
    <n v="18"/>
    <n v="127.81"/>
    <n v="90578"/>
    <n v="0"/>
    <n v="6.48"/>
    <x v="2"/>
  </r>
  <r>
    <x v="933"/>
    <n v="1"/>
    <s v="Dolores Abrams"/>
    <x v="3"/>
    <n v="0.01"/>
    <x v="0"/>
    <n v="65.989999999999995"/>
    <n v="8.99"/>
    <x v="2"/>
    <x v="0"/>
    <x v="1"/>
    <x v="12"/>
    <s v="Small Box"/>
    <s v="5180"/>
    <n v="0.56000000000000005"/>
    <x v="0"/>
    <x v="2"/>
    <x v="8"/>
    <s v="Rancho Cucamonga"/>
    <n v="91730"/>
    <x v="138"/>
    <x v="6"/>
    <d v="2015-05-21T00:00:00"/>
    <n v="1"/>
    <n v="396.97199999999998"/>
    <n v="14"/>
    <n v="782"/>
    <n v="87135"/>
    <n v="1"/>
    <n v="65.97999999999999"/>
    <x v="2"/>
  </r>
  <r>
    <x v="156"/>
    <n v="0"/>
    <s v="Lillian Day"/>
    <x v="3"/>
    <n v="0.03"/>
    <x v="0"/>
    <n v="205.99"/>
    <n v="3"/>
    <x v="1"/>
    <x v="0"/>
    <x v="1"/>
    <x v="12"/>
    <s v="Small Box"/>
    <s v="6185"/>
    <n v="0.57999999999999996"/>
    <x v="0"/>
    <x v="3"/>
    <x v="27"/>
    <s v="Shaker Heights"/>
    <n v="44118"/>
    <x v="138"/>
    <x v="6"/>
    <d v="2015-05-21T00:00:00"/>
    <n v="1"/>
    <n v="3670.3515000000002"/>
    <n v="29"/>
    <n v="5319.35"/>
    <n v="88784"/>
    <n v="1"/>
    <n v="205.96"/>
    <x v="3"/>
  </r>
  <r>
    <x v="934"/>
    <n v="1"/>
    <s v="Lucille Rankin"/>
    <x v="0"/>
    <n v="0.04"/>
    <x v="0"/>
    <n v="1.98"/>
    <n v="0.7"/>
    <x v="2"/>
    <x v="3"/>
    <x v="2"/>
    <x v="14"/>
    <s v="Wrap Bag"/>
    <s v="Brites Rubber Bands, 1 1/2 oz. Box"/>
    <n v="0.83"/>
    <x v="0"/>
    <x v="3"/>
    <x v="22"/>
    <s v="Newington"/>
    <n v="6111"/>
    <x v="139"/>
    <x v="0"/>
    <d v="2015-05-22T00:00:00"/>
    <n v="1"/>
    <n v="-1"/>
    <n v="3"/>
    <n v="8.3000000000000007"/>
    <n v="89291"/>
    <n v="1"/>
    <n v="1.94"/>
    <x v="3"/>
  </r>
  <r>
    <x v="935"/>
    <n v="1"/>
    <s v="Vickie Andrews"/>
    <x v="0"/>
    <n v="0.03"/>
    <x v="0"/>
    <n v="55.99"/>
    <n v="5"/>
    <x v="1"/>
    <x v="3"/>
    <x v="1"/>
    <x v="12"/>
    <s v="Small Pack"/>
    <s v="Accessory36"/>
    <n v="0.83"/>
    <x v="0"/>
    <x v="3"/>
    <x v="33"/>
    <s v="Belleville"/>
    <n v="7109"/>
    <x v="139"/>
    <x v="0"/>
    <d v="2015-05-22T00:00:00"/>
    <n v="1"/>
    <n v="-221.25399999999999"/>
    <n v="9"/>
    <n v="416.95"/>
    <n v="89291"/>
    <n v="0"/>
    <n v="55.96"/>
    <x v="3"/>
  </r>
  <r>
    <x v="936"/>
    <n v="1"/>
    <s v="Marvin Hunt"/>
    <x v="0"/>
    <n v="0"/>
    <x v="1"/>
    <n v="11.97"/>
    <n v="4.9800000000000004"/>
    <x v="1"/>
    <x v="2"/>
    <x v="2"/>
    <x v="8"/>
    <s v="Small Box"/>
    <s v="Staples 6 Outlet Surge"/>
    <n v="0.57999999999999996"/>
    <x v="0"/>
    <x v="1"/>
    <x v="18"/>
    <s v="Abilene"/>
    <n v="79605"/>
    <x v="139"/>
    <x v="0"/>
    <d v="2015-05-24T00:00:00"/>
    <n v="3"/>
    <n v="3.3839999999999999"/>
    <n v="4"/>
    <n v="53.3"/>
    <n v="89258"/>
    <n v="1"/>
    <n v="11.97"/>
    <x v="1"/>
  </r>
  <r>
    <x v="937"/>
    <n v="1"/>
    <s v="June Frank Hammond"/>
    <x v="1"/>
    <n v="0.03"/>
    <x v="0"/>
    <n v="4.9800000000000004"/>
    <n v="0.8"/>
    <x v="1"/>
    <x v="0"/>
    <x v="2"/>
    <x v="7"/>
    <s v="Wrap Bag"/>
    <s v="Rediform S.O.S. Phone Message Books"/>
    <n v="0.36"/>
    <x v="0"/>
    <x v="3"/>
    <x v="33"/>
    <s v="South Vineland"/>
    <n v="8360"/>
    <x v="139"/>
    <x v="0"/>
    <d v="2015-05-22T00:00:00"/>
    <n v="1"/>
    <n v="50.2044"/>
    <n v="15"/>
    <n v="72.760000000000005"/>
    <n v="87804"/>
    <n v="1"/>
    <n v="4.95"/>
    <x v="3"/>
  </r>
  <r>
    <x v="928"/>
    <n v="0"/>
    <s v="Maxine Collier Grady"/>
    <x v="1"/>
    <n v="0.01"/>
    <x v="0"/>
    <n v="9.31"/>
    <n v="3.98"/>
    <x v="1"/>
    <x v="0"/>
    <x v="2"/>
    <x v="16"/>
    <s v="Small Pack"/>
    <s v="Acme® Forged Steel Scissors with Black Enamel Handles"/>
    <n v="0.56000000000000005"/>
    <x v="0"/>
    <x v="1"/>
    <x v="18"/>
    <s v="Dallas"/>
    <n v="75220"/>
    <x v="139"/>
    <x v="0"/>
    <d v="2015-05-22T00:00:00"/>
    <n v="1"/>
    <n v="-10.9"/>
    <n v="61"/>
    <n v="586.96"/>
    <n v="646"/>
    <n v="1"/>
    <n v="9.3000000000000007"/>
    <x v="1"/>
  </r>
  <r>
    <x v="938"/>
    <n v="1"/>
    <s v="Joanna Keith"/>
    <x v="1"/>
    <n v="0.01"/>
    <x v="0"/>
    <n v="9.31"/>
    <n v="3.98"/>
    <x v="1"/>
    <x v="0"/>
    <x v="2"/>
    <x v="16"/>
    <s v="Small Pack"/>
    <s v="Acme® Forged Steel Scissors with Black Enamel Handles"/>
    <n v="0.56000000000000005"/>
    <x v="0"/>
    <x v="1"/>
    <x v="18"/>
    <s v="Lake Jackson"/>
    <n v="77566"/>
    <x v="139"/>
    <x v="0"/>
    <d v="2015-05-22T00:00:00"/>
    <n v="1"/>
    <n v="2.1800000000000002"/>
    <n v="15"/>
    <n v="144.33000000000001"/>
    <n v="86411"/>
    <n v="1"/>
    <n v="9.3000000000000007"/>
    <x v="1"/>
  </r>
  <r>
    <x v="939"/>
    <n v="1"/>
    <s v="Catherine Mullins"/>
    <x v="2"/>
    <n v="0.09"/>
    <x v="0"/>
    <n v="5.84"/>
    <n v="0.83"/>
    <x v="1"/>
    <x v="0"/>
    <x v="2"/>
    <x v="2"/>
    <s v="Wrap Bag"/>
    <s v="Avery Hi-Liter® Smear-Safe Highlighters"/>
    <n v="0.49"/>
    <x v="0"/>
    <x v="2"/>
    <x v="4"/>
    <s v="Walla Walla"/>
    <n v="99362"/>
    <x v="139"/>
    <x v="0"/>
    <d v="2015-05-25T00:00:00"/>
    <n v="4"/>
    <n v="-2.87"/>
    <n v="1"/>
    <n v="5.9"/>
    <n v="90244"/>
    <n v="1"/>
    <n v="5.75"/>
    <x v="2"/>
  </r>
  <r>
    <x v="76"/>
    <n v="0"/>
    <s v="Neil Parker"/>
    <x v="2"/>
    <n v="0.09"/>
    <x v="0"/>
    <n v="50.98"/>
    <n v="6.5"/>
    <x v="1"/>
    <x v="2"/>
    <x v="1"/>
    <x v="1"/>
    <s v="Small Box"/>
    <s v="Microsoft Natural Multimedia Keyboard"/>
    <n v="0.73"/>
    <x v="0"/>
    <x v="0"/>
    <x v="16"/>
    <s v="Decatur"/>
    <n v="35601"/>
    <x v="139"/>
    <x v="0"/>
    <d v="2015-05-28T00:00:00"/>
    <n v="7"/>
    <n v="70.176000000000002"/>
    <n v="28"/>
    <n v="1395.41"/>
    <n v="86815"/>
    <n v="1"/>
    <n v="50.889999999999993"/>
    <x v="0"/>
  </r>
  <r>
    <x v="940"/>
    <n v="1"/>
    <s v="Marlene Davidson"/>
    <x v="2"/>
    <n v="0.03"/>
    <x v="0"/>
    <n v="20.98"/>
    <n v="1.49"/>
    <x v="1"/>
    <x v="0"/>
    <x v="2"/>
    <x v="5"/>
    <s v="Small Box"/>
    <s v="Avery Legal 4-Ring Binder"/>
    <n v="0.35"/>
    <x v="0"/>
    <x v="0"/>
    <x v="34"/>
    <s v="Hendersonville"/>
    <n v="37075"/>
    <x v="139"/>
    <x v="0"/>
    <d v="2015-05-21T00:00:00"/>
    <n v="0"/>
    <n v="30.024000000000001"/>
    <n v="20"/>
    <n v="431.43"/>
    <n v="90104"/>
    <n v="1"/>
    <n v="20.95"/>
    <x v="0"/>
  </r>
  <r>
    <x v="221"/>
    <n v="0"/>
    <s v="Pam Patton"/>
    <x v="4"/>
    <n v="0.02"/>
    <x v="0"/>
    <n v="7.64"/>
    <n v="1.39"/>
    <x v="1"/>
    <x v="2"/>
    <x v="2"/>
    <x v="15"/>
    <s v="Small Box"/>
    <s v="#10- 4 1/8&quot; x 9 1/2&quot; Security-Tint Envelopes"/>
    <n v="0.36"/>
    <x v="0"/>
    <x v="3"/>
    <x v="35"/>
    <s v="Boston"/>
    <n v="2118"/>
    <x v="139"/>
    <x v="0"/>
    <d v="2015-05-23T00:00:00"/>
    <n v="2"/>
    <n v="117.38"/>
    <n v="52"/>
    <n v="406.91"/>
    <n v="13735"/>
    <n v="1"/>
    <n v="7.62"/>
    <x v="3"/>
  </r>
  <r>
    <x v="941"/>
    <n v="1"/>
    <s v="Benjamin Strauss"/>
    <x v="4"/>
    <n v="0.02"/>
    <x v="0"/>
    <n v="7.64"/>
    <n v="1.39"/>
    <x v="1"/>
    <x v="2"/>
    <x v="2"/>
    <x v="15"/>
    <s v="Small Box"/>
    <s v="#10- 4 1/8&quot; x 9 1/2&quot; Security-Tint Envelopes"/>
    <n v="0.36"/>
    <x v="0"/>
    <x v="1"/>
    <x v="18"/>
    <s v="El Paso"/>
    <n v="79907"/>
    <x v="139"/>
    <x v="0"/>
    <d v="2015-05-23T00:00:00"/>
    <n v="2"/>
    <n v="70.193700000000007"/>
    <n v="13"/>
    <n v="101.73"/>
    <n v="88103"/>
    <n v="1"/>
    <n v="7.62"/>
    <x v="1"/>
  </r>
  <r>
    <x v="514"/>
    <n v="0"/>
    <s v="Anne Bland"/>
    <x v="4"/>
    <n v="0.04"/>
    <x v="0"/>
    <n v="2.08"/>
    <n v="1.49"/>
    <x v="1"/>
    <x v="2"/>
    <x v="2"/>
    <x v="5"/>
    <s v="Small Box"/>
    <s v="Economy Binders"/>
    <n v="0.36"/>
    <x v="0"/>
    <x v="1"/>
    <x v="18"/>
    <s v="Channelview"/>
    <n v="77530"/>
    <x v="139"/>
    <x v="0"/>
    <d v="2015-05-23T00:00:00"/>
    <n v="2"/>
    <n v="-11.281499999999999"/>
    <n v="16"/>
    <n v="33.770000000000003"/>
    <n v="89982"/>
    <n v="1"/>
    <n v="2.04"/>
    <x v="1"/>
  </r>
  <r>
    <x v="942"/>
    <n v="1"/>
    <s v="Jim Rodgers"/>
    <x v="3"/>
    <n v="7.0000000000000007E-2"/>
    <x v="0"/>
    <n v="12.99"/>
    <n v="9.44"/>
    <x v="1"/>
    <x v="0"/>
    <x v="1"/>
    <x v="3"/>
    <s v="Medium Box"/>
    <s v="Hewlett Packard 6S Scientific Calculator"/>
    <n v="0.39"/>
    <x v="0"/>
    <x v="2"/>
    <x v="24"/>
    <s v="Missoula"/>
    <n v="59801"/>
    <x v="139"/>
    <x v="0"/>
    <d v="2015-05-23T00:00:00"/>
    <n v="2"/>
    <n v="-114.6399"/>
    <n v="18"/>
    <n v="231.79"/>
    <n v="90032"/>
    <n v="1"/>
    <n v="12.92"/>
    <x v="2"/>
  </r>
  <r>
    <x v="901"/>
    <n v="0"/>
    <s v="Tony Wilkins Winters"/>
    <x v="3"/>
    <n v="0.08"/>
    <x v="0"/>
    <n v="5"/>
    <n v="3.39"/>
    <x v="1"/>
    <x v="0"/>
    <x v="2"/>
    <x v="14"/>
    <s v="Wrap Bag"/>
    <s v="Advantus Plastic Paper Clips"/>
    <n v="0.37"/>
    <x v="0"/>
    <x v="3"/>
    <x v="11"/>
    <s v="New York City"/>
    <n v="10012"/>
    <x v="139"/>
    <x v="0"/>
    <d v="2015-05-22T00:00:00"/>
    <n v="1"/>
    <n v="-17.489999999999998"/>
    <n v="58"/>
    <n v="293.06"/>
    <n v="42949"/>
    <n v="1"/>
    <n v="4.92"/>
    <x v="3"/>
  </r>
  <r>
    <x v="901"/>
    <n v="0"/>
    <s v="Tony Wilkins Winters"/>
    <x v="3"/>
    <n v="7.0000000000000007E-2"/>
    <x v="0"/>
    <n v="12.99"/>
    <n v="9.44"/>
    <x v="1"/>
    <x v="0"/>
    <x v="1"/>
    <x v="3"/>
    <s v="Medium Box"/>
    <s v="Hewlett Packard 6S Scientific Calculator"/>
    <n v="0.39"/>
    <x v="0"/>
    <x v="3"/>
    <x v="11"/>
    <s v="New York City"/>
    <n v="10012"/>
    <x v="139"/>
    <x v="0"/>
    <d v="2015-05-23T00:00:00"/>
    <n v="2"/>
    <n v="-114.6399"/>
    <n v="71"/>
    <n v="914.29"/>
    <n v="42949"/>
    <n v="0"/>
    <n v="12.92"/>
    <x v="3"/>
  </r>
  <r>
    <x v="646"/>
    <n v="0"/>
    <s v="Dana Rankin"/>
    <x v="3"/>
    <n v="0.06"/>
    <x v="0"/>
    <n v="218.08"/>
    <n v="18.059999999999999"/>
    <x v="2"/>
    <x v="1"/>
    <x v="0"/>
    <x v="9"/>
    <s v="Large Box"/>
    <s v="Lifetime Advantage™ Folding Chairs, 4/Carton"/>
    <n v="0.56999999999999995"/>
    <x v="0"/>
    <x v="2"/>
    <x v="37"/>
    <s v="Twin Falls"/>
    <n v="83301"/>
    <x v="139"/>
    <x v="0"/>
    <d v="2015-05-23T00:00:00"/>
    <n v="2"/>
    <n v="969.42"/>
    <n v="7"/>
    <n v="1488.51"/>
    <n v="87934"/>
    <n v="1"/>
    <n v="218.02"/>
    <x v="2"/>
  </r>
  <r>
    <x v="943"/>
    <n v="1"/>
    <s v="Janice Frye"/>
    <x v="0"/>
    <n v="0.1"/>
    <x v="0"/>
    <n v="130.97999999999999"/>
    <n v="30"/>
    <x v="0"/>
    <x v="0"/>
    <x v="0"/>
    <x v="9"/>
    <s v="Jumbo Drum"/>
    <s v="Office Star - Contemporary Task Swivel chair with 2-way adjustable arms, Plum"/>
    <n v="0.78"/>
    <x v="0"/>
    <x v="2"/>
    <x v="43"/>
    <s v="Las Cruces"/>
    <n v="88001"/>
    <x v="140"/>
    <x v="1"/>
    <d v="2015-05-24T00:00:00"/>
    <n v="2"/>
    <n v="2000.11"/>
    <n v="18"/>
    <n v="2259.9899999999998"/>
    <n v="89184"/>
    <n v="1"/>
    <n v="130.88"/>
    <x v="2"/>
  </r>
  <r>
    <x v="713"/>
    <n v="0"/>
    <s v="Marcia Greenberg"/>
    <x v="0"/>
    <n v="0.06"/>
    <x v="0"/>
    <n v="4.9800000000000004"/>
    <n v="4.95"/>
    <x v="1"/>
    <x v="3"/>
    <x v="2"/>
    <x v="5"/>
    <s v="Small Box"/>
    <s v="Cardinal Holdit Business Card Pockets"/>
    <n v="0.37"/>
    <x v="0"/>
    <x v="2"/>
    <x v="41"/>
    <s v="Bullhead City"/>
    <n v="86442"/>
    <x v="140"/>
    <x v="1"/>
    <d v="2015-05-24T00:00:00"/>
    <n v="2"/>
    <n v="-103.224"/>
    <n v="16"/>
    <n v="78.989999999999995"/>
    <n v="87677"/>
    <n v="1"/>
    <n v="4.9200000000000008"/>
    <x v="2"/>
  </r>
  <r>
    <x v="401"/>
    <n v="0"/>
    <s v="Wesley Waller"/>
    <x v="1"/>
    <n v="7.0000000000000007E-2"/>
    <x v="0"/>
    <n v="1.68"/>
    <n v="1.57"/>
    <x v="1"/>
    <x v="3"/>
    <x v="2"/>
    <x v="2"/>
    <s v="Wrap Bag"/>
    <s v="Newell 323"/>
    <n v="0.59"/>
    <x v="0"/>
    <x v="2"/>
    <x v="8"/>
    <s v="San Francisco"/>
    <n v="94122"/>
    <x v="140"/>
    <x v="1"/>
    <d v="2015-05-23T00:00:00"/>
    <n v="1"/>
    <n v="-35.75"/>
    <n v="116"/>
    <n v="186.59"/>
    <n v="3585"/>
    <n v="1"/>
    <n v="1.6099999999999999"/>
    <x v="2"/>
  </r>
  <r>
    <x v="944"/>
    <n v="1"/>
    <s v="Alex Harrell"/>
    <x v="1"/>
    <n v="7.0000000000000007E-2"/>
    <x v="0"/>
    <n v="10.06"/>
    <n v="2.06"/>
    <x v="1"/>
    <x v="3"/>
    <x v="2"/>
    <x v="7"/>
    <s v="Wrap Bag"/>
    <s v="Riverleaf Stik-Withit® Designer Note Cubes®"/>
    <n v="0.39"/>
    <x v="0"/>
    <x v="1"/>
    <x v="18"/>
    <s v="Gainesville"/>
    <n v="76240"/>
    <x v="140"/>
    <x v="1"/>
    <d v="2015-05-22T00:00:00"/>
    <n v="0"/>
    <n v="152.65559999999999"/>
    <n v="23"/>
    <n v="221.24"/>
    <n v="88361"/>
    <n v="1"/>
    <n v="9.99"/>
    <x v="1"/>
  </r>
  <r>
    <x v="944"/>
    <n v="0"/>
    <s v="Alex Harrell"/>
    <x v="1"/>
    <n v="7.0000000000000007E-2"/>
    <x v="0"/>
    <n v="1.68"/>
    <n v="1.57"/>
    <x v="1"/>
    <x v="3"/>
    <x v="2"/>
    <x v="2"/>
    <s v="Wrap Bag"/>
    <s v="Newell 323"/>
    <n v="0.59"/>
    <x v="0"/>
    <x v="1"/>
    <x v="18"/>
    <s v="Gainesville"/>
    <n v="76240"/>
    <x v="140"/>
    <x v="1"/>
    <d v="2015-05-23T00:00:00"/>
    <n v="1"/>
    <n v="7.15"/>
    <n v="29"/>
    <n v="46.65"/>
    <n v="88361"/>
    <n v="0"/>
    <n v="1.6099999999999999"/>
    <x v="1"/>
  </r>
  <r>
    <x v="680"/>
    <n v="0"/>
    <s v="Lois Hansen"/>
    <x v="2"/>
    <n v="0.03"/>
    <x v="0"/>
    <n v="256.99"/>
    <n v="11.25"/>
    <x v="1"/>
    <x v="2"/>
    <x v="1"/>
    <x v="1"/>
    <s v="Small Box"/>
    <s v="Hayes Optima 56K V.90 Internal Voice Modem"/>
    <n v="0.51"/>
    <x v="0"/>
    <x v="3"/>
    <x v="11"/>
    <s v="New York City"/>
    <n v="10009"/>
    <x v="140"/>
    <x v="1"/>
    <d v="2015-05-22T00:00:00"/>
    <n v="0"/>
    <n v="1489.8"/>
    <n v="32"/>
    <n v="8216.2800000000007"/>
    <n v="46853"/>
    <n v="1"/>
    <n v="256.96000000000004"/>
    <x v="3"/>
  </r>
  <r>
    <x v="792"/>
    <n v="0"/>
    <s v="Ryan Foster"/>
    <x v="4"/>
    <n v="0.01"/>
    <x v="0"/>
    <n v="115.99"/>
    <n v="56.14"/>
    <x v="0"/>
    <x v="2"/>
    <x v="1"/>
    <x v="3"/>
    <s v="Jumbo Drum"/>
    <s v="Hewlett-Packard Deskjet 5550 Color Inkjet Printer"/>
    <n v="0.4"/>
    <x v="0"/>
    <x v="2"/>
    <x v="3"/>
    <s v="Aurora"/>
    <n v="80013"/>
    <x v="140"/>
    <x v="1"/>
    <d v="2015-05-23T00:00:00"/>
    <n v="1"/>
    <n v="-164.39519999999999"/>
    <n v="5"/>
    <n v="604.35"/>
    <n v="86535"/>
    <n v="1"/>
    <n v="115.97999999999999"/>
    <x v="2"/>
  </r>
  <r>
    <x v="945"/>
    <n v="1"/>
    <s v="Fred Barber"/>
    <x v="4"/>
    <n v="0.01"/>
    <x v="0"/>
    <n v="35.99"/>
    <n v="0.99"/>
    <x v="1"/>
    <x v="0"/>
    <x v="1"/>
    <x v="12"/>
    <s v="Small Pack"/>
    <s v="Accessory31"/>
    <n v="0.35"/>
    <x v="0"/>
    <x v="1"/>
    <x v="30"/>
    <s v="Oak Creek"/>
    <n v="53154"/>
    <x v="140"/>
    <x v="1"/>
    <d v="2015-05-23T00:00:00"/>
    <n v="1"/>
    <n v="882.48239999999998"/>
    <n v="41"/>
    <n v="1278.96"/>
    <n v="89047"/>
    <n v="1"/>
    <n v="35.980000000000004"/>
    <x v="1"/>
  </r>
  <r>
    <x v="946"/>
    <n v="1"/>
    <s v="Lester Woodward Maynard"/>
    <x v="3"/>
    <n v="0.03"/>
    <x v="0"/>
    <n v="25.98"/>
    <n v="4.08"/>
    <x v="1"/>
    <x v="0"/>
    <x v="2"/>
    <x v="2"/>
    <s v="Small Pack"/>
    <s v="Boston 1799 Powerhouse™ Electric Pencil Sharpener"/>
    <n v="0.56999999999999995"/>
    <x v="0"/>
    <x v="3"/>
    <x v="11"/>
    <s v="Lindenhurst"/>
    <n v="11757"/>
    <x v="140"/>
    <x v="1"/>
    <d v="2015-05-25T00:00:00"/>
    <n v="3"/>
    <n v="295.90649999999999"/>
    <n v="16"/>
    <n v="428.85"/>
    <n v="89174"/>
    <n v="1"/>
    <n v="25.95"/>
    <x v="3"/>
  </r>
  <r>
    <x v="946"/>
    <n v="0"/>
    <s v="Lester Woodward Maynard"/>
    <x v="3"/>
    <n v="0.1"/>
    <x v="0"/>
    <n v="20.98"/>
    <n v="53.03"/>
    <x v="0"/>
    <x v="0"/>
    <x v="2"/>
    <x v="6"/>
    <s v="Jumbo Drum"/>
    <s v="Tennsco Lockers, Gray"/>
    <n v="0.78"/>
    <x v="0"/>
    <x v="3"/>
    <x v="11"/>
    <s v="Lindenhurst"/>
    <n v="11757"/>
    <x v="140"/>
    <x v="1"/>
    <d v="2015-05-22T00:00:00"/>
    <n v="0"/>
    <n v="-2111.36"/>
    <n v="16"/>
    <n v="342.54"/>
    <n v="89174"/>
    <n v="0"/>
    <n v="20.88"/>
    <x v="3"/>
  </r>
  <r>
    <x v="947"/>
    <n v="1"/>
    <s v="Derek Sweeney"/>
    <x v="0"/>
    <n v="0.01"/>
    <x v="0"/>
    <n v="2.16"/>
    <n v="6.05"/>
    <x v="1"/>
    <x v="3"/>
    <x v="2"/>
    <x v="5"/>
    <s v="Small Box"/>
    <s v="Peel &amp; Stick Add-On Corner Pockets"/>
    <n v="0.37"/>
    <x v="0"/>
    <x v="0"/>
    <x v="17"/>
    <s v="Lafayette"/>
    <n v="70506"/>
    <x v="141"/>
    <x v="2"/>
    <d v="2015-05-25T00:00:00"/>
    <n v="2"/>
    <n v="395.76"/>
    <n v="24"/>
    <n v="58.05"/>
    <n v="87208"/>
    <n v="1"/>
    <n v="2.1500000000000004"/>
    <x v="0"/>
  </r>
  <r>
    <x v="948"/>
    <n v="1"/>
    <s v="Gretchen Orr"/>
    <x v="0"/>
    <n v="7.0000000000000007E-2"/>
    <x v="0"/>
    <n v="21.38"/>
    <n v="8.99"/>
    <x v="1"/>
    <x v="3"/>
    <x v="2"/>
    <x v="2"/>
    <s v="Small Pack"/>
    <s v="Boston 1730 StandUp Electric Pencil Sharpener"/>
    <n v="0.59"/>
    <x v="0"/>
    <x v="0"/>
    <x v="17"/>
    <s v="Lake Charles"/>
    <n v="70601"/>
    <x v="141"/>
    <x v="2"/>
    <d v="2015-05-25T00:00:00"/>
    <n v="2"/>
    <n v="-39.396000000000001"/>
    <n v="3"/>
    <n v="68.64"/>
    <n v="87208"/>
    <n v="0"/>
    <n v="21.31"/>
    <x v="0"/>
  </r>
  <r>
    <x v="949"/>
    <n v="1"/>
    <s v="Jesse Williamson"/>
    <x v="1"/>
    <n v="7.0000000000000007E-2"/>
    <x v="0"/>
    <n v="2.61"/>
    <n v="0.5"/>
    <x v="1"/>
    <x v="2"/>
    <x v="2"/>
    <x v="13"/>
    <s v="Small Box"/>
    <s v="Avery 494"/>
    <n v="0.39"/>
    <x v="0"/>
    <x v="2"/>
    <x v="15"/>
    <s v="Spanish Fork"/>
    <n v="84660"/>
    <x v="141"/>
    <x v="2"/>
    <d v="2015-05-23T00:00:00"/>
    <n v="0"/>
    <n v="27.013500000000001"/>
    <n v="15"/>
    <n v="39.15"/>
    <n v="86913"/>
    <n v="1"/>
    <n v="2.54"/>
    <x v="2"/>
  </r>
  <r>
    <x v="950"/>
    <n v="1"/>
    <s v="Nicole Goldstein"/>
    <x v="1"/>
    <n v="0.03"/>
    <x v="0"/>
    <n v="42.8"/>
    <n v="2.99"/>
    <x v="1"/>
    <x v="3"/>
    <x v="2"/>
    <x v="5"/>
    <s v="Small Box"/>
    <s v="Wilson Jones Elliptical Ring 3 1/2&quot; Capacity Binders, 800 sheets"/>
    <n v="0.36"/>
    <x v="0"/>
    <x v="3"/>
    <x v="36"/>
    <s v="Annapolis"/>
    <n v="21403"/>
    <x v="141"/>
    <x v="2"/>
    <d v="2015-05-24T00:00:00"/>
    <n v="1"/>
    <n v="462.92099999999999"/>
    <n v="16"/>
    <n v="670.9"/>
    <n v="87298"/>
    <n v="1"/>
    <n v="42.769999999999996"/>
    <x v="3"/>
  </r>
  <r>
    <x v="951"/>
    <n v="1"/>
    <s v="Anne Armstrong"/>
    <x v="2"/>
    <n v="7.0000000000000007E-2"/>
    <x v="0"/>
    <n v="16.91"/>
    <n v="6.25"/>
    <x v="1"/>
    <x v="2"/>
    <x v="2"/>
    <x v="6"/>
    <s v="Small Box"/>
    <s v="Tenex Personal Self-Stacking Standard File Box, Black/Gray"/>
    <n v="0.57999999999999996"/>
    <x v="0"/>
    <x v="3"/>
    <x v="33"/>
    <s v="Millville"/>
    <n v="8332"/>
    <x v="141"/>
    <x v="2"/>
    <d v="2015-05-30T00:00:00"/>
    <n v="7"/>
    <n v="7.9"/>
    <n v="31"/>
    <n v="492.9"/>
    <n v="86014"/>
    <n v="1"/>
    <n v="16.84"/>
    <x v="3"/>
  </r>
  <r>
    <x v="914"/>
    <n v="0"/>
    <s v="Jerry Webster"/>
    <x v="2"/>
    <n v="0.04"/>
    <x v="0"/>
    <n v="67.28"/>
    <n v="19.989999999999998"/>
    <x v="1"/>
    <x v="3"/>
    <x v="2"/>
    <x v="5"/>
    <s v="Small Box"/>
    <s v="Catalog Binders with Expanding Posts"/>
    <n v="0.4"/>
    <x v="0"/>
    <x v="0"/>
    <x v="12"/>
    <s v="Fruit Cove"/>
    <n v="32259"/>
    <x v="141"/>
    <x v="2"/>
    <d v="2015-05-28T00:00:00"/>
    <n v="5"/>
    <n v="14.754"/>
    <n v="30"/>
    <n v="2051.6799999999998"/>
    <n v="88282"/>
    <n v="1"/>
    <n v="67.239999999999995"/>
    <x v="0"/>
  </r>
  <r>
    <x v="914"/>
    <n v="0"/>
    <s v="Jerry Webster"/>
    <x v="2"/>
    <n v="0.1"/>
    <x v="0"/>
    <n v="130.97999999999999"/>
    <n v="54.74"/>
    <x v="0"/>
    <x v="3"/>
    <x v="0"/>
    <x v="10"/>
    <s v="Jumbo Box"/>
    <s v="O'Sullivan Elevations Bookcase, Cherry Finish"/>
    <n v="0.69"/>
    <x v="0"/>
    <x v="0"/>
    <x v="12"/>
    <s v="Fruit Cove"/>
    <n v="32259"/>
    <x v="141"/>
    <x v="2"/>
    <d v="2015-05-23T00:00:00"/>
    <n v="0"/>
    <n v="669.61199999999997"/>
    <n v="42"/>
    <n v="5295.03"/>
    <n v="88282"/>
    <n v="0"/>
    <n v="130.88"/>
    <x v="0"/>
  </r>
  <r>
    <x v="914"/>
    <n v="0"/>
    <s v="Jerry Webster"/>
    <x v="2"/>
    <n v="0.04"/>
    <x v="0"/>
    <n v="2.78"/>
    <n v="1.25"/>
    <x v="1"/>
    <x v="3"/>
    <x v="2"/>
    <x v="2"/>
    <s v="Wrap Bag"/>
    <s v="Newell 318"/>
    <n v="0.59"/>
    <x v="0"/>
    <x v="0"/>
    <x v="12"/>
    <s v="Fruit Cove"/>
    <n v="32259"/>
    <x v="141"/>
    <x v="2"/>
    <d v="2015-05-23T00:00:00"/>
    <n v="0"/>
    <n v="213"/>
    <n v="28"/>
    <n v="80.27"/>
    <n v="88282"/>
    <n v="0"/>
    <n v="2.7399999999999998"/>
    <x v="0"/>
  </r>
  <r>
    <x v="952"/>
    <n v="1"/>
    <s v="Bruce Stark"/>
    <x v="4"/>
    <n v="0.05"/>
    <x v="0"/>
    <n v="63.94"/>
    <n v="14.48"/>
    <x v="1"/>
    <x v="3"/>
    <x v="0"/>
    <x v="11"/>
    <s v="Small Box"/>
    <s v="Howard Miller 16&quot; Diameter Gallery Wall Clock"/>
    <n v="0.46"/>
    <x v="0"/>
    <x v="3"/>
    <x v="27"/>
    <s v="Dayton"/>
    <n v="45406"/>
    <x v="141"/>
    <x v="2"/>
    <d v="2015-05-25T00:00:00"/>
    <n v="2"/>
    <n v="1372.6307999999999"/>
    <n v="31"/>
    <n v="1989.32"/>
    <n v="89320"/>
    <n v="1"/>
    <n v="63.89"/>
    <x v="3"/>
  </r>
  <r>
    <x v="897"/>
    <n v="0"/>
    <s v="Ruth Lamm"/>
    <x v="4"/>
    <n v="0.05"/>
    <x v="0"/>
    <n v="204.1"/>
    <n v="13.99"/>
    <x v="1"/>
    <x v="0"/>
    <x v="1"/>
    <x v="3"/>
    <s v="Medium Box"/>
    <s v="Soundgear Copyboard Conference Phone, Optional Battery"/>
    <n v="0.37"/>
    <x v="0"/>
    <x v="1"/>
    <x v="10"/>
    <s v="Vernon Hills"/>
    <n v="60061"/>
    <x v="141"/>
    <x v="2"/>
    <d v="2015-05-25T00:00:00"/>
    <n v="2"/>
    <n v="5924.1122999999998"/>
    <n v="41"/>
    <n v="8585.67"/>
    <n v="91175"/>
    <n v="1"/>
    <n v="204.04999999999998"/>
    <x v="1"/>
  </r>
  <r>
    <x v="25"/>
    <n v="0"/>
    <s v="Troy Casey"/>
    <x v="4"/>
    <n v="0.05"/>
    <x v="0"/>
    <n v="12.88"/>
    <n v="4.59"/>
    <x v="1"/>
    <x v="2"/>
    <x v="2"/>
    <x v="16"/>
    <s v="Wrap Bag"/>
    <s v="Martin-Yale Premier Letter Opener"/>
    <n v="0.82"/>
    <x v="0"/>
    <x v="1"/>
    <x v="7"/>
    <s v="Edina"/>
    <n v="55410"/>
    <x v="141"/>
    <x v="2"/>
    <d v="2015-05-25T00:00:00"/>
    <n v="2"/>
    <n v="5.98"/>
    <n v="3"/>
    <n v="42.35"/>
    <n v="91286"/>
    <n v="1"/>
    <n v="12.83"/>
    <x v="1"/>
  </r>
  <r>
    <x v="953"/>
    <n v="1"/>
    <s v="Albert Tyson"/>
    <x v="3"/>
    <n v="0.09"/>
    <x v="0"/>
    <n v="77.510000000000005"/>
    <n v="4"/>
    <x v="2"/>
    <x v="2"/>
    <x v="1"/>
    <x v="1"/>
    <s v="Small Box"/>
    <s v="Micro Innovations Media Access Pro Keyboard"/>
    <n v="0.76"/>
    <x v="0"/>
    <x v="0"/>
    <x v="0"/>
    <s v="Olive Branch"/>
    <n v="38654"/>
    <x v="141"/>
    <x v="2"/>
    <d v="2015-05-25T00:00:00"/>
    <n v="2"/>
    <n v="-986.524"/>
    <n v="17"/>
    <n v="1300.54"/>
    <n v="90524"/>
    <n v="1"/>
    <n v="77.42"/>
    <x v="0"/>
  </r>
  <r>
    <x v="953"/>
    <n v="0"/>
    <s v="Albert Tyson"/>
    <x v="3"/>
    <n v="0"/>
    <x v="1"/>
    <n v="2.88"/>
    <n v="0.7"/>
    <x v="1"/>
    <x v="2"/>
    <x v="2"/>
    <x v="2"/>
    <s v="Wrap Bag"/>
    <s v="Newell 340"/>
    <n v="0.56000000000000005"/>
    <x v="0"/>
    <x v="0"/>
    <x v="0"/>
    <s v="Olive Branch"/>
    <n v="38654"/>
    <x v="141"/>
    <x v="2"/>
    <d v="2015-05-25T00:00:00"/>
    <n v="2"/>
    <n v="-141.666"/>
    <n v="13"/>
    <n v="38.06"/>
    <n v="90524"/>
    <n v="0"/>
    <n v="2.88"/>
    <x v="0"/>
  </r>
  <r>
    <x v="954"/>
    <n v="1"/>
    <s v="Tonya Miller"/>
    <x v="3"/>
    <n v="0.08"/>
    <x v="0"/>
    <n v="4.13"/>
    <n v="1.17"/>
    <x v="1"/>
    <x v="2"/>
    <x v="2"/>
    <x v="2"/>
    <s v="Wrap Bag"/>
    <s v="Newell 31"/>
    <n v="0.56999999999999995"/>
    <x v="0"/>
    <x v="1"/>
    <x v="30"/>
    <s v="Janesville"/>
    <n v="53545"/>
    <x v="141"/>
    <x v="2"/>
    <d v="2015-05-25T00:00:00"/>
    <n v="2"/>
    <n v="-5.54"/>
    <n v="1"/>
    <n v="4.21"/>
    <n v="90322"/>
    <n v="1"/>
    <n v="4.05"/>
    <x v="1"/>
  </r>
  <r>
    <x v="955"/>
    <n v="1"/>
    <s v="Barbara McNamara"/>
    <x v="0"/>
    <n v="7.0000000000000007E-2"/>
    <x v="0"/>
    <n v="124.49"/>
    <n v="51.94"/>
    <x v="0"/>
    <x v="3"/>
    <x v="0"/>
    <x v="0"/>
    <s v="Jumbo Box"/>
    <s v="Bevis 36 x 72 Conference Tables"/>
    <n v="0.63"/>
    <x v="0"/>
    <x v="2"/>
    <x v="41"/>
    <s v="Kingman"/>
    <n v="86401"/>
    <x v="142"/>
    <x v="3"/>
    <d v="2015-05-25T00:00:00"/>
    <n v="1"/>
    <n v="1074.44"/>
    <n v="14"/>
    <n v="1714.93"/>
    <n v="91131"/>
    <n v="1"/>
    <n v="124.42"/>
    <x v="2"/>
  </r>
  <r>
    <x v="956"/>
    <n v="1"/>
    <s v="Malcolm Robertson"/>
    <x v="0"/>
    <n v="0.06"/>
    <x v="0"/>
    <n v="25.98"/>
    <n v="14.36"/>
    <x v="0"/>
    <x v="3"/>
    <x v="0"/>
    <x v="9"/>
    <s v="Jumbo Drum"/>
    <s v="Global Stack Chair without Arms, Black"/>
    <n v="0.6"/>
    <x v="0"/>
    <x v="1"/>
    <x v="18"/>
    <s v="Amarillo"/>
    <n v="79109"/>
    <x v="142"/>
    <x v="3"/>
    <d v="2015-05-25T00:00:00"/>
    <n v="1"/>
    <n v="55.887999999999998"/>
    <n v="41"/>
    <n v="1033.56"/>
    <n v="89537"/>
    <n v="1"/>
    <n v="25.92"/>
    <x v="1"/>
  </r>
  <r>
    <x v="957"/>
    <n v="1"/>
    <s v="Patrick Adcock"/>
    <x v="1"/>
    <n v="0.06"/>
    <x v="0"/>
    <n v="15.01"/>
    <n v="8.4"/>
    <x v="1"/>
    <x v="0"/>
    <x v="2"/>
    <x v="5"/>
    <s v="Small Box"/>
    <s v="GBC Prepunched Paper, 19-Hole, for Binding Systems, 24-lb"/>
    <n v="0.39"/>
    <x v="0"/>
    <x v="1"/>
    <x v="2"/>
    <s v="Schererville"/>
    <n v="46375"/>
    <x v="142"/>
    <x v="3"/>
    <d v="2015-05-26T00:00:00"/>
    <n v="2"/>
    <n v="1.6169"/>
    <n v="22"/>
    <n v="333.04"/>
    <n v="87611"/>
    <n v="1"/>
    <n v="14.95"/>
    <x v="1"/>
  </r>
  <r>
    <x v="957"/>
    <n v="0"/>
    <s v="Patrick Adcock"/>
    <x v="1"/>
    <n v="0.09"/>
    <x v="0"/>
    <n v="40.479999999999997"/>
    <n v="19.989999999999998"/>
    <x v="1"/>
    <x v="0"/>
    <x v="1"/>
    <x v="1"/>
    <s v="Small Box"/>
    <s v="Keytronic Designer 104- Key Black Keyboard"/>
    <n v="0.77"/>
    <x v="0"/>
    <x v="1"/>
    <x v="2"/>
    <s v="Schererville"/>
    <n v="46375"/>
    <x v="142"/>
    <x v="3"/>
    <d v="2015-05-26T00:00:00"/>
    <n v="2"/>
    <n v="65.394000000000005"/>
    <n v="12"/>
    <n v="472.44"/>
    <n v="87611"/>
    <n v="0"/>
    <n v="40.389999999999993"/>
    <x v="1"/>
  </r>
  <r>
    <x v="957"/>
    <n v="0"/>
    <s v="Patrick Adcock"/>
    <x v="1"/>
    <n v="0.05"/>
    <x v="0"/>
    <n v="12.28"/>
    <n v="6.13"/>
    <x v="1"/>
    <x v="0"/>
    <x v="2"/>
    <x v="6"/>
    <s v="Small Box"/>
    <s v="Recycled Eldon Regeneration Jumbo File"/>
    <n v="0.56999999999999995"/>
    <x v="0"/>
    <x v="1"/>
    <x v="2"/>
    <s v="Schererville"/>
    <n v="46375"/>
    <x v="142"/>
    <x v="3"/>
    <d v="2015-05-25T00:00:00"/>
    <n v="1"/>
    <n v="1.3360000000000001"/>
    <n v="1"/>
    <n v="18.73"/>
    <n v="87611"/>
    <n v="0"/>
    <n v="12.229999999999999"/>
    <x v="1"/>
  </r>
  <r>
    <x v="958"/>
    <n v="1"/>
    <s v="Mike Howard"/>
    <x v="1"/>
    <n v="0.08"/>
    <x v="0"/>
    <n v="40.98"/>
    <n v="7.2"/>
    <x v="2"/>
    <x v="1"/>
    <x v="2"/>
    <x v="8"/>
    <s v="Small Box"/>
    <s v="Kensington 6 Outlet SmartSocket Surge Protector"/>
    <n v="0.6"/>
    <x v="0"/>
    <x v="3"/>
    <x v="27"/>
    <s v="Hilliard"/>
    <n v="43026"/>
    <x v="142"/>
    <x v="3"/>
    <d v="2015-05-25T00:00:00"/>
    <n v="1"/>
    <n v="-16.64"/>
    <n v="3"/>
    <n v="119.86"/>
    <n v="86221"/>
    <n v="1"/>
    <n v="40.9"/>
    <x v="3"/>
  </r>
  <r>
    <x v="958"/>
    <n v="0"/>
    <s v="Mike Howard"/>
    <x v="1"/>
    <n v="0.08"/>
    <x v="0"/>
    <n v="8.1199999999999992"/>
    <n v="2.83"/>
    <x v="2"/>
    <x v="1"/>
    <x v="1"/>
    <x v="1"/>
    <s v="Small Pack"/>
    <s v="Imation Neon Mac Format Diskettes, 10/Pack"/>
    <n v="0.77"/>
    <x v="0"/>
    <x v="3"/>
    <x v="27"/>
    <s v="Hilliard"/>
    <n v="43026"/>
    <x v="142"/>
    <x v="3"/>
    <d v="2015-05-25T00:00:00"/>
    <n v="1"/>
    <n v="-59.73"/>
    <n v="12"/>
    <n v="98.77"/>
    <n v="86221"/>
    <n v="0"/>
    <n v="8.0399999999999991"/>
    <x v="3"/>
  </r>
  <r>
    <x v="958"/>
    <n v="0"/>
    <s v="Mike Howard"/>
    <x v="1"/>
    <n v="0.02"/>
    <x v="0"/>
    <n v="262.11"/>
    <n v="62.74"/>
    <x v="0"/>
    <x v="1"/>
    <x v="0"/>
    <x v="0"/>
    <s v="Jumbo Box"/>
    <s v="Bevis Boat-Shaped Conference Table"/>
    <n v="0.75"/>
    <x v="0"/>
    <x v="3"/>
    <x v="27"/>
    <s v="Hilliard"/>
    <n v="43026"/>
    <x v="142"/>
    <x v="3"/>
    <d v="2015-05-25T00:00:00"/>
    <n v="1"/>
    <n v="-633.441237"/>
    <n v="9"/>
    <n v="2495.35"/>
    <n v="86221"/>
    <n v="0"/>
    <n v="262.09000000000003"/>
    <x v="3"/>
  </r>
  <r>
    <x v="959"/>
    <n v="1"/>
    <s v="Dana Boyle"/>
    <x v="2"/>
    <n v="0.1"/>
    <x v="0"/>
    <n v="80.97"/>
    <n v="33.6"/>
    <x v="0"/>
    <x v="2"/>
    <x v="1"/>
    <x v="3"/>
    <s v="Jumbo Drum"/>
    <s v="Lexmark Z25 Color Inkjet Printer"/>
    <n v="0.37"/>
    <x v="0"/>
    <x v="3"/>
    <x v="27"/>
    <s v="Troy"/>
    <n v="45373"/>
    <x v="142"/>
    <x v="3"/>
    <d v="2015-05-29T00:00:00"/>
    <n v="5"/>
    <n v="66.22"/>
    <n v="11"/>
    <n v="837.57"/>
    <n v="90501"/>
    <n v="1"/>
    <n v="80.87"/>
    <x v="3"/>
  </r>
  <r>
    <x v="959"/>
    <n v="0"/>
    <s v="Dana Boyle"/>
    <x v="2"/>
    <n v="0.02"/>
    <x v="0"/>
    <n v="6.48"/>
    <n v="5.1100000000000003"/>
    <x v="1"/>
    <x v="2"/>
    <x v="2"/>
    <x v="7"/>
    <s v="Small Box"/>
    <s v="Xerox 231"/>
    <n v="0.37"/>
    <x v="0"/>
    <x v="3"/>
    <x v="27"/>
    <s v="Troy"/>
    <n v="45373"/>
    <x v="142"/>
    <x v="3"/>
    <d v="2015-05-28T00:00:00"/>
    <n v="4"/>
    <n v="-23.53"/>
    <n v="8"/>
    <n v="56.22"/>
    <n v="90501"/>
    <n v="0"/>
    <n v="6.4600000000000009"/>
    <x v="3"/>
  </r>
  <r>
    <x v="960"/>
    <n v="1"/>
    <s v="Veronica Peck"/>
    <x v="4"/>
    <n v="0.1"/>
    <x v="0"/>
    <n v="218.08"/>
    <n v="18.059999999999999"/>
    <x v="2"/>
    <x v="1"/>
    <x v="0"/>
    <x v="9"/>
    <s v="Large Box"/>
    <s v="Lifetime Advantage™ Folding Chairs, 4/Carton"/>
    <n v="0.56999999999999995"/>
    <x v="0"/>
    <x v="2"/>
    <x v="8"/>
    <s v="South Lake Tahoe"/>
    <n v="96150"/>
    <x v="142"/>
    <x v="3"/>
    <d v="2015-05-25T00:00:00"/>
    <n v="1"/>
    <n v="1318.83"/>
    <n v="12"/>
    <n v="2366.5100000000002"/>
    <n v="86735"/>
    <n v="1"/>
    <n v="217.98000000000002"/>
    <x v="2"/>
  </r>
  <r>
    <x v="199"/>
    <n v="0"/>
    <s v="Arlene Wiggins Dalton"/>
    <x v="3"/>
    <n v="0.05"/>
    <x v="0"/>
    <n v="150.97999999999999"/>
    <n v="43.71"/>
    <x v="0"/>
    <x v="2"/>
    <x v="0"/>
    <x v="9"/>
    <s v="Jumbo Drum"/>
    <s v="Global Airflow Leather Mesh Back Chair, Black"/>
    <n v="0.55000000000000004"/>
    <x v="0"/>
    <x v="1"/>
    <x v="18"/>
    <s v="Huntsville"/>
    <n v="77340"/>
    <x v="142"/>
    <x v="3"/>
    <d v="2015-05-25T00:00:00"/>
    <n v="1"/>
    <n v="650.29999999999995"/>
    <n v="12"/>
    <n v="1857.08"/>
    <n v="89053"/>
    <n v="1"/>
    <n v="150.92999999999998"/>
    <x v="1"/>
  </r>
  <r>
    <x v="441"/>
    <n v="0"/>
    <s v="Ann Steele"/>
    <x v="3"/>
    <n v="0.03"/>
    <x v="0"/>
    <n v="20.99"/>
    <n v="0.99"/>
    <x v="1"/>
    <x v="1"/>
    <x v="1"/>
    <x v="12"/>
    <s v="Wrap Bag"/>
    <s v="Accessory25"/>
    <n v="0.56999999999999995"/>
    <x v="0"/>
    <x v="2"/>
    <x v="4"/>
    <s v="Kirkland"/>
    <n v="98034"/>
    <x v="142"/>
    <x v="3"/>
    <d v="2015-05-26T00:00:00"/>
    <n v="2"/>
    <n v="4.1821999999999999"/>
    <n v="9"/>
    <n v="158.87"/>
    <n v="88449"/>
    <n v="1"/>
    <n v="20.959999999999997"/>
    <x v="2"/>
  </r>
  <r>
    <x v="961"/>
    <n v="1"/>
    <s v="Thelma Abrams"/>
    <x v="0"/>
    <n v="0"/>
    <x v="1"/>
    <n v="7.59"/>
    <n v="4"/>
    <x v="1"/>
    <x v="0"/>
    <x v="0"/>
    <x v="11"/>
    <s v="Wrap Bag"/>
    <s v="Master Giant Foot® Doorstop, Safety Yellow"/>
    <n v="0.42"/>
    <x v="0"/>
    <x v="1"/>
    <x v="10"/>
    <s v="Urbana"/>
    <n v="61801"/>
    <x v="143"/>
    <x v="4"/>
    <d v="2015-05-28T00:00:00"/>
    <n v="3"/>
    <n v="86.438000000000002"/>
    <n v="43"/>
    <n v="355.92"/>
    <n v="88085"/>
    <n v="1"/>
    <n v="7.59"/>
    <x v="1"/>
  </r>
  <r>
    <x v="161"/>
    <n v="0"/>
    <s v="April Hu"/>
    <x v="1"/>
    <n v="0.09"/>
    <x v="0"/>
    <n v="17.98"/>
    <n v="8.51"/>
    <x v="1"/>
    <x v="2"/>
    <x v="1"/>
    <x v="3"/>
    <s v="Medium Box"/>
    <s v="Canon P1-DHIII Palm Printing Calculator"/>
    <n v="0.4"/>
    <x v="0"/>
    <x v="2"/>
    <x v="41"/>
    <s v="Mesa"/>
    <n v="85204"/>
    <x v="143"/>
    <x v="4"/>
    <d v="2015-05-27T00:00:00"/>
    <n v="2"/>
    <n v="-6.6120000000000001"/>
    <n v="12"/>
    <n v="211.13"/>
    <n v="90026"/>
    <n v="1"/>
    <n v="17.89"/>
    <x v="2"/>
  </r>
  <r>
    <x v="962"/>
    <n v="1"/>
    <s v="Priscilla Frank"/>
    <x v="1"/>
    <n v="0.01"/>
    <x v="0"/>
    <n v="3.15"/>
    <n v="0.49"/>
    <x v="1"/>
    <x v="2"/>
    <x v="2"/>
    <x v="13"/>
    <s v="Small Box"/>
    <s v="Self-Adhesive Removable Labels"/>
    <n v="0.37"/>
    <x v="0"/>
    <x v="3"/>
    <x v="29"/>
    <s v="Gorham"/>
    <n v="4038"/>
    <x v="143"/>
    <x v="4"/>
    <d v="2015-05-27T00:00:00"/>
    <n v="2"/>
    <n v="17.505299999999998"/>
    <n v="8"/>
    <n v="25.37"/>
    <n v="88371"/>
    <n v="1"/>
    <n v="3.14"/>
    <x v="3"/>
  </r>
  <r>
    <x v="153"/>
    <n v="0"/>
    <s v="Joy Maxwell"/>
    <x v="2"/>
    <n v="0.09"/>
    <x v="0"/>
    <n v="125.99"/>
    <n v="8.99"/>
    <x v="1"/>
    <x v="1"/>
    <x v="1"/>
    <x v="12"/>
    <s v="Small Box"/>
    <s v="SC7868i"/>
    <n v="0.55000000000000004"/>
    <x v="0"/>
    <x v="2"/>
    <x v="41"/>
    <s v="Oro Valley"/>
    <n v="85737"/>
    <x v="143"/>
    <x v="4"/>
    <d v="2015-06-02T00:00:00"/>
    <n v="8"/>
    <n v="916.68060000000003"/>
    <n v="20"/>
    <n v="2104.9899999999998"/>
    <n v="87727"/>
    <n v="1"/>
    <n v="125.89999999999999"/>
    <x v="2"/>
  </r>
  <r>
    <x v="963"/>
    <n v="1"/>
    <s v="Mary Norman"/>
    <x v="2"/>
    <n v="0.08"/>
    <x v="0"/>
    <n v="30.56"/>
    <n v="2.99"/>
    <x v="1"/>
    <x v="0"/>
    <x v="2"/>
    <x v="5"/>
    <s v="Small Box"/>
    <s v="Surelock™ Post Binders"/>
    <n v="0.35"/>
    <x v="0"/>
    <x v="2"/>
    <x v="8"/>
    <s v="Granite Bay"/>
    <n v="95746"/>
    <x v="143"/>
    <x v="4"/>
    <d v="2015-05-27T00:00:00"/>
    <n v="2"/>
    <n v="352.87979999999999"/>
    <n v="17"/>
    <n v="511.42"/>
    <n v="89897"/>
    <n v="1"/>
    <n v="30.48"/>
    <x v="2"/>
  </r>
  <r>
    <x v="964"/>
    <n v="1"/>
    <s v="Sheryl Marsh"/>
    <x v="4"/>
    <n v="0.01"/>
    <x v="0"/>
    <n v="6.98"/>
    <n v="1.6"/>
    <x v="1"/>
    <x v="2"/>
    <x v="2"/>
    <x v="7"/>
    <s v="Wrap Bag"/>
    <s v="Adams Phone Message Book, Professional, 400 Message Capacity, 5 3/6” x 11”"/>
    <n v="0.38"/>
    <x v="0"/>
    <x v="1"/>
    <x v="18"/>
    <s v="Amarillo"/>
    <n v="79109"/>
    <x v="143"/>
    <x v="4"/>
    <d v="2015-05-26T00:00:00"/>
    <n v="1"/>
    <n v="0.34599999999999997"/>
    <n v="3"/>
    <n v="21.93"/>
    <n v="89259"/>
    <n v="1"/>
    <n v="6.9700000000000006"/>
    <x v="1"/>
  </r>
  <r>
    <x v="641"/>
    <n v="0"/>
    <s v="Eva Simpson"/>
    <x v="4"/>
    <n v="0.05"/>
    <x v="0"/>
    <n v="300.98"/>
    <n v="13.99"/>
    <x v="1"/>
    <x v="3"/>
    <x v="1"/>
    <x v="3"/>
    <s v="Medium Box"/>
    <s v="Polycom VoiceStation 100"/>
    <n v="0.39"/>
    <x v="0"/>
    <x v="1"/>
    <x v="18"/>
    <s v="Carrollton"/>
    <n v="75007"/>
    <x v="143"/>
    <x v="4"/>
    <d v="2015-05-26T00:00:00"/>
    <n v="1"/>
    <n v="3985.3089"/>
    <n v="20"/>
    <n v="5775.81"/>
    <n v="86077"/>
    <n v="1"/>
    <n v="300.93"/>
    <x v="1"/>
  </r>
  <r>
    <x v="641"/>
    <n v="0"/>
    <s v="Eva Simpson"/>
    <x v="4"/>
    <n v="0.04"/>
    <x v="0"/>
    <n v="205.99"/>
    <n v="5"/>
    <x v="2"/>
    <x v="3"/>
    <x v="1"/>
    <x v="12"/>
    <s v="Small Box"/>
    <s v="Phone 918"/>
    <n v="0.59"/>
    <x v="0"/>
    <x v="1"/>
    <x v="18"/>
    <s v="Carrollton"/>
    <n v="75007"/>
    <x v="143"/>
    <x v="4"/>
    <d v="2015-05-26T00:00:00"/>
    <n v="1"/>
    <n v="13.956799999999999"/>
    <n v="11"/>
    <n v="1878.24"/>
    <n v="86077"/>
    <n v="0"/>
    <n v="205.95000000000002"/>
    <x v="1"/>
  </r>
  <r>
    <x v="965"/>
    <n v="1"/>
    <s v="Tommy Ellis Ritchie"/>
    <x v="4"/>
    <n v="0.05"/>
    <x v="0"/>
    <n v="20.27"/>
    <n v="3.99"/>
    <x v="1"/>
    <x v="2"/>
    <x v="2"/>
    <x v="8"/>
    <s v="Small Box"/>
    <s v="Fellowes Mighty 8 Compact Surge Protector"/>
    <n v="0.56999999999999995"/>
    <x v="0"/>
    <x v="3"/>
    <x v="27"/>
    <s v="Westlake"/>
    <n v="44145"/>
    <x v="143"/>
    <x v="4"/>
    <d v="2015-05-26T00:00:00"/>
    <n v="1"/>
    <n v="309.25400000000002"/>
    <n v="30"/>
    <n v="621.55999999999995"/>
    <n v="87079"/>
    <n v="1"/>
    <n v="20.22"/>
    <x v="3"/>
  </r>
  <r>
    <x v="966"/>
    <n v="1"/>
    <s v="Gordon Boswell"/>
    <x v="4"/>
    <n v="0.05"/>
    <x v="0"/>
    <n v="11.58"/>
    <n v="6.97"/>
    <x v="1"/>
    <x v="2"/>
    <x v="2"/>
    <x v="15"/>
    <s v="Small Box"/>
    <s v="Peel &amp; Seel® Recycled Catalog Envelopes, Brown"/>
    <n v="0.35"/>
    <x v="0"/>
    <x v="1"/>
    <x v="18"/>
    <s v="Cloverleaf"/>
    <n v="77015"/>
    <x v="143"/>
    <x v="4"/>
    <d v="2015-05-28T00:00:00"/>
    <n v="3"/>
    <n v="2.806"/>
    <n v="6"/>
    <n v="73.959999999999994"/>
    <n v="91482"/>
    <n v="1"/>
    <n v="11.53"/>
    <x v="1"/>
  </r>
  <r>
    <x v="967"/>
    <n v="1"/>
    <s v="Brenda Ross"/>
    <x v="4"/>
    <n v="0.06"/>
    <x v="0"/>
    <n v="47.9"/>
    <n v="5.86"/>
    <x v="1"/>
    <x v="1"/>
    <x v="2"/>
    <x v="7"/>
    <s v="Small Box"/>
    <s v="Xerox 1938"/>
    <n v="0.37"/>
    <x v="0"/>
    <x v="2"/>
    <x v="8"/>
    <s v="Bakersfield"/>
    <n v="93309"/>
    <x v="143"/>
    <x v="4"/>
    <d v="2015-05-27T00:00:00"/>
    <n v="2"/>
    <n v="21.78"/>
    <n v="2"/>
    <n v="94.2"/>
    <n v="89361"/>
    <n v="1"/>
    <n v="47.839999999999996"/>
    <x v="2"/>
  </r>
  <r>
    <x v="236"/>
    <n v="0"/>
    <s v="Kara Allison"/>
    <x v="3"/>
    <n v="7.0000000000000007E-2"/>
    <x v="0"/>
    <n v="15.74"/>
    <n v="1.39"/>
    <x v="1"/>
    <x v="0"/>
    <x v="2"/>
    <x v="15"/>
    <s v="Small Box"/>
    <s v="#10-4 1/8&quot; x 9 1/2&quot; Premium Diagonal Seam Envelopes"/>
    <n v="0.4"/>
    <x v="0"/>
    <x v="1"/>
    <x v="10"/>
    <s v="Alton"/>
    <n v="62002"/>
    <x v="143"/>
    <x v="4"/>
    <d v="2015-05-26T00:00:00"/>
    <n v="1"/>
    <n v="149.8887"/>
    <n v="14"/>
    <n v="217.23"/>
    <n v="86694"/>
    <n v="1"/>
    <n v="15.67"/>
    <x v="1"/>
  </r>
  <r>
    <x v="968"/>
    <n v="1"/>
    <s v="Keith R Atkinson"/>
    <x v="3"/>
    <n v="0.03"/>
    <x v="0"/>
    <n v="5.44"/>
    <n v="7.46"/>
    <x v="2"/>
    <x v="3"/>
    <x v="2"/>
    <x v="5"/>
    <s v="Small Box"/>
    <s v="Wilson Jones Custom Binder Spines &amp; Labels"/>
    <n v="0.36"/>
    <x v="0"/>
    <x v="2"/>
    <x v="41"/>
    <s v="Surprise"/>
    <n v="85374"/>
    <x v="143"/>
    <x v="4"/>
    <d v="2015-05-27T00:00:00"/>
    <n v="2"/>
    <n v="-51.704000000000001"/>
    <n v="4"/>
    <n v="26.31"/>
    <n v="90069"/>
    <n v="1"/>
    <n v="5.41"/>
    <x v="2"/>
  </r>
  <r>
    <x v="968"/>
    <n v="0"/>
    <s v="Keith R Atkinson"/>
    <x v="3"/>
    <n v="0.08"/>
    <x v="0"/>
    <n v="26.38"/>
    <n v="5.58"/>
    <x v="1"/>
    <x v="3"/>
    <x v="2"/>
    <x v="7"/>
    <s v="Small Box"/>
    <s v="Xerox 1883"/>
    <n v="0.39"/>
    <x v="0"/>
    <x v="2"/>
    <x v="41"/>
    <s v="Surprise"/>
    <n v="85374"/>
    <x v="143"/>
    <x v="4"/>
    <d v="2015-05-26T00:00:00"/>
    <n v="1"/>
    <n v="144.7482"/>
    <n v="8"/>
    <n v="209.78"/>
    <n v="90069"/>
    <n v="0"/>
    <n v="26.3"/>
    <x v="2"/>
  </r>
  <r>
    <x v="968"/>
    <n v="0"/>
    <s v="Keith R Atkinson"/>
    <x v="3"/>
    <n v="0.06"/>
    <x v="0"/>
    <n v="20.99"/>
    <n v="2.5"/>
    <x v="1"/>
    <x v="3"/>
    <x v="1"/>
    <x v="12"/>
    <s v="Wrap Bag"/>
    <s v="Accessory37"/>
    <n v="0.81"/>
    <x v="0"/>
    <x v="2"/>
    <x v="41"/>
    <s v="Surprise"/>
    <n v="85374"/>
    <x v="143"/>
    <x v="4"/>
    <d v="2015-05-27T00:00:00"/>
    <n v="2"/>
    <n v="-112.18899999999999"/>
    <n v="1"/>
    <n v="17.829999999999998"/>
    <n v="90069"/>
    <n v="0"/>
    <n v="20.93"/>
    <x v="2"/>
  </r>
  <r>
    <x v="969"/>
    <n v="1"/>
    <s v="Jacob McNeill"/>
    <x v="3"/>
    <n v="0.06"/>
    <x v="0"/>
    <n v="4.7699999999999996"/>
    <n v="2.39"/>
    <x v="1"/>
    <x v="3"/>
    <x v="1"/>
    <x v="1"/>
    <s v="Small Pack"/>
    <s v="Imation Primaris 3.5&quot; 2HD Unformatted Diskettes, 10/Pack"/>
    <n v="0.72"/>
    <x v="0"/>
    <x v="3"/>
    <x v="11"/>
    <s v="Oceanside"/>
    <n v="11572"/>
    <x v="143"/>
    <x v="4"/>
    <d v="2015-05-26T00:00:00"/>
    <n v="1"/>
    <n v="-45.64"/>
    <n v="9"/>
    <n v="42.46"/>
    <n v="91122"/>
    <n v="1"/>
    <n v="4.71"/>
    <x v="3"/>
  </r>
  <r>
    <x v="969"/>
    <n v="0"/>
    <s v="Jacob McNeill"/>
    <x v="3"/>
    <n v="0.1"/>
    <x v="0"/>
    <n v="27.18"/>
    <n v="8.23"/>
    <x v="1"/>
    <x v="3"/>
    <x v="2"/>
    <x v="15"/>
    <s v="Small Box"/>
    <s v="Tyvek ® Top-Opening Peel &amp; Seel Envelopes, Plain White"/>
    <n v="0.38"/>
    <x v="0"/>
    <x v="3"/>
    <x v="11"/>
    <s v="Oceanside"/>
    <n v="11572"/>
    <x v="143"/>
    <x v="4"/>
    <d v="2015-05-27T00:00:00"/>
    <n v="2"/>
    <n v="204.49"/>
    <n v="12"/>
    <n v="314.06"/>
    <n v="91122"/>
    <n v="0"/>
    <n v="27.08"/>
    <x v="3"/>
  </r>
  <r>
    <x v="71"/>
    <n v="0"/>
    <s v="Eugene Clayton"/>
    <x v="3"/>
    <n v="0.08"/>
    <x v="0"/>
    <n v="15.99"/>
    <n v="13.18"/>
    <x v="2"/>
    <x v="3"/>
    <x v="2"/>
    <x v="5"/>
    <s v="Small Box"/>
    <s v="GBC Pre-Punched Binding Paper, Plastic, White, 8-1/2&quot; x 11&quot;"/>
    <n v="0.37"/>
    <x v="0"/>
    <x v="2"/>
    <x v="4"/>
    <s v="Edmonds"/>
    <n v="98026"/>
    <x v="143"/>
    <x v="4"/>
    <d v="2015-05-27T00:00:00"/>
    <n v="2"/>
    <n v="-66.584999999999994"/>
    <n v="4"/>
    <n v="66.02"/>
    <n v="85828"/>
    <n v="1"/>
    <n v="15.91"/>
    <x v="2"/>
  </r>
  <r>
    <x v="970"/>
    <n v="1"/>
    <s v="Brandon Beach"/>
    <x v="0"/>
    <n v="0.02"/>
    <x v="0"/>
    <n v="11.33"/>
    <n v="6.12"/>
    <x v="1"/>
    <x v="3"/>
    <x v="2"/>
    <x v="8"/>
    <s v="Medium Box"/>
    <s v="Holmes Replacement Filter for HEPA Air Cleaner, Medium Room"/>
    <n v="0.42"/>
    <x v="0"/>
    <x v="1"/>
    <x v="6"/>
    <s v="Kirkwood"/>
    <n v="63122"/>
    <x v="144"/>
    <x v="5"/>
    <d v="2015-05-28T00:00:00"/>
    <n v="2"/>
    <n v="-14.52"/>
    <n v="3"/>
    <n v="35.35"/>
    <n v="86610"/>
    <n v="1"/>
    <n v="11.31"/>
    <x v="1"/>
  </r>
  <r>
    <x v="970"/>
    <n v="0"/>
    <s v="Brandon Beach"/>
    <x v="0"/>
    <n v="0.01"/>
    <x v="0"/>
    <n v="15.67"/>
    <n v="1.39"/>
    <x v="1"/>
    <x v="3"/>
    <x v="2"/>
    <x v="15"/>
    <s v="Small Box"/>
    <s v="#10 White Business Envelopes,4 1/8 x 9 1/2"/>
    <n v="0.38"/>
    <x v="0"/>
    <x v="1"/>
    <x v="6"/>
    <s v="Kirkwood"/>
    <n v="63122"/>
    <x v="144"/>
    <x v="5"/>
    <d v="2015-05-27T00:00:00"/>
    <n v="1"/>
    <n v="171.26490000000001"/>
    <n v="16"/>
    <n v="248.21"/>
    <n v="86610"/>
    <n v="0"/>
    <n v="15.66"/>
    <x v="1"/>
  </r>
  <r>
    <x v="971"/>
    <n v="1"/>
    <s v="Leslie Woodard"/>
    <x v="0"/>
    <n v="0.02"/>
    <x v="0"/>
    <n v="5.58"/>
    <n v="2.99"/>
    <x v="1"/>
    <x v="1"/>
    <x v="2"/>
    <x v="5"/>
    <s v="Small Box"/>
    <s v="Avery Heavy-Duty EZD ™ Binder With Locking Rings"/>
    <n v="0.37"/>
    <x v="0"/>
    <x v="0"/>
    <x v="23"/>
    <s v="Charleston"/>
    <n v="29418"/>
    <x v="144"/>
    <x v="5"/>
    <d v="2015-05-28T00:00:00"/>
    <n v="2"/>
    <n v="689.32799999999997"/>
    <n v="42"/>
    <n v="236.83"/>
    <n v="90218"/>
    <n v="1"/>
    <n v="5.5600000000000005"/>
    <x v="0"/>
  </r>
  <r>
    <x v="971"/>
    <n v="0"/>
    <s v="Leslie Woodard"/>
    <x v="0"/>
    <n v="0.02"/>
    <x v="0"/>
    <n v="54.1"/>
    <n v="19.989999999999998"/>
    <x v="1"/>
    <x v="1"/>
    <x v="2"/>
    <x v="6"/>
    <s v="Small Box"/>
    <s v="Desktop 3-Pocket Hot File®"/>
    <n v="0.59"/>
    <x v="0"/>
    <x v="0"/>
    <x v="23"/>
    <s v="Charleston"/>
    <n v="29418"/>
    <x v="144"/>
    <x v="5"/>
    <d v="2015-05-27T00:00:00"/>
    <n v="1"/>
    <n v="-33.585999999999999"/>
    <n v="36"/>
    <n v="1944.87"/>
    <n v="90218"/>
    <n v="0"/>
    <n v="54.08"/>
    <x v="0"/>
  </r>
  <r>
    <x v="972"/>
    <n v="1"/>
    <s v="Leah Pollock"/>
    <x v="0"/>
    <n v="0.05"/>
    <x v="0"/>
    <n v="2.62"/>
    <n v="0.8"/>
    <x v="1"/>
    <x v="0"/>
    <x v="2"/>
    <x v="14"/>
    <s v="Wrap Bag"/>
    <s v="Staples Metal Binder Clips"/>
    <n v="0.39"/>
    <x v="0"/>
    <x v="3"/>
    <x v="33"/>
    <s v="Morristown"/>
    <n v="7960"/>
    <x v="144"/>
    <x v="5"/>
    <d v="2015-05-27T00:00:00"/>
    <n v="1"/>
    <n v="12.71"/>
    <n v="8"/>
    <n v="21.41"/>
    <n v="87618"/>
    <n v="1"/>
    <n v="2.5700000000000003"/>
    <x v="3"/>
  </r>
  <r>
    <x v="774"/>
    <n v="0"/>
    <s v="Amy Ellis Holder"/>
    <x v="2"/>
    <n v="0.01"/>
    <x v="0"/>
    <n v="5.94"/>
    <n v="9.92"/>
    <x v="1"/>
    <x v="0"/>
    <x v="2"/>
    <x v="5"/>
    <s v="Small Box"/>
    <s v="Storex Dura Pro™ Binders"/>
    <n v="0.38"/>
    <x v="0"/>
    <x v="2"/>
    <x v="3"/>
    <s v="Grand Junction"/>
    <n v="81503"/>
    <x v="144"/>
    <x v="5"/>
    <d v="2015-06-02T00:00:00"/>
    <n v="7"/>
    <n v="-256.51900000000001"/>
    <n v="13"/>
    <n v="79.930000000000007"/>
    <n v="90480"/>
    <n v="1"/>
    <n v="5.9300000000000006"/>
    <x v="2"/>
  </r>
  <r>
    <x v="774"/>
    <n v="0"/>
    <s v="Amy Ellis Holder"/>
    <x v="2"/>
    <n v="0.02"/>
    <x v="0"/>
    <n v="125.99"/>
    <n v="3"/>
    <x v="1"/>
    <x v="0"/>
    <x v="1"/>
    <x v="12"/>
    <s v="Small Box"/>
    <s v="270c"/>
    <n v="0.59"/>
    <x v="0"/>
    <x v="2"/>
    <x v="3"/>
    <s v="Grand Junction"/>
    <n v="81503"/>
    <x v="144"/>
    <x v="5"/>
    <d v="2015-05-26T00:00:00"/>
    <n v="0"/>
    <n v="398.358"/>
    <n v="8"/>
    <n v="873.18"/>
    <n v="90480"/>
    <n v="0"/>
    <n v="125.97"/>
    <x v="2"/>
  </r>
  <r>
    <x v="42"/>
    <n v="0"/>
    <s v="Joyce Murray"/>
    <x v="0"/>
    <n v="0.04"/>
    <x v="0"/>
    <n v="37.700000000000003"/>
    <n v="2.99"/>
    <x v="1"/>
    <x v="2"/>
    <x v="2"/>
    <x v="5"/>
    <s v="Small Box"/>
    <s v="Vinyl Sectional Post Binders"/>
    <n v="0.35"/>
    <x v="0"/>
    <x v="2"/>
    <x v="8"/>
    <s v="Los Altos"/>
    <n v="94024"/>
    <x v="145"/>
    <x v="6"/>
    <d v="2015-05-28T00:00:00"/>
    <n v="1"/>
    <n v="299.6739"/>
    <n v="12"/>
    <n v="434.31"/>
    <n v="86012"/>
    <n v="1"/>
    <n v="37.660000000000004"/>
    <x v="2"/>
  </r>
  <r>
    <x v="973"/>
    <n v="1"/>
    <s v="Leslie Rowland"/>
    <x v="0"/>
    <n v="0.01"/>
    <x v="0"/>
    <n v="55.99"/>
    <n v="5"/>
    <x v="1"/>
    <x v="2"/>
    <x v="1"/>
    <x v="12"/>
    <s v="Small Pack"/>
    <s v="Accessory36"/>
    <n v="0.83"/>
    <x v="0"/>
    <x v="2"/>
    <x v="8"/>
    <s v="Los Banos"/>
    <n v="93635"/>
    <x v="145"/>
    <x v="6"/>
    <d v="2015-05-28T00:00:00"/>
    <n v="1"/>
    <n v="-235.89500000000001"/>
    <n v="1"/>
    <n v="51.83"/>
    <n v="86012"/>
    <n v="0"/>
    <n v="55.980000000000004"/>
    <x v="2"/>
  </r>
  <r>
    <x v="438"/>
    <n v="0"/>
    <s v="Dana Burgess"/>
    <x v="0"/>
    <n v="0.03"/>
    <x v="0"/>
    <n v="14.2"/>
    <n v="5.3"/>
    <x v="1"/>
    <x v="3"/>
    <x v="0"/>
    <x v="11"/>
    <s v="Wrap Bag"/>
    <s v="Coloredge Poster Frame"/>
    <n v="0.46"/>
    <x v="0"/>
    <x v="1"/>
    <x v="2"/>
    <s v="East Chicago"/>
    <n v="46312"/>
    <x v="145"/>
    <x v="6"/>
    <d v="2015-05-28T00:00:00"/>
    <n v="1"/>
    <n v="122.21"/>
    <n v="18"/>
    <n v="267.2"/>
    <n v="90674"/>
    <n v="1"/>
    <n v="14.17"/>
    <x v="1"/>
  </r>
  <r>
    <x v="974"/>
    <n v="1"/>
    <s v="Sam Oh"/>
    <x v="3"/>
    <n v="0.02"/>
    <x v="0"/>
    <n v="20.99"/>
    <n v="4.8099999999999996"/>
    <x v="1"/>
    <x v="3"/>
    <x v="1"/>
    <x v="12"/>
    <s v="Medium Box"/>
    <s v="1726 Digital Answering Machine"/>
    <n v="0.57999999999999996"/>
    <x v="0"/>
    <x v="3"/>
    <x v="29"/>
    <s v="Lewiston"/>
    <n v="4240"/>
    <x v="145"/>
    <x v="6"/>
    <d v="2015-05-29T00:00:00"/>
    <n v="2"/>
    <n v="49.787999999999997"/>
    <n v="15"/>
    <n v="266.39"/>
    <n v="90291"/>
    <n v="1"/>
    <n v="20.97"/>
    <x v="3"/>
  </r>
  <r>
    <x v="975"/>
    <n v="1"/>
    <s v="Roberta Mullins Peters"/>
    <x v="3"/>
    <n v="0.05"/>
    <x v="0"/>
    <n v="5.4"/>
    <n v="7.78"/>
    <x v="2"/>
    <x v="3"/>
    <x v="2"/>
    <x v="5"/>
    <s v="Small Box"/>
    <s v="3M Organizer Strips"/>
    <n v="0.37"/>
    <x v="0"/>
    <x v="3"/>
    <x v="35"/>
    <s v="Everett"/>
    <n v="2149"/>
    <x v="145"/>
    <x v="6"/>
    <d v="2015-05-29T00:00:00"/>
    <n v="2"/>
    <n v="-132.62950000000001"/>
    <n v="9"/>
    <n v="51.82"/>
    <n v="90291"/>
    <n v="0"/>
    <n v="5.3500000000000005"/>
    <x v="3"/>
  </r>
  <r>
    <x v="976"/>
    <n v="1"/>
    <s v="Brenda Nelson Blanchard"/>
    <x v="0"/>
    <n v="0.02"/>
    <x v="0"/>
    <n v="2.58"/>
    <n v="1.3"/>
    <x v="2"/>
    <x v="3"/>
    <x v="2"/>
    <x v="2"/>
    <s v="Wrap Bag"/>
    <s v="DIXON Oriole® Pencils"/>
    <n v="0.59"/>
    <x v="0"/>
    <x v="1"/>
    <x v="7"/>
    <s v="Richfield"/>
    <n v="55423"/>
    <x v="146"/>
    <x v="0"/>
    <d v="2015-05-29T00:00:00"/>
    <n v="1"/>
    <n v="1.1080000000000001"/>
    <n v="39"/>
    <n v="109.74"/>
    <n v="87214"/>
    <n v="1"/>
    <n v="2.56"/>
    <x v="1"/>
  </r>
  <r>
    <x v="976"/>
    <n v="0"/>
    <s v="Brenda Nelson Blanchard"/>
    <x v="0"/>
    <n v="0.02"/>
    <x v="0"/>
    <n v="65.989999999999995"/>
    <n v="3.9"/>
    <x v="1"/>
    <x v="3"/>
    <x v="1"/>
    <x v="12"/>
    <s v="Small Box"/>
    <s v="StarTAC Series"/>
    <n v="0.55000000000000004"/>
    <x v="0"/>
    <x v="1"/>
    <x v="7"/>
    <s v="Richfield"/>
    <n v="55423"/>
    <x v="146"/>
    <x v="0"/>
    <d v="2015-05-29T00:00:00"/>
    <n v="1"/>
    <n v="1061.3789999999999"/>
    <n v="27"/>
    <n v="1543.55"/>
    <n v="87214"/>
    <n v="0"/>
    <n v="65.97"/>
    <x v="1"/>
  </r>
  <r>
    <x v="808"/>
    <n v="0"/>
    <s v="Tammy Raynor"/>
    <x v="0"/>
    <n v="0.03"/>
    <x v="0"/>
    <n v="5.98"/>
    <n v="5.35"/>
    <x v="1"/>
    <x v="3"/>
    <x v="2"/>
    <x v="7"/>
    <s v="Small Box"/>
    <s v="Xerox 1947"/>
    <n v="0.4"/>
    <x v="0"/>
    <x v="3"/>
    <x v="35"/>
    <s v="Boston"/>
    <n v="2113"/>
    <x v="146"/>
    <x v="0"/>
    <d v="2015-05-29T00:00:00"/>
    <n v="1"/>
    <n v="-23.5"/>
    <n v="16"/>
    <n v="107.08"/>
    <n v="56486"/>
    <n v="1"/>
    <n v="5.95"/>
    <x v="3"/>
  </r>
  <r>
    <x v="220"/>
    <n v="0"/>
    <s v="Faye Manning"/>
    <x v="0"/>
    <n v="0.03"/>
    <x v="0"/>
    <n v="17.7"/>
    <n v="9.4700000000000006"/>
    <x v="1"/>
    <x v="1"/>
    <x v="2"/>
    <x v="6"/>
    <s v="Small Box"/>
    <s v="Portfile® Personal File Boxes"/>
    <n v="0.59"/>
    <x v="0"/>
    <x v="0"/>
    <x v="12"/>
    <s v="Saint Petersburg"/>
    <n v="33710"/>
    <x v="146"/>
    <x v="0"/>
    <d v="2015-05-30T00:00:00"/>
    <n v="2"/>
    <n v="28.182600000000001"/>
    <n v="11"/>
    <n v="201.77"/>
    <n v="86900"/>
    <n v="1"/>
    <n v="17.669999999999998"/>
    <x v="0"/>
  </r>
  <r>
    <x v="977"/>
    <n v="1"/>
    <s v="Aaron Day"/>
    <x v="1"/>
    <n v="0.06"/>
    <x v="0"/>
    <n v="43.57"/>
    <n v="16.36"/>
    <x v="1"/>
    <x v="3"/>
    <x v="2"/>
    <x v="6"/>
    <s v="Small Box"/>
    <s v="Trav-L-File Heavy-Duty Shuttle II, Black"/>
    <n v="0.55000000000000004"/>
    <x v="0"/>
    <x v="0"/>
    <x v="34"/>
    <s v="Greeneville"/>
    <n v="37743"/>
    <x v="146"/>
    <x v="0"/>
    <d v="2015-05-30T00:00:00"/>
    <n v="2"/>
    <n v="-38.808"/>
    <n v="17"/>
    <n v="710.16"/>
    <n v="90602"/>
    <n v="1"/>
    <n v="43.51"/>
    <x v="0"/>
  </r>
  <r>
    <x v="978"/>
    <n v="1"/>
    <s v="Tracy Schultz"/>
    <x v="2"/>
    <n v="0.03"/>
    <x v="0"/>
    <n v="5.85"/>
    <n v="2.27"/>
    <x v="1"/>
    <x v="3"/>
    <x v="2"/>
    <x v="2"/>
    <s v="Wrap Bag"/>
    <s v="Dixon My First Ticonderoga Pencil, #2"/>
    <n v="0.56000000000000005"/>
    <x v="0"/>
    <x v="3"/>
    <x v="33"/>
    <s v="Lindenwold"/>
    <n v="8021"/>
    <x v="146"/>
    <x v="0"/>
    <d v="2015-05-30T00:00:00"/>
    <n v="2"/>
    <n v="-5.08"/>
    <n v="7"/>
    <n v="41.4"/>
    <n v="90725"/>
    <n v="1"/>
    <n v="5.8199999999999994"/>
    <x v="3"/>
  </r>
  <r>
    <x v="707"/>
    <n v="0"/>
    <s v="Timothy Reese"/>
    <x v="4"/>
    <n v="0.01"/>
    <x v="0"/>
    <n v="35.94"/>
    <n v="6.66"/>
    <x v="1"/>
    <x v="0"/>
    <x v="2"/>
    <x v="15"/>
    <s v="Small Box"/>
    <s v="Tyvek ® Top-Opening Peel &amp; Seel ® Envelopes, Gray"/>
    <n v="0.4"/>
    <x v="0"/>
    <x v="3"/>
    <x v="11"/>
    <s v="Smithtown"/>
    <n v="11787"/>
    <x v="146"/>
    <x v="0"/>
    <d v="2015-05-28T00:00:00"/>
    <n v="0"/>
    <n v="261.87569999999999"/>
    <n v="10"/>
    <n v="379.53"/>
    <n v="86839"/>
    <n v="1"/>
    <n v="35.93"/>
    <x v="3"/>
  </r>
  <r>
    <x v="979"/>
    <n v="1"/>
    <s v="Stanley Steele"/>
    <x v="4"/>
    <n v="7.0000000000000007E-2"/>
    <x v="0"/>
    <n v="60.97"/>
    <n v="4.5"/>
    <x v="1"/>
    <x v="1"/>
    <x v="2"/>
    <x v="8"/>
    <s v="Small Box"/>
    <s v="Tripp Lite Isotel 6 Outlet Surge Protector with Fax/Modem Protection"/>
    <n v="0.56000000000000005"/>
    <x v="0"/>
    <x v="3"/>
    <x v="36"/>
    <s v="Ellicott City"/>
    <n v="21042"/>
    <x v="146"/>
    <x v="0"/>
    <d v="2015-05-30T00:00:00"/>
    <n v="2"/>
    <n v="-41.77"/>
    <n v="1"/>
    <n v="57.84"/>
    <n v="89240"/>
    <n v="1"/>
    <n v="60.9"/>
    <x v="3"/>
  </r>
  <r>
    <x v="979"/>
    <n v="0"/>
    <s v="Stanley Steele"/>
    <x v="4"/>
    <n v="0"/>
    <x v="1"/>
    <n v="90.98"/>
    <n v="56.2"/>
    <x v="1"/>
    <x v="1"/>
    <x v="0"/>
    <x v="11"/>
    <s v="Medium Box"/>
    <s v="Eldon ClusterMat Chair Mat with Cordless Antistatic Protection"/>
    <n v="0.74"/>
    <x v="0"/>
    <x v="3"/>
    <x v="36"/>
    <s v="Ellicott City"/>
    <n v="21042"/>
    <x v="146"/>
    <x v="0"/>
    <d v="2015-05-30T00:00:00"/>
    <n v="2"/>
    <n v="-1014.11"/>
    <n v="15"/>
    <n v="1425.71"/>
    <n v="89240"/>
    <n v="0"/>
    <n v="90.98"/>
    <x v="3"/>
  </r>
  <r>
    <x v="646"/>
    <n v="0"/>
    <s v="Dana Rankin"/>
    <x v="3"/>
    <n v="0.05"/>
    <x v="0"/>
    <n v="35.44"/>
    <n v="5.09"/>
    <x v="1"/>
    <x v="1"/>
    <x v="2"/>
    <x v="7"/>
    <s v="Small Box"/>
    <s v="Xerox 1932"/>
    <n v="0.38"/>
    <x v="0"/>
    <x v="2"/>
    <x v="37"/>
    <s v="Twin Falls"/>
    <n v="83301"/>
    <x v="146"/>
    <x v="0"/>
    <d v="2015-05-29T00:00:00"/>
    <n v="1"/>
    <n v="553.33169999999996"/>
    <n v="23"/>
    <n v="801.93"/>
    <n v="87935"/>
    <n v="1"/>
    <n v="35.39"/>
    <x v="2"/>
  </r>
  <r>
    <x v="980"/>
    <n v="1"/>
    <s v="Hilda Bennett"/>
    <x v="0"/>
    <n v="0.02"/>
    <x v="0"/>
    <n v="14.58"/>
    <n v="7.4"/>
    <x v="1"/>
    <x v="2"/>
    <x v="0"/>
    <x v="11"/>
    <s v="Small Box"/>
    <s v="DAX Clear Channel Poster Frame"/>
    <n v="0.48"/>
    <x v="0"/>
    <x v="3"/>
    <x v="27"/>
    <s v="Steubenville"/>
    <n v="43952"/>
    <x v="147"/>
    <x v="1"/>
    <d v="2015-06-01T00:00:00"/>
    <n v="3"/>
    <n v="10.802"/>
    <n v="17"/>
    <n v="261.33999999999997"/>
    <n v="90922"/>
    <n v="1"/>
    <n v="14.56"/>
    <x v="3"/>
  </r>
  <r>
    <x v="317"/>
    <n v="0"/>
    <s v="Eugene Kerr"/>
    <x v="1"/>
    <n v="0.1"/>
    <x v="0"/>
    <n v="5.98"/>
    <n v="3.85"/>
    <x v="1"/>
    <x v="0"/>
    <x v="1"/>
    <x v="1"/>
    <s v="Small Pack"/>
    <s v="Imation 3.5&quot; IBM-Formatted Diskettes, 10/Pack"/>
    <n v="0.68"/>
    <x v="0"/>
    <x v="3"/>
    <x v="11"/>
    <s v="Central Islip"/>
    <n v="11722"/>
    <x v="147"/>
    <x v="1"/>
    <d v="2015-05-30T00:00:00"/>
    <n v="1"/>
    <n v="18.922000000000001"/>
    <n v="26"/>
    <n v="151.55000000000001"/>
    <n v="89008"/>
    <n v="1"/>
    <n v="5.8800000000000008"/>
    <x v="3"/>
  </r>
  <r>
    <x v="317"/>
    <n v="0"/>
    <s v="Eugene Kerr"/>
    <x v="1"/>
    <n v="7.0000000000000007E-2"/>
    <x v="0"/>
    <n v="2.61"/>
    <n v="0.5"/>
    <x v="1"/>
    <x v="0"/>
    <x v="2"/>
    <x v="13"/>
    <s v="Small Box"/>
    <s v="Avery 494"/>
    <n v="0.39"/>
    <x v="0"/>
    <x v="3"/>
    <x v="11"/>
    <s v="Central Islip"/>
    <n v="11722"/>
    <x v="147"/>
    <x v="1"/>
    <d v="2015-06-01T00:00:00"/>
    <n v="3"/>
    <n v="39.350700000000003"/>
    <n v="22"/>
    <n v="57.03"/>
    <n v="89008"/>
    <n v="0"/>
    <n v="2.54"/>
    <x v="3"/>
  </r>
  <r>
    <x v="981"/>
    <n v="1"/>
    <s v="Rosemary Stark"/>
    <x v="1"/>
    <n v="0.01"/>
    <x v="0"/>
    <n v="23.99"/>
    <n v="6.3"/>
    <x v="1"/>
    <x v="3"/>
    <x v="1"/>
    <x v="3"/>
    <s v="Medium Box"/>
    <s v="TI 36X Solar Scientific Calculator"/>
    <n v="0.38"/>
    <x v="0"/>
    <x v="0"/>
    <x v="5"/>
    <s v="Newnan"/>
    <n v="30265"/>
    <x v="147"/>
    <x v="1"/>
    <d v="2015-05-31T00:00:00"/>
    <n v="2"/>
    <n v="-6.202"/>
    <n v="11"/>
    <n v="284.39"/>
    <n v="87748"/>
    <n v="1"/>
    <n v="23.979999999999997"/>
    <x v="0"/>
  </r>
  <r>
    <x v="982"/>
    <n v="1"/>
    <s v="Yvonne Mann"/>
    <x v="1"/>
    <n v="0.05"/>
    <x v="0"/>
    <n v="165.2"/>
    <n v="19.989999999999998"/>
    <x v="1"/>
    <x v="2"/>
    <x v="2"/>
    <x v="6"/>
    <s v="Small Box"/>
    <s v="Economy Rollaway Files"/>
    <n v="0.59"/>
    <x v="0"/>
    <x v="2"/>
    <x v="8"/>
    <s v="Los Angeles"/>
    <n v="90049"/>
    <x v="147"/>
    <x v="1"/>
    <d v="2015-05-29T00:00:00"/>
    <n v="0"/>
    <n v="2008.71"/>
    <n v="167"/>
    <n v="27587.55"/>
    <n v="37924"/>
    <n v="1"/>
    <n v="165.14999999999998"/>
    <x v="2"/>
  </r>
  <r>
    <x v="982"/>
    <n v="0"/>
    <s v="Yvonne Mann"/>
    <x v="1"/>
    <n v="0.09"/>
    <x v="0"/>
    <n v="17.989999999999998"/>
    <n v="8.65"/>
    <x v="1"/>
    <x v="2"/>
    <x v="2"/>
    <x v="2"/>
    <s v="Small Box"/>
    <s v="Model L Table or Wall-Mount Pencil Sharpener"/>
    <n v="0.56999999999999995"/>
    <x v="0"/>
    <x v="2"/>
    <x v="8"/>
    <s v="Los Angeles"/>
    <n v="90049"/>
    <x v="147"/>
    <x v="1"/>
    <d v="2015-05-29T00:00:00"/>
    <n v="0"/>
    <n v="-80.53"/>
    <n v="71"/>
    <n v="1191.58"/>
    <n v="37924"/>
    <n v="0"/>
    <n v="17.899999999999999"/>
    <x v="2"/>
  </r>
  <r>
    <x v="983"/>
    <n v="1"/>
    <s v="Lloyd Fuller"/>
    <x v="1"/>
    <n v="0.05"/>
    <x v="0"/>
    <n v="165.2"/>
    <n v="19.989999999999998"/>
    <x v="1"/>
    <x v="2"/>
    <x v="2"/>
    <x v="6"/>
    <s v="Small Box"/>
    <s v="Economy Rollaway Files"/>
    <n v="0.59"/>
    <x v="0"/>
    <x v="0"/>
    <x v="34"/>
    <s v="Brentwood"/>
    <n v="37027"/>
    <x v="147"/>
    <x v="1"/>
    <d v="2015-05-29T00:00:00"/>
    <n v="0"/>
    <n v="-48.957999999999998"/>
    <n v="42"/>
    <n v="6938.19"/>
    <n v="90551"/>
    <n v="1"/>
    <n v="165.14999999999998"/>
    <x v="0"/>
  </r>
  <r>
    <x v="984"/>
    <n v="1"/>
    <s v="Bernice F Day"/>
    <x v="2"/>
    <n v="0"/>
    <x v="1"/>
    <n v="20.99"/>
    <n v="3.3"/>
    <x v="1"/>
    <x v="0"/>
    <x v="1"/>
    <x v="12"/>
    <s v="Small Pack"/>
    <s v="Accessory39"/>
    <n v="0.81"/>
    <x v="0"/>
    <x v="1"/>
    <x v="10"/>
    <s v="Quincy"/>
    <n v="62301"/>
    <x v="147"/>
    <x v="1"/>
    <d v="2015-06-05T00:00:00"/>
    <n v="7"/>
    <n v="-92.960999999999999"/>
    <n v="5"/>
    <n v="92.96"/>
    <n v="86639"/>
    <n v="1"/>
    <n v="20.99"/>
    <x v="1"/>
  </r>
  <r>
    <x v="985"/>
    <n v="1"/>
    <s v="Roger Meyer"/>
    <x v="4"/>
    <n v="0.02"/>
    <x v="0"/>
    <n v="3.78"/>
    <n v="0.71"/>
    <x v="1"/>
    <x v="2"/>
    <x v="2"/>
    <x v="14"/>
    <s v="Wrap Bag"/>
    <s v="Staples Bulldog Clip"/>
    <n v="0.39"/>
    <x v="0"/>
    <x v="1"/>
    <x v="10"/>
    <s v="Buffalo Grove"/>
    <n v="60089"/>
    <x v="147"/>
    <x v="1"/>
    <d v="2015-05-30T00:00:00"/>
    <n v="1"/>
    <n v="106.7499"/>
    <n v="40"/>
    <n v="154.71"/>
    <n v="91366"/>
    <n v="1"/>
    <n v="3.76"/>
    <x v="1"/>
  </r>
  <r>
    <x v="35"/>
    <n v="0"/>
    <s v="Debbie Dillon"/>
    <x v="4"/>
    <n v="0.02"/>
    <x v="0"/>
    <n v="6.48"/>
    <n v="7.91"/>
    <x v="1"/>
    <x v="3"/>
    <x v="2"/>
    <x v="7"/>
    <s v="Small Box"/>
    <s v="Xerox 216"/>
    <n v="0.37"/>
    <x v="0"/>
    <x v="0"/>
    <x v="5"/>
    <s v="Roswell"/>
    <n v="30076"/>
    <x v="147"/>
    <x v="1"/>
    <d v="2015-05-31T00:00:00"/>
    <n v="2"/>
    <n v="-1191.5260000000001"/>
    <n v="2"/>
    <n v="16.5"/>
    <n v="86950"/>
    <n v="1"/>
    <n v="6.4600000000000009"/>
    <x v="0"/>
  </r>
  <r>
    <x v="611"/>
    <n v="0"/>
    <s v="Gene Gilliam"/>
    <x v="2"/>
    <n v="7.0000000000000007E-2"/>
    <x v="0"/>
    <n v="6.3"/>
    <n v="0.5"/>
    <x v="1"/>
    <x v="0"/>
    <x v="2"/>
    <x v="13"/>
    <s v="Small Box"/>
    <s v="Avery 51"/>
    <n v="0.39"/>
    <x v="0"/>
    <x v="0"/>
    <x v="5"/>
    <s v="Atlanta"/>
    <n v="30318"/>
    <x v="148"/>
    <x v="2"/>
    <d v="2015-05-30T00:00:00"/>
    <n v="0"/>
    <n v="4.1673999999999998"/>
    <n v="20"/>
    <n v="121.87"/>
    <n v="57061"/>
    <n v="1"/>
    <n v="6.2299999999999995"/>
    <x v="0"/>
  </r>
  <r>
    <x v="612"/>
    <n v="0"/>
    <s v="Willie Robinson"/>
    <x v="2"/>
    <n v="0.04"/>
    <x v="0"/>
    <n v="22.38"/>
    <n v="15.1"/>
    <x v="1"/>
    <x v="0"/>
    <x v="2"/>
    <x v="5"/>
    <s v="Small Box"/>
    <s v="Avery Flip-Chart Easel Binder, Black"/>
    <n v="0.38"/>
    <x v="0"/>
    <x v="3"/>
    <x v="11"/>
    <s v="Coram"/>
    <n v="11727"/>
    <x v="148"/>
    <x v="2"/>
    <d v="2015-06-07T00:00:00"/>
    <n v="8"/>
    <n v="16.021799999999999"/>
    <n v="18"/>
    <n v="403.53"/>
    <n v="91355"/>
    <n v="1"/>
    <n v="22.34"/>
    <x v="3"/>
  </r>
  <r>
    <x v="612"/>
    <n v="0"/>
    <s v="Willie Robinson"/>
    <x v="2"/>
    <n v="0.06"/>
    <x v="0"/>
    <n v="17.78"/>
    <n v="5.03"/>
    <x v="1"/>
    <x v="0"/>
    <x v="0"/>
    <x v="11"/>
    <s v="Small Box"/>
    <s v="Seth Thomas 13 1/2&quot; Wall Clock"/>
    <n v="0.54"/>
    <x v="0"/>
    <x v="3"/>
    <x v="11"/>
    <s v="Coram"/>
    <n v="11727"/>
    <x v="148"/>
    <x v="2"/>
    <d v="2015-06-02T00:00:00"/>
    <n v="3"/>
    <n v="38.067300000000003"/>
    <n v="3"/>
    <n v="55.17"/>
    <n v="91355"/>
    <n v="0"/>
    <n v="17.720000000000002"/>
    <x v="3"/>
  </r>
  <r>
    <x v="986"/>
    <n v="1"/>
    <s v="Scott Moore"/>
    <x v="2"/>
    <n v="0.04"/>
    <x v="0"/>
    <n v="180.98"/>
    <n v="30"/>
    <x v="0"/>
    <x v="2"/>
    <x v="0"/>
    <x v="9"/>
    <s v="Jumbo Drum"/>
    <s v="Office Star - Ergonomic Mid Back Chair with 2-Way Adjustable Arms"/>
    <n v="0.69"/>
    <x v="0"/>
    <x v="1"/>
    <x v="18"/>
    <s v="Georgetown"/>
    <n v="78626"/>
    <x v="148"/>
    <x v="2"/>
    <d v="2015-05-30T00:00:00"/>
    <n v="0"/>
    <n v="52.988"/>
    <n v="3"/>
    <n v="561.65"/>
    <n v="86688"/>
    <n v="1"/>
    <n v="180.94"/>
    <x v="1"/>
  </r>
  <r>
    <x v="708"/>
    <n v="0"/>
    <s v="Diana Coble Hubbard"/>
    <x v="2"/>
    <n v="0.06"/>
    <x v="0"/>
    <n v="3.25"/>
    <n v="49"/>
    <x v="1"/>
    <x v="2"/>
    <x v="2"/>
    <x v="8"/>
    <s v="Large Box"/>
    <s v="Bravo II™ Megaboss® 12-Amp Hard Body Upright, Replacement Belts, 2 Belts per Pack"/>
    <n v="0.56000000000000005"/>
    <x v="0"/>
    <x v="1"/>
    <x v="18"/>
    <s v="Grand Prairie"/>
    <n v="75051"/>
    <x v="148"/>
    <x v="2"/>
    <d v="2015-06-05T00:00:00"/>
    <n v="6"/>
    <n v="10.507999999999999"/>
    <n v="2"/>
    <n v="55.6"/>
    <n v="86688"/>
    <n v="0"/>
    <n v="3.19"/>
    <x v="1"/>
  </r>
  <r>
    <x v="708"/>
    <n v="0"/>
    <s v="Diana Coble Hubbard"/>
    <x v="2"/>
    <n v="0.01"/>
    <x v="0"/>
    <n v="110.98"/>
    <n v="13.99"/>
    <x v="1"/>
    <x v="2"/>
    <x v="0"/>
    <x v="11"/>
    <s v="Medium Box"/>
    <s v="Rubbermaid ClusterMat Chairmats, Mat Size- 66&quot; x 60&quot;, Lip 20&quot; x 11&quot; -90 Degree Angle"/>
    <n v="0.69"/>
    <x v="0"/>
    <x v="1"/>
    <x v="18"/>
    <s v="Grand Prairie"/>
    <n v="75051"/>
    <x v="148"/>
    <x v="2"/>
    <d v="2015-06-04T00:00:00"/>
    <n v="5"/>
    <n v="1448.7309"/>
    <n v="19"/>
    <n v="2099.61"/>
    <n v="86688"/>
    <n v="0"/>
    <n v="110.97"/>
    <x v="1"/>
  </r>
  <r>
    <x v="708"/>
    <n v="0"/>
    <s v="Diana Coble Hubbard"/>
    <x v="2"/>
    <n v="0.05"/>
    <x v="0"/>
    <n v="3.95"/>
    <n v="2"/>
    <x v="2"/>
    <x v="2"/>
    <x v="2"/>
    <x v="14"/>
    <s v="Wrap Bag"/>
    <s v="Advantus Map Pennant Flags and Round Head Tacks"/>
    <n v="0.53"/>
    <x v="0"/>
    <x v="1"/>
    <x v="18"/>
    <s v="Grand Prairie"/>
    <n v="75051"/>
    <x v="148"/>
    <x v="2"/>
    <d v="2015-06-07T00:00:00"/>
    <n v="8"/>
    <n v="1.004"/>
    <n v="23"/>
    <n v="96.6"/>
    <n v="86688"/>
    <n v="0"/>
    <n v="3.9000000000000004"/>
    <x v="1"/>
  </r>
  <r>
    <x v="233"/>
    <n v="0"/>
    <s v="Joanna Kenney"/>
    <x v="2"/>
    <n v="0.04"/>
    <x v="0"/>
    <n v="2.88"/>
    <n v="1.01"/>
    <x v="1"/>
    <x v="3"/>
    <x v="2"/>
    <x v="2"/>
    <s v="Wrap Bag"/>
    <s v="Sanford Colorific Colored Pencils, 12/Box"/>
    <n v="0.55000000000000004"/>
    <x v="0"/>
    <x v="3"/>
    <x v="27"/>
    <s v="Sandusky"/>
    <n v="44870"/>
    <x v="148"/>
    <x v="2"/>
    <d v="2015-06-04T00:00:00"/>
    <n v="5"/>
    <n v="15.246"/>
    <n v="39"/>
    <n v="111.92"/>
    <n v="86548"/>
    <n v="1"/>
    <n v="2.84"/>
    <x v="3"/>
  </r>
  <r>
    <x v="987"/>
    <n v="1"/>
    <s v="Neil Barbee"/>
    <x v="3"/>
    <n v="0.05"/>
    <x v="0"/>
    <n v="120.98"/>
    <n v="9.07"/>
    <x v="1"/>
    <x v="2"/>
    <x v="2"/>
    <x v="5"/>
    <s v="Small Box"/>
    <s v="GBC VeloBinder Electric Binding Machine"/>
    <n v="0.35"/>
    <x v="0"/>
    <x v="1"/>
    <x v="10"/>
    <s v="Moline"/>
    <n v="61265"/>
    <x v="148"/>
    <x v="2"/>
    <d v="2015-05-31T00:00:00"/>
    <n v="1"/>
    <n v="881.04719999999998"/>
    <n v="11"/>
    <n v="1276.8800000000001"/>
    <n v="87286"/>
    <n v="1"/>
    <n v="120.93"/>
    <x v="1"/>
  </r>
  <r>
    <x v="988"/>
    <n v="1"/>
    <s v="Jack Morse"/>
    <x v="0"/>
    <n v="0.04"/>
    <x v="0"/>
    <n v="3.68"/>
    <n v="1.32"/>
    <x v="1"/>
    <x v="3"/>
    <x v="2"/>
    <x v="16"/>
    <s v="Wrap Bag"/>
    <s v="*Staples* vLetter Openers, 2/Pack"/>
    <n v="0.83"/>
    <x v="0"/>
    <x v="0"/>
    <x v="12"/>
    <s v="Dunedin"/>
    <n v="34698"/>
    <x v="149"/>
    <x v="4"/>
    <d v="2015-06-02T00:00:00"/>
    <n v="1"/>
    <n v="300.92579999999998"/>
    <n v="11"/>
    <n v="41.29"/>
    <n v="91543"/>
    <n v="1"/>
    <n v="3.64"/>
    <x v="0"/>
  </r>
  <r>
    <x v="989"/>
    <n v="1"/>
    <s v="Paul W French"/>
    <x v="1"/>
    <n v="0.05"/>
    <x v="0"/>
    <n v="4.71"/>
    <n v="0.7"/>
    <x v="2"/>
    <x v="3"/>
    <x v="2"/>
    <x v="14"/>
    <s v="Wrap Bag"/>
    <s v="Plymouth Boxed Rubber Bands by Plymouth"/>
    <n v="0.8"/>
    <x v="0"/>
    <x v="3"/>
    <x v="27"/>
    <s v="Newark"/>
    <n v="43055"/>
    <x v="149"/>
    <x v="4"/>
    <d v="2015-06-02T00:00:00"/>
    <n v="1"/>
    <n v="-2.3759999999999999"/>
    <n v="2"/>
    <n v="12.16"/>
    <n v="89743"/>
    <n v="1"/>
    <n v="4.66"/>
    <x v="3"/>
  </r>
  <r>
    <x v="989"/>
    <n v="0"/>
    <s v="Paul W French"/>
    <x v="1"/>
    <n v="0.04"/>
    <x v="0"/>
    <n v="55.99"/>
    <n v="1.25"/>
    <x v="2"/>
    <x v="3"/>
    <x v="1"/>
    <x v="12"/>
    <s v="Small Pack"/>
    <s v="Accessory32"/>
    <n v="0.35"/>
    <x v="0"/>
    <x v="3"/>
    <x v="27"/>
    <s v="Newark"/>
    <n v="43055"/>
    <x v="149"/>
    <x v="4"/>
    <d v="2015-06-02T00:00:00"/>
    <n v="1"/>
    <n v="-18.3216"/>
    <n v="3"/>
    <n v="147.56"/>
    <n v="89743"/>
    <n v="0"/>
    <n v="55.95"/>
    <x v="3"/>
  </r>
  <r>
    <x v="360"/>
    <n v="0"/>
    <s v="Tiffany Merrill"/>
    <x v="1"/>
    <n v="0.03"/>
    <x v="0"/>
    <n v="120.98"/>
    <n v="30"/>
    <x v="0"/>
    <x v="1"/>
    <x v="0"/>
    <x v="9"/>
    <s v="Jumbo Drum"/>
    <s v="Hon Every-Day® Chair Series Swivel Task Chairs"/>
    <n v="0.64"/>
    <x v="0"/>
    <x v="1"/>
    <x v="7"/>
    <s v="Oakdale"/>
    <n v="55128"/>
    <x v="149"/>
    <x v="4"/>
    <d v="2015-06-03T00:00:00"/>
    <n v="2"/>
    <n v="638.02800000000002"/>
    <n v="15"/>
    <n v="1894.45"/>
    <n v="88191"/>
    <n v="1"/>
    <n v="120.95"/>
    <x v="1"/>
  </r>
  <r>
    <x v="360"/>
    <n v="0"/>
    <s v="Tiffany Merrill"/>
    <x v="1"/>
    <n v="0.01"/>
    <x v="0"/>
    <n v="15.68"/>
    <n v="3.73"/>
    <x v="1"/>
    <x v="1"/>
    <x v="0"/>
    <x v="11"/>
    <s v="Small Pack"/>
    <s v="Artistic Insta-Plaque"/>
    <n v="0.46"/>
    <x v="0"/>
    <x v="1"/>
    <x v="7"/>
    <s v="Oakdale"/>
    <n v="55128"/>
    <x v="149"/>
    <x v="4"/>
    <d v="2015-06-03T00:00:00"/>
    <n v="2"/>
    <n v="138.49680000000001"/>
    <n v="12"/>
    <n v="200.72"/>
    <n v="88191"/>
    <n v="0"/>
    <n v="15.67"/>
    <x v="1"/>
  </r>
  <r>
    <x v="990"/>
    <n v="1"/>
    <s v="Jerome McIntosh"/>
    <x v="2"/>
    <n v="0.09"/>
    <x v="0"/>
    <n v="6.84"/>
    <n v="8.3699999999999992"/>
    <x v="1"/>
    <x v="1"/>
    <x v="2"/>
    <x v="16"/>
    <s v="Small Pack"/>
    <s v="Acme Design Line 8&quot; Stainless Steel Bent Scissors w/Champagne Handles, 3-1/8&quot; Cut"/>
    <n v="0.57999999999999996"/>
    <x v="0"/>
    <x v="1"/>
    <x v="18"/>
    <s v="Pasadena"/>
    <n v="77506"/>
    <x v="149"/>
    <x v="4"/>
    <d v="2015-06-08T00:00:00"/>
    <n v="7"/>
    <n v="-88.584999999999994"/>
    <n v="13"/>
    <n v="87.1"/>
    <n v="86369"/>
    <n v="1"/>
    <n v="6.75"/>
    <x v="1"/>
  </r>
  <r>
    <x v="990"/>
    <n v="0"/>
    <s v="Jerome McIntosh"/>
    <x v="2"/>
    <n v="7.0000000000000007E-2"/>
    <x v="0"/>
    <n v="48.91"/>
    <n v="35"/>
    <x v="2"/>
    <x v="1"/>
    <x v="2"/>
    <x v="6"/>
    <s v="Large Box"/>
    <s v="Tennsco Industrial Shelving"/>
    <n v="0.83"/>
    <x v="0"/>
    <x v="1"/>
    <x v="18"/>
    <s v="Pasadena"/>
    <n v="77506"/>
    <x v="149"/>
    <x v="4"/>
    <d v="2015-06-03T00:00:00"/>
    <n v="2"/>
    <n v="-485.68"/>
    <n v="15"/>
    <n v="736.86"/>
    <n v="86369"/>
    <n v="0"/>
    <n v="48.839999999999996"/>
    <x v="1"/>
  </r>
  <r>
    <x v="788"/>
    <n v="0"/>
    <s v="Rachel Bates"/>
    <x v="4"/>
    <n v="0.03"/>
    <x v="0"/>
    <n v="15.31"/>
    <n v="8.7799999999999994"/>
    <x v="1"/>
    <x v="0"/>
    <x v="2"/>
    <x v="6"/>
    <s v="Small Box"/>
    <s v="Eldon Jumbo ProFile™ Portable File Boxes Graphite/Black"/>
    <n v="0.56999999999999995"/>
    <x v="0"/>
    <x v="3"/>
    <x v="42"/>
    <s v="Rutland"/>
    <n v="5701"/>
    <x v="149"/>
    <x v="4"/>
    <d v="2015-06-02T00:00:00"/>
    <n v="1"/>
    <n v="-57.56"/>
    <n v="12"/>
    <n v="194.08"/>
    <n v="89019"/>
    <n v="1"/>
    <n v="15.280000000000001"/>
    <x v="3"/>
  </r>
  <r>
    <x v="393"/>
    <n v="0"/>
    <s v="Monica Howard"/>
    <x v="4"/>
    <n v="7.0000000000000007E-2"/>
    <x v="0"/>
    <n v="39.479999999999997"/>
    <n v="1.99"/>
    <x v="1"/>
    <x v="3"/>
    <x v="1"/>
    <x v="1"/>
    <s v="Small Pack"/>
    <s v="80 Minute CD-R Spindle, 100/Pack - Staples"/>
    <n v="0.54"/>
    <x v="0"/>
    <x v="2"/>
    <x v="8"/>
    <s v="El Centro"/>
    <n v="92243"/>
    <x v="149"/>
    <x v="4"/>
    <d v="2015-06-02T00:00:00"/>
    <n v="1"/>
    <n v="322.25069999999999"/>
    <n v="12"/>
    <n v="467.03"/>
    <n v="87721"/>
    <n v="1"/>
    <n v="39.409999999999997"/>
    <x v="2"/>
  </r>
  <r>
    <x v="491"/>
    <n v="0"/>
    <s v="Eileen Riddle"/>
    <x v="3"/>
    <n v="0.04"/>
    <x v="0"/>
    <n v="9.11"/>
    <n v="2.25"/>
    <x v="1"/>
    <x v="3"/>
    <x v="2"/>
    <x v="2"/>
    <s v="Wrap Bag"/>
    <s v="Dixon Ticonderoga Core-Lock Colored Pencils"/>
    <n v="0.52"/>
    <x v="0"/>
    <x v="2"/>
    <x v="15"/>
    <s v="Roy"/>
    <n v="84067"/>
    <x v="149"/>
    <x v="4"/>
    <d v="2015-06-04T00:00:00"/>
    <n v="3"/>
    <n v="-3.496"/>
    <n v="2"/>
    <n v="18.59"/>
    <n v="86868"/>
    <n v="1"/>
    <n v="9.07"/>
    <x v="2"/>
  </r>
  <r>
    <x v="491"/>
    <n v="0"/>
    <s v="Eileen Riddle"/>
    <x v="3"/>
    <n v="7.0000000000000007E-2"/>
    <x v="0"/>
    <n v="64.650000000000006"/>
    <n v="35"/>
    <x v="1"/>
    <x v="3"/>
    <x v="2"/>
    <x v="6"/>
    <s v="Large Box"/>
    <s v="Space Solutions Commercial Steel Shelving"/>
    <n v="0.8"/>
    <x v="0"/>
    <x v="2"/>
    <x v="15"/>
    <s v="Roy"/>
    <n v="84067"/>
    <x v="149"/>
    <x v="4"/>
    <d v="2015-06-03T00:00:00"/>
    <n v="2"/>
    <n v="-717.072"/>
    <n v="13"/>
    <n v="834.08"/>
    <n v="86868"/>
    <n v="0"/>
    <n v="64.580000000000013"/>
    <x v="2"/>
  </r>
  <r>
    <x v="991"/>
    <n v="1"/>
    <s v="Carol Wood"/>
    <x v="3"/>
    <n v="0.06"/>
    <x v="0"/>
    <n v="2.89"/>
    <n v="0.99"/>
    <x v="1"/>
    <x v="1"/>
    <x v="2"/>
    <x v="13"/>
    <s v="Small Box"/>
    <s v="Avery 482"/>
    <n v="0.38"/>
    <x v="0"/>
    <x v="0"/>
    <x v="21"/>
    <s v="Alexandria"/>
    <n v="22304"/>
    <x v="149"/>
    <x v="4"/>
    <d v="2015-06-03T00:00:00"/>
    <n v="2"/>
    <n v="-2.0097"/>
    <n v="6"/>
    <n v="16.670000000000002"/>
    <n v="87425"/>
    <n v="1"/>
    <n v="2.83"/>
    <x v="0"/>
  </r>
  <r>
    <x v="991"/>
    <n v="0"/>
    <s v="Carol Wood"/>
    <x v="3"/>
    <n v="0.08"/>
    <x v="0"/>
    <n v="22.84"/>
    <n v="11.54"/>
    <x v="1"/>
    <x v="1"/>
    <x v="2"/>
    <x v="7"/>
    <s v="Small Box"/>
    <s v="Xerox 1964"/>
    <n v="0.39"/>
    <x v="0"/>
    <x v="0"/>
    <x v="21"/>
    <s v="Alexandria"/>
    <n v="22304"/>
    <x v="149"/>
    <x v="4"/>
    <d v="2015-06-03T00:00:00"/>
    <n v="2"/>
    <n v="-477.37200000000001"/>
    <n v="9"/>
    <n v="195.16"/>
    <n v="87425"/>
    <n v="0"/>
    <n v="22.76"/>
    <x v="0"/>
  </r>
  <r>
    <x v="209"/>
    <n v="0"/>
    <s v="Neil Bailey"/>
    <x v="3"/>
    <n v="0.09"/>
    <x v="0"/>
    <n v="95.43"/>
    <n v="19.989999999999998"/>
    <x v="1"/>
    <x v="3"/>
    <x v="2"/>
    <x v="6"/>
    <s v="Small Box"/>
    <s v="Fellowes Stor/Drawer® Steel Plus™ Storage Drawers"/>
    <n v="0.79"/>
    <x v="0"/>
    <x v="3"/>
    <x v="28"/>
    <s v="Harrisburg"/>
    <n v="17112"/>
    <x v="149"/>
    <x v="4"/>
    <d v="2015-06-02T00:00:00"/>
    <n v="1"/>
    <n v="-143.23500000000001"/>
    <n v="22"/>
    <n v="2053.6"/>
    <n v="91078"/>
    <n v="1"/>
    <n v="95.34"/>
    <x v="3"/>
  </r>
  <r>
    <x v="164"/>
    <n v="0"/>
    <s v="Danny Richmond"/>
    <x v="3"/>
    <n v="0.06"/>
    <x v="0"/>
    <n v="2.2799999999999998"/>
    <n v="5.2"/>
    <x v="1"/>
    <x v="3"/>
    <x v="2"/>
    <x v="2"/>
    <s v="Wrap Bag"/>
    <s v="Binney &amp; Smith inkTank™ Erasable Pocket Highlighter, Chisel Tip, Yellow"/>
    <n v="0.41"/>
    <x v="0"/>
    <x v="0"/>
    <x v="12"/>
    <s v="Miami"/>
    <n v="33142"/>
    <x v="149"/>
    <x v="4"/>
    <d v="2015-06-03T00:00:00"/>
    <n v="2"/>
    <n v="-2002.6314"/>
    <n v="13"/>
    <n v="30.47"/>
    <n v="89301"/>
    <n v="1"/>
    <n v="2.2199999999999998"/>
    <x v="0"/>
  </r>
  <r>
    <x v="992"/>
    <n v="1"/>
    <s v="Brooke Weeks Taylor"/>
    <x v="0"/>
    <n v="0.03"/>
    <x v="0"/>
    <n v="22.84"/>
    <n v="11.54"/>
    <x v="1"/>
    <x v="0"/>
    <x v="2"/>
    <x v="7"/>
    <s v="Small Box"/>
    <s v="Xerox 1964"/>
    <n v="0.39"/>
    <x v="0"/>
    <x v="3"/>
    <x v="22"/>
    <s v="Ansonia"/>
    <n v="6401"/>
    <x v="150"/>
    <x v="5"/>
    <d v="2015-06-03T00:00:00"/>
    <n v="1"/>
    <n v="91.956000000000003"/>
    <n v="13"/>
    <n v="312.58999999999997"/>
    <n v="91087"/>
    <n v="1"/>
    <n v="22.81"/>
    <x v="3"/>
  </r>
  <r>
    <x v="993"/>
    <n v="1"/>
    <s v="Marguerite Moss"/>
    <x v="0"/>
    <n v="0.05"/>
    <x v="0"/>
    <n v="10.98"/>
    <n v="3.37"/>
    <x v="1"/>
    <x v="0"/>
    <x v="2"/>
    <x v="16"/>
    <s v="Small Pack"/>
    <s v="Fiskars® Softgrip Scissors"/>
    <n v="0.56999999999999995"/>
    <x v="0"/>
    <x v="3"/>
    <x v="35"/>
    <s v="Yarmouth"/>
    <n v="2664"/>
    <x v="150"/>
    <x v="5"/>
    <d v="2015-06-03T00:00:00"/>
    <n v="1"/>
    <n v="-2.544"/>
    <n v="6"/>
    <n v="64.400000000000006"/>
    <n v="91087"/>
    <n v="0"/>
    <n v="10.93"/>
    <x v="3"/>
  </r>
  <r>
    <x v="994"/>
    <n v="1"/>
    <s v="Norman Adams"/>
    <x v="1"/>
    <n v="0.05"/>
    <x v="0"/>
    <n v="12.95"/>
    <n v="4.9800000000000004"/>
    <x v="1"/>
    <x v="1"/>
    <x v="2"/>
    <x v="5"/>
    <s v="Small Box"/>
    <s v="GBC Binding covers"/>
    <n v="0.4"/>
    <x v="0"/>
    <x v="1"/>
    <x v="2"/>
    <s v="Lafayette"/>
    <n v="47905"/>
    <x v="150"/>
    <x v="5"/>
    <d v="2015-06-04T00:00:00"/>
    <n v="2"/>
    <n v="134.16825"/>
    <n v="19"/>
    <n v="252.36"/>
    <n v="86397"/>
    <n v="1"/>
    <n v="12.899999999999999"/>
    <x v="1"/>
  </r>
  <r>
    <x v="217"/>
    <n v="0"/>
    <s v="Harriet Bowman"/>
    <x v="2"/>
    <n v="0"/>
    <x v="1"/>
    <n v="24.92"/>
    <n v="12.98"/>
    <x v="1"/>
    <x v="1"/>
    <x v="2"/>
    <x v="5"/>
    <s v="Small Box"/>
    <s v="GBC Standard Therm-A-Bind Covers"/>
    <n v="0.39"/>
    <x v="0"/>
    <x v="0"/>
    <x v="23"/>
    <s v="Hilton Head Island"/>
    <n v="29915"/>
    <x v="150"/>
    <x v="5"/>
    <d v="2015-06-02T00:00:00"/>
    <n v="0"/>
    <n v="-23.155999999999999"/>
    <n v="1"/>
    <n v="32.659999999999997"/>
    <n v="90335"/>
    <n v="1"/>
    <n v="24.92"/>
    <x v="0"/>
  </r>
  <r>
    <x v="692"/>
    <n v="0"/>
    <s v="Stephanie Hawkins"/>
    <x v="2"/>
    <n v="0.06"/>
    <x v="0"/>
    <n v="3.74"/>
    <n v="0.94"/>
    <x v="1"/>
    <x v="2"/>
    <x v="2"/>
    <x v="14"/>
    <s v="Wrap Bag"/>
    <s v="Rubber Band Ball"/>
    <n v="0.83"/>
    <x v="0"/>
    <x v="1"/>
    <x v="30"/>
    <s v="Greenfield"/>
    <n v="53220"/>
    <x v="150"/>
    <x v="5"/>
    <d v="2015-06-09T00:00:00"/>
    <n v="7"/>
    <n v="-7.6849999999999996"/>
    <n v="12"/>
    <n v="44.75"/>
    <n v="89610"/>
    <n v="1"/>
    <n v="3.68"/>
    <x v="1"/>
  </r>
  <r>
    <x v="151"/>
    <n v="0"/>
    <s v="Floyd Dale"/>
    <x v="4"/>
    <n v="0.09"/>
    <x v="0"/>
    <n v="5.4"/>
    <n v="7.78"/>
    <x v="2"/>
    <x v="2"/>
    <x v="2"/>
    <x v="5"/>
    <s v="Small Box"/>
    <s v="3M Organizer Strips"/>
    <n v="0.37"/>
    <x v="0"/>
    <x v="3"/>
    <x v="11"/>
    <s v="Troy"/>
    <n v="12180"/>
    <x v="150"/>
    <x v="5"/>
    <d v="2015-06-02T00:00:00"/>
    <n v="0"/>
    <n v="-21.487749999999998"/>
    <n v="4"/>
    <n v="27.3"/>
    <n v="85966"/>
    <n v="1"/>
    <n v="5.3100000000000005"/>
    <x v="3"/>
  </r>
  <r>
    <x v="151"/>
    <n v="0"/>
    <s v="Floyd Dale"/>
    <x v="4"/>
    <n v="0.02"/>
    <x v="0"/>
    <n v="20.28"/>
    <n v="6.68"/>
    <x v="1"/>
    <x v="2"/>
    <x v="0"/>
    <x v="11"/>
    <s v="Small Box"/>
    <s v="Seth Thomas 8 1/2&quot; Cubicle Clock"/>
    <n v="0.53"/>
    <x v="0"/>
    <x v="3"/>
    <x v="11"/>
    <s v="Troy"/>
    <n v="12180"/>
    <x v="150"/>
    <x v="5"/>
    <d v="2015-06-02T00:00:00"/>
    <n v="0"/>
    <n v="44.677500000000002"/>
    <n v="3"/>
    <n v="64.75"/>
    <n v="85966"/>
    <n v="0"/>
    <n v="20.260000000000002"/>
    <x v="3"/>
  </r>
  <r>
    <x v="151"/>
    <n v="0"/>
    <s v="Floyd Dale"/>
    <x v="4"/>
    <n v="0"/>
    <x v="1"/>
    <n v="11.55"/>
    <n v="2.36"/>
    <x v="1"/>
    <x v="2"/>
    <x v="2"/>
    <x v="2"/>
    <s v="Wrap Bag"/>
    <s v="Newell 309"/>
    <n v="0.55000000000000004"/>
    <x v="0"/>
    <x v="3"/>
    <x v="11"/>
    <s v="Troy"/>
    <n v="12180"/>
    <x v="150"/>
    <x v="5"/>
    <d v="2015-06-03T00:00:00"/>
    <n v="1"/>
    <n v="23.594999999999999"/>
    <n v="5"/>
    <n v="62.98"/>
    <n v="85966"/>
    <n v="0"/>
    <n v="11.55"/>
    <x v="3"/>
  </r>
  <r>
    <x v="55"/>
    <n v="0"/>
    <s v="Anna Wood"/>
    <x v="4"/>
    <n v="0.05"/>
    <x v="0"/>
    <n v="2.08"/>
    <n v="2.56"/>
    <x v="1"/>
    <x v="2"/>
    <x v="2"/>
    <x v="16"/>
    <s v="Small Pack"/>
    <s v="Kleencut® Forged Office Shears by Acme United Corporation"/>
    <n v="0.55000000000000004"/>
    <x v="0"/>
    <x v="3"/>
    <x v="11"/>
    <s v="Utica"/>
    <n v="13501"/>
    <x v="150"/>
    <x v="5"/>
    <d v="2015-06-03T00:00:00"/>
    <n v="1"/>
    <n v="-36.25"/>
    <n v="20"/>
    <n v="42.29"/>
    <n v="85966"/>
    <n v="0"/>
    <n v="2.0300000000000002"/>
    <x v="3"/>
  </r>
  <r>
    <x v="995"/>
    <n v="1"/>
    <s v="Jamie Ward"/>
    <x v="4"/>
    <n v="0.01"/>
    <x v="0"/>
    <n v="179.29"/>
    <n v="29.21"/>
    <x v="0"/>
    <x v="3"/>
    <x v="0"/>
    <x v="0"/>
    <s v="Jumbo Box"/>
    <s v="Bevis Round Conference Table Top, X-Base"/>
    <n v="0.76"/>
    <x v="0"/>
    <x v="3"/>
    <x v="36"/>
    <s v="Odenton"/>
    <n v="21113"/>
    <x v="150"/>
    <x v="5"/>
    <d v="2015-06-04T00:00:00"/>
    <n v="2"/>
    <n v="66.362219999999994"/>
    <n v="8"/>
    <n v="1487.9"/>
    <n v="87473"/>
    <n v="1"/>
    <n v="179.28"/>
    <x v="3"/>
  </r>
  <r>
    <x v="996"/>
    <n v="1"/>
    <s v="Jessie Houston"/>
    <x v="3"/>
    <n v="0.09"/>
    <x v="0"/>
    <n v="9.7799999999999994"/>
    <n v="1.39"/>
    <x v="1"/>
    <x v="1"/>
    <x v="2"/>
    <x v="15"/>
    <s v="Small Box"/>
    <s v="Staples #10 Laser &amp; Inkjet Envelopes, 4 1/8&quot; x 9 1/2&quot;, 100/Box"/>
    <n v="0.39"/>
    <x v="0"/>
    <x v="3"/>
    <x v="48"/>
    <s v="Newark"/>
    <n v="19711"/>
    <x v="150"/>
    <x v="5"/>
    <d v="2015-06-03T00:00:00"/>
    <n v="1"/>
    <n v="125.20740000000001"/>
    <n v="19"/>
    <n v="181.46"/>
    <n v="87520"/>
    <n v="1"/>
    <n v="9.69"/>
    <x v="3"/>
  </r>
  <r>
    <x v="996"/>
    <n v="0"/>
    <s v="Jessie Houston"/>
    <x v="3"/>
    <n v="0"/>
    <x v="1"/>
    <n v="200.99"/>
    <n v="8.08"/>
    <x v="1"/>
    <x v="1"/>
    <x v="1"/>
    <x v="12"/>
    <s v="Small Box"/>
    <s v="5125"/>
    <n v="0.59"/>
    <x v="0"/>
    <x v="3"/>
    <x v="48"/>
    <s v="Newark"/>
    <n v="19711"/>
    <x v="150"/>
    <x v="5"/>
    <d v="2015-06-04T00:00:00"/>
    <n v="2"/>
    <n v="281.53440000000001"/>
    <n v="6"/>
    <n v="1076.3"/>
    <n v="87520"/>
    <n v="0"/>
    <n v="200.99"/>
    <x v="3"/>
  </r>
  <r>
    <x v="997"/>
    <n v="1"/>
    <s v="Michelle Bryant Phillips"/>
    <x v="3"/>
    <n v="0.02"/>
    <x v="0"/>
    <n v="136.97999999999999"/>
    <n v="24.49"/>
    <x v="2"/>
    <x v="0"/>
    <x v="0"/>
    <x v="11"/>
    <s v="Large Box"/>
    <s v="3M Polarizing Task Lamp with Clamp Arm, Light Gray"/>
    <n v="0.59"/>
    <x v="0"/>
    <x v="0"/>
    <x v="5"/>
    <s v="Tucker"/>
    <n v="30084"/>
    <x v="150"/>
    <x v="5"/>
    <d v="2015-06-03T00:00:00"/>
    <n v="1"/>
    <n v="88.56"/>
    <n v="8"/>
    <n v="1140.95"/>
    <n v="91417"/>
    <n v="1"/>
    <n v="136.95999999999998"/>
    <x v="0"/>
  </r>
  <r>
    <x v="215"/>
    <n v="0"/>
    <s v="Jean Khan"/>
    <x v="1"/>
    <n v="0.09"/>
    <x v="0"/>
    <n v="2.61"/>
    <n v="0.5"/>
    <x v="1"/>
    <x v="1"/>
    <x v="2"/>
    <x v="13"/>
    <s v="Small Box"/>
    <s v="Avery 494"/>
    <n v="0.39"/>
    <x v="0"/>
    <x v="2"/>
    <x v="8"/>
    <s v="Menlo Park"/>
    <n v="94025"/>
    <x v="151"/>
    <x v="6"/>
    <d v="2015-06-05T00:00:00"/>
    <n v="2"/>
    <n v="29.380199999999999"/>
    <n v="17"/>
    <n v="42.58"/>
    <n v="88729"/>
    <n v="1"/>
    <n v="2.52"/>
    <x v="2"/>
  </r>
  <r>
    <x v="593"/>
    <n v="0"/>
    <s v="Norman Shields"/>
    <x v="2"/>
    <n v="0.05"/>
    <x v="0"/>
    <n v="161.55000000000001"/>
    <n v="19.989999999999998"/>
    <x v="1"/>
    <x v="3"/>
    <x v="2"/>
    <x v="6"/>
    <s v="Small Box"/>
    <s v="Fellowes Super Stor/Drawer® Files"/>
    <n v="0.66"/>
    <x v="0"/>
    <x v="2"/>
    <x v="8"/>
    <s v="Vacaville"/>
    <n v="95687"/>
    <x v="151"/>
    <x v="6"/>
    <d v="2015-06-08T00:00:00"/>
    <n v="5"/>
    <n v="1892.424"/>
    <n v="19"/>
    <n v="3127.69"/>
    <n v="90596"/>
    <n v="1"/>
    <n v="161.5"/>
    <x v="2"/>
  </r>
  <r>
    <x v="998"/>
    <n v="1"/>
    <s v="Carlos Adkins"/>
    <x v="2"/>
    <n v="0.08"/>
    <x v="0"/>
    <n v="259.70999999999998"/>
    <n v="66.67"/>
    <x v="0"/>
    <x v="0"/>
    <x v="0"/>
    <x v="0"/>
    <s v="Jumbo Box"/>
    <s v="Bevis Round Bullnose 29&quot; High Table Top"/>
    <n v="0.61"/>
    <x v="0"/>
    <x v="0"/>
    <x v="12"/>
    <s v="Land O Lakes"/>
    <n v="34639"/>
    <x v="151"/>
    <x v="6"/>
    <d v="2015-06-07T00:00:00"/>
    <n v="4"/>
    <n v="138.22200000000001"/>
    <n v="17"/>
    <n v="4086.5"/>
    <n v="89571"/>
    <n v="1"/>
    <n v="259.63"/>
    <x v="0"/>
  </r>
  <r>
    <x v="999"/>
    <n v="1"/>
    <s v="Marguerite Yu"/>
    <x v="4"/>
    <n v="0.03"/>
    <x v="0"/>
    <n v="125.99"/>
    <n v="7.69"/>
    <x v="1"/>
    <x v="2"/>
    <x v="1"/>
    <x v="12"/>
    <s v="Small Box"/>
    <s v="Timeport L7089"/>
    <n v="0.57999999999999996"/>
    <x v="0"/>
    <x v="1"/>
    <x v="18"/>
    <s v="Weslaco"/>
    <n v="78596"/>
    <x v="151"/>
    <x v="6"/>
    <d v="2015-06-05T00:00:00"/>
    <n v="2"/>
    <n v="500.95800000000003"/>
    <n v="9"/>
    <n v="981.65"/>
    <n v="88184"/>
    <n v="1"/>
    <n v="125.96"/>
    <x v="1"/>
  </r>
  <r>
    <x v="1000"/>
    <n v="1"/>
    <s v="Danielle Myers"/>
    <x v="3"/>
    <n v="0.09"/>
    <x v="0"/>
    <n v="30.93"/>
    <n v="3.92"/>
    <x v="1"/>
    <x v="3"/>
    <x v="0"/>
    <x v="11"/>
    <s v="Small Pack"/>
    <s v="Advantus Employee of the Month Certificate Frame, 11 x 13-1/2"/>
    <n v="0.44"/>
    <x v="0"/>
    <x v="0"/>
    <x v="9"/>
    <s v="Garner"/>
    <n v="27529"/>
    <x v="151"/>
    <x v="6"/>
    <d v="2015-06-05T00:00:00"/>
    <n v="2"/>
    <n v="-130.42400000000001"/>
    <n v="16"/>
    <n v="451.83"/>
    <n v="85866"/>
    <n v="1"/>
    <n v="30.84"/>
    <x v="0"/>
  </r>
  <r>
    <x v="1000"/>
    <n v="0"/>
    <s v="Danielle Myers"/>
    <x v="3"/>
    <n v="0.03"/>
    <x v="0"/>
    <n v="1.68"/>
    <n v="0.7"/>
    <x v="2"/>
    <x v="3"/>
    <x v="2"/>
    <x v="2"/>
    <s v="Wrap Bag"/>
    <s v="Newell 308"/>
    <n v="0.6"/>
    <x v="0"/>
    <x v="0"/>
    <x v="9"/>
    <s v="Garner"/>
    <n v="27529"/>
    <x v="151"/>
    <x v="6"/>
    <d v="2015-06-05T00:00:00"/>
    <n v="2"/>
    <n v="-106.42100000000001"/>
    <n v="11"/>
    <n v="20.239999999999998"/>
    <n v="85866"/>
    <n v="0"/>
    <n v="1.65"/>
    <x v="0"/>
  </r>
  <r>
    <x v="1001"/>
    <n v="1"/>
    <s v="Judy Frazier"/>
    <x v="3"/>
    <n v="0.06"/>
    <x v="0"/>
    <n v="4.42"/>
    <n v="4.99"/>
    <x v="1"/>
    <x v="3"/>
    <x v="2"/>
    <x v="15"/>
    <s v="Small Box"/>
    <s v="Grip Seal Envelopes"/>
    <n v="0.38"/>
    <x v="0"/>
    <x v="3"/>
    <x v="11"/>
    <s v="East Massapequa"/>
    <n v="11758"/>
    <x v="151"/>
    <x v="6"/>
    <d v="2015-06-05T00:00:00"/>
    <n v="2"/>
    <n v="-10.435"/>
    <n v="3"/>
    <n v="14.85"/>
    <n v="90568"/>
    <n v="1"/>
    <n v="4.3600000000000003"/>
    <x v="3"/>
  </r>
  <r>
    <x v="280"/>
    <n v="0"/>
    <s v="Glenda Hunter"/>
    <x v="3"/>
    <n v="0.01"/>
    <x v="0"/>
    <n v="145.97999999999999"/>
    <n v="46.2"/>
    <x v="0"/>
    <x v="3"/>
    <x v="0"/>
    <x v="0"/>
    <s v="Jumbo Box"/>
    <s v="Bevis Rectangular Conference Tables"/>
    <n v="0.69"/>
    <x v="0"/>
    <x v="2"/>
    <x v="8"/>
    <s v="Twentynine Palms"/>
    <n v="92277"/>
    <x v="151"/>
    <x v="6"/>
    <d v="2015-06-03T00:00:00"/>
    <n v="0"/>
    <n v="-134.512"/>
    <n v="9"/>
    <n v="1370.79"/>
    <n v="88543"/>
    <n v="1"/>
    <n v="145.97"/>
    <x v="2"/>
  </r>
  <r>
    <x v="737"/>
    <n v="0"/>
    <s v="Helen Lyons"/>
    <x v="1"/>
    <n v="0.06"/>
    <x v="0"/>
    <n v="218.75"/>
    <n v="69.64"/>
    <x v="0"/>
    <x v="3"/>
    <x v="0"/>
    <x v="0"/>
    <s v="Jumbo Box"/>
    <s v="BoxOffice By Design Rectangular and Half-Moon Meeting Room Tables"/>
    <n v="0.77"/>
    <x v="0"/>
    <x v="2"/>
    <x v="41"/>
    <s v="Prescott Valley"/>
    <n v="86314"/>
    <x v="152"/>
    <x v="0"/>
    <d v="2015-06-05T00:00:00"/>
    <n v="1"/>
    <n v="-453.2"/>
    <n v="4"/>
    <n v="905.4"/>
    <n v="90437"/>
    <n v="1"/>
    <n v="218.69"/>
    <x v="2"/>
  </r>
  <r>
    <x v="716"/>
    <n v="0"/>
    <s v="Gary Hester"/>
    <x v="1"/>
    <n v="0.09"/>
    <x v="0"/>
    <n v="99.99"/>
    <n v="19.989999999999998"/>
    <x v="1"/>
    <x v="1"/>
    <x v="1"/>
    <x v="1"/>
    <s v="Small Box"/>
    <s v="US Robotics 56K V.92 External Faxmodem"/>
    <n v="0.52"/>
    <x v="0"/>
    <x v="1"/>
    <x v="18"/>
    <s v="Flower Mound"/>
    <n v="75028"/>
    <x v="152"/>
    <x v="0"/>
    <d v="2015-06-06T00:00:00"/>
    <n v="2"/>
    <n v="-161.47499999999999"/>
    <n v="1"/>
    <n v="97.65"/>
    <n v="89376"/>
    <n v="1"/>
    <n v="99.899999999999991"/>
    <x v="1"/>
  </r>
  <r>
    <x v="716"/>
    <n v="0"/>
    <s v="Gary Hester"/>
    <x v="1"/>
    <n v="0.04"/>
    <x v="0"/>
    <n v="205.99"/>
    <n v="5.26"/>
    <x v="1"/>
    <x v="1"/>
    <x v="1"/>
    <x v="12"/>
    <s v="Small Box"/>
    <s v="i470"/>
    <n v="0.56000000000000005"/>
    <x v="0"/>
    <x v="1"/>
    <x v="18"/>
    <s v="Flower Mound"/>
    <n v="75028"/>
    <x v="152"/>
    <x v="0"/>
    <d v="2015-06-05T00:00:00"/>
    <n v="1"/>
    <n v="-0.81399999999999995"/>
    <n v="6"/>
    <n v="1018.61"/>
    <n v="89376"/>
    <n v="0"/>
    <n v="205.95000000000002"/>
    <x v="1"/>
  </r>
  <r>
    <x v="1002"/>
    <n v="1"/>
    <s v="Kathleen P Bloom"/>
    <x v="2"/>
    <n v="0.06"/>
    <x v="0"/>
    <n v="115.99"/>
    <n v="5.92"/>
    <x v="1"/>
    <x v="3"/>
    <x v="1"/>
    <x v="12"/>
    <s v="Small Box"/>
    <s v="8890"/>
    <n v="0.57999999999999996"/>
    <x v="0"/>
    <x v="2"/>
    <x v="14"/>
    <s v="Corvallis"/>
    <n v="97330"/>
    <x v="152"/>
    <x v="0"/>
    <d v="2015-06-06T00:00:00"/>
    <n v="2"/>
    <n v="-13.068"/>
    <n v="5"/>
    <n v="495.82"/>
    <n v="89564"/>
    <n v="1"/>
    <n v="115.92999999999999"/>
    <x v="2"/>
  </r>
  <r>
    <x v="969"/>
    <n v="0"/>
    <s v="Jacob McNeill"/>
    <x v="3"/>
    <n v="0"/>
    <x v="1"/>
    <n v="999.99"/>
    <n v="13.99"/>
    <x v="1"/>
    <x v="3"/>
    <x v="1"/>
    <x v="3"/>
    <s v="Medium Box"/>
    <s v="Polycom Soundstation EX Audio-Conferencing Telephone, Black"/>
    <n v="0.36"/>
    <x v="0"/>
    <x v="3"/>
    <x v="11"/>
    <s v="Oceanside"/>
    <n v="11572"/>
    <x v="152"/>
    <x v="0"/>
    <d v="2015-06-06T00:00:00"/>
    <n v="2"/>
    <n v="-1455.9972"/>
    <n v="1"/>
    <n v="1009.99"/>
    <n v="91123"/>
    <n v="1"/>
    <n v="999.99"/>
    <x v="3"/>
  </r>
  <r>
    <x v="969"/>
    <n v="0"/>
    <s v="Jacob McNeill"/>
    <x v="3"/>
    <n v="0.05"/>
    <x v="0"/>
    <n v="6.48"/>
    <n v="5.14"/>
    <x v="2"/>
    <x v="3"/>
    <x v="2"/>
    <x v="7"/>
    <s v="Small Box"/>
    <s v="Xerox 23"/>
    <n v="0.37"/>
    <x v="0"/>
    <x v="3"/>
    <x v="11"/>
    <s v="Oceanside"/>
    <n v="11572"/>
    <x v="152"/>
    <x v="0"/>
    <d v="2015-06-05T00:00:00"/>
    <n v="1"/>
    <n v="-22.56"/>
    <n v="13"/>
    <n v="92.16"/>
    <n v="91123"/>
    <n v="0"/>
    <n v="6.4300000000000006"/>
    <x v="3"/>
  </r>
  <r>
    <x v="668"/>
    <n v="0"/>
    <s v="Wayne Bass"/>
    <x v="3"/>
    <n v="0.09"/>
    <x v="0"/>
    <n v="5.98"/>
    <n v="1.67"/>
    <x v="1"/>
    <x v="0"/>
    <x v="2"/>
    <x v="2"/>
    <s v="Wrap Bag"/>
    <s v="Dixon Ticonderoga® Erasable Colored Pencil Set, 12-Color"/>
    <n v="0.51"/>
    <x v="0"/>
    <x v="2"/>
    <x v="8"/>
    <s v="Los Angeles"/>
    <n v="90068"/>
    <x v="152"/>
    <x v="0"/>
    <d v="2015-06-07T00:00:00"/>
    <n v="3"/>
    <n v="23.87"/>
    <n v="81"/>
    <n v="448.26"/>
    <n v="29889"/>
    <n v="1"/>
    <n v="5.8900000000000006"/>
    <x v="2"/>
  </r>
  <r>
    <x v="780"/>
    <n v="0"/>
    <s v="Martha Bowers"/>
    <x v="3"/>
    <n v="0.09"/>
    <x v="0"/>
    <n v="5.98"/>
    <n v="1.67"/>
    <x v="1"/>
    <x v="0"/>
    <x v="2"/>
    <x v="2"/>
    <s v="Wrap Bag"/>
    <s v="Dixon Ticonderoga® Erasable Colored Pencil Set, 12-Color"/>
    <n v="0.51"/>
    <x v="0"/>
    <x v="3"/>
    <x v="27"/>
    <s v="Whitehall"/>
    <n v="43213"/>
    <x v="152"/>
    <x v="0"/>
    <d v="2015-06-07T00:00:00"/>
    <n v="3"/>
    <n v="35.805"/>
    <n v="20"/>
    <n v="110.68"/>
    <n v="88658"/>
    <n v="1"/>
    <n v="5.8900000000000006"/>
    <x v="3"/>
  </r>
  <r>
    <x v="181"/>
    <n v="0"/>
    <s v="Andrew Gonzalez"/>
    <x v="1"/>
    <n v="0.09"/>
    <x v="0"/>
    <n v="363.25"/>
    <n v="19.989999999999998"/>
    <x v="1"/>
    <x v="1"/>
    <x v="2"/>
    <x v="8"/>
    <s v="Small Box"/>
    <s v="Hoover WindTunnel™ Plus Canister Vacuum"/>
    <n v="0.56999999999999995"/>
    <x v="0"/>
    <x v="0"/>
    <x v="9"/>
    <s v="Charlotte"/>
    <n v="28206"/>
    <x v="153"/>
    <x v="1"/>
    <d v="2015-06-06T00:00:00"/>
    <n v="1"/>
    <n v="732.26980000000003"/>
    <n v="21"/>
    <n v="7497.05"/>
    <n v="21958"/>
    <n v="1"/>
    <n v="363.16"/>
    <x v="0"/>
  </r>
  <r>
    <x v="574"/>
    <n v="0"/>
    <s v="Stuart C Robinson"/>
    <x v="1"/>
    <n v="0.09"/>
    <x v="0"/>
    <n v="363.25"/>
    <n v="19.989999999999998"/>
    <x v="1"/>
    <x v="1"/>
    <x v="2"/>
    <x v="8"/>
    <s v="Small Box"/>
    <s v="Hoover WindTunnel™ Plus Canister Vacuum"/>
    <n v="0.56999999999999995"/>
    <x v="0"/>
    <x v="3"/>
    <x v="27"/>
    <s v="North Ridgeville"/>
    <n v="44039"/>
    <x v="153"/>
    <x v="1"/>
    <d v="2015-06-06T00:00:00"/>
    <n v="1"/>
    <n v="1231.6569"/>
    <n v="5"/>
    <n v="1785.01"/>
    <n v="87633"/>
    <n v="1"/>
    <n v="363.16"/>
    <x v="3"/>
  </r>
  <r>
    <x v="1003"/>
    <n v="1"/>
    <s v="Calvin Boyette"/>
    <x v="2"/>
    <n v="0.09"/>
    <x v="0"/>
    <n v="35.94"/>
    <n v="6.66"/>
    <x v="1"/>
    <x v="2"/>
    <x v="2"/>
    <x v="15"/>
    <s v="Small Box"/>
    <s v="Tyvek ® Top-Opening Peel &amp; Seel ® Envelopes, Gray"/>
    <n v="0.4"/>
    <x v="0"/>
    <x v="2"/>
    <x v="41"/>
    <s v="Gilbert"/>
    <n v="85234"/>
    <x v="153"/>
    <x v="1"/>
    <d v="2015-06-10T00:00:00"/>
    <n v="5"/>
    <n v="144.2928"/>
    <n v="6"/>
    <n v="209.12"/>
    <n v="88942"/>
    <n v="1"/>
    <n v="35.849999999999994"/>
    <x v="2"/>
  </r>
  <r>
    <x v="1003"/>
    <n v="0"/>
    <s v="Calvin Boyette"/>
    <x v="2"/>
    <n v="0"/>
    <x v="1"/>
    <n v="170.98"/>
    <n v="13.99"/>
    <x v="1"/>
    <x v="2"/>
    <x v="0"/>
    <x v="11"/>
    <s v="Medium Box"/>
    <s v="Tenex Antistatic Computer Chair Mats"/>
    <n v="0.75"/>
    <x v="0"/>
    <x v="2"/>
    <x v="41"/>
    <s v="Gilbert"/>
    <n v="85234"/>
    <x v="153"/>
    <x v="1"/>
    <d v="2015-06-12T00:00:00"/>
    <n v="7"/>
    <n v="888.14729999999997"/>
    <n v="7"/>
    <n v="1287.17"/>
    <n v="88942"/>
    <n v="0"/>
    <n v="170.98"/>
    <x v="2"/>
  </r>
  <r>
    <x v="1003"/>
    <n v="0"/>
    <s v="Calvin Boyette"/>
    <x v="2"/>
    <n v="0.09"/>
    <x v="0"/>
    <n v="4.9800000000000004"/>
    <n v="7.44"/>
    <x v="1"/>
    <x v="2"/>
    <x v="2"/>
    <x v="7"/>
    <s v="Small Box"/>
    <s v="Xerox 1922"/>
    <n v="0.36"/>
    <x v="0"/>
    <x v="2"/>
    <x v="41"/>
    <s v="Gilbert"/>
    <n v="85234"/>
    <x v="153"/>
    <x v="1"/>
    <d v="2015-06-07T00:00:00"/>
    <n v="2"/>
    <n v="-46.005000000000003"/>
    <n v="9"/>
    <n v="46.17"/>
    <n v="88942"/>
    <n v="0"/>
    <n v="4.8900000000000006"/>
    <x v="2"/>
  </r>
  <r>
    <x v="700"/>
    <n v="0"/>
    <s v="Eleanor Swain"/>
    <x v="2"/>
    <n v="0.09"/>
    <x v="0"/>
    <n v="35.94"/>
    <n v="6.66"/>
    <x v="1"/>
    <x v="2"/>
    <x v="2"/>
    <x v="15"/>
    <s v="Small Box"/>
    <s v="Tyvek ® Top-Opening Peel &amp; Seel ® Envelopes, Gray"/>
    <n v="0.4"/>
    <x v="0"/>
    <x v="0"/>
    <x v="9"/>
    <s v="Charlotte"/>
    <n v="28204"/>
    <x v="153"/>
    <x v="1"/>
    <d v="2015-06-10T00:00:00"/>
    <n v="5"/>
    <n v="72.1858"/>
    <n v="24"/>
    <n v="836.47"/>
    <n v="36069"/>
    <n v="1"/>
    <n v="35.849999999999994"/>
    <x v="0"/>
  </r>
  <r>
    <x v="700"/>
    <n v="0"/>
    <s v="Eleanor Swain"/>
    <x v="2"/>
    <n v="0.09"/>
    <x v="0"/>
    <n v="4.9800000000000004"/>
    <n v="7.44"/>
    <x v="1"/>
    <x v="2"/>
    <x v="2"/>
    <x v="7"/>
    <s v="Small Box"/>
    <s v="Xerox 1922"/>
    <n v="0.36"/>
    <x v="0"/>
    <x v="0"/>
    <x v="9"/>
    <s v="Charlotte"/>
    <n v="28204"/>
    <x v="153"/>
    <x v="1"/>
    <d v="2015-06-07T00:00:00"/>
    <n v="2"/>
    <n v="-122.3733"/>
    <n v="37"/>
    <n v="189.83"/>
    <n v="36069"/>
    <n v="0"/>
    <n v="4.8900000000000006"/>
    <x v="0"/>
  </r>
  <r>
    <x v="1004"/>
    <n v="1"/>
    <s v="Mark Ritchie"/>
    <x v="2"/>
    <n v="7.0000000000000007E-2"/>
    <x v="0"/>
    <n v="12.64"/>
    <n v="4.9800000000000004"/>
    <x v="1"/>
    <x v="2"/>
    <x v="0"/>
    <x v="11"/>
    <s v="Small Pack"/>
    <s v="Nu-Dell Executive Frame"/>
    <n v="0.48"/>
    <x v="0"/>
    <x v="1"/>
    <x v="6"/>
    <s v="Clayton"/>
    <n v="63105"/>
    <x v="153"/>
    <x v="1"/>
    <d v="2015-06-12T00:00:00"/>
    <n v="7"/>
    <n v="113.41500000000001"/>
    <n v="16"/>
    <n v="199.76"/>
    <n v="90867"/>
    <n v="1"/>
    <n v="12.57"/>
    <x v="1"/>
  </r>
  <r>
    <x v="1005"/>
    <n v="1"/>
    <s v="Alfred Harmon"/>
    <x v="4"/>
    <n v="0.02"/>
    <x v="0"/>
    <n v="6.48"/>
    <n v="8.74"/>
    <x v="1"/>
    <x v="2"/>
    <x v="2"/>
    <x v="7"/>
    <s v="Small Box"/>
    <s v="Xerox 1984"/>
    <n v="0.36"/>
    <x v="0"/>
    <x v="3"/>
    <x v="22"/>
    <s v="Cheshire"/>
    <n v="6408"/>
    <x v="153"/>
    <x v="1"/>
    <d v="2015-06-07T00:00:00"/>
    <n v="2"/>
    <n v="-6.835"/>
    <n v="1"/>
    <n v="10.72"/>
    <n v="87033"/>
    <n v="1"/>
    <n v="6.4600000000000009"/>
    <x v="3"/>
  </r>
  <r>
    <x v="1006"/>
    <n v="1"/>
    <s v="Jeanette Davies"/>
    <x v="4"/>
    <n v="0.06"/>
    <x v="0"/>
    <n v="699.99"/>
    <n v="24.49"/>
    <x v="2"/>
    <x v="2"/>
    <x v="1"/>
    <x v="4"/>
    <s v="Large Box"/>
    <s v="Canon PC1060 Personal Laser Copier"/>
    <n v="0.41"/>
    <x v="0"/>
    <x v="3"/>
    <x v="29"/>
    <s v="Bangor"/>
    <n v="4401"/>
    <x v="153"/>
    <x v="1"/>
    <d v="2015-06-07T00:00:00"/>
    <n v="2"/>
    <n v="7024.2069000000001"/>
    <n v="15"/>
    <n v="10180.01"/>
    <n v="87033"/>
    <n v="0"/>
    <n v="699.93000000000006"/>
    <x v="3"/>
  </r>
  <r>
    <x v="1007"/>
    <n v="1"/>
    <s v="Leo E Underwood"/>
    <x v="4"/>
    <n v="0.02"/>
    <x v="0"/>
    <n v="17.149999999999999"/>
    <n v="4.96"/>
    <x v="1"/>
    <x v="2"/>
    <x v="2"/>
    <x v="6"/>
    <s v="Small Box"/>
    <s v="Advantus Rolling Storage Box"/>
    <n v="0.57999999999999996"/>
    <x v="0"/>
    <x v="3"/>
    <x v="33"/>
    <s v="Englewood"/>
    <n v="7631"/>
    <x v="153"/>
    <x v="1"/>
    <d v="2015-06-07T00:00:00"/>
    <n v="2"/>
    <n v="36.494999999999997"/>
    <n v="11"/>
    <n v="190.85"/>
    <n v="87033"/>
    <n v="0"/>
    <n v="17.13"/>
    <x v="3"/>
  </r>
  <r>
    <x v="1008"/>
    <n v="1"/>
    <s v="Sandy Mueller"/>
    <x v="4"/>
    <n v="7.0000000000000007E-2"/>
    <x v="0"/>
    <n v="30.98"/>
    <n v="8.74"/>
    <x v="1"/>
    <x v="2"/>
    <x v="2"/>
    <x v="7"/>
    <s v="Small Box"/>
    <s v="Xerox 1979"/>
    <n v="0.4"/>
    <x v="0"/>
    <x v="3"/>
    <x v="40"/>
    <s v="Providence"/>
    <n v="2908"/>
    <x v="153"/>
    <x v="1"/>
    <d v="2015-06-06T00:00:00"/>
    <n v="1"/>
    <n v="255.76920000000001"/>
    <n v="12"/>
    <n v="370.68"/>
    <n v="87033"/>
    <n v="0"/>
    <n v="30.91"/>
    <x v="3"/>
  </r>
  <r>
    <x v="1009"/>
    <n v="1"/>
    <s v="Harriet Wooten"/>
    <x v="4"/>
    <n v="0.04"/>
    <x v="0"/>
    <n v="1360.14"/>
    <n v="14.7"/>
    <x v="0"/>
    <x v="2"/>
    <x v="1"/>
    <x v="3"/>
    <s v="Jumbo Drum"/>
    <s v="Okidata ML395C Color Dot Matrix Printer"/>
    <n v="0.59"/>
    <x v="0"/>
    <x v="3"/>
    <x v="42"/>
    <s v="Burlington"/>
    <n v="5401"/>
    <x v="153"/>
    <x v="1"/>
    <d v="2015-06-08T00:00:00"/>
    <n v="3"/>
    <n v="2639.01"/>
    <n v="6"/>
    <n v="7303.05"/>
    <n v="87033"/>
    <n v="0"/>
    <n v="1360.1000000000001"/>
    <x v="3"/>
  </r>
  <r>
    <x v="247"/>
    <n v="0"/>
    <s v="Jenny Gold"/>
    <x v="0"/>
    <n v="0.02"/>
    <x v="0"/>
    <n v="6.47"/>
    <n v="1.22"/>
    <x v="1"/>
    <x v="1"/>
    <x v="2"/>
    <x v="2"/>
    <s v="Wrap Bag"/>
    <s v="Staples Pen Style Liquid Stix; Assorted (yellow, pink, green, blue, orange), 5/Pack"/>
    <n v="0.4"/>
    <x v="0"/>
    <x v="2"/>
    <x v="8"/>
    <s v="Los Angeles"/>
    <n v="90041"/>
    <x v="154"/>
    <x v="2"/>
    <d v="2015-06-07T00:00:00"/>
    <n v="1"/>
    <n v="40.200000000000003"/>
    <n v="30"/>
    <n v="193.95"/>
    <n v="55392"/>
    <n v="1"/>
    <n v="6.45"/>
    <x v="2"/>
  </r>
  <r>
    <x v="247"/>
    <n v="0"/>
    <s v="Jenny Gold"/>
    <x v="0"/>
    <n v="7.0000000000000007E-2"/>
    <x v="0"/>
    <n v="2.84"/>
    <n v="0.93"/>
    <x v="1"/>
    <x v="1"/>
    <x v="2"/>
    <x v="2"/>
    <s v="Wrap Bag"/>
    <s v="SANFORD Liquid Accent™ Tank-Style Highlighters"/>
    <n v="0.54"/>
    <x v="0"/>
    <x v="2"/>
    <x v="8"/>
    <s v="Los Angeles"/>
    <n v="90041"/>
    <x v="154"/>
    <x v="2"/>
    <d v="2015-06-08T00:00:00"/>
    <n v="2"/>
    <n v="3.21"/>
    <n v="59"/>
    <n v="158.80000000000001"/>
    <n v="55392"/>
    <n v="0"/>
    <n v="2.77"/>
    <x v="2"/>
  </r>
  <r>
    <x v="1010"/>
    <n v="1"/>
    <s v="Pam Anthony"/>
    <x v="0"/>
    <n v="7.0000000000000007E-2"/>
    <x v="0"/>
    <n v="2.84"/>
    <n v="0.93"/>
    <x v="1"/>
    <x v="1"/>
    <x v="2"/>
    <x v="2"/>
    <s v="Wrap Bag"/>
    <s v="SANFORD Liquid Accent™ Tank-Style Highlighters"/>
    <n v="0.54"/>
    <x v="0"/>
    <x v="3"/>
    <x v="35"/>
    <s v="Winthrop"/>
    <n v="2152"/>
    <x v="154"/>
    <x v="2"/>
    <d v="2015-06-08T00:00:00"/>
    <n v="2"/>
    <n v="3.8519999999999999"/>
    <n v="15"/>
    <n v="40.369999999999997"/>
    <n v="87978"/>
    <n v="1"/>
    <n v="2.77"/>
    <x v="3"/>
  </r>
  <r>
    <x v="1011"/>
    <n v="1"/>
    <s v="Jordan Beard"/>
    <x v="1"/>
    <n v="0"/>
    <x v="1"/>
    <n v="6.48"/>
    <n v="5.19"/>
    <x v="1"/>
    <x v="0"/>
    <x v="2"/>
    <x v="7"/>
    <s v="Small Box"/>
    <s v="Xerox 1995"/>
    <n v="0.37"/>
    <x v="0"/>
    <x v="1"/>
    <x v="38"/>
    <s v="Leavenworth"/>
    <n v="66048"/>
    <x v="154"/>
    <x v="2"/>
    <d v="2015-06-07T00:00:00"/>
    <n v="1"/>
    <n v="-14.074999999999999"/>
    <n v="12"/>
    <n v="84.04"/>
    <n v="86104"/>
    <n v="1"/>
    <n v="6.48"/>
    <x v="1"/>
  </r>
  <r>
    <x v="37"/>
    <n v="0"/>
    <s v="Russell Chan"/>
    <x v="4"/>
    <n v="0.01"/>
    <x v="0"/>
    <n v="18.97"/>
    <n v="9.5399999999999991"/>
    <x v="1"/>
    <x v="2"/>
    <x v="2"/>
    <x v="7"/>
    <s v="Small Box"/>
    <s v="Xerox 1939"/>
    <n v="0.37"/>
    <x v="0"/>
    <x v="1"/>
    <x v="18"/>
    <s v="Waco"/>
    <n v="76706"/>
    <x v="154"/>
    <x v="2"/>
    <d v="2015-06-09T00:00:00"/>
    <n v="3"/>
    <n v="85.875"/>
    <n v="11"/>
    <n v="227.67"/>
    <n v="86575"/>
    <n v="1"/>
    <n v="18.959999999999997"/>
    <x v="1"/>
  </r>
  <r>
    <x v="1012"/>
    <n v="1"/>
    <s v="Leigh Burnette Hurley"/>
    <x v="4"/>
    <n v="0.05"/>
    <x v="0"/>
    <n v="399.98"/>
    <n v="12.06"/>
    <x v="0"/>
    <x v="3"/>
    <x v="1"/>
    <x v="3"/>
    <s v="Jumbo Box"/>
    <s v="Okidata ML320 Series Turbo Dot Matrix Printers"/>
    <n v="0.56000000000000005"/>
    <x v="0"/>
    <x v="1"/>
    <x v="10"/>
    <s v="Chicago"/>
    <n v="60601"/>
    <x v="154"/>
    <x v="2"/>
    <d v="2015-06-06T00:00:00"/>
    <n v="0"/>
    <n v="567.59"/>
    <n v="24"/>
    <n v="9666.7199999999993"/>
    <n v="39015"/>
    <n v="1"/>
    <n v="399.93"/>
    <x v="1"/>
  </r>
  <r>
    <x v="1012"/>
    <n v="0"/>
    <s v="Leigh Burnette Hurley"/>
    <x v="4"/>
    <n v="7.0000000000000007E-2"/>
    <x v="0"/>
    <n v="6.48"/>
    <n v="5.74"/>
    <x v="1"/>
    <x v="3"/>
    <x v="2"/>
    <x v="7"/>
    <s v="Small Box"/>
    <s v="Xerox 1994"/>
    <n v="0.37"/>
    <x v="0"/>
    <x v="1"/>
    <x v="10"/>
    <s v="Chicago"/>
    <n v="60601"/>
    <x v="154"/>
    <x v="2"/>
    <d v="2015-06-06T00:00:00"/>
    <n v="0"/>
    <n v="-28.45"/>
    <n v="20"/>
    <n v="134.58000000000001"/>
    <n v="39015"/>
    <n v="0"/>
    <n v="6.41"/>
    <x v="1"/>
  </r>
  <r>
    <x v="1013"/>
    <n v="1"/>
    <s v="Alfred Barber"/>
    <x v="4"/>
    <n v="7.0000000000000007E-2"/>
    <x v="0"/>
    <n v="6.48"/>
    <n v="5.74"/>
    <x v="1"/>
    <x v="3"/>
    <x v="2"/>
    <x v="7"/>
    <s v="Small Box"/>
    <s v="Xerox 1994"/>
    <n v="0.37"/>
    <x v="0"/>
    <x v="1"/>
    <x v="6"/>
    <s v="Mehlville"/>
    <n v="63129"/>
    <x v="154"/>
    <x v="2"/>
    <d v="2015-06-06T00:00:00"/>
    <n v="0"/>
    <n v="-14.225"/>
    <n v="5"/>
    <n v="33.65"/>
    <n v="87862"/>
    <n v="1"/>
    <n v="6.41"/>
    <x v="1"/>
  </r>
  <r>
    <x v="1014"/>
    <n v="1"/>
    <s v="Eileen Dalton"/>
    <x v="4"/>
    <n v="0"/>
    <x v="1"/>
    <n v="49.99"/>
    <n v="19.989999999999998"/>
    <x v="1"/>
    <x v="3"/>
    <x v="1"/>
    <x v="1"/>
    <s v="Small Box"/>
    <s v="Zoom V.92 USB External Faxmodem"/>
    <n v="0.41"/>
    <x v="0"/>
    <x v="0"/>
    <x v="34"/>
    <s v="Columbia"/>
    <n v="38401"/>
    <x v="154"/>
    <x v="2"/>
    <d v="2015-06-08T00:00:00"/>
    <n v="2"/>
    <n v="38.886000000000003"/>
    <n v="16"/>
    <n v="832.97"/>
    <n v="85929"/>
    <n v="1"/>
    <n v="49.99"/>
    <x v="0"/>
  </r>
  <r>
    <x v="928"/>
    <n v="0"/>
    <s v="Maxine Collier Grady"/>
    <x v="3"/>
    <n v="0.08"/>
    <x v="0"/>
    <n v="140.81"/>
    <n v="24.49"/>
    <x v="1"/>
    <x v="1"/>
    <x v="0"/>
    <x v="9"/>
    <s v="Large Box"/>
    <s v="Hon Olson Stacker Stools"/>
    <n v="0.56999999999999995"/>
    <x v="0"/>
    <x v="1"/>
    <x v="18"/>
    <s v="Dallas"/>
    <n v="75220"/>
    <x v="154"/>
    <x v="2"/>
    <d v="2015-06-08T00:00:00"/>
    <n v="2"/>
    <n v="1232.79"/>
    <n v="81"/>
    <n v="11272.77"/>
    <n v="45824"/>
    <n v="1"/>
    <n v="140.72999999999999"/>
    <x v="1"/>
  </r>
  <r>
    <x v="329"/>
    <n v="0"/>
    <s v="Marie Bass"/>
    <x v="3"/>
    <n v="7.0000000000000007E-2"/>
    <x v="0"/>
    <n v="3.98"/>
    <n v="0.83"/>
    <x v="1"/>
    <x v="2"/>
    <x v="2"/>
    <x v="2"/>
    <s v="Wrap Bag"/>
    <s v="Fluorescent Highlighters by Dixon"/>
    <n v="0.51"/>
    <x v="0"/>
    <x v="3"/>
    <x v="11"/>
    <s v="New York City"/>
    <n v="10170"/>
    <x v="154"/>
    <x v="2"/>
    <d v="2015-06-09T00:00:00"/>
    <n v="3"/>
    <n v="27.38"/>
    <n v="76"/>
    <n v="282.85000000000002"/>
    <n v="24455"/>
    <n v="1"/>
    <n v="3.91"/>
    <x v="3"/>
  </r>
  <r>
    <x v="330"/>
    <n v="0"/>
    <s v="Edward Bynum"/>
    <x v="3"/>
    <n v="0"/>
    <x v="1"/>
    <n v="20.89"/>
    <n v="1.99"/>
    <x v="1"/>
    <x v="2"/>
    <x v="1"/>
    <x v="1"/>
    <s v="Small Pack"/>
    <s v="IBM 80 Minute CD-R Spindle, 50/Pack"/>
    <n v="0.48"/>
    <x v="0"/>
    <x v="3"/>
    <x v="28"/>
    <s v="Chambersburg"/>
    <n v="17201"/>
    <x v="154"/>
    <x v="2"/>
    <d v="2015-06-08T00:00:00"/>
    <n v="2"/>
    <n v="-5.2949999999999999"/>
    <n v="4"/>
    <n v="84.56"/>
    <n v="91245"/>
    <n v="1"/>
    <n v="20.89"/>
    <x v="3"/>
  </r>
  <r>
    <x v="330"/>
    <n v="0"/>
    <s v="Edward Bynum"/>
    <x v="3"/>
    <n v="7.0000000000000007E-2"/>
    <x v="0"/>
    <n v="3.98"/>
    <n v="0.83"/>
    <x v="1"/>
    <x v="2"/>
    <x v="2"/>
    <x v="2"/>
    <s v="Wrap Bag"/>
    <s v="Fluorescent Highlighters by Dixon"/>
    <n v="0.51"/>
    <x v="0"/>
    <x v="3"/>
    <x v="28"/>
    <s v="Chambersburg"/>
    <n v="17201"/>
    <x v="154"/>
    <x v="2"/>
    <d v="2015-06-09T00:00:00"/>
    <n v="3"/>
    <n v="41.07"/>
    <n v="19"/>
    <n v="70.709999999999994"/>
    <n v="91245"/>
    <n v="0"/>
    <n v="3.91"/>
    <x v="3"/>
  </r>
  <r>
    <x v="923"/>
    <n v="0"/>
    <s v="Lindsay Tate"/>
    <x v="3"/>
    <n v="0.09"/>
    <x v="0"/>
    <n v="5.4"/>
    <n v="7.78"/>
    <x v="2"/>
    <x v="1"/>
    <x v="2"/>
    <x v="5"/>
    <s v="Small Box"/>
    <s v="3M Organizer Strips"/>
    <n v="0.37"/>
    <x v="0"/>
    <x v="1"/>
    <x v="19"/>
    <s v="Midwest City"/>
    <n v="73110"/>
    <x v="154"/>
    <x v="2"/>
    <d v="2015-06-08T00:00:00"/>
    <n v="2"/>
    <n v="-34.764499999999998"/>
    <n v="6"/>
    <n v="37.380000000000003"/>
    <n v="89097"/>
    <n v="1"/>
    <n v="5.3100000000000005"/>
    <x v="1"/>
  </r>
  <r>
    <x v="1015"/>
    <n v="1"/>
    <s v="Earl Buck"/>
    <x v="0"/>
    <n v="0.06"/>
    <x v="0"/>
    <n v="44.01"/>
    <n v="3.5"/>
    <x v="1"/>
    <x v="2"/>
    <x v="2"/>
    <x v="8"/>
    <s v="Small Box"/>
    <s v="Acco Smartsocket® Color-Coded Six-Outlet AC Adapter Model Surge Protectors"/>
    <n v="0.59"/>
    <x v="0"/>
    <x v="2"/>
    <x v="8"/>
    <s v="Stockton"/>
    <n v="95207"/>
    <x v="155"/>
    <x v="3"/>
    <d v="2015-06-08T00:00:00"/>
    <n v="1"/>
    <n v="-21.231999999999999"/>
    <n v="1"/>
    <n v="46.94"/>
    <n v="88212"/>
    <n v="1"/>
    <n v="43.949999999999996"/>
    <x v="2"/>
  </r>
  <r>
    <x v="586"/>
    <n v="0"/>
    <s v="Connie Bunn"/>
    <x v="1"/>
    <n v="7.0000000000000007E-2"/>
    <x v="0"/>
    <n v="4.76"/>
    <n v="0.88"/>
    <x v="1"/>
    <x v="3"/>
    <x v="2"/>
    <x v="7"/>
    <s v="Wrap Bag"/>
    <s v="Wirebound Voice Message Log Book"/>
    <n v="0.39"/>
    <x v="0"/>
    <x v="1"/>
    <x v="20"/>
    <s v="Marshalltown"/>
    <n v="50158"/>
    <x v="155"/>
    <x v="3"/>
    <d v="2015-06-07T00:00:00"/>
    <n v="0"/>
    <n v="15.8148"/>
    <n v="5"/>
    <n v="22.92"/>
    <n v="87555"/>
    <n v="1"/>
    <n v="4.6899999999999995"/>
    <x v="1"/>
  </r>
  <r>
    <x v="1016"/>
    <n v="1"/>
    <s v="Danny Vaughn"/>
    <x v="2"/>
    <n v="0.02"/>
    <x v="0"/>
    <n v="48.04"/>
    <n v="5.79"/>
    <x v="1"/>
    <x v="1"/>
    <x v="2"/>
    <x v="7"/>
    <s v="Small Box"/>
    <s v="Xerox 1937"/>
    <n v="0.37"/>
    <x v="0"/>
    <x v="3"/>
    <x v="33"/>
    <s v="Bloomfield"/>
    <n v="7003"/>
    <x v="155"/>
    <x v="3"/>
    <d v="2015-06-14T00:00:00"/>
    <n v="7"/>
    <n v="422.45249999999999"/>
    <n v="12"/>
    <n v="612.25"/>
    <n v="90360"/>
    <n v="1"/>
    <n v="48.019999999999996"/>
    <x v="3"/>
  </r>
  <r>
    <x v="1017"/>
    <n v="1"/>
    <s v="George McLamb"/>
    <x v="2"/>
    <n v="0.02"/>
    <x v="0"/>
    <n v="70.97"/>
    <n v="3.5"/>
    <x v="1"/>
    <x v="1"/>
    <x v="2"/>
    <x v="8"/>
    <s v="Small Box"/>
    <s v="Tripp Lite Isotel 8 Ultra 8 Outlet Metal Surge"/>
    <n v="0.59"/>
    <x v="0"/>
    <x v="0"/>
    <x v="21"/>
    <s v="Alexandria"/>
    <n v="22304"/>
    <x v="155"/>
    <x v="3"/>
    <d v="2015-06-14T00:00:00"/>
    <n v="7"/>
    <n v="23.616"/>
    <n v="21"/>
    <n v="1533.59"/>
    <n v="89408"/>
    <n v="1"/>
    <n v="70.95"/>
    <x v="0"/>
  </r>
  <r>
    <x v="1018"/>
    <n v="1"/>
    <s v="Sidney Scarborough"/>
    <x v="2"/>
    <n v="0.02"/>
    <x v="0"/>
    <n v="284.98"/>
    <n v="69.55"/>
    <x v="0"/>
    <x v="0"/>
    <x v="0"/>
    <x v="9"/>
    <s v="Jumbo Drum"/>
    <s v="Global Commerce™ Series High-Back Swivel/Tilt Chairs"/>
    <n v="0.6"/>
    <x v="0"/>
    <x v="0"/>
    <x v="21"/>
    <s v="Charlottesville"/>
    <n v="22901"/>
    <x v="155"/>
    <x v="3"/>
    <d v="2015-06-12T00:00:00"/>
    <n v="5"/>
    <n v="15.528"/>
    <n v="3"/>
    <n v="926.3"/>
    <n v="86723"/>
    <n v="1"/>
    <n v="284.96000000000004"/>
    <x v="0"/>
  </r>
  <r>
    <x v="1018"/>
    <n v="0"/>
    <s v="Sidney Scarborough"/>
    <x v="2"/>
    <n v="0.08"/>
    <x v="0"/>
    <n v="55.48"/>
    <n v="14.3"/>
    <x v="1"/>
    <x v="0"/>
    <x v="2"/>
    <x v="7"/>
    <s v="Small Box"/>
    <s v="Xerox 194"/>
    <n v="0.37"/>
    <x v="0"/>
    <x v="0"/>
    <x v="21"/>
    <s v="Charlottesville"/>
    <n v="22901"/>
    <x v="155"/>
    <x v="3"/>
    <d v="2015-06-09T00:00:00"/>
    <n v="2"/>
    <n v="-225.56379999999999"/>
    <n v="17"/>
    <n v="942.53"/>
    <n v="86723"/>
    <n v="0"/>
    <n v="55.4"/>
    <x v="0"/>
  </r>
  <r>
    <x v="512"/>
    <n v="0"/>
    <s v="Andrea Shaw"/>
    <x v="2"/>
    <n v="0"/>
    <x v="1"/>
    <n v="1270.99"/>
    <n v="19.989999999999998"/>
    <x v="1"/>
    <x v="0"/>
    <x v="2"/>
    <x v="5"/>
    <s v="Small Box"/>
    <s v="Fellowes PB500 Electric Punch Plastic Comb Binding Machine with Manual Bind"/>
    <n v="0.35"/>
    <x v="0"/>
    <x v="1"/>
    <x v="10"/>
    <s v="Danville"/>
    <n v="61832"/>
    <x v="155"/>
    <x v="3"/>
    <d v="2015-06-09T00:00:00"/>
    <n v="2"/>
    <n v="6384.4389000000001"/>
    <n v="7"/>
    <n v="9252.81"/>
    <n v="87535"/>
    <n v="1"/>
    <n v="1270.99"/>
    <x v="1"/>
  </r>
  <r>
    <x v="911"/>
    <n v="0"/>
    <s v="Victoria Baker Hoover"/>
    <x v="4"/>
    <n v="0.04"/>
    <x v="0"/>
    <n v="12.98"/>
    <n v="3.14"/>
    <x v="2"/>
    <x v="3"/>
    <x v="2"/>
    <x v="16"/>
    <s v="Small Pack"/>
    <s v="Acme® 8&quot; Straight Scissors"/>
    <n v="0.6"/>
    <x v="0"/>
    <x v="0"/>
    <x v="17"/>
    <s v="Terrytown"/>
    <n v="70056"/>
    <x v="155"/>
    <x v="3"/>
    <d v="2015-06-09T00:00:00"/>
    <n v="2"/>
    <n v="22.818000000000001"/>
    <n v="16"/>
    <n v="216.04"/>
    <n v="87178"/>
    <n v="1"/>
    <n v="12.940000000000001"/>
    <x v="0"/>
  </r>
  <r>
    <x v="1019"/>
    <n v="1"/>
    <s v="Wendy Pridgen Pearce"/>
    <x v="4"/>
    <n v="0.04"/>
    <x v="0"/>
    <n v="510.14"/>
    <n v="14.7"/>
    <x v="0"/>
    <x v="2"/>
    <x v="1"/>
    <x v="3"/>
    <s v="Jumbo Drum"/>
    <s v="Okidata ML520 Series Dot Matrix Printers"/>
    <n v="0.56000000000000005"/>
    <x v="0"/>
    <x v="1"/>
    <x v="25"/>
    <s v="Holland"/>
    <n v="49423"/>
    <x v="155"/>
    <x v="3"/>
    <d v="2015-06-09T00:00:00"/>
    <n v="2"/>
    <n v="-251.40389999999999"/>
    <n v="3"/>
    <n v="1527.97"/>
    <n v="89657"/>
    <n v="1"/>
    <n v="510.09999999999997"/>
    <x v="1"/>
  </r>
  <r>
    <x v="1019"/>
    <n v="0"/>
    <s v="Wendy Pridgen Pearce"/>
    <x v="4"/>
    <n v="0"/>
    <x v="1"/>
    <n v="4.76"/>
    <n v="3.01"/>
    <x v="1"/>
    <x v="2"/>
    <x v="2"/>
    <x v="7"/>
    <s v="Wrap Bag"/>
    <s v="TOPS Voice Message Log Book, Flash Format"/>
    <n v="0.36"/>
    <x v="0"/>
    <x v="1"/>
    <x v="25"/>
    <s v="Holland"/>
    <n v="49423"/>
    <x v="155"/>
    <x v="3"/>
    <d v="2015-06-09T00:00:00"/>
    <n v="2"/>
    <n v="-2.3450000000000002"/>
    <n v="23"/>
    <n v="110.86"/>
    <n v="89657"/>
    <n v="0"/>
    <n v="4.76"/>
    <x v="1"/>
  </r>
  <r>
    <x v="1020"/>
    <n v="1"/>
    <s v="Ernest Peele"/>
    <x v="4"/>
    <n v="0.05"/>
    <x v="0"/>
    <n v="535.64"/>
    <n v="14.7"/>
    <x v="0"/>
    <x v="2"/>
    <x v="1"/>
    <x v="3"/>
    <s v="Jumbo Drum"/>
    <s v="Epson LQ-870 Dot Matrix Printer"/>
    <n v="0.59"/>
    <x v="0"/>
    <x v="1"/>
    <x v="10"/>
    <s v="Chicago"/>
    <n v="60603"/>
    <x v="155"/>
    <x v="3"/>
    <d v="2015-06-09T00:00:00"/>
    <n v="2"/>
    <n v="-1220.9145000000001"/>
    <n v="2"/>
    <n v="1068.5999999999999"/>
    <n v="59365"/>
    <n v="1"/>
    <n v="535.59"/>
    <x v="1"/>
  </r>
  <r>
    <x v="1021"/>
    <n v="1"/>
    <s v="Teresa Watts"/>
    <x v="0"/>
    <n v="0.05"/>
    <x v="0"/>
    <n v="122.99"/>
    <n v="19.989999999999998"/>
    <x v="2"/>
    <x v="3"/>
    <x v="2"/>
    <x v="5"/>
    <s v="Small Box"/>
    <s v="GBC Therma-A-Bind 250T Electric Binding System"/>
    <n v="0.37"/>
    <x v="0"/>
    <x v="2"/>
    <x v="37"/>
    <s v="Coeur D Alene"/>
    <n v="83814"/>
    <x v="156"/>
    <x v="4"/>
    <d v="2015-06-11T00:00:00"/>
    <n v="3"/>
    <n v="1039.7541000000001"/>
    <n v="12"/>
    <n v="1506.89"/>
    <n v="91389"/>
    <n v="1"/>
    <n v="122.94"/>
    <x v="2"/>
  </r>
  <r>
    <x v="1022"/>
    <n v="1"/>
    <s v="Alicia Wood Shah"/>
    <x v="2"/>
    <n v="0.05"/>
    <x v="0"/>
    <n v="100.97"/>
    <n v="7.18"/>
    <x v="2"/>
    <x v="1"/>
    <x v="1"/>
    <x v="1"/>
    <s v="Small Box"/>
    <s v="Gyration Ultra Cordless Optical Suite"/>
    <n v="0.46"/>
    <x v="0"/>
    <x v="2"/>
    <x v="37"/>
    <s v="Boise"/>
    <n v="83704"/>
    <x v="156"/>
    <x v="4"/>
    <d v="2015-06-08T00:00:00"/>
    <n v="0"/>
    <n v="881.46810000000005"/>
    <n v="13"/>
    <n v="1277.49"/>
    <n v="90951"/>
    <n v="1"/>
    <n v="100.92"/>
    <x v="2"/>
  </r>
  <r>
    <x v="1023"/>
    <n v="1"/>
    <s v="Alison Sharp"/>
    <x v="3"/>
    <n v="0.09"/>
    <x v="0"/>
    <n v="304.99"/>
    <n v="19.989999999999998"/>
    <x v="1"/>
    <x v="3"/>
    <x v="2"/>
    <x v="5"/>
    <s v="Small Box"/>
    <s v="Ibico Hi-Tech Manual Binding System"/>
    <n v="0.4"/>
    <x v="0"/>
    <x v="3"/>
    <x v="47"/>
    <s v="Laconia"/>
    <n v="3246"/>
    <x v="156"/>
    <x v="4"/>
    <d v="2015-06-09T00:00:00"/>
    <n v="1"/>
    <n v="1623.9494999999999"/>
    <n v="8"/>
    <n v="2353.5500000000002"/>
    <n v="86795"/>
    <n v="1"/>
    <n v="304.90000000000003"/>
    <x v="3"/>
  </r>
  <r>
    <x v="16"/>
    <n v="0"/>
    <s v="Kim Weiss"/>
    <x v="0"/>
    <n v="0"/>
    <x v="1"/>
    <n v="8.34"/>
    <n v="2.64"/>
    <x v="2"/>
    <x v="2"/>
    <x v="2"/>
    <x v="16"/>
    <s v="Small Pack"/>
    <s v="Acme® Elite Stainless Steel Scissors"/>
    <n v="0.59"/>
    <x v="0"/>
    <x v="0"/>
    <x v="12"/>
    <s v="Miami"/>
    <n v="33132"/>
    <x v="157"/>
    <x v="5"/>
    <d v="2015-06-11T00:00:00"/>
    <n v="2"/>
    <n v="5.8624999999999998"/>
    <n v="23"/>
    <n v="212.89"/>
    <n v="17446"/>
    <n v="1"/>
    <n v="8.34"/>
    <x v="0"/>
  </r>
  <r>
    <x v="17"/>
    <n v="0"/>
    <s v="Juanita Coley Knox"/>
    <x v="0"/>
    <n v="0"/>
    <x v="1"/>
    <n v="8.34"/>
    <n v="2.64"/>
    <x v="2"/>
    <x v="2"/>
    <x v="2"/>
    <x v="16"/>
    <s v="Small Pack"/>
    <s v="Acme® Elite Stainless Steel Scissors"/>
    <n v="0.59"/>
    <x v="0"/>
    <x v="3"/>
    <x v="11"/>
    <s v="Watertown"/>
    <n v="13601"/>
    <x v="157"/>
    <x v="5"/>
    <d v="2015-06-11T00:00:00"/>
    <n v="2"/>
    <n v="10.5"/>
    <n v="6"/>
    <n v="55.54"/>
    <n v="88685"/>
    <n v="1"/>
    <n v="8.34"/>
    <x v="3"/>
  </r>
  <r>
    <x v="1024"/>
    <n v="1"/>
    <s v="Seth Matthews"/>
    <x v="0"/>
    <n v="0.04"/>
    <x v="0"/>
    <n v="6.3"/>
    <n v="0.5"/>
    <x v="1"/>
    <x v="2"/>
    <x v="2"/>
    <x v="13"/>
    <s v="Small Box"/>
    <s v="Avery 48"/>
    <n v="0.39"/>
    <x v="0"/>
    <x v="1"/>
    <x v="25"/>
    <s v="Inkster"/>
    <n v="48141"/>
    <x v="157"/>
    <x v="5"/>
    <d v="2015-06-11T00:00:00"/>
    <n v="2"/>
    <n v="67.606200000000001"/>
    <n v="15"/>
    <n v="97.98"/>
    <n v="89658"/>
    <n v="1"/>
    <n v="6.26"/>
    <x v="1"/>
  </r>
  <r>
    <x v="1025"/>
    <n v="1"/>
    <s v="Edna Huang"/>
    <x v="2"/>
    <n v="0.05"/>
    <x v="0"/>
    <n v="7.59"/>
    <n v="4"/>
    <x v="1"/>
    <x v="3"/>
    <x v="0"/>
    <x v="11"/>
    <s v="Wrap Bag"/>
    <s v="Master Giant Foot® Doorstop, Safety Yellow"/>
    <n v="0.42"/>
    <x v="0"/>
    <x v="3"/>
    <x v="35"/>
    <s v="South Hadley"/>
    <n v="1075"/>
    <x v="157"/>
    <x v="5"/>
    <d v="2015-06-09T00:00:00"/>
    <n v="0"/>
    <n v="6.0926999999999998"/>
    <n v="1"/>
    <n v="8.83"/>
    <n v="91344"/>
    <n v="1"/>
    <n v="7.54"/>
    <x v="3"/>
  </r>
  <r>
    <x v="1026"/>
    <n v="1"/>
    <s v="Frances Saunders"/>
    <x v="4"/>
    <n v="0.05"/>
    <x v="0"/>
    <n v="119.99"/>
    <n v="56.14"/>
    <x v="0"/>
    <x v="1"/>
    <x v="1"/>
    <x v="3"/>
    <s v="Jumbo Box"/>
    <s v="Hewlett-Packard 2600DN Business Color Inkjet Printer"/>
    <n v="0.39"/>
    <x v="0"/>
    <x v="2"/>
    <x v="15"/>
    <s v="Murray"/>
    <n v="84107"/>
    <x v="157"/>
    <x v="5"/>
    <d v="2015-06-11T00:00:00"/>
    <n v="2"/>
    <n v="-102.5121"/>
    <n v="6"/>
    <n v="730.37"/>
    <n v="88048"/>
    <n v="1"/>
    <n v="119.94"/>
    <x v="2"/>
  </r>
  <r>
    <x v="229"/>
    <n v="0"/>
    <s v="Oscar Kenney"/>
    <x v="4"/>
    <n v="0.03"/>
    <x v="0"/>
    <n v="4.9800000000000004"/>
    <n v="4.95"/>
    <x v="1"/>
    <x v="2"/>
    <x v="2"/>
    <x v="5"/>
    <s v="Small Box"/>
    <s v="Cardinal Holdit Business Card Pockets"/>
    <n v="0.37"/>
    <x v="0"/>
    <x v="1"/>
    <x v="30"/>
    <s v="West Bend"/>
    <n v="53095"/>
    <x v="157"/>
    <x v="5"/>
    <d v="2015-06-11T00:00:00"/>
    <n v="2"/>
    <n v="-47.995249999999999"/>
    <n v="19"/>
    <n v="95"/>
    <n v="91438"/>
    <n v="1"/>
    <n v="4.95"/>
    <x v="1"/>
  </r>
  <r>
    <x v="1027"/>
    <n v="1"/>
    <s v="Brenda May"/>
    <x v="3"/>
    <n v="0.06"/>
    <x v="0"/>
    <n v="7.99"/>
    <n v="5.03"/>
    <x v="1"/>
    <x v="1"/>
    <x v="1"/>
    <x v="12"/>
    <s v="Medium Box"/>
    <s v="Bell Sonecor JB700 Caller ID"/>
    <n v="0.6"/>
    <x v="0"/>
    <x v="1"/>
    <x v="10"/>
    <s v="Batavia"/>
    <n v="60510"/>
    <x v="157"/>
    <x v="5"/>
    <d v="2015-06-10T00:00:00"/>
    <n v="1"/>
    <n v="-29.172000000000001"/>
    <n v="4"/>
    <n v="28.46"/>
    <n v="90973"/>
    <n v="1"/>
    <n v="7.9300000000000006"/>
    <x v="1"/>
  </r>
  <r>
    <x v="70"/>
    <n v="0"/>
    <s v="Andrew Levine"/>
    <x v="0"/>
    <n v="0"/>
    <x v="1"/>
    <n v="2.21"/>
    <n v="1"/>
    <x v="2"/>
    <x v="0"/>
    <x v="2"/>
    <x v="2"/>
    <s v="Wrap Bag"/>
    <s v="Quartet Alpha® White Chalk, 12/Pack"/>
    <n v="0.38"/>
    <x v="0"/>
    <x v="3"/>
    <x v="28"/>
    <s v="Philadelphia"/>
    <n v="19112"/>
    <x v="158"/>
    <x v="6"/>
    <d v="2015-06-11T00:00:00"/>
    <n v="1"/>
    <n v="10.01"/>
    <n v="33"/>
    <n v="87.18"/>
    <n v="48483"/>
    <n v="1"/>
    <n v="2.21"/>
    <x v="3"/>
  </r>
  <r>
    <x v="1028"/>
    <n v="1"/>
    <s v="Marlene Phillips"/>
    <x v="1"/>
    <n v="0"/>
    <x v="1"/>
    <n v="7.28"/>
    <n v="3.52"/>
    <x v="1"/>
    <x v="0"/>
    <x v="1"/>
    <x v="1"/>
    <s v="Small Pack"/>
    <s v="Imation 3.5&quot; DS-HD Macintosh Formatted Diskettes, 10/Pack"/>
    <n v="0.68"/>
    <x v="0"/>
    <x v="3"/>
    <x v="22"/>
    <s v="Bristol"/>
    <n v="6010"/>
    <x v="158"/>
    <x v="6"/>
    <d v="2015-06-10T00:00:00"/>
    <n v="0"/>
    <n v="-25.103999999999999"/>
    <n v="3"/>
    <n v="24.44"/>
    <n v="88329"/>
    <n v="1"/>
    <n v="7.28"/>
    <x v="3"/>
  </r>
  <r>
    <x v="1029"/>
    <n v="1"/>
    <s v="Brett Hawkins"/>
    <x v="4"/>
    <n v="0.1"/>
    <x v="0"/>
    <n v="280.98"/>
    <n v="35.67"/>
    <x v="0"/>
    <x v="2"/>
    <x v="0"/>
    <x v="0"/>
    <s v="Jumbo Box"/>
    <s v="Global Adaptabilities™ Conference Tables"/>
    <n v="0.66"/>
    <x v="0"/>
    <x v="2"/>
    <x v="3"/>
    <s v="Highlands Ranch"/>
    <n v="80126"/>
    <x v="158"/>
    <x v="6"/>
    <d v="2015-06-11T00:00:00"/>
    <n v="1"/>
    <n v="-53.744999999999997"/>
    <n v="5"/>
    <n v="1332.82"/>
    <n v="86268"/>
    <n v="1"/>
    <n v="280.88"/>
    <x v="2"/>
  </r>
  <r>
    <x v="1030"/>
    <n v="1"/>
    <s v="Alexandra Wise"/>
    <x v="3"/>
    <n v="0.1"/>
    <x v="0"/>
    <n v="6.48"/>
    <n v="5.9"/>
    <x v="1"/>
    <x v="0"/>
    <x v="2"/>
    <x v="7"/>
    <s v="Small Box"/>
    <s v="Xerox 1976"/>
    <n v="0.37"/>
    <x v="0"/>
    <x v="1"/>
    <x v="2"/>
    <s v="Columbus"/>
    <n v="47201"/>
    <x v="158"/>
    <x v="6"/>
    <d v="2015-06-10T00:00:00"/>
    <n v="0"/>
    <n v="-51.634999999999998"/>
    <n v="19"/>
    <n v="116.8"/>
    <n v="86310"/>
    <n v="1"/>
    <n v="6.3800000000000008"/>
    <x v="1"/>
  </r>
  <r>
    <x v="922"/>
    <n v="0"/>
    <s v="Troy Cassidy"/>
    <x v="3"/>
    <n v="0.05"/>
    <x v="0"/>
    <n v="8.85"/>
    <n v="5.6"/>
    <x v="1"/>
    <x v="1"/>
    <x v="2"/>
    <x v="5"/>
    <s v="Small Box"/>
    <s v="GBC Standard Plastic Binding Systems Combs"/>
    <n v="0.36"/>
    <x v="0"/>
    <x v="2"/>
    <x v="8"/>
    <s v="Los Angeles"/>
    <n v="90004"/>
    <x v="158"/>
    <x v="6"/>
    <d v="2015-06-11T00:00:00"/>
    <n v="1"/>
    <n v="-9.1769999999999996"/>
    <n v="21"/>
    <n v="199.08"/>
    <n v="24869"/>
    <n v="1"/>
    <n v="8.7999999999999989"/>
    <x v="2"/>
  </r>
  <r>
    <x v="1031"/>
    <n v="1"/>
    <s v="Debra P May"/>
    <x v="3"/>
    <n v="0.05"/>
    <x v="0"/>
    <n v="8.85"/>
    <n v="5.6"/>
    <x v="1"/>
    <x v="1"/>
    <x v="2"/>
    <x v="5"/>
    <s v="Small Box"/>
    <s v="GBC Standard Plastic Binding Systems Combs"/>
    <n v="0.36"/>
    <x v="0"/>
    <x v="1"/>
    <x v="19"/>
    <s v="Moore"/>
    <n v="73160"/>
    <x v="158"/>
    <x v="6"/>
    <d v="2015-06-11T00:00:00"/>
    <n v="1"/>
    <n v="-7.3415999999999997"/>
    <n v="5"/>
    <n v="47.4"/>
    <n v="89095"/>
    <n v="1"/>
    <n v="8.7999999999999989"/>
    <x v="1"/>
  </r>
  <r>
    <x v="1032"/>
    <n v="1"/>
    <s v="Danielle Kramer"/>
    <x v="0"/>
    <n v="0.05"/>
    <x v="0"/>
    <n v="5.28"/>
    <n v="6.26"/>
    <x v="1"/>
    <x v="2"/>
    <x v="2"/>
    <x v="7"/>
    <s v="Small Box"/>
    <s v="Xerox 1928"/>
    <n v="0.4"/>
    <x v="0"/>
    <x v="1"/>
    <x v="19"/>
    <s v="Altus"/>
    <n v="73521"/>
    <x v="159"/>
    <x v="0"/>
    <d v="2015-06-12T00:00:00"/>
    <n v="1"/>
    <n v="-11.375999999999999"/>
    <n v="1"/>
    <n v="7.15"/>
    <n v="89729"/>
    <n v="1"/>
    <n v="5.23"/>
    <x v="1"/>
  </r>
  <r>
    <x v="1033"/>
    <n v="1"/>
    <s v="Jacob Burgess"/>
    <x v="0"/>
    <n v="0.01"/>
    <x v="0"/>
    <n v="35.99"/>
    <n v="5.99"/>
    <x v="1"/>
    <x v="3"/>
    <x v="1"/>
    <x v="12"/>
    <s v="Wrap Bag"/>
    <s v="Accessory41"/>
    <n v="0.38"/>
    <x v="0"/>
    <x v="0"/>
    <x v="9"/>
    <s v="Wilson"/>
    <n v="27893"/>
    <x v="159"/>
    <x v="0"/>
    <d v="2015-06-12T00:00:00"/>
    <n v="1"/>
    <n v="-60.704000000000001"/>
    <n v="11"/>
    <n v="345.07"/>
    <n v="87161"/>
    <n v="1"/>
    <n v="35.980000000000004"/>
    <x v="0"/>
  </r>
  <r>
    <x v="1034"/>
    <n v="1"/>
    <s v="Peter Brooks"/>
    <x v="0"/>
    <n v="0.02"/>
    <x v="0"/>
    <n v="5.28"/>
    <n v="6.26"/>
    <x v="1"/>
    <x v="3"/>
    <x v="2"/>
    <x v="7"/>
    <s v="Small Box"/>
    <s v="Xerox 1928"/>
    <n v="0.4"/>
    <x v="0"/>
    <x v="3"/>
    <x v="11"/>
    <s v="New York City"/>
    <n v="10112"/>
    <x v="159"/>
    <x v="0"/>
    <d v="2015-06-12T00:00:00"/>
    <n v="1"/>
    <n v="-131.16"/>
    <n v="76"/>
    <n v="412.72"/>
    <n v="39076"/>
    <n v="1"/>
    <n v="5.2600000000000007"/>
    <x v="3"/>
  </r>
  <r>
    <x v="644"/>
    <n v="0"/>
    <s v="Milton Harrell"/>
    <x v="0"/>
    <n v="0.02"/>
    <x v="0"/>
    <n v="5.28"/>
    <n v="6.26"/>
    <x v="1"/>
    <x v="3"/>
    <x v="2"/>
    <x v="7"/>
    <s v="Small Box"/>
    <s v="Xerox 1928"/>
    <n v="0.4"/>
    <x v="0"/>
    <x v="3"/>
    <x v="11"/>
    <s v="Rotterdam"/>
    <n v="12306"/>
    <x v="159"/>
    <x v="0"/>
    <d v="2015-06-12T00:00:00"/>
    <n v="1"/>
    <n v="-65.58"/>
    <n v="19"/>
    <n v="103.18"/>
    <n v="87299"/>
    <n v="1"/>
    <n v="5.2600000000000007"/>
    <x v="3"/>
  </r>
  <r>
    <x v="1035"/>
    <n v="1"/>
    <s v="Wesley Reid"/>
    <x v="1"/>
    <n v="0"/>
    <x v="1"/>
    <n v="65.989999999999995"/>
    <n v="8.99"/>
    <x v="1"/>
    <x v="0"/>
    <x v="1"/>
    <x v="12"/>
    <s v="Small Box"/>
    <s v="5180"/>
    <n v="0.56000000000000005"/>
    <x v="0"/>
    <x v="1"/>
    <x v="13"/>
    <s v="Columbus"/>
    <n v="68601"/>
    <x v="159"/>
    <x v="0"/>
    <d v="2015-06-13T00:00:00"/>
    <n v="2"/>
    <n v="253.3032"/>
    <n v="10"/>
    <n v="575.07000000000005"/>
    <n v="91115"/>
    <n v="1"/>
    <n v="65.989999999999995"/>
    <x v="1"/>
  </r>
  <r>
    <x v="1036"/>
    <n v="1"/>
    <s v="Leo J Olson"/>
    <x v="1"/>
    <n v="0.01"/>
    <x v="0"/>
    <n v="39.979999999999997"/>
    <n v="4"/>
    <x v="1"/>
    <x v="3"/>
    <x v="1"/>
    <x v="1"/>
    <s v="Small Box"/>
    <s v="Microsoft Natural Keyboard Elite"/>
    <n v="0.7"/>
    <x v="0"/>
    <x v="3"/>
    <x v="36"/>
    <s v="Edgewood"/>
    <n v="21040"/>
    <x v="159"/>
    <x v="0"/>
    <d v="2015-06-12T00:00:00"/>
    <n v="1"/>
    <n v="-30.808"/>
    <n v="5"/>
    <n v="203.29"/>
    <n v="88814"/>
    <n v="1"/>
    <n v="39.97"/>
    <x v="3"/>
  </r>
  <r>
    <x v="489"/>
    <n v="0"/>
    <s v="Penny Rich"/>
    <x v="1"/>
    <n v="0.01"/>
    <x v="0"/>
    <n v="12.28"/>
    <n v="6.47"/>
    <x v="1"/>
    <x v="2"/>
    <x v="2"/>
    <x v="7"/>
    <s v="Small Box"/>
    <s v="Xerox 1881"/>
    <n v="0.38"/>
    <x v="0"/>
    <x v="1"/>
    <x v="7"/>
    <s v="Minnetonka Mills"/>
    <n v="55343"/>
    <x v="159"/>
    <x v="0"/>
    <d v="2015-06-12T00:00:00"/>
    <n v="1"/>
    <n v="47.61"/>
    <n v="12"/>
    <n v="160.66"/>
    <n v="89415"/>
    <n v="1"/>
    <n v="12.27"/>
    <x v="1"/>
  </r>
  <r>
    <x v="1037"/>
    <n v="1"/>
    <s v="Josephine Dalton"/>
    <x v="4"/>
    <n v="0.05"/>
    <x v="0"/>
    <n v="15.68"/>
    <n v="3.73"/>
    <x v="1"/>
    <x v="0"/>
    <x v="0"/>
    <x v="11"/>
    <s v="Small Pack"/>
    <s v="Artistic Insta-Plaque"/>
    <n v="0.46"/>
    <x v="0"/>
    <x v="0"/>
    <x v="21"/>
    <s v="Richmond"/>
    <n v="23223"/>
    <x v="159"/>
    <x v="0"/>
    <d v="2015-06-12T00:00:00"/>
    <n v="1"/>
    <n v="3.54"/>
    <n v="17"/>
    <n v="257.48"/>
    <n v="87917"/>
    <n v="1"/>
    <n v="15.629999999999999"/>
    <x v="0"/>
  </r>
  <r>
    <x v="1037"/>
    <n v="0"/>
    <s v="Josephine Dalton"/>
    <x v="4"/>
    <n v="0.02"/>
    <x v="0"/>
    <n v="195.99"/>
    <n v="4.2"/>
    <x v="1"/>
    <x v="0"/>
    <x v="1"/>
    <x v="12"/>
    <s v="Small Box"/>
    <s v="T65"/>
    <n v="0.56000000000000005"/>
    <x v="0"/>
    <x v="0"/>
    <x v="21"/>
    <s v="Richmond"/>
    <n v="23223"/>
    <x v="159"/>
    <x v="0"/>
    <d v="2015-06-12T00:00:00"/>
    <n v="1"/>
    <n v="40.283999999999999"/>
    <n v="19"/>
    <n v="3194.99"/>
    <n v="87917"/>
    <n v="0"/>
    <n v="195.97"/>
    <x v="0"/>
  </r>
  <r>
    <x v="573"/>
    <n v="0"/>
    <s v="Bob Berg"/>
    <x v="4"/>
    <n v="0.05"/>
    <x v="0"/>
    <n v="15.68"/>
    <n v="3.73"/>
    <x v="1"/>
    <x v="3"/>
    <x v="0"/>
    <x v="11"/>
    <s v="Small Pack"/>
    <s v="Artistic Insta-Plaque"/>
    <n v="0.46"/>
    <x v="0"/>
    <x v="0"/>
    <x v="12"/>
    <s v="North Miami"/>
    <n v="33161"/>
    <x v="159"/>
    <x v="0"/>
    <d v="2015-06-13T00:00:00"/>
    <n v="2"/>
    <n v="1166.6279999999999"/>
    <n v="17"/>
    <n v="260.01"/>
    <n v="87885"/>
    <n v="1"/>
    <n v="15.629999999999999"/>
    <x v="0"/>
  </r>
  <r>
    <x v="573"/>
    <n v="0"/>
    <s v="Bob Berg"/>
    <x v="4"/>
    <n v="0"/>
    <x v="1"/>
    <n v="14.98"/>
    <n v="8.99"/>
    <x v="1"/>
    <x v="3"/>
    <x v="0"/>
    <x v="11"/>
    <s v="Small Pack"/>
    <s v="GE 4 Foot Flourescent Tube, 40 Watt"/>
    <n v="0.39"/>
    <x v="0"/>
    <x v="0"/>
    <x v="12"/>
    <s v="North Miami"/>
    <n v="33161"/>
    <x v="159"/>
    <x v="0"/>
    <d v="2015-06-12T00:00:00"/>
    <n v="1"/>
    <n v="-40.604199999999999"/>
    <n v="18"/>
    <n v="273.79000000000002"/>
    <n v="87885"/>
    <n v="0"/>
    <n v="14.98"/>
    <x v="0"/>
  </r>
  <r>
    <x v="573"/>
    <n v="0"/>
    <s v="Bob Berg"/>
    <x v="4"/>
    <n v="0.02"/>
    <x v="0"/>
    <n v="38.76"/>
    <n v="13.26"/>
    <x v="1"/>
    <x v="3"/>
    <x v="2"/>
    <x v="7"/>
    <s v="Small Box"/>
    <s v="Xerox 1892"/>
    <n v="0.36"/>
    <x v="0"/>
    <x v="0"/>
    <x v="12"/>
    <s v="North Miami"/>
    <n v="33161"/>
    <x v="159"/>
    <x v="0"/>
    <d v="2015-06-12T00:00:00"/>
    <n v="1"/>
    <n v="-294.084"/>
    <n v="1"/>
    <n v="44.62"/>
    <n v="87885"/>
    <n v="0"/>
    <n v="38.739999999999995"/>
    <x v="0"/>
  </r>
  <r>
    <x v="1038"/>
    <n v="1"/>
    <s v="Kate McKenna"/>
    <x v="3"/>
    <n v="0.04"/>
    <x v="0"/>
    <n v="35.44"/>
    <n v="5.09"/>
    <x v="1"/>
    <x v="0"/>
    <x v="2"/>
    <x v="7"/>
    <s v="Small Box"/>
    <s v="Xerox 1932"/>
    <n v="0.38"/>
    <x v="0"/>
    <x v="3"/>
    <x v="27"/>
    <s v="Toledo"/>
    <n v="43615"/>
    <x v="159"/>
    <x v="0"/>
    <d v="2015-06-11T00:00:00"/>
    <n v="0"/>
    <n v="118.6317"/>
    <n v="5"/>
    <n v="171.93"/>
    <n v="88240"/>
    <n v="1"/>
    <n v="35.4"/>
    <x v="3"/>
  </r>
  <r>
    <x v="1038"/>
    <n v="0"/>
    <s v="Kate McKenna"/>
    <x v="3"/>
    <n v="0.08"/>
    <x v="0"/>
    <n v="3.98"/>
    <n v="0.7"/>
    <x v="1"/>
    <x v="0"/>
    <x v="2"/>
    <x v="2"/>
    <s v="Wrap Bag"/>
    <s v="4009® Highlighters by Sanford"/>
    <n v="0.52"/>
    <x v="0"/>
    <x v="3"/>
    <x v="27"/>
    <s v="Toledo"/>
    <n v="43615"/>
    <x v="159"/>
    <x v="0"/>
    <d v="2015-06-14T00:00:00"/>
    <n v="3"/>
    <n v="23.303999999999998"/>
    <n v="9"/>
    <n v="35.19"/>
    <n v="88240"/>
    <n v="0"/>
    <n v="3.9"/>
    <x v="3"/>
  </r>
  <r>
    <x v="70"/>
    <n v="0"/>
    <s v="Andrew Levine"/>
    <x v="3"/>
    <n v="0.04"/>
    <x v="0"/>
    <n v="35.44"/>
    <n v="5.09"/>
    <x v="1"/>
    <x v="0"/>
    <x v="2"/>
    <x v="7"/>
    <s v="Small Box"/>
    <s v="Xerox 1932"/>
    <n v="0.38"/>
    <x v="0"/>
    <x v="3"/>
    <x v="28"/>
    <s v="Philadelphia"/>
    <n v="19112"/>
    <x v="159"/>
    <x v="0"/>
    <d v="2015-06-11T00:00:00"/>
    <n v="0"/>
    <n v="150.72"/>
    <n v="21"/>
    <n v="722.1"/>
    <n v="53476"/>
    <n v="1"/>
    <n v="35.4"/>
    <x v="3"/>
  </r>
  <r>
    <x v="70"/>
    <n v="0"/>
    <s v="Andrew Levine"/>
    <x v="3"/>
    <n v="0.08"/>
    <x v="0"/>
    <n v="3.98"/>
    <n v="0.7"/>
    <x v="1"/>
    <x v="0"/>
    <x v="2"/>
    <x v="2"/>
    <s v="Wrap Bag"/>
    <s v="4009® Highlighters by Sanford"/>
    <n v="0.52"/>
    <x v="0"/>
    <x v="3"/>
    <x v="28"/>
    <s v="Philadelphia"/>
    <n v="19112"/>
    <x v="159"/>
    <x v="0"/>
    <d v="2015-06-14T00:00:00"/>
    <n v="3"/>
    <n v="19.420000000000002"/>
    <n v="36"/>
    <n v="140.78"/>
    <n v="53476"/>
    <n v="0"/>
    <n v="3.9"/>
    <x v="3"/>
  </r>
  <r>
    <x v="70"/>
    <n v="0"/>
    <s v="Andrew Levine"/>
    <x v="3"/>
    <n v="0.01"/>
    <x v="0"/>
    <n v="1.76"/>
    <n v="0.7"/>
    <x v="1"/>
    <x v="0"/>
    <x v="2"/>
    <x v="2"/>
    <s v="Wrap Bag"/>
    <s v="Newell 310"/>
    <n v="0.56000000000000005"/>
    <x v="0"/>
    <x v="3"/>
    <x v="28"/>
    <s v="Philadelphia"/>
    <n v="19112"/>
    <x v="159"/>
    <x v="0"/>
    <d v="2015-06-12T00:00:00"/>
    <n v="1"/>
    <n v="3.13"/>
    <n v="71"/>
    <n v="129.72"/>
    <n v="53476"/>
    <n v="0"/>
    <n v="1.75"/>
    <x v="3"/>
  </r>
  <r>
    <x v="70"/>
    <n v="0"/>
    <s v="Andrew Levine"/>
    <x v="3"/>
    <n v="0.01"/>
    <x v="0"/>
    <n v="193.17"/>
    <n v="19.989999999999998"/>
    <x v="2"/>
    <x v="0"/>
    <x v="2"/>
    <x v="6"/>
    <s v="Small Box"/>
    <s v="Fellowes Staxonsteel® Drawer Files"/>
    <n v="0.71"/>
    <x v="0"/>
    <x v="3"/>
    <x v="28"/>
    <s v="Philadelphia"/>
    <n v="19112"/>
    <x v="159"/>
    <x v="0"/>
    <d v="2015-06-11T00:00:00"/>
    <n v="0"/>
    <n v="1141.07"/>
    <n v="63"/>
    <n v="12190.98"/>
    <n v="53476"/>
    <n v="0"/>
    <n v="193.16"/>
    <x v="3"/>
  </r>
  <r>
    <x v="1039"/>
    <n v="1"/>
    <s v="Eileen Schwartz"/>
    <x v="0"/>
    <n v="0.04"/>
    <x v="0"/>
    <n v="4.28"/>
    <n v="5.68"/>
    <x v="1"/>
    <x v="3"/>
    <x v="2"/>
    <x v="7"/>
    <s v="Small Box"/>
    <s v="Xerox 199"/>
    <n v="0.4"/>
    <x v="0"/>
    <x v="1"/>
    <x v="38"/>
    <s v="Liberal"/>
    <n v="67901"/>
    <x v="160"/>
    <x v="1"/>
    <d v="2015-06-14T00:00:00"/>
    <n v="2"/>
    <n v="-27.375"/>
    <n v="7"/>
    <n v="31.54"/>
    <n v="88219"/>
    <n v="1"/>
    <n v="4.24"/>
    <x v="1"/>
  </r>
  <r>
    <x v="1039"/>
    <n v="0"/>
    <s v="Eileen Schwartz"/>
    <x v="0"/>
    <n v="0.06"/>
    <x v="0"/>
    <n v="376.13"/>
    <n v="85.63"/>
    <x v="0"/>
    <x v="3"/>
    <x v="0"/>
    <x v="0"/>
    <s v="Jumbo Box"/>
    <s v="Bretford Rectangular Conference Table Tops"/>
    <n v="0.74"/>
    <x v="0"/>
    <x v="1"/>
    <x v="38"/>
    <s v="Liberal"/>
    <n v="67901"/>
    <x v="160"/>
    <x v="1"/>
    <d v="2015-06-14T00:00:00"/>
    <n v="2"/>
    <n v="-435.75749999999999"/>
    <n v="13"/>
    <n v="4634.6899999999996"/>
    <n v="88219"/>
    <n v="0"/>
    <n v="376.07"/>
    <x v="1"/>
  </r>
  <r>
    <x v="1039"/>
    <n v="0"/>
    <s v="Eileen Schwartz"/>
    <x v="0"/>
    <n v="0.06"/>
    <x v="0"/>
    <n v="424.21"/>
    <n v="110.2"/>
    <x v="0"/>
    <x v="3"/>
    <x v="0"/>
    <x v="0"/>
    <s v="Jumbo Box"/>
    <s v="Bush Advantage Collection® Racetrack Conference Table"/>
    <n v="0.67"/>
    <x v="0"/>
    <x v="1"/>
    <x v="38"/>
    <s v="Liberal"/>
    <n v="67901"/>
    <x v="160"/>
    <x v="1"/>
    <d v="2015-06-13T00:00:00"/>
    <n v="1"/>
    <n v="682.53"/>
    <n v="17"/>
    <n v="7304.03"/>
    <n v="88219"/>
    <n v="0"/>
    <n v="424.15"/>
    <x v="1"/>
  </r>
  <r>
    <x v="1039"/>
    <n v="0"/>
    <s v="Eileen Schwartz"/>
    <x v="0"/>
    <n v="0.06"/>
    <x v="0"/>
    <n v="195.99"/>
    <n v="8.99"/>
    <x v="1"/>
    <x v="3"/>
    <x v="1"/>
    <x v="12"/>
    <s v="Small Box"/>
    <s v="T28 WORLD"/>
    <n v="0.6"/>
    <x v="0"/>
    <x v="1"/>
    <x v="38"/>
    <s v="Liberal"/>
    <n v="67901"/>
    <x v="160"/>
    <x v="1"/>
    <d v="2015-06-14T00:00:00"/>
    <n v="2"/>
    <n v="-277.22199999999998"/>
    <n v="4"/>
    <n v="632.65"/>
    <n v="88219"/>
    <n v="0"/>
    <n v="195.93"/>
    <x v="1"/>
  </r>
  <r>
    <x v="879"/>
    <n v="0"/>
    <s v="Pam Gilbert"/>
    <x v="1"/>
    <n v="0.04"/>
    <x v="0"/>
    <n v="29.14"/>
    <n v="4.8600000000000003"/>
    <x v="1"/>
    <x v="3"/>
    <x v="2"/>
    <x v="7"/>
    <s v="Wrap Bag"/>
    <s v="Snap-A-Way® Black Print Carbonless Speed Message, No Reply Area, Duplicate"/>
    <n v="0.38"/>
    <x v="0"/>
    <x v="1"/>
    <x v="18"/>
    <s v="Round Rock"/>
    <n v="78664"/>
    <x v="160"/>
    <x v="1"/>
    <d v="2015-06-14T00:00:00"/>
    <n v="2"/>
    <n v="349.40910000000002"/>
    <n v="17"/>
    <n v="506.39"/>
    <n v="87408"/>
    <n v="1"/>
    <n v="29.1"/>
    <x v="1"/>
  </r>
  <r>
    <x v="1040"/>
    <n v="1"/>
    <s v="Angela Howe"/>
    <x v="1"/>
    <n v="0.1"/>
    <x v="0"/>
    <n v="8.8800000000000008"/>
    <n v="6.28"/>
    <x v="2"/>
    <x v="3"/>
    <x v="2"/>
    <x v="5"/>
    <s v="Small Box"/>
    <s v="GBC Instant Index™ System for Binding Systems"/>
    <n v="0.35"/>
    <x v="0"/>
    <x v="1"/>
    <x v="13"/>
    <s v="Grand Island"/>
    <n v="68801"/>
    <x v="160"/>
    <x v="1"/>
    <d v="2015-06-14T00:00:00"/>
    <n v="2"/>
    <n v="-27.283750000000001"/>
    <n v="15"/>
    <n v="126.9"/>
    <n v="90339"/>
    <n v="1"/>
    <n v="8.7800000000000011"/>
    <x v="1"/>
  </r>
  <r>
    <x v="1041"/>
    <n v="1"/>
    <s v="Francis Sherrill"/>
    <x v="1"/>
    <n v="0.02"/>
    <x v="0"/>
    <n v="6.48"/>
    <n v="7.86"/>
    <x v="2"/>
    <x v="2"/>
    <x v="2"/>
    <x v="7"/>
    <s v="Small Box"/>
    <s v="Xerox 213"/>
    <n v="0.37"/>
    <x v="0"/>
    <x v="0"/>
    <x v="9"/>
    <s v="Asheville"/>
    <n v="28806"/>
    <x v="160"/>
    <x v="1"/>
    <d v="2015-06-13T00:00:00"/>
    <n v="1"/>
    <n v="111.22199999999999"/>
    <n v="1"/>
    <n v="11.41"/>
    <n v="88389"/>
    <n v="1"/>
    <n v="6.4600000000000009"/>
    <x v="0"/>
  </r>
  <r>
    <x v="82"/>
    <n v="0"/>
    <s v="Herbert Holden"/>
    <x v="1"/>
    <n v="0.04"/>
    <x v="0"/>
    <n v="124.49"/>
    <n v="51.94"/>
    <x v="0"/>
    <x v="1"/>
    <x v="0"/>
    <x v="0"/>
    <s v="Jumbo Box"/>
    <s v="Bevis 36 x 72 Conference Tables"/>
    <n v="0.63"/>
    <x v="0"/>
    <x v="0"/>
    <x v="5"/>
    <s v="Atlanta"/>
    <n v="30305"/>
    <x v="160"/>
    <x v="1"/>
    <d v="2015-06-14T00:00:00"/>
    <n v="2"/>
    <n v="-247.55157"/>
    <n v="4"/>
    <n v="605.82000000000005"/>
    <n v="12224"/>
    <n v="1"/>
    <n v="124.44999999999999"/>
    <x v="0"/>
  </r>
  <r>
    <x v="82"/>
    <n v="0"/>
    <s v="Herbert Holden"/>
    <x v="1"/>
    <n v="0.1"/>
    <x v="0"/>
    <n v="35.99"/>
    <n v="5"/>
    <x v="1"/>
    <x v="1"/>
    <x v="1"/>
    <x v="12"/>
    <s v="Wrap Bag"/>
    <s v="Accessory17"/>
    <n v="0.82"/>
    <x v="0"/>
    <x v="0"/>
    <x v="5"/>
    <s v="Atlanta"/>
    <n v="30305"/>
    <x v="160"/>
    <x v="1"/>
    <d v="2015-06-12T00:00:00"/>
    <n v="0"/>
    <n v="-277.20924000000002"/>
    <n v="54"/>
    <n v="1569"/>
    <n v="12224"/>
    <n v="0"/>
    <n v="35.89"/>
    <x v="0"/>
  </r>
  <r>
    <x v="1042"/>
    <n v="1"/>
    <s v="Helen Simpson"/>
    <x v="1"/>
    <n v="0.04"/>
    <x v="0"/>
    <n v="124.49"/>
    <n v="51.94"/>
    <x v="0"/>
    <x v="1"/>
    <x v="0"/>
    <x v="0"/>
    <s v="Jumbo Box"/>
    <s v="Bevis 36 x 72 Conference Tables"/>
    <n v="0.63"/>
    <x v="0"/>
    <x v="1"/>
    <x v="19"/>
    <s v="Enid"/>
    <n v="73703"/>
    <x v="160"/>
    <x v="1"/>
    <d v="2015-06-14T00:00:00"/>
    <n v="2"/>
    <n v="-93.064499999999995"/>
    <n v="1"/>
    <n v="151.46"/>
    <n v="87245"/>
    <n v="1"/>
    <n v="124.44999999999999"/>
    <x v="1"/>
  </r>
  <r>
    <x v="64"/>
    <n v="0"/>
    <s v="Jackie Capps"/>
    <x v="1"/>
    <n v="0"/>
    <x v="1"/>
    <n v="55.48"/>
    <n v="14.3"/>
    <x v="1"/>
    <x v="3"/>
    <x v="2"/>
    <x v="7"/>
    <s v="Small Box"/>
    <s v="Xerox 194"/>
    <n v="0.37"/>
    <x v="0"/>
    <x v="2"/>
    <x v="8"/>
    <s v="San Carlos"/>
    <n v="94070"/>
    <x v="160"/>
    <x v="1"/>
    <d v="2015-06-14T00:00:00"/>
    <n v="2"/>
    <n v="454.44779999999997"/>
    <n v="11"/>
    <n v="658.62"/>
    <n v="89857"/>
    <n v="1"/>
    <n v="55.48"/>
    <x v="2"/>
  </r>
  <r>
    <x v="1043"/>
    <n v="1"/>
    <s v="Bernard Thompson"/>
    <x v="1"/>
    <n v="0.06"/>
    <x v="0"/>
    <n v="6.68"/>
    <n v="6.93"/>
    <x v="1"/>
    <x v="3"/>
    <x v="2"/>
    <x v="7"/>
    <s v="Small Box"/>
    <s v="HP Office Paper (20Lb. and 87 Bright)"/>
    <n v="0.37"/>
    <x v="0"/>
    <x v="0"/>
    <x v="9"/>
    <s v="Raleigh"/>
    <n v="27604"/>
    <x v="160"/>
    <x v="1"/>
    <d v="2015-06-13T00:00:00"/>
    <n v="1"/>
    <n v="7.6245000000000003"/>
    <n v="14"/>
    <n v="91.92"/>
    <n v="87965"/>
    <n v="1"/>
    <n v="6.62"/>
    <x v="0"/>
  </r>
  <r>
    <x v="1035"/>
    <n v="0"/>
    <s v="Wesley Reid"/>
    <x v="2"/>
    <n v="0.04"/>
    <x v="0"/>
    <n v="130.97999999999999"/>
    <n v="54.74"/>
    <x v="0"/>
    <x v="0"/>
    <x v="0"/>
    <x v="10"/>
    <s v="Jumbo Box"/>
    <s v="O'Sullivan Elevations Bookcase, Cherry Finish"/>
    <n v="0.69"/>
    <x v="0"/>
    <x v="1"/>
    <x v="13"/>
    <s v="Columbus"/>
    <n v="68601"/>
    <x v="160"/>
    <x v="1"/>
    <d v="2015-06-12T00:00:00"/>
    <n v="0"/>
    <n v="-723.78399999999999"/>
    <n v="14"/>
    <n v="1781.66"/>
    <n v="91116"/>
    <n v="1"/>
    <n v="130.94"/>
    <x v="1"/>
  </r>
  <r>
    <x v="1044"/>
    <n v="1"/>
    <s v="Vicki Zhu Daniels"/>
    <x v="2"/>
    <n v="0.04"/>
    <x v="0"/>
    <n v="105.29"/>
    <n v="10.119999999999999"/>
    <x v="1"/>
    <x v="0"/>
    <x v="0"/>
    <x v="11"/>
    <s v="Large Box"/>
    <s v="Eldon Antistatic Chair Mats for Low to Medium Pile Carpets"/>
    <n v="0.79"/>
    <x v="0"/>
    <x v="2"/>
    <x v="15"/>
    <s v="Clearfield"/>
    <n v="84015"/>
    <x v="160"/>
    <x v="1"/>
    <d v="2015-06-16T00:00:00"/>
    <n v="4"/>
    <n v="589.18799999999999"/>
    <n v="9"/>
    <n v="940.64"/>
    <n v="91116"/>
    <n v="0"/>
    <n v="105.25"/>
    <x v="2"/>
  </r>
  <r>
    <x v="1044"/>
    <n v="0"/>
    <s v="Vicki Zhu Daniels"/>
    <x v="2"/>
    <n v="7.0000000000000007E-2"/>
    <x v="0"/>
    <n v="31.76"/>
    <n v="45.51"/>
    <x v="0"/>
    <x v="0"/>
    <x v="0"/>
    <x v="0"/>
    <s v="Jumbo Box"/>
    <s v="Hon iLevel™ Computer Training Table"/>
    <n v="0.65"/>
    <x v="0"/>
    <x v="2"/>
    <x v="15"/>
    <s v="Clearfield"/>
    <n v="84015"/>
    <x v="160"/>
    <x v="1"/>
    <d v="2015-06-14T00:00:00"/>
    <n v="2"/>
    <n v="-1314.992"/>
    <n v="18"/>
    <n v="439.27"/>
    <n v="91116"/>
    <n v="0"/>
    <n v="31.69"/>
    <x v="2"/>
  </r>
  <r>
    <x v="1045"/>
    <n v="1"/>
    <s v="Marie Pittman"/>
    <x v="2"/>
    <n v="7.0000000000000007E-2"/>
    <x v="0"/>
    <n v="35.44"/>
    <n v="7.5"/>
    <x v="1"/>
    <x v="3"/>
    <x v="2"/>
    <x v="7"/>
    <s v="Small Box"/>
    <s v="Xerox 1906"/>
    <n v="0.38"/>
    <x v="0"/>
    <x v="1"/>
    <x v="7"/>
    <s v="Owatonna"/>
    <n v="55060"/>
    <x v="160"/>
    <x v="1"/>
    <d v="2015-06-19T00:00:00"/>
    <n v="7"/>
    <n v="262.2"/>
    <n v="11"/>
    <n v="380"/>
    <n v="86989"/>
    <n v="1"/>
    <n v="35.369999999999997"/>
    <x v="1"/>
  </r>
  <r>
    <x v="251"/>
    <n v="0"/>
    <s v="Edna Monroe Talley"/>
    <x v="4"/>
    <n v="0.06"/>
    <x v="0"/>
    <n v="549.99"/>
    <n v="49"/>
    <x v="0"/>
    <x v="3"/>
    <x v="1"/>
    <x v="4"/>
    <s v="Jumbo Drum"/>
    <s v="Sharp 1540cs Digital Laser Copier"/>
    <n v="0.35"/>
    <x v="0"/>
    <x v="1"/>
    <x v="18"/>
    <s v="Seguin"/>
    <n v="78155"/>
    <x v="160"/>
    <x v="1"/>
    <d v="2015-06-13T00:00:00"/>
    <n v="1"/>
    <n v="4637.4071999999996"/>
    <n v="13"/>
    <n v="6720.88"/>
    <n v="90910"/>
    <n v="1"/>
    <n v="549.93000000000006"/>
    <x v="1"/>
  </r>
  <r>
    <x v="251"/>
    <n v="0"/>
    <s v="Edna Monroe Talley"/>
    <x v="4"/>
    <n v="0.08"/>
    <x v="0"/>
    <n v="115.99"/>
    <n v="5.99"/>
    <x v="2"/>
    <x v="3"/>
    <x v="1"/>
    <x v="12"/>
    <s v="Small Box"/>
    <s v="2160"/>
    <n v="0.56999999999999995"/>
    <x v="0"/>
    <x v="1"/>
    <x v="18"/>
    <s v="Seguin"/>
    <n v="78155"/>
    <x v="160"/>
    <x v="1"/>
    <d v="2015-06-13T00:00:00"/>
    <n v="1"/>
    <n v="-239.54150000000001"/>
    <n v="1"/>
    <n v="102.21"/>
    <n v="90910"/>
    <n v="0"/>
    <n v="115.91"/>
    <x v="1"/>
  </r>
  <r>
    <x v="190"/>
    <n v="0"/>
    <s v="Monica Stuart"/>
    <x v="0"/>
    <n v="0.06"/>
    <x v="0"/>
    <n v="4.91"/>
    <n v="5.68"/>
    <x v="2"/>
    <x v="0"/>
    <x v="2"/>
    <x v="5"/>
    <s v="Small Box"/>
    <s v="Acco Pressboard Covers with Storage Hooks, 14 7/8&quot; x 11&quot;, Light Blue"/>
    <n v="0.36"/>
    <x v="0"/>
    <x v="1"/>
    <x v="30"/>
    <s v="Waukesha"/>
    <n v="53186"/>
    <x v="161"/>
    <x v="2"/>
    <d v="2015-06-13T00:00:00"/>
    <n v="0"/>
    <n v="-31.68825"/>
    <n v="10"/>
    <n v="53.89"/>
    <n v="87436"/>
    <n v="1"/>
    <n v="4.8500000000000005"/>
    <x v="1"/>
  </r>
  <r>
    <x v="190"/>
    <n v="0"/>
    <s v="Monica Stuart"/>
    <x v="0"/>
    <n v="7.0000000000000007E-2"/>
    <x v="0"/>
    <n v="48.94"/>
    <n v="5.86"/>
    <x v="2"/>
    <x v="0"/>
    <x v="2"/>
    <x v="7"/>
    <s v="Small Box"/>
    <s v="Xerox 1916"/>
    <n v="0.35"/>
    <x v="0"/>
    <x v="1"/>
    <x v="30"/>
    <s v="Waukesha"/>
    <n v="53186"/>
    <x v="161"/>
    <x v="2"/>
    <d v="2015-06-14T00:00:00"/>
    <n v="1"/>
    <n v="690.7038"/>
    <n v="21"/>
    <n v="1001.02"/>
    <n v="87436"/>
    <n v="0"/>
    <n v="48.87"/>
    <x v="1"/>
  </r>
  <r>
    <x v="1046"/>
    <n v="1"/>
    <s v="Lester Sawyer"/>
    <x v="1"/>
    <n v="0.08"/>
    <x v="0"/>
    <n v="17.149999999999999"/>
    <n v="4.96"/>
    <x v="1"/>
    <x v="2"/>
    <x v="2"/>
    <x v="6"/>
    <s v="Small Box"/>
    <s v="Advantus Rolling Storage Box"/>
    <n v="0.57999999999999996"/>
    <x v="0"/>
    <x v="0"/>
    <x v="21"/>
    <s v="Fairfax"/>
    <n v="20151"/>
    <x v="161"/>
    <x v="2"/>
    <d v="2015-06-16T00:00:00"/>
    <n v="3"/>
    <n v="33.659999999999997"/>
    <n v="12"/>
    <n v="200.61"/>
    <n v="87569"/>
    <n v="1"/>
    <n v="17.07"/>
    <x v="0"/>
  </r>
  <r>
    <x v="1047"/>
    <n v="1"/>
    <s v="Kevin Wolfe"/>
    <x v="1"/>
    <n v="7.0000000000000007E-2"/>
    <x v="0"/>
    <n v="177.98"/>
    <n v="0.99"/>
    <x v="1"/>
    <x v="3"/>
    <x v="2"/>
    <x v="8"/>
    <s v="Small Box"/>
    <s v="Kensington 7 Outlet MasterPiece Power Center"/>
    <n v="0.56000000000000005"/>
    <x v="0"/>
    <x v="0"/>
    <x v="5"/>
    <s v="East Point"/>
    <n v="30344"/>
    <x v="161"/>
    <x v="2"/>
    <d v="2015-06-13T00:00:00"/>
    <n v="0"/>
    <n v="-191.548"/>
    <n v="3"/>
    <n v="536.29"/>
    <n v="88974"/>
    <n v="1"/>
    <n v="177.91"/>
    <x v="0"/>
  </r>
  <r>
    <x v="221"/>
    <n v="0"/>
    <s v="Pam Patton"/>
    <x v="2"/>
    <n v="0.03"/>
    <x v="0"/>
    <n v="30.98"/>
    <n v="6.5"/>
    <x v="1"/>
    <x v="3"/>
    <x v="1"/>
    <x v="1"/>
    <s v="Small Box"/>
    <s v="Logitech Internet Navigator Keyboard"/>
    <n v="0.79"/>
    <x v="0"/>
    <x v="3"/>
    <x v="35"/>
    <s v="Boston"/>
    <n v="2118"/>
    <x v="161"/>
    <x v="2"/>
    <d v="2015-06-17T00:00:00"/>
    <n v="4"/>
    <n v="-144.19999999999999"/>
    <n v="44"/>
    <n v="1332.09"/>
    <n v="39430"/>
    <n v="1"/>
    <n v="30.95"/>
    <x v="3"/>
  </r>
  <r>
    <x v="333"/>
    <n v="0"/>
    <s v="Michael Robbins"/>
    <x v="2"/>
    <n v="0.03"/>
    <x v="0"/>
    <n v="30.98"/>
    <n v="6.5"/>
    <x v="1"/>
    <x v="3"/>
    <x v="1"/>
    <x v="1"/>
    <s v="Small Box"/>
    <s v="Logitech Internet Navigator Keyboard"/>
    <n v="0.79"/>
    <x v="0"/>
    <x v="1"/>
    <x v="18"/>
    <s v="Euless"/>
    <n v="76039"/>
    <x v="161"/>
    <x v="2"/>
    <d v="2015-06-17T00:00:00"/>
    <n v="4"/>
    <n v="-115.36"/>
    <n v="11"/>
    <n v="333.02"/>
    <n v="88104"/>
    <n v="1"/>
    <n v="30.95"/>
    <x v="1"/>
  </r>
  <r>
    <x v="1048"/>
    <n v="1"/>
    <s v="Kay Schultz"/>
    <x v="2"/>
    <n v="0"/>
    <x v="1"/>
    <n v="85.99"/>
    <n v="0.99"/>
    <x v="1"/>
    <x v="0"/>
    <x v="1"/>
    <x v="12"/>
    <s v="Wrap Bag"/>
    <s v="Accessory4"/>
    <n v="0.85"/>
    <x v="0"/>
    <x v="1"/>
    <x v="18"/>
    <s v="College Station"/>
    <n v="77840"/>
    <x v="161"/>
    <x v="2"/>
    <d v="2015-06-18T00:00:00"/>
    <n v="5"/>
    <n v="-138.0368"/>
    <n v="6"/>
    <n v="464.86"/>
    <n v="86181"/>
    <n v="1"/>
    <n v="85.99"/>
    <x v="1"/>
  </r>
  <r>
    <x v="1049"/>
    <n v="1"/>
    <s v="Ronnie Proctor"/>
    <x v="3"/>
    <n v="0.02"/>
    <x v="0"/>
    <n v="500.98"/>
    <n v="26"/>
    <x v="0"/>
    <x v="2"/>
    <x v="0"/>
    <x v="9"/>
    <s v="Jumbo Drum"/>
    <s v="Global Troy™ Executive Leather Low-Back Tilter"/>
    <n v="0.6"/>
    <x v="0"/>
    <x v="2"/>
    <x v="8"/>
    <s v="San Gabriel"/>
    <n v="91776"/>
    <x v="161"/>
    <x v="2"/>
    <d v="2015-06-15T00:00:00"/>
    <n v="2"/>
    <n v="4390.3665000000001"/>
    <n v="12"/>
    <n v="6362.85"/>
    <n v="90193"/>
    <n v="1"/>
    <n v="500.96000000000004"/>
    <x v="2"/>
  </r>
  <r>
    <x v="444"/>
    <n v="0"/>
    <s v="Erin Ballard"/>
    <x v="0"/>
    <n v="0.02"/>
    <x v="0"/>
    <n v="209.84"/>
    <n v="21.21"/>
    <x v="1"/>
    <x v="2"/>
    <x v="0"/>
    <x v="11"/>
    <s v="Large Box"/>
    <s v="Luxo Professional Fluorescent Magnifier Lamp with Clamp-Mount Base"/>
    <n v="0.59"/>
    <x v="0"/>
    <x v="2"/>
    <x v="8"/>
    <s v="Los Angeles"/>
    <n v="90004"/>
    <x v="162"/>
    <x v="3"/>
    <d v="2015-06-14T00:00:00"/>
    <n v="0"/>
    <n v="2593.14"/>
    <n v="62"/>
    <n v="13546.94"/>
    <n v="28001"/>
    <n v="1"/>
    <n v="209.82"/>
    <x v="2"/>
  </r>
  <r>
    <x v="444"/>
    <n v="0"/>
    <s v="Erin Ballard"/>
    <x v="0"/>
    <n v="0.01"/>
    <x v="0"/>
    <n v="194.3"/>
    <n v="11.54"/>
    <x v="1"/>
    <x v="2"/>
    <x v="0"/>
    <x v="11"/>
    <s v="Large Box"/>
    <s v="Electrix Halogen Magnifier Lamp"/>
    <n v="0.59"/>
    <x v="0"/>
    <x v="2"/>
    <x v="8"/>
    <s v="Los Angeles"/>
    <n v="90004"/>
    <x v="162"/>
    <x v="3"/>
    <d v="2015-06-16T00:00:00"/>
    <n v="2"/>
    <n v="1162.76"/>
    <n v="32"/>
    <n v="6401.65"/>
    <n v="28001"/>
    <n v="0"/>
    <n v="194.29000000000002"/>
    <x v="2"/>
  </r>
  <r>
    <x v="1050"/>
    <n v="1"/>
    <s v="Randall Boykin"/>
    <x v="0"/>
    <n v="0.06"/>
    <x v="0"/>
    <n v="55.48"/>
    <n v="4.8499999999999996"/>
    <x v="1"/>
    <x v="1"/>
    <x v="2"/>
    <x v="7"/>
    <s v="Small Box"/>
    <s v="Xerox 1888"/>
    <n v="0.37"/>
    <x v="0"/>
    <x v="3"/>
    <x v="29"/>
    <s v="Auburn"/>
    <n v="4210"/>
    <x v="162"/>
    <x v="3"/>
    <d v="2015-06-14T00:00:00"/>
    <n v="0"/>
    <n v="711.05190000000005"/>
    <n v="19"/>
    <n v="1030.51"/>
    <n v="89957"/>
    <n v="1"/>
    <n v="55.419999999999995"/>
    <x v="3"/>
  </r>
  <r>
    <x v="1051"/>
    <n v="1"/>
    <s v="Earl Watts"/>
    <x v="0"/>
    <n v="0.1"/>
    <x v="0"/>
    <n v="122.99"/>
    <n v="70.2"/>
    <x v="0"/>
    <x v="1"/>
    <x v="0"/>
    <x v="9"/>
    <s v="Jumbo Drum"/>
    <s v="Global High-Back Leather Tilter, Burgundy"/>
    <n v="0.74"/>
    <x v="0"/>
    <x v="1"/>
    <x v="7"/>
    <s v="Hopkins"/>
    <n v="55305"/>
    <x v="162"/>
    <x v="3"/>
    <d v="2015-06-15T00:00:00"/>
    <n v="1"/>
    <n v="-899.67499999999995"/>
    <n v="17"/>
    <n v="2026.91"/>
    <n v="89957"/>
    <n v="0"/>
    <n v="122.89"/>
    <x v="1"/>
  </r>
  <r>
    <x v="1052"/>
    <n v="1"/>
    <s v="Lester Copeland"/>
    <x v="1"/>
    <n v="0.03"/>
    <x v="0"/>
    <n v="2.61"/>
    <n v="0.5"/>
    <x v="1"/>
    <x v="1"/>
    <x v="2"/>
    <x v="13"/>
    <s v="Small Box"/>
    <s v="Avery 494"/>
    <n v="0.39"/>
    <x v="0"/>
    <x v="0"/>
    <x v="12"/>
    <s v="Titusville"/>
    <n v="32780"/>
    <x v="162"/>
    <x v="3"/>
    <d v="2015-06-15T00:00:00"/>
    <n v="1"/>
    <n v="4.0442999999999998"/>
    <n v="7"/>
    <n v="19.02"/>
    <n v="85981"/>
    <n v="1"/>
    <n v="2.58"/>
    <x v="0"/>
  </r>
  <r>
    <x v="1052"/>
    <n v="0"/>
    <s v="Lester Copeland"/>
    <x v="1"/>
    <n v="0.01"/>
    <x v="0"/>
    <n v="11.66"/>
    <n v="7.95"/>
    <x v="1"/>
    <x v="1"/>
    <x v="2"/>
    <x v="2"/>
    <s v="Small Pack"/>
    <s v="Hunt BOSTON® Vista® Battery-Operated Pencil Sharpener, Black"/>
    <n v="0.57999999999999996"/>
    <x v="0"/>
    <x v="0"/>
    <x v="12"/>
    <s v="Titusville"/>
    <n v="32780"/>
    <x v="162"/>
    <x v="3"/>
    <d v="2015-06-15T00:00:00"/>
    <n v="1"/>
    <n v="-10.368399999999999"/>
    <n v="16"/>
    <n v="193.87"/>
    <n v="85981"/>
    <n v="0"/>
    <n v="11.65"/>
    <x v="0"/>
  </r>
  <r>
    <x v="1053"/>
    <n v="1"/>
    <s v="Sam Woodward"/>
    <x v="2"/>
    <n v="0.09"/>
    <x v="0"/>
    <n v="107.53"/>
    <n v="5.81"/>
    <x v="1"/>
    <x v="0"/>
    <x v="0"/>
    <x v="11"/>
    <s v="Medium Box"/>
    <s v="Tenex Contemporary Contur Chairmats for Low and Medium Pile Carpet, Computer, 39&quot; x 49&quot;"/>
    <n v="0.65"/>
    <x v="0"/>
    <x v="1"/>
    <x v="18"/>
    <s v="Friendswood"/>
    <n v="77546"/>
    <x v="162"/>
    <x v="3"/>
    <d v="2015-06-16T00:00:00"/>
    <n v="2"/>
    <n v="69.545100000000005"/>
    <n v="1"/>
    <n v="100.79"/>
    <n v="87342"/>
    <n v="1"/>
    <n v="107.44"/>
    <x v="1"/>
  </r>
  <r>
    <x v="636"/>
    <n v="0"/>
    <s v="Dean Solomon"/>
    <x v="2"/>
    <n v="0.04"/>
    <x v="0"/>
    <n v="35.44"/>
    <n v="19.989999999999998"/>
    <x v="1"/>
    <x v="3"/>
    <x v="2"/>
    <x v="7"/>
    <s v="Small Box"/>
    <s v="Xerox 1880"/>
    <n v="0.38"/>
    <x v="0"/>
    <x v="0"/>
    <x v="9"/>
    <s v="Gastonia"/>
    <n v="28052"/>
    <x v="162"/>
    <x v="3"/>
    <d v="2015-06-21T00:00:00"/>
    <n v="7"/>
    <n v="-108.27249999999999"/>
    <n v="11"/>
    <n v="406.26"/>
    <n v="85868"/>
    <n v="1"/>
    <n v="35.4"/>
    <x v="0"/>
  </r>
  <r>
    <x v="1054"/>
    <n v="1"/>
    <s v="Marlene Kirk"/>
    <x v="2"/>
    <n v="0.09"/>
    <x v="0"/>
    <n v="12.95"/>
    <n v="4.9800000000000004"/>
    <x v="1"/>
    <x v="1"/>
    <x v="2"/>
    <x v="5"/>
    <s v="Small Box"/>
    <s v="GBC Binding covers"/>
    <n v="0.4"/>
    <x v="0"/>
    <x v="1"/>
    <x v="2"/>
    <s v="South Bend"/>
    <n v="46614"/>
    <x v="162"/>
    <x v="3"/>
    <d v="2015-06-21T00:00:00"/>
    <n v="7"/>
    <n v="123.89175"/>
    <n v="21"/>
    <n v="269.54000000000002"/>
    <n v="89944"/>
    <n v="1"/>
    <n v="12.86"/>
    <x v="1"/>
  </r>
  <r>
    <x v="1055"/>
    <n v="1"/>
    <s v="Henry Ball"/>
    <x v="3"/>
    <n v="0.03"/>
    <x v="0"/>
    <n v="13.73"/>
    <n v="6.85"/>
    <x v="2"/>
    <x v="3"/>
    <x v="0"/>
    <x v="11"/>
    <s v="Wrap Bag"/>
    <s v="DAX Wood Document Frame."/>
    <n v="0.54"/>
    <x v="0"/>
    <x v="3"/>
    <x v="44"/>
    <s v="Morgantown"/>
    <n v="26501"/>
    <x v="162"/>
    <x v="3"/>
    <d v="2015-06-15T00:00:00"/>
    <n v="1"/>
    <n v="39.585299999999997"/>
    <n v="4"/>
    <n v="57.37"/>
    <n v="86250"/>
    <n v="1"/>
    <n v="13.700000000000001"/>
    <x v="3"/>
  </r>
  <r>
    <x v="232"/>
    <n v="0"/>
    <s v="Lloyd Dolan"/>
    <x v="3"/>
    <n v="0.01"/>
    <x v="0"/>
    <n v="5.84"/>
    <n v="0.83"/>
    <x v="1"/>
    <x v="3"/>
    <x v="2"/>
    <x v="2"/>
    <s v="Wrap Bag"/>
    <s v="Avery Hi-Liter® Smear-Safe Highlighters"/>
    <n v="0.49"/>
    <x v="0"/>
    <x v="1"/>
    <x v="39"/>
    <s v="Dickinson"/>
    <n v="58601"/>
    <x v="162"/>
    <x v="3"/>
    <d v="2015-06-16T00:00:00"/>
    <n v="2"/>
    <n v="16.091999999999999"/>
    <n v="4"/>
    <n v="23.89"/>
    <n v="86546"/>
    <n v="1"/>
    <n v="5.83"/>
    <x v="1"/>
  </r>
  <r>
    <x v="1056"/>
    <n v="1"/>
    <s v="Daniel Christian"/>
    <x v="3"/>
    <n v="0.08"/>
    <x v="0"/>
    <n v="315.98"/>
    <n v="19.989999999999998"/>
    <x v="1"/>
    <x v="2"/>
    <x v="2"/>
    <x v="5"/>
    <s v="Small Box"/>
    <s v="GBC ProClick™ 150 Presentation Binding System"/>
    <n v="0.38"/>
    <x v="0"/>
    <x v="0"/>
    <x v="17"/>
    <s v="New Orleans"/>
    <n v="70117"/>
    <x v="162"/>
    <x v="3"/>
    <d v="2015-06-14T00:00:00"/>
    <n v="0"/>
    <n v="44.52"/>
    <n v="9"/>
    <n v="2642.48"/>
    <n v="90160"/>
    <n v="1"/>
    <n v="315.90000000000003"/>
    <x v="0"/>
  </r>
  <r>
    <x v="1057"/>
    <n v="1"/>
    <s v="Gina B Hess"/>
    <x v="0"/>
    <n v="0.09"/>
    <x v="0"/>
    <n v="5.98"/>
    <n v="1.49"/>
    <x v="1"/>
    <x v="2"/>
    <x v="2"/>
    <x v="5"/>
    <s v="Small Box"/>
    <s v="Avery Hanging File Binders"/>
    <n v="0.39"/>
    <x v="0"/>
    <x v="3"/>
    <x v="35"/>
    <s v="Webster"/>
    <n v="1570"/>
    <x v="163"/>
    <x v="4"/>
    <d v="2015-06-17T00:00:00"/>
    <n v="2"/>
    <n v="13.2294"/>
    <n v="5"/>
    <n v="28.01"/>
    <n v="86846"/>
    <n v="1"/>
    <n v="5.8900000000000006"/>
    <x v="3"/>
  </r>
  <r>
    <x v="1058"/>
    <n v="1"/>
    <s v="Ricky Hensley"/>
    <x v="3"/>
    <n v="0.03"/>
    <x v="0"/>
    <n v="4.24"/>
    <n v="5.41"/>
    <x v="1"/>
    <x v="3"/>
    <x v="2"/>
    <x v="5"/>
    <s v="Small Box"/>
    <s v="Storex DuraTech Recycled Plastic Frosted Binders"/>
    <n v="0.35"/>
    <x v="0"/>
    <x v="2"/>
    <x v="14"/>
    <s v="Gresham"/>
    <n v="97030"/>
    <x v="163"/>
    <x v="4"/>
    <d v="2015-06-17T00:00:00"/>
    <n v="2"/>
    <n v="-84.437600000000003"/>
    <n v="13"/>
    <n v="58.68"/>
    <n v="89201"/>
    <n v="1"/>
    <n v="4.21"/>
    <x v="2"/>
  </r>
  <r>
    <x v="1058"/>
    <n v="0"/>
    <s v="Ricky Hensley"/>
    <x v="3"/>
    <n v="0.04"/>
    <x v="0"/>
    <n v="2.94"/>
    <n v="0.7"/>
    <x v="1"/>
    <x v="3"/>
    <x v="2"/>
    <x v="2"/>
    <s v="Wrap Bag"/>
    <s v="Newell 338"/>
    <n v="0.57999999999999996"/>
    <x v="0"/>
    <x v="2"/>
    <x v="14"/>
    <s v="Gresham"/>
    <n v="97030"/>
    <x v="163"/>
    <x v="4"/>
    <d v="2015-06-16T00:00:00"/>
    <n v="1"/>
    <n v="24.312000000000001"/>
    <n v="18"/>
    <n v="53.1"/>
    <n v="89201"/>
    <n v="0"/>
    <n v="2.9"/>
    <x v="2"/>
  </r>
  <r>
    <x v="1059"/>
    <n v="1"/>
    <s v="Meredith Walters"/>
    <x v="3"/>
    <n v="0.06"/>
    <x v="0"/>
    <n v="350.98"/>
    <n v="30"/>
    <x v="0"/>
    <x v="1"/>
    <x v="0"/>
    <x v="9"/>
    <s v="Jumbo Drum"/>
    <s v="Office Star - Professional Matrix Back Chair with 2-to-1 Synchro Tilt and Mesh Fabric Seat"/>
    <n v="0.61"/>
    <x v="0"/>
    <x v="3"/>
    <x v="47"/>
    <s v="Salem"/>
    <n v="3079"/>
    <x v="163"/>
    <x v="4"/>
    <d v="2015-06-17T00:00:00"/>
    <n v="2"/>
    <n v="797.85599999999999"/>
    <n v="6"/>
    <n v="2016.32"/>
    <n v="90361"/>
    <n v="1"/>
    <n v="350.92"/>
    <x v="3"/>
  </r>
  <r>
    <x v="1060"/>
    <n v="1"/>
    <s v="Peggy Rowe"/>
    <x v="3"/>
    <n v="0.02"/>
    <x v="0"/>
    <n v="70.98"/>
    <n v="46.74"/>
    <x v="0"/>
    <x v="1"/>
    <x v="0"/>
    <x v="10"/>
    <s v="Jumbo Box"/>
    <s v="Hon Metal Bookcases, Putty"/>
    <n v="0.56000000000000005"/>
    <x v="0"/>
    <x v="3"/>
    <x v="33"/>
    <s v="Cranford"/>
    <n v="7016"/>
    <x v="163"/>
    <x v="4"/>
    <d v="2015-06-16T00:00:00"/>
    <n v="1"/>
    <n v="-178.21600000000001"/>
    <n v="4"/>
    <n v="313.63"/>
    <n v="90361"/>
    <n v="0"/>
    <n v="70.960000000000008"/>
    <x v="3"/>
  </r>
  <r>
    <x v="1061"/>
    <n v="1"/>
    <s v="Stacey Hale"/>
    <x v="3"/>
    <n v="0.04"/>
    <x v="0"/>
    <n v="27.48"/>
    <n v="4"/>
    <x v="1"/>
    <x v="1"/>
    <x v="1"/>
    <x v="1"/>
    <s v="Small Box"/>
    <s v="Belkin MediaBoard 104- Keyboard"/>
    <n v="0.75"/>
    <x v="0"/>
    <x v="3"/>
    <x v="33"/>
    <s v="Summit"/>
    <n v="7901"/>
    <x v="163"/>
    <x v="4"/>
    <d v="2015-06-17T00:00:00"/>
    <n v="2"/>
    <n v="-26.655999999999999"/>
    <n v="15"/>
    <n v="397.17"/>
    <n v="90361"/>
    <n v="0"/>
    <n v="27.44"/>
    <x v="3"/>
  </r>
  <r>
    <x v="1062"/>
    <n v="1"/>
    <s v="Sheryl Reese"/>
    <x v="3"/>
    <n v="0"/>
    <x v="1"/>
    <n v="1.48"/>
    <n v="0.7"/>
    <x v="1"/>
    <x v="2"/>
    <x v="2"/>
    <x v="14"/>
    <s v="Wrap Bag"/>
    <s v="Binder Clips by OIC"/>
    <n v="0.37"/>
    <x v="0"/>
    <x v="0"/>
    <x v="32"/>
    <s v="Owensboro"/>
    <n v="42301"/>
    <x v="163"/>
    <x v="4"/>
    <d v="2015-06-17T00:00:00"/>
    <n v="2"/>
    <n v="-203.09800000000001"/>
    <n v="12"/>
    <n v="19.32"/>
    <n v="91571"/>
    <n v="1"/>
    <n v="1.48"/>
    <x v="0"/>
  </r>
  <r>
    <x v="1063"/>
    <n v="1"/>
    <s v="Frances Holt"/>
    <x v="3"/>
    <n v="0.04"/>
    <x v="0"/>
    <n v="6.48"/>
    <n v="9.5399999999999991"/>
    <x v="1"/>
    <x v="2"/>
    <x v="2"/>
    <x v="7"/>
    <s v="Small Box"/>
    <s v="Xerox 1905"/>
    <n v="0.37"/>
    <x v="0"/>
    <x v="3"/>
    <x v="35"/>
    <s v="Cambridge"/>
    <n v="2138"/>
    <x v="163"/>
    <x v="4"/>
    <d v="2015-06-17T00:00:00"/>
    <n v="2"/>
    <n v="-223.94399999999999"/>
    <n v="19"/>
    <n v="125.37"/>
    <n v="87030"/>
    <n v="1"/>
    <n v="6.44"/>
    <x v="3"/>
  </r>
  <r>
    <x v="1064"/>
    <n v="1"/>
    <s v="Jon Hale"/>
    <x v="0"/>
    <n v="0.1"/>
    <x v="0"/>
    <n v="7.64"/>
    <n v="5.83"/>
    <x v="1"/>
    <x v="3"/>
    <x v="2"/>
    <x v="7"/>
    <s v="Wrap Bag"/>
    <s v="Rediform Wirebound &quot;Phone Memo&quot; Message Book, 11 x 5-3/4"/>
    <n v="0.36"/>
    <x v="0"/>
    <x v="0"/>
    <x v="12"/>
    <s v="Belle Glade"/>
    <n v="33430"/>
    <x v="164"/>
    <x v="5"/>
    <d v="2015-06-17T00:00:00"/>
    <n v="1"/>
    <n v="-403.18740000000003"/>
    <n v="5"/>
    <n v="39.36"/>
    <n v="90641"/>
    <n v="1"/>
    <n v="7.54"/>
    <x v="0"/>
  </r>
  <r>
    <x v="1065"/>
    <n v="1"/>
    <s v="Geoffrey Rivera"/>
    <x v="0"/>
    <n v="0.03"/>
    <x v="0"/>
    <n v="41.32"/>
    <n v="58.66"/>
    <x v="2"/>
    <x v="0"/>
    <x v="0"/>
    <x v="11"/>
    <s v="Medium Box"/>
    <s v="Deflect-o EconoMat Studded, No Bevel Mat for Low Pile Carpeting"/>
    <n v="0.76"/>
    <x v="0"/>
    <x v="0"/>
    <x v="21"/>
    <s v="Winchester"/>
    <n v="22601"/>
    <x v="164"/>
    <x v="5"/>
    <d v="2015-06-17T00:00:00"/>
    <n v="1"/>
    <n v="-32.816000000000003"/>
    <n v="10"/>
    <n v="419.27"/>
    <n v="86633"/>
    <n v="1"/>
    <n v="41.29"/>
    <x v="0"/>
  </r>
  <r>
    <x v="1065"/>
    <n v="0"/>
    <s v="Geoffrey Rivera"/>
    <x v="0"/>
    <n v="0"/>
    <x v="1"/>
    <n v="6.88"/>
    <n v="2"/>
    <x v="1"/>
    <x v="0"/>
    <x v="2"/>
    <x v="7"/>
    <s v="Wrap Bag"/>
    <s v="Adams Phone Message Book, 200 Message Capacity, 8 1/16” x 11”"/>
    <n v="0.39"/>
    <x v="0"/>
    <x v="0"/>
    <x v="21"/>
    <s v="Winchester"/>
    <n v="22601"/>
    <x v="164"/>
    <x v="5"/>
    <d v="2015-06-16T00:00:00"/>
    <n v="0"/>
    <n v="-15.61"/>
    <n v="5"/>
    <n v="36"/>
    <n v="86633"/>
    <n v="0"/>
    <n v="6.88"/>
    <x v="0"/>
  </r>
  <r>
    <x v="1066"/>
    <n v="1"/>
    <s v="Donna Block"/>
    <x v="0"/>
    <n v="0"/>
    <x v="1"/>
    <n v="40.479999999999997"/>
    <n v="19.989999999999998"/>
    <x v="1"/>
    <x v="0"/>
    <x v="1"/>
    <x v="1"/>
    <s v="Small Box"/>
    <s v="Keytronic Designer 104- Key Black Keyboard"/>
    <n v="0.77"/>
    <x v="0"/>
    <x v="0"/>
    <x v="5"/>
    <s v="Dalton"/>
    <n v="30721"/>
    <x v="164"/>
    <x v="5"/>
    <d v="2015-06-17T00:00:00"/>
    <n v="1"/>
    <n v="-25.634"/>
    <n v="6"/>
    <n v="264.95"/>
    <n v="88766"/>
    <n v="1"/>
    <n v="40.479999999999997"/>
    <x v="0"/>
  </r>
  <r>
    <x v="1067"/>
    <n v="1"/>
    <s v="Don Beard"/>
    <x v="1"/>
    <n v="0.04"/>
    <x v="0"/>
    <n v="119.99"/>
    <n v="14"/>
    <x v="0"/>
    <x v="3"/>
    <x v="1"/>
    <x v="3"/>
    <s v="Jumbo Drum"/>
    <s v="Epson C82 Color Inkjet Printer"/>
    <n v="0.36"/>
    <x v="0"/>
    <x v="1"/>
    <x v="6"/>
    <s v="Ozark"/>
    <n v="65721"/>
    <x v="164"/>
    <x v="5"/>
    <d v="2015-06-18T00:00:00"/>
    <n v="2"/>
    <n v="509.95830000000001"/>
    <n v="6"/>
    <n v="739.07"/>
    <n v="88004"/>
    <n v="1"/>
    <n v="119.94999999999999"/>
    <x v="1"/>
  </r>
  <r>
    <x v="376"/>
    <n v="0"/>
    <s v="Clyde Burnett"/>
    <x v="4"/>
    <n v="0.06"/>
    <x v="0"/>
    <n v="146.34"/>
    <n v="43.75"/>
    <x v="0"/>
    <x v="1"/>
    <x v="0"/>
    <x v="0"/>
    <s v="Jumbo Box"/>
    <s v="Bevis Round Conference Table Top &amp; Single Column Base"/>
    <n v="0.65"/>
    <x v="0"/>
    <x v="2"/>
    <x v="8"/>
    <s v="Coachella"/>
    <n v="92236"/>
    <x v="164"/>
    <x v="5"/>
    <d v="2015-06-18T00:00:00"/>
    <n v="2"/>
    <n v="-89.27"/>
    <n v="12"/>
    <n v="1721.24"/>
    <n v="91306"/>
    <n v="1"/>
    <n v="146.28"/>
    <x v="2"/>
  </r>
  <r>
    <x v="958"/>
    <n v="0"/>
    <s v="Mike Howard"/>
    <x v="0"/>
    <n v="0.04"/>
    <x v="0"/>
    <n v="33.89"/>
    <n v="5.0999999999999996"/>
    <x v="2"/>
    <x v="1"/>
    <x v="2"/>
    <x v="6"/>
    <s v="Small Box"/>
    <s v="File Shuttle II and Handi-File, Black"/>
    <n v="0.6"/>
    <x v="0"/>
    <x v="3"/>
    <x v="27"/>
    <s v="Hilliard"/>
    <n v="43026"/>
    <x v="165"/>
    <x v="6"/>
    <d v="2015-06-18T00:00:00"/>
    <n v="1"/>
    <n v="72.983999999999995"/>
    <n v="6"/>
    <n v="200.83"/>
    <n v="86222"/>
    <n v="1"/>
    <n v="33.85"/>
    <x v="3"/>
  </r>
  <r>
    <x v="1068"/>
    <n v="1"/>
    <s v="Pauline Boyette"/>
    <x v="1"/>
    <n v="0.1"/>
    <x v="0"/>
    <n v="1.68"/>
    <n v="1.57"/>
    <x v="1"/>
    <x v="3"/>
    <x v="2"/>
    <x v="2"/>
    <s v="Wrap Bag"/>
    <s v="Newell 323"/>
    <n v="0.59"/>
    <x v="0"/>
    <x v="3"/>
    <x v="33"/>
    <s v="Newark"/>
    <n v="7101"/>
    <x v="165"/>
    <x v="6"/>
    <d v="2015-06-18T00:00:00"/>
    <n v="1"/>
    <n v="-11.57"/>
    <n v="11"/>
    <n v="18.71"/>
    <n v="89293"/>
    <n v="1"/>
    <n v="1.5799999999999998"/>
    <x v="3"/>
  </r>
  <r>
    <x v="1069"/>
    <n v="1"/>
    <s v="Virginia Gay"/>
    <x v="2"/>
    <n v="0"/>
    <x v="1"/>
    <n v="4.13"/>
    <n v="5.34"/>
    <x v="1"/>
    <x v="0"/>
    <x v="2"/>
    <x v="5"/>
    <s v="Small Box"/>
    <s v="ACCOHIDE® Binder by Acco"/>
    <n v="0.38"/>
    <x v="0"/>
    <x v="1"/>
    <x v="38"/>
    <s v="Shawnee"/>
    <n v="66203"/>
    <x v="165"/>
    <x v="6"/>
    <d v="2015-06-21T00:00:00"/>
    <n v="4"/>
    <n v="-61.87"/>
    <n v="9"/>
    <n v="40.950000000000003"/>
    <n v="89761"/>
    <n v="1"/>
    <n v="4.13"/>
    <x v="1"/>
  </r>
  <r>
    <x v="1069"/>
    <n v="0"/>
    <s v="Virginia Gay"/>
    <x v="2"/>
    <n v="0.1"/>
    <x v="0"/>
    <n v="130.97999999999999"/>
    <n v="54.74"/>
    <x v="0"/>
    <x v="0"/>
    <x v="0"/>
    <x v="10"/>
    <s v="Jumbo Box"/>
    <s v="O'Sullivan Elevations Bookcase, Cherry Finish"/>
    <n v="0.69"/>
    <x v="0"/>
    <x v="1"/>
    <x v="38"/>
    <s v="Shawnee"/>
    <n v="66203"/>
    <x v="165"/>
    <x v="6"/>
    <d v="2015-06-21T00:00:00"/>
    <n v="4"/>
    <n v="-530.24"/>
    <n v="9"/>
    <n v="1155.73"/>
    <n v="89761"/>
    <n v="0"/>
    <n v="130.88"/>
    <x v="1"/>
  </r>
  <r>
    <x v="1070"/>
    <n v="1"/>
    <s v="Robin High"/>
    <x v="2"/>
    <n v="0.03"/>
    <x v="0"/>
    <n v="51.75"/>
    <n v="19.989999999999998"/>
    <x v="1"/>
    <x v="3"/>
    <x v="0"/>
    <x v="11"/>
    <s v="Small Box"/>
    <s v="Howard Miller 13-3/4&quot; Diameter Brushed Chrome Round Wall Clock"/>
    <n v="0.55000000000000004"/>
    <x v="0"/>
    <x v="1"/>
    <x v="7"/>
    <s v="Shakopee"/>
    <n v="55379"/>
    <x v="165"/>
    <x v="6"/>
    <d v="2015-06-22T00:00:00"/>
    <n v="5"/>
    <n v="261.44400000000002"/>
    <n v="16"/>
    <n v="818.81"/>
    <n v="90735"/>
    <n v="1"/>
    <n v="51.72"/>
    <x v="1"/>
  </r>
  <r>
    <x v="1071"/>
    <n v="1"/>
    <s v="Dwight Stephenson"/>
    <x v="2"/>
    <n v="0.06"/>
    <x v="0"/>
    <n v="10.89"/>
    <n v="4.5"/>
    <x v="1"/>
    <x v="1"/>
    <x v="2"/>
    <x v="8"/>
    <s v="Small Box"/>
    <s v="Belkin 6 Outlet Metallic Surge Strip"/>
    <n v="0.59"/>
    <x v="0"/>
    <x v="2"/>
    <x v="8"/>
    <s v="Huntington Beach"/>
    <n v="92646"/>
    <x v="165"/>
    <x v="6"/>
    <d v="2015-06-22T00:00:00"/>
    <n v="5"/>
    <n v="-25.111999999999998"/>
    <n v="14"/>
    <n v="149.32"/>
    <n v="87584"/>
    <n v="1"/>
    <n v="10.83"/>
    <x v="2"/>
  </r>
  <r>
    <x v="1071"/>
    <n v="0"/>
    <s v="Dwight Stephenson"/>
    <x v="2"/>
    <n v="0.03"/>
    <x v="0"/>
    <n v="10.64"/>
    <n v="5.16"/>
    <x v="1"/>
    <x v="1"/>
    <x v="0"/>
    <x v="11"/>
    <s v="Small Box"/>
    <s v="Eldon Expressions Punched Metal &amp; Wood Desk Accessories, Pewter &amp; Cherry"/>
    <n v="0.56999999999999995"/>
    <x v="0"/>
    <x v="2"/>
    <x v="8"/>
    <s v="Huntington Beach"/>
    <n v="92646"/>
    <x v="165"/>
    <x v="6"/>
    <d v="2015-06-22T00:00:00"/>
    <n v="5"/>
    <n v="17.376000000000001"/>
    <n v="16"/>
    <n v="177.01"/>
    <n v="87584"/>
    <n v="0"/>
    <n v="10.610000000000001"/>
    <x v="2"/>
  </r>
  <r>
    <x v="1071"/>
    <n v="0"/>
    <s v="Dwight Stephenson"/>
    <x v="2"/>
    <n v="0.03"/>
    <x v="0"/>
    <n v="7.96"/>
    <n v="4.95"/>
    <x v="1"/>
    <x v="1"/>
    <x v="0"/>
    <x v="11"/>
    <s v="Small Box"/>
    <s v="Staples Plastic Wall Frames"/>
    <n v="0.41"/>
    <x v="0"/>
    <x v="2"/>
    <x v="8"/>
    <s v="Huntington Beach"/>
    <n v="92646"/>
    <x v="165"/>
    <x v="6"/>
    <d v="2015-06-19T00:00:00"/>
    <n v="2"/>
    <n v="24.260400000000001"/>
    <n v="4"/>
    <n v="35.159999999999997"/>
    <n v="87584"/>
    <n v="0"/>
    <n v="7.93"/>
    <x v="2"/>
  </r>
  <r>
    <x v="426"/>
    <n v="0"/>
    <s v="Louis Parrish"/>
    <x v="2"/>
    <n v="0.03"/>
    <x v="0"/>
    <n v="10.64"/>
    <n v="5.16"/>
    <x v="1"/>
    <x v="1"/>
    <x v="0"/>
    <x v="11"/>
    <s v="Small Box"/>
    <s v="Eldon Expressions Punched Metal &amp; Wood Desk Accessories, Pewter &amp; Cherry"/>
    <n v="0.56999999999999995"/>
    <x v="0"/>
    <x v="3"/>
    <x v="31"/>
    <s v="Washington"/>
    <n v="20016"/>
    <x v="165"/>
    <x v="6"/>
    <d v="2015-06-22T00:00:00"/>
    <n v="5"/>
    <n v="14.48"/>
    <n v="63"/>
    <n v="696.96"/>
    <n v="5984"/>
    <n v="1"/>
    <n v="10.610000000000001"/>
    <x v="3"/>
  </r>
  <r>
    <x v="426"/>
    <n v="0"/>
    <s v="Louis Parrish"/>
    <x v="2"/>
    <n v="0.03"/>
    <x v="0"/>
    <n v="7.96"/>
    <n v="4.95"/>
    <x v="1"/>
    <x v="1"/>
    <x v="0"/>
    <x v="11"/>
    <s v="Small Box"/>
    <s v="Staples Plastic Wall Frames"/>
    <n v="0.41"/>
    <x v="0"/>
    <x v="3"/>
    <x v="31"/>
    <s v="Washington"/>
    <n v="20016"/>
    <x v="165"/>
    <x v="6"/>
    <d v="2015-06-19T00:00:00"/>
    <n v="2"/>
    <n v="22.25"/>
    <n v="17"/>
    <n v="149.41"/>
    <n v="5984"/>
    <n v="0"/>
    <n v="7.93"/>
    <x v="3"/>
  </r>
  <r>
    <x v="452"/>
    <n v="0"/>
    <s v="Lorraine Boykin"/>
    <x v="2"/>
    <n v="0"/>
    <x v="1"/>
    <n v="11.7"/>
    <n v="6.96"/>
    <x v="2"/>
    <x v="1"/>
    <x v="2"/>
    <x v="8"/>
    <s v="Medium Box"/>
    <s v="Harmony HEPA Quiet Air Purifiers"/>
    <n v="0.5"/>
    <x v="0"/>
    <x v="3"/>
    <x v="11"/>
    <s v="Shirley"/>
    <n v="11967"/>
    <x v="165"/>
    <x v="6"/>
    <d v="2015-06-19T00:00:00"/>
    <n v="2"/>
    <n v="-11.247999999999999"/>
    <n v="10"/>
    <n v="131.69"/>
    <n v="89315"/>
    <n v="1"/>
    <n v="11.7"/>
    <x v="3"/>
  </r>
  <r>
    <x v="433"/>
    <n v="0"/>
    <s v="Rachel Casey"/>
    <x v="4"/>
    <n v="0.09"/>
    <x v="0"/>
    <n v="2.6"/>
    <n v="2.4"/>
    <x v="1"/>
    <x v="2"/>
    <x v="2"/>
    <x v="2"/>
    <s v="Wrap Bag"/>
    <s v="12 Colored Short Pencils"/>
    <n v="0.57999999999999996"/>
    <x v="0"/>
    <x v="0"/>
    <x v="32"/>
    <s v="Henderson"/>
    <n v="42420"/>
    <x v="165"/>
    <x v="6"/>
    <d v="2015-06-19T00:00:00"/>
    <n v="2"/>
    <n v="1107.4079999999999"/>
    <n v="12"/>
    <n v="31.73"/>
    <n v="86460"/>
    <n v="1"/>
    <n v="2.5100000000000002"/>
    <x v="0"/>
  </r>
  <r>
    <x v="1072"/>
    <n v="1"/>
    <s v="Katherine Kearney"/>
    <x v="3"/>
    <n v="0.09"/>
    <x v="0"/>
    <n v="7.38"/>
    <n v="5.21"/>
    <x v="1"/>
    <x v="3"/>
    <x v="0"/>
    <x v="11"/>
    <s v="Small Box"/>
    <s v="Eldon® Expressions™ Wood Desk Accessories, Oak"/>
    <n v="0.56000000000000005"/>
    <x v="0"/>
    <x v="2"/>
    <x v="8"/>
    <s v="Lemon Grove"/>
    <n v="91945"/>
    <x v="165"/>
    <x v="6"/>
    <d v="2015-06-18T00:00:00"/>
    <n v="1"/>
    <n v="-27.16"/>
    <n v="9"/>
    <n v="66.55"/>
    <n v="86041"/>
    <n v="1"/>
    <n v="7.29"/>
    <x v="2"/>
  </r>
  <r>
    <x v="1072"/>
    <n v="0"/>
    <s v="Katherine Kearney"/>
    <x v="3"/>
    <n v="0.04"/>
    <x v="0"/>
    <n v="5.98"/>
    <n v="5.15"/>
    <x v="1"/>
    <x v="3"/>
    <x v="2"/>
    <x v="7"/>
    <s v="Small Box"/>
    <s v="Xerox 193"/>
    <n v="0.36"/>
    <x v="0"/>
    <x v="2"/>
    <x v="8"/>
    <s v="Lemon Grove"/>
    <n v="91945"/>
    <x v="165"/>
    <x v="6"/>
    <d v="2015-06-18T00:00:00"/>
    <n v="1"/>
    <n v="-52.344000000000001"/>
    <n v="17"/>
    <n v="103.49"/>
    <n v="86041"/>
    <n v="0"/>
    <n v="5.94"/>
    <x v="2"/>
  </r>
  <r>
    <x v="1072"/>
    <n v="0"/>
    <s v="Katherine Kearney"/>
    <x v="3"/>
    <n v="0.04"/>
    <x v="0"/>
    <n v="15.42"/>
    <n v="10.68"/>
    <x v="1"/>
    <x v="3"/>
    <x v="2"/>
    <x v="6"/>
    <s v="Small Box"/>
    <s v="Decoflex Hanging Personal Folder File, Blue"/>
    <n v="0.57999999999999996"/>
    <x v="0"/>
    <x v="2"/>
    <x v="8"/>
    <s v="Lemon Grove"/>
    <n v="91945"/>
    <x v="165"/>
    <x v="6"/>
    <d v="2015-06-18T00:00:00"/>
    <n v="1"/>
    <n v="-119.93600000000001"/>
    <n v="12"/>
    <n v="192.18"/>
    <n v="86041"/>
    <n v="0"/>
    <n v="15.38"/>
    <x v="2"/>
  </r>
  <r>
    <x v="1073"/>
    <n v="1"/>
    <s v="Monica McCormick"/>
    <x v="0"/>
    <n v="0.04"/>
    <x v="0"/>
    <n v="15.98"/>
    <n v="4"/>
    <x v="1"/>
    <x v="3"/>
    <x v="1"/>
    <x v="1"/>
    <s v="Small Box"/>
    <s v="Logitech Access Keyboard"/>
    <n v="0.37"/>
    <x v="0"/>
    <x v="0"/>
    <x v="9"/>
    <s v="Albemarle"/>
    <n v="28001"/>
    <x v="166"/>
    <x v="0"/>
    <d v="2015-06-19T00:00:00"/>
    <n v="1"/>
    <n v="-19.207999999999998"/>
    <n v="4"/>
    <n v="64.59"/>
    <n v="86384"/>
    <n v="1"/>
    <n v="15.940000000000001"/>
    <x v="0"/>
  </r>
  <r>
    <x v="1073"/>
    <n v="0"/>
    <s v="Monica McCormick"/>
    <x v="0"/>
    <n v="0.06"/>
    <x v="0"/>
    <n v="22.84"/>
    <n v="5.47"/>
    <x v="1"/>
    <x v="3"/>
    <x v="2"/>
    <x v="7"/>
    <s v="Small Box"/>
    <s v="Xerox 1929"/>
    <n v="0.39"/>
    <x v="0"/>
    <x v="0"/>
    <x v="9"/>
    <s v="Albemarle"/>
    <n v="28001"/>
    <x v="166"/>
    <x v="0"/>
    <d v="2015-06-20T00:00:00"/>
    <n v="2"/>
    <n v="7.44"/>
    <n v="20"/>
    <n v="461.94"/>
    <n v="86384"/>
    <n v="0"/>
    <n v="22.78"/>
    <x v="0"/>
  </r>
  <r>
    <x v="128"/>
    <n v="0"/>
    <s v="Kent Kerr"/>
    <x v="2"/>
    <n v="0.1"/>
    <x v="0"/>
    <n v="39.979999999999997"/>
    <n v="4"/>
    <x v="1"/>
    <x v="0"/>
    <x v="1"/>
    <x v="1"/>
    <s v="Small Box"/>
    <s v="Microsoft Natural Keyboard Elite"/>
    <n v="0.7"/>
    <x v="0"/>
    <x v="0"/>
    <x v="34"/>
    <s v="Knoxville"/>
    <n v="37918"/>
    <x v="166"/>
    <x v="0"/>
    <d v="2015-06-22T00:00:00"/>
    <n v="4"/>
    <n v="360.24"/>
    <n v="21"/>
    <n v="772.56"/>
    <n v="89525"/>
    <n v="1"/>
    <n v="39.879999999999995"/>
    <x v="0"/>
  </r>
  <r>
    <x v="1074"/>
    <n v="1"/>
    <s v="Vickie Martinez"/>
    <x v="2"/>
    <n v="0.09"/>
    <x v="0"/>
    <n v="30.98"/>
    <n v="6.5"/>
    <x v="2"/>
    <x v="1"/>
    <x v="1"/>
    <x v="1"/>
    <s v="Small Box"/>
    <s v="Belkin ErgoBoard™ Keyboard"/>
    <n v="0.64"/>
    <x v="0"/>
    <x v="2"/>
    <x v="14"/>
    <s v="West Linn"/>
    <n v="97068"/>
    <x v="166"/>
    <x v="0"/>
    <d v="2015-06-22T00:00:00"/>
    <n v="4"/>
    <n v="-55.97"/>
    <n v="7"/>
    <n v="204.34"/>
    <n v="89819"/>
    <n v="1"/>
    <n v="30.89"/>
    <x v="2"/>
  </r>
  <r>
    <x v="1075"/>
    <n v="1"/>
    <s v="William Sharma"/>
    <x v="2"/>
    <n v="0.09"/>
    <x v="0"/>
    <n v="12.22"/>
    <n v="2.85"/>
    <x v="1"/>
    <x v="1"/>
    <x v="0"/>
    <x v="11"/>
    <s v="Small Pack"/>
    <s v="Aluminum Document Frame"/>
    <n v="0.55000000000000004"/>
    <x v="0"/>
    <x v="1"/>
    <x v="7"/>
    <s v="Maplewood"/>
    <n v="55119"/>
    <x v="166"/>
    <x v="0"/>
    <d v="2015-06-25T00:00:00"/>
    <n v="7"/>
    <n v="70.676699999999997"/>
    <n v="9"/>
    <n v="102.43"/>
    <n v="86427"/>
    <n v="1"/>
    <n v="12.13"/>
    <x v="1"/>
  </r>
  <r>
    <x v="243"/>
    <n v="0"/>
    <s v="Kristine Connolly"/>
    <x v="4"/>
    <n v="0.08"/>
    <x v="0"/>
    <n v="124.49"/>
    <n v="51.94"/>
    <x v="0"/>
    <x v="3"/>
    <x v="0"/>
    <x v="0"/>
    <s v="Jumbo Box"/>
    <s v="Bevis 36 x 72 Conference Tables"/>
    <n v="0.63"/>
    <x v="0"/>
    <x v="2"/>
    <x v="8"/>
    <s v="Los Angeles"/>
    <n v="90008"/>
    <x v="166"/>
    <x v="0"/>
    <d v="2015-06-19T00:00:00"/>
    <n v="1"/>
    <n v="-500.38"/>
    <n v="56"/>
    <n v="6831.37"/>
    <n v="359"/>
    <n v="1"/>
    <n v="124.41"/>
    <x v="2"/>
  </r>
  <r>
    <x v="406"/>
    <n v="0"/>
    <s v="Walter Young"/>
    <x v="4"/>
    <n v="0.08"/>
    <x v="0"/>
    <n v="124.49"/>
    <n v="51.94"/>
    <x v="0"/>
    <x v="3"/>
    <x v="0"/>
    <x v="0"/>
    <s v="Jumbo Box"/>
    <s v="Bevis 36 x 72 Conference Tables"/>
    <n v="0.63"/>
    <x v="0"/>
    <x v="2"/>
    <x v="15"/>
    <s v="Pleasant Grove"/>
    <n v="84062"/>
    <x v="166"/>
    <x v="0"/>
    <d v="2015-06-19T00:00:00"/>
    <n v="1"/>
    <n v="-250.19"/>
    <n v="14"/>
    <n v="1707.84"/>
    <n v="86192"/>
    <n v="1"/>
    <n v="124.41"/>
    <x v="2"/>
  </r>
  <r>
    <x v="1076"/>
    <n v="1"/>
    <s v="Wayne Bean"/>
    <x v="4"/>
    <n v="0.1"/>
    <x v="0"/>
    <n v="10.48"/>
    <n v="2.89"/>
    <x v="1"/>
    <x v="3"/>
    <x v="2"/>
    <x v="2"/>
    <s v="Small Pack"/>
    <s v="Staples Battery-Operated Desktop Pencil Sharpener"/>
    <n v="0.6"/>
    <x v="0"/>
    <x v="1"/>
    <x v="25"/>
    <s v="Southgate"/>
    <n v="48195"/>
    <x v="166"/>
    <x v="0"/>
    <d v="2015-06-19T00:00:00"/>
    <n v="1"/>
    <n v="-8.9039999999999999"/>
    <n v="4"/>
    <n v="40.29"/>
    <n v="86874"/>
    <n v="1"/>
    <n v="10.38"/>
    <x v="1"/>
  </r>
  <r>
    <x v="538"/>
    <n v="0"/>
    <s v="Charlie Moore"/>
    <x v="0"/>
    <n v="0.04"/>
    <x v="0"/>
    <n v="39.479999999999997"/>
    <n v="1.99"/>
    <x v="1"/>
    <x v="1"/>
    <x v="1"/>
    <x v="1"/>
    <s v="Small Pack"/>
    <s v="80 Minute CD-R Spindle, 100/Pack - Staples"/>
    <n v="0.54"/>
    <x v="0"/>
    <x v="1"/>
    <x v="2"/>
    <s v="Anderson"/>
    <n v="46016"/>
    <x v="167"/>
    <x v="1"/>
    <d v="2015-06-22T00:00:00"/>
    <n v="3"/>
    <n v="484.8492"/>
    <n v="18"/>
    <n v="702.68"/>
    <n v="86311"/>
    <n v="1"/>
    <n v="39.44"/>
    <x v="1"/>
  </r>
  <r>
    <x v="538"/>
    <n v="0"/>
    <s v="Charlie Moore"/>
    <x v="0"/>
    <n v="0.04"/>
    <x v="0"/>
    <n v="3.7"/>
    <n v="1.61"/>
    <x v="1"/>
    <x v="1"/>
    <x v="0"/>
    <x v="11"/>
    <s v="Wrap Bag"/>
    <s v="3M Hangers With Command Adhesive"/>
    <n v="0.44"/>
    <x v="0"/>
    <x v="1"/>
    <x v="2"/>
    <s v="Anderson"/>
    <n v="46016"/>
    <x v="167"/>
    <x v="1"/>
    <d v="2015-06-20T00:00:00"/>
    <n v="1"/>
    <n v="18"/>
    <n v="18"/>
    <n v="67.239999999999995"/>
    <n v="86311"/>
    <n v="0"/>
    <n v="3.66"/>
    <x v="1"/>
  </r>
  <r>
    <x v="1077"/>
    <n v="1"/>
    <s v="Kristin George"/>
    <x v="1"/>
    <n v="0.1"/>
    <x v="0"/>
    <n v="550.98"/>
    <n v="45.7"/>
    <x v="0"/>
    <x v="3"/>
    <x v="0"/>
    <x v="0"/>
    <s v="Jumbo Box"/>
    <s v="Chromcraft Bull-Nose Wood Oval Conference Tables &amp; Bases"/>
    <n v="0.71"/>
    <x v="0"/>
    <x v="3"/>
    <x v="29"/>
    <s v="Saco"/>
    <n v="4072"/>
    <x v="167"/>
    <x v="1"/>
    <d v="2015-06-21T00:00:00"/>
    <n v="2"/>
    <n v="818.54617499999995"/>
    <n v="14"/>
    <n v="6963.67"/>
    <n v="88372"/>
    <n v="1"/>
    <n v="550.88"/>
    <x v="3"/>
  </r>
  <r>
    <x v="1078"/>
    <n v="1"/>
    <s v="Justin Frank"/>
    <x v="1"/>
    <n v="0.09"/>
    <x v="0"/>
    <n v="40.98"/>
    <n v="6.5"/>
    <x v="1"/>
    <x v="1"/>
    <x v="1"/>
    <x v="1"/>
    <s v="Small Box"/>
    <s v="Targus USB Numeric Keypad"/>
    <n v="0.74"/>
    <x v="0"/>
    <x v="2"/>
    <x v="3"/>
    <s v="Louisville"/>
    <n v="80027"/>
    <x v="167"/>
    <x v="1"/>
    <d v="2015-06-21T00:00:00"/>
    <n v="2"/>
    <n v="-50.244999999999997"/>
    <n v="19"/>
    <n v="746.91"/>
    <n v="89820"/>
    <n v="1"/>
    <n v="40.889999999999993"/>
    <x v="2"/>
  </r>
  <r>
    <x v="513"/>
    <n v="0"/>
    <s v="Amanda Conner"/>
    <x v="3"/>
    <n v="0.1"/>
    <x v="0"/>
    <n v="14.42"/>
    <n v="6.75"/>
    <x v="1"/>
    <x v="3"/>
    <x v="2"/>
    <x v="8"/>
    <s v="Medium Box"/>
    <s v="Holmes Odor Grabber"/>
    <n v="0.52"/>
    <x v="0"/>
    <x v="1"/>
    <x v="13"/>
    <s v="Papillion"/>
    <n v="68046"/>
    <x v="167"/>
    <x v="1"/>
    <d v="2015-06-22T00:00:00"/>
    <n v="3"/>
    <n v="-20.103999999999999"/>
    <n v="1"/>
    <n v="15.49"/>
    <n v="86869"/>
    <n v="1"/>
    <n v="14.32"/>
    <x v="1"/>
  </r>
  <r>
    <x v="550"/>
    <n v="0"/>
    <s v="Emma Buckley"/>
    <x v="3"/>
    <n v="0.06"/>
    <x v="0"/>
    <n v="4.9800000000000004"/>
    <n v="4.62"/>
    <x v="2"/>
    <x v="0"/>
    <x v="1"/>
    <x v="1"/>
    <s v="Small Pack"/>
    <s v="Imation 3.5&quot;, DISKETTE 44766 HGHLD3.52HD/FM, 10/Pack"/>
    <n v="0.64"/>
    <x v="0"/>
    <x v="2"/>
    <x v="8"/>
    <s v="Coachella"/>
    <n v="92236"/>
    <x v="167"/>
    <x v="1"/>
    <d v="2015-06-19T00:00:00"/>
    <n v="0"/>
    <n v="-27.004999999999999"/>
    <n v="7"/>
    <n v="38.74"/>
    <n v="88722"/>
    <n v="1"/>
    <n v="4.9200000000000008"/>
    <x v="2"/>
  </r>
  <r>
    <x v="1079"/>
    <n v="1"/>
    <s v="Herbert Donnelly Swanson"/>
    <x v="3"/>
    <n v="0.05"/>
    <x v="0"/>
    <n v="4.0599999999999996"/>
    <n v="6.89"/>
    <x v="2"/>
    <x v="3"/>
    <x v="2"/>
    <x v="8"/>
    <s v="Small Box"/>
    <s v="Eureka Disposable Bags for Sanitaire® Vibra Groomer I® Upright Vac"/>
    <n v="0.6"/>
    <x v="0"/>
    <x v="3"/>
    <x v="47"/>
    <s v="Londonderry"/>
    <n v="3053"/>
    <x v="167"/>
    <x v="1"/>
    <d v="2015-06-21T00:00:00"/>
    <n v="2"/>
    <n v="-122.83499999999999"/>
    <n v="22"/>
    <n v="92.57"/>
    <n v="86796"/>
    <n v="1"/>
    <n v="4.01"/>
    <x v="3"/>
  </r>
  <r>
    <x v="1080"/>
    <n v="1"/>
    <s v="Ray Silverman"/>
    <x v="3"/>
    <n v="7.0000000000000007E-2"/>
    <x v="0"/>
    <n v="280.98"/>
    <n v="57"/>
    <x v="0"/>
    <x v="3"/>
    <x v="0"/>
    <x v="9"/>
    <s v="Jumbo Drum"/>
    <s v="Hon 2090 “Pillow Soft” Series Mid Back Swivel/Tilt Chairs"/>
    <n v="0.78"/>
    <x v="0"/>
    <x v="0"/>
    <x v="12"/>
    <s v="Ponte Vedra Beach"/>
    <n v="32004"/>
    <x v="167"/>
    <x v="1"/>
    <d v="2015-06-20T00:00:00"/>
    <n v="1"/>
    <n v="-283.9914"/>
    <n v="14"/>
    <n v="3936.61"/>
    <n v="86491"/>
    <n v="1"/>
    <n v="280.91000000000003"/>
    <x v="0"/>
  </r>
  <r>
    <x v="1080"/>
    <n v="0"/>
    <s v="Ray Silverman"/>
    <x v="3"/>
    <n v="0"/>
    <x v="1"/>
    <n v="4.9800000000000004"/>
    <n v="7.44"/>
    <x v="1"/>
    <x v="3"/>
    <x v="2"/>
    <x v="7"/>
    <s v="Small Box"/>
    <s v="Xerox 1922"/>
    <n v="0.36"/>
    <x v="0"/>
    <x v="0"/>
    <x v="12"/>
    <s v="Ponte Vedra Beach"/>
    <n v="32004"/>
    <x v="167"/>
    <x v="1"/>
    <d v="2015-06-21T00:00:00"/>
    <n v="2"/>
    <n v="-195.34200000000001"/>
    <n v="15"/>
    <n v="78.31"/>
    <n v="86491"/>
    <n v="0"/>
    <n v="4.9800000000000004"/>
    <x v="0"/>
  </r>
  <r>
    <x v="1080"/>
    <n v="0"/>
    <s v="Ray Silverman"/>
    <x v="3"/>
    <n v="0.1"/>
    <x v="0"/>
    <n v="3.98"/>
    <n v="0.83"/>
    <x v="1"/>
    <x v="3"/>
    <x v="2"/>
    <x v="2"/>
    <s v="Wrap Bag"/>
    <s v="Fluorescent Highlighters by Dixon"/>
    <n v="0.51"/>
    <x v="0"/>
    <x v="0"/>
    <x v="12"/>
    <s v="Ponte Vedra Beach"/>
    <n v="32004"/>
    <x v="167"/>
    <x v="1"/>
    <d v="2015-06-21T00:00:00"/>
    <n v="2"/>
    <n v="-89.709199999999996"/>
    <n v="11"/>
    <n v="42.46"/>
    <n v="86491"/>
    <n v="0"/>
    <n v="3.88"/>
    <x v="0"/>
  </r>
  <r>
    <x v="324"/>
    <n v="0"/>
    <s v="Toni Swanson"/>
    <x v="0"/>
    <n v="0.02"/>
    <x v="0"/>
    <n v="1360.14"/>
    <n v="14.7"/>
    <x v="0"/>
    <x v="1"/>
    <x v="1"/>
    <x v="3"/>
    <s v="Jumbo Drum"/>
    <s v="Okidata ML395C Color Dot Matrix Printer"/>
    <n v="0.59"/>
    <x v="0"/>
    <x v="3"/>
    <x v="11"/>
    <s v="New York City"/>
    <n v="10154"/>
    <x v="168"/>
    <x v="2"/>
    <d v="2015-06-22T00:00:00"/>
    <n v="2"/>
    <n v="2028.12"/>
    <n v="22"/>
    <n v="31670.6"/>
    <n v="6562"/>
    <n v="1"/>
    <n v="1360.1200000000001"/>
    <x v="3"/>
  </r>
  <r>
    <x v="325"/>
    <n v="0"/>
    <s v="Jimmy Alston Holder"/>
    <x v="0"/>
    <n v="0.02"/>
    <x v="0"/>
    <n v="1360.14"/>
    <n v="14.7"/>
    <x v="0"/>
    <x v="1"/>
    <x v="1"/>
    <x v="3"/>
    <s v="Jumbo Drum"/>
    <s v="Okidata ML395C Color Dot Matrix Printer"/>
    <n v="0.59"/>
    <x v="0"/>
    <x v="2"/>
    <x v="4"/>
    <s v="Seattle"/>
    <n v="98115"/>
    <x v="168"/>
    <x v="2"/>
    <d v="2015-06-22T00:00:00"/>
    <n v="2"/>
    <n v="3042.18"/>
    <n v="6"/>
    <n v="8637.44"/>
    <n v="88908"/>
    <n v="1"/>
    <n v="1360.1200000000001"/>
    <x v="2"/>
  </r>
  <r>
    <x v="87"/>
    <n v="0"/>
    <s v="Jennifer Siegel"/>
    <x v="0"/>
    <n v="0.06"/>
    <x v="0"/>
    <n v="47.98"/>
    <n v="3.61"/>
    <x v="1"/>
    <x v="3"/>
    <x v="1"/>
    <x v="1"/>
    <s v="Small Pack"/>
    <s v="DS/HD IBM Formatted Diskettes, 200/Pack - Staples"/>
    <n v="0.71"/>
    <x v="0"/>
    <x v="1"/>
    <x v="18"/>
    <s v="Denton"/>
    <n v="76201"/>
    <x v="168"/>
    <x v="2"/>
    <d v="2015-06-22T00:00:00"/>
    <n v="2"/>
    <n v="35.954999999999998"/>
    <n v="11"/>
    <n v="517.67999999999995"/>
    <n v="90167"/>
    <n v="1"/>
    <n v="47.919999999999995"/>
    <x v="1"/>
  </r>
  <r>
    <x v="1081"/>
    <n v="1"/>
    <s v="Kerry Beach"/>
    <x v="0"/>
    <n v="0.06"/>
    <x v="0"/>
    <n v="59.76"/>
    <n v="9.7100000000000009"/>
    <x v="1"/>
    <x v="1"/>
    <x v="2"/>
    <x v="6"/>
    <s v="Small Box"/>
    <s v="Advantus 10-Drawer Portable Organizer, Chrome Metal Frame, Smoke Drawers"/>
    <n v="0.56999999999999995"/>
    <x v="0"/>
    <x v="3"/>
    <x v="36"/>
    <s v="Cumberland"/>
    <n v="21501"/>
    <x v="168"/>
    <x v="2"/>
    <d v="2015-06-23T00:00:00"/>
    <n v="3"/>
    <n v="756.67470000000003"/>
    <n v="18"/>
    <n v="1096.6300000000001"/>
    <n v="86165"/>
    <n v="1"/>
    <n v="59.699999999999996"/>
    <x v="3"/>
  </r>
  <r>
    <x v="1081"/>
    <n v="0"/>
    <s v="Kerry Beach"/>
    <x v="0"/>
    <n v="7.0000000000000007E-2"/>
    <x v="0"/>
    <n v="195.99"/>
    <n v="4.2"/>
    <x v="1"/>
    <x v="1"/>
    <x v="1"/>
    <x v="12"/>
    <s v="Small Box"/>
    <s v="T65"/>
    <n v="0.56000000000000005"/>
    <x v="0"/>
    <x v="3"/>
    <x v="36"/>
    <s v="Cumberland"/>
    <n v="21501"/>
    <x v="168"/>
    <x v="2"/>
    <d v="2015-06-23T00:00:00"/>
    <n v="3"/>
    <n v="-222.34299999999999"/>
    <n v="4"/>
    <n v="632.12"/>
    <n v="86165"/>
    <n v="0"/>
    <n v="195.92000000000002"/>
    <x v="3"/>
  </r>
  <r>
    <x v="540"/>
    <n v="0"/>
    <s v="Peggy Lanier"/>
    <x v="1"/>
    <n v="0.09"/>
    <x v="0"/>
    <n v="175.99"/>
    <n v="4.99"/>
    <x v="1"/>
    <x v="0"/>
    <x v="1"/>
    <x v="12"/>
    <s v="Small Box"/>
    <s v="5165"/>
    <n v="0.59"/>
    <x v="0"/>
    <x v="2"/>
    <x v="8"/>
    <s v="Roseville"/>
    <n v="95661"/>
    <x v="168"/>
    <x v="2"/>
    <d v="2015-06-22T00:00:00"/>
    <n v="2"/>
    <n v="2169.7464"/>
    <n v="22"/>
    <n v="3144.56"/>
    <n v="87016"/>
    <n v="1"/>
    <n v="175.9"/>
    <x v="2"/>
  </r>
  <r>
    <x v="1082"/>
    <n v="1"/>
    <s v="Randy Jiang"/>
    <x v="1"/>
    <n v="0.09"/>
    <x v="0"/>
    <n v="160.97999999999999"/>
    <n v="35.020000000000003"/>
    <x v="0"/>
    <x v="0"/>
    <x v="0"/>
    <x v="10"/>
    <s v="Jumbo Box"/>
    <s v="Rush Hierlooms Collection Rich Wood Bookcases"/>
    <n v="0.72"/>
    <x v="0"/>
    <x v="3"/>
    <x v="22"/>
    <s v="Norwich"/>
    <n v="6360"/>
    <x v="168"/>
    <x v="2"/>
    <d v="2015-06-21T00:00:00"/>
    <n v="1"/>
    <n v="-229.93"/>
    <n v="18"/>
    <n v="2653.02"/>
    <n v="87016"/>
    <n v="0"/>
    <n v="160.88999999999999"/>
    <x v="3"/>
  </r>
  <r>
    <x v="486"/>
    <n v="0"/>
    <s v="Kerry Green"/>
    <x v="2"/>
    <n v="7.0000000000000007E-2"/>
    <x v="0"/>
    <n v="10.98"/>
    <n v="4.8"/>
    <x v="1"/>
    <x v="3"/>
    <x v="2"/>
    <x v="15"/>
    <s v="Small Box"/>
    <s v="Manila Recycled Extra-Heavyweight Clasp Envelopes, 6&quot; x 9&quot;"/>
    <n v="0.36"/>
    <x v="0"/>
    <x v="1"/>
    <x v="2"/>
    <s v="Indianapolis"/>
    <n v="46203"/>
    <x v="168"/>
    <x v="2"/>
    <d v="2015-06-27T00:00:00"/>
    <n v="7"/>
    <n v="52.92"/>
    <n v="16"/>
    <n v="165.21"/>
    <n v="86827"/>
    <n v="1"/>
    <n v="10.91"/>
    <x v="1"/>
  </r>
  <r>
    <x v="324"/>
    <n v="0"/>
    <s v="Toni Swanson"/>
    <x v="3"/>
    <n v="0.02"/>
    <x v="0"/>
    <n v="9.06"/>
    <n v="9.86"/>
    <x v="1"/>
    <x v="1"/>
    <x v="2"/>
    <x v="7"/>
    <s v="Small Box"/>
    <s v="Southworth 25% Cotton Linen-Finish Paper &amp; Envelopes"/>
    <n v="0.4"/>
    <x v="0"/>
    <x v="3"/>
    <x v="11"/>
    <s v="New York City"/>
    <n v="10154"/>
    <x v="168"/>
    <x v="2"/>
    <d v="2015-06-22T00:00:00"/>
    <n v="2"/>
    <n v="-63.51"/>
    <n v="24"/>
    <n v="239.82"/>
    <n v="42852"/>
    <n v="1"/>
    <n v="9.0400000000000009"/>
    <x v="3"/>
  </r>
  <r>
    <x v="325"/>
    <n v="0"/>
    <s v="Jimmy Alston Holder"/>
    <x v="3"/>
    <n v="0.02"/>
    <x v="0"/>
    <n v="9.06"/>
    <n v="9.86"/>
    <x v="1"/>
    <x v="1"/>
    <x v="2"/>
    <x v="7"/>
    <s v="Small Box"/>
    <s v="Southworth 25% Cotton Linen-Finish Paper &amp; Envelopes"/>
    <n v="0.4"/>
    <x v="0"/>
    <x v="2"/>
    <x v="4"/>
    <s v="Seattle"/>
    <n v="98115"/>
    <x v="168"/>
    <x v="2"/>
    <d v="2015-06-22T00:00:00"/>
    <n v="2"/>
    <n v="-31.754999999999999"/>
    <n v="6"/>
    <n v="59.95"/>
    <n v="88908"/>
    <n v="0"/>
    <n v="9.0400000000000009"/>
    <x v="2"/>
  </r>
  <r>
    <x v="107"/>
    <n v="0"/>
    <s v="Robyn Zhou"/>
    <x v="3"/>
    <n v="0.05"/>
    <x v="0"/>
    <n v="8.0399999999999991"/>
    <n v="8.94"/>
    <x v="1"/>
    <x v="2"/>
    <x v="2"/>
    <x v="5"/>
    <s v="Small Box"/>
    <s v="Fellowes Twister Kit, Gray/Clear, 3/pkg"/>
    <n v="0.4"/>
    <x v="0"/>
    <x v="2"/>
    <x v="3"/>
    <s v="Englewood"/>
    <n v="80112"/>
    <x v="168"/>
    <x v="2"/>
    <d v="2015-06-22T00:00:00"/>
    <n v="2"/>
    <n v="-164.3948"/>
    <n v="15"/>
    <n v="121.36"/>
    <n v="89449"/>
    <n v="1"/>
    <n v="7.9899999999999993"/>
    <x v="2"/>
  </r>
  <r>
    <x v="997"/>
    <n v="0"/>
    <s v="Michelle Bryant Phillips"/>
    <x v="3"/>
    <n v="0.04"/>
    <x v="0"/>
    <n v="3.08"/>
    <n v="0.99"/>
    <x v="1"/>
    <x v="0"/>
    <x v="2"/>
    <x v="13"/>
    <s v="Small Box"/>
    <s v="Avery 481"/>
    <n v="0.37"/>
    <x v="0"/>
    <x v="0"/>
    <x v="5"/>
    <s v="Tucker"/>
    <n v="30084"/>
    <x v="168"/>
    <x v="2"/>
    <d v="2015-06-21T00:00:00"/>
    <n v="1"/>
    <n v="257.08319999999998"/>
    <n v="14"/>
    <n v="43.41"/>
    <n v="91415"/>
    <n v="1"/>
    <n v="3.04"/>
    <x v="0"/>
  </r>
  <r>
    <x v="997"/>
    <n v="0"/>
    <s v="Michelle Bryant Phillips"/>
    <x v="3"/>
    <n v="0.1"/>
    <x v="0"/>
    <n v="2.78"/>
    <n v="1.25"/>
    <x v="1"/>
    <x v="0"/>
    <x v="2"/>
    <x v="2"/>
    <s v="Wrap Bag"/>
    <s v="Newell 318"/>
    <n v="0.59"/>
    <x v="0"/>
    <x v="0"/>
    <x v="5"/>
    <s v="Tucker"/>
    <n v="30084"/>
    <x v="168"/>
    <x v="2"/>
    <d v="2015-06-21T00:00:00"/>
    <n v="1"/>
    <n v="0.78539999999999999"/>
    <n v="18"/>
    <n v="46.42"/>
    <n v="91415"/>
    <n v="0"/>
    <n v="2.6799999999999997"/>
    <x v="0"/>
  </r>
  <r>
    <x v="1083"/>
    <n v="1"/>
    <s v="Lynda Banks"/>
    <x v="0"/>
    <n v="7.0000000000000007E-2"/>
    <x v="0"/>
    <n v="2.88"/>
    <n v="0.5"/>
    <x v="1"/>
    <x v="3"/>
    <x v="2"/>
    <x v="13"/>
    <s v="Small Box"/>
    <s v="Avery 492"/>
    <n v="0.39"/>
    <x v="0"/>
    <x v="1"/>
    <x v="25"/>
    <s v="Kalamazoo"/>
    <n v="49001"/>
    <x v="169"/>
    <x v="3"/>
    <d v="2015-06-24T00:00:00"/>
    <n v="3"/>
    <n v="17.429400000000001"/>
    <n v="9"/>
    <n v="25.26"/>
    <n v="88701"/>
    <n v="1"/>
    <n v="2.81"/>
    <x v="1"/>
  </r>
  <r>
    <x v="1083"/>
    <n v="0"/>
    <s v="Lynda Banks"/>
    <x v="0"/>
    <n v="0.03"/>
    <x v="0"/>
    <n v="348.21"/>
    <n v="40.19"/>
    <x v="0"/>
    <x v="3"/>
    <x v="0"/>
    <x v="0"/>
    <s v="Jumbo Box"/>
    <s v="Bretford CR4500 Series Slim Rectangular Table"/>
    <n v="0.62"/>
    <x v="0"/>
    <x v="1"/>
    <x v="25"/>
    <s v="Kalamazoo"/>
    <n v="49001"/>
    <x v="169"/>
    <x v="3"/>
    <d v="2015-06-22T00:00:00"/>
    <n v="1"/>
    <n v="-178.86959999999999"/>
    <n v="2"/>
    <n v="736.16"/>
    <n v="88701"/>
    <n v="0"/>
    <n v="348.18"/>
    <x v="1"/>
  </r>
  <r>
    <x v="1084"/>
    <n v="1"/>
    <s v="Kenneth Pollock"/>
    <x v="1"/>
    <n v="0.03"/>
    <x v="0"/>
    <n v="15.28"/>
    <n v="1.99"/>
    <x v="1"/>
    <x v="3"/>
    <x v="1"/>
    <x v="1"/>
    <s v="Small Pack"/>
    <s v="Memorex 4.7GB DVD+R, 3/Pack"/>
    <n v="0.42"/>
    <x v="0"/>
    <x v="0"/>
    <x v="21"/>
    <s v="Harrisonburg"/>
    <n v="22801"/>
    <x v="169"/>
    <x v="3"/>
    <d v="2015-06-23T00:00:00"/>
    <n v="2"/>
    <n v="-266.68599999999998"/>
    <n v="19"/>
    <n v="290.98"/>
    <n v="88220"/>
    <n v="1"/>
    <n v="15.25"/>
    <x v="0"/>
  </r>
  <r>
    <x v="1084"/>
    <n v="0"/>
    <s v="Kenneth Pollock"/>
    <x v="1"/>
    <n v="0.09"/>
    <x v="0"/>
    <n v="1.76"/>
    <n v="0.7"/>
    <x v="1"/>
    <x v="3"/>
    <x v="2"/>
    <x v="2"/>
    <s v="Wrap Bag"/>
    <s v="Newell 326"/>
    <n v="0.56000000000000005"/>
    <x v="0"/>
    <x v="0"/>
    <x v="21"/>
    <s v="Harrisonburg"/>
    <n v="22801"/>
    <x v="169"/>
    <x v="3"/>
    <d v="2015-06-24T00:00:00"/>
    <n v="3"/>
    <n v="-12.278"/>
    <n v="13"/>
    <n v="21.77"/>
    <n v="88220"/>
    <n v="0"/>
    <n v="1.67"/>
    <x v="0"/>
  </r>
  <r>
    <x v="1085"/>
    <n v="1"/>
    <s v="Pat Kinney"/>
    <x v="1"/>
    <n v="0"/>
    <x v="1"/>
    <n v="90.48"/>
    <n v="19.989999999999998"/>
    <x v="1"/>
    <x v="0"/>
    <x v="2"/>
    <x v="15"/>
    <s v="Small Box"/>
    <s v="Tyvek® Side-Opening Peel &amp; Seel® Expanding Envelopes"/>
    <n v="0.4"/>
    <x v="0"/>
    <x v="1"/>
    <x v="46"/>
    <s v="Watertown"/>
    <n v="57201"/>
    <x v="169"/>
    <x v="3"/>
    <d v="2015-06-24T00:00:00"/>
    <n v="3"/>
    <n v="800.25509999999997"/>
    <n v="12"/>
    <n v="1159.79"/>
    <n v="89869"/>
    <n v="1"/>
    <n v="90.48"/>
    <x v="1"/>
  </r>
  <r>
    <x v="1086"/>
    <n v="1"/>
    <s v="Steve O'Brien"/>
    <x v="3"/>
    <n v="0.02"/>
    <x v="0"/>
    <n v="25.38"/>
    <n v="8.99"/>
    <x v="1"/>
    <x v="2"/>
    <x v="0"/>
    <x v="11"/>
    <s v="Small Pack"/>
    <s v="Executive Impressions 13&quot; Chairman Wall Clock"/>
    <n v="0.5"/>
    <x v="0"/>
    <x v="1"/>
    <x v="10"/>
    <s v="Bolingbrook"/>
    <n v="60440"/>
    <x v="169"/>
    <x v="3"/>
    <d v="2015-06-22T00:00:00"/>
    <n v="1"/>
    <n v="-10.36"/>
    <n v="1"/>
    <n v="34.11"/>
    <n v="91365"/>
    <n v="1"/>
    <n v="25.36"/>
    <x v="1"/>
  </r>
  <r>
    <x v="1087"/>
    <n v="1"/>
    <s v="Holly Pate"/>
    <x v="3"/>
    <n v="0.09"/>
    <x v="0"/>
    <n v="6.48"/>
    <n v="9.68"/>
    <x v="1"/>
    <x v="3"/>
    <x v="2"/>
    <x v="7"/>
    <s v="Small Box"/>
    <s v="Xerox 1993"/>
    <n v="0.36"/>
    <x v="0"/>
    <x v="1"/>
    <x v="19"/>
    <s v="Mustang"/>
    <n v="73064"/>
    <x v="169"/>
    <x v="3"/>
    <d v="2015-06-22T00:00:00"/>
    <n v="1"/>
    <n v="-204.16"/>
    <n v="16"/>
    <n v="99.92"/>
    <n v="88753"/>
    <n v="1"/>
    <n v="6.3900000000000006"/>
    <x v="1"/>
  </r>
  <r>
    <x v="1088"/>
    <n v="1"/>
    <s v="Joseph Dawson"/>
    <x v="0"/>
    <n v="0.09"/>
    <x v="0"/>
    <n v="20.98"/>
    <n v="1.49"/>
    <x v="1"/>
    <x v="3"/>
    <x v="2"/>
    <x v="5"/>
    <s v="Small Box"/>
    <s v="Avery Legal 4-Ring Binder"/>
    <n v="0.35"/>
    <x v="0"/>
    <x v="1"/>
    <x v="2"/>
    <s v="Muncie"/>
    <n v="47302"/>
    <x v="170"/>
    <x v="4"/>
    <d v="2015-06-24T00:00:00"/>
    <n v="2"/>
    <n v="199.1823"/>
    <n v="14"/>
    <n v="288.67"/>
    <n v="90303"/>
    <n v="1"/>
    <n v="20.89"/>
    <x v="1"/>
  </r>
  <r>
    <x v="693"/>
    <n v="0"/>
    <s v="Marian Willis"/>
    <x v="0"/>
    <n v="0.03"/>
    <x v="0"/>
    <n v="304.99"/>
    <n v="19.989999999999998"/>
    <x v="1"/>
    <x v="2"/>
    <x v="2"/>
    <x v="5"/>
    <s v="Small Box"/>
    <s v="Ibico Hi-Tech Manual Binding System"/>
    <n v="0.4"/>
    <x v="0"/>
    <x v="1"/>
    <x v="13"/>
    <s v="La Vista"/>
    <n v="68128"/>
    <x v="170"/>
    <x v="4"/>
    <d v="2015-06-24T00:00:00"/>
    <n v="2"/>
    <n v="4033.6089000000002"/>
    <n v="19"/>
    <n v="5845.81"/>
    <n v="89874"/>
    <n v="1"/>
    <n v="304.96000000000004"/>
    <x v="1"/>
  </r>
  <r>
    <x v="693"/>
    <n v="0"/>
    <s v="Marian Willis"/>
    <x v="0"/>
    <n v="0.09"/>
    <x v="0"/>
    <n v="65.989999999999995"/>
    <n v="8.99"/>
    <x v="1"/>
    <x v="2"/>
    <x v="1"/>
    <x v="12"/>
    <s v="Small Box"/>
    <s v="V 3600 Series"/>
    <n v="0.57999999999999996"/>
    <x v="0"/>
    <x v="1"/>
    <x v="13"/>
    <s v="La Vista"/>
    <n v="68128"/>
    <x v="170"/>
    <x v="4"/>
    <d v="2015-06-24T00:00:00"/>
    <n v="2"/>
    <n v="141.7824"/>
    <n v="12"/>
    <n v="633.85"/>
    <n v="89874"/>
    <n v="0"/>
    <n v="65.899999999999991"/>
    <x v="1"/>
  </r>
  <r>
    <x v="1089"/>
    <n v="1"/>
    <s v="Frances Johnson"/>
    <x v="0"/>
    <n v="0.01"/>
    <x v="0"/>
    <n v="7.98"/>
    <n v="6.5"/>
    <x v="1"/>
    <x v="1"/>
    <x v="2"/>
    <x v="6"/>
    <s v="Medium Box"/>
    <s v="Iris Project Case"/>
    <n v="0.59"/>
    <x v="0"/>
    <x v="3"/>
    <x v="36"/>
    <s v="Middle River"/>
    <n v="21220"/>
    <x v="170"/>
    <x v="4"/>
    <d v="2015-06-23T00:00:00"/>
    <n v="1"/>
    <n v="-34.591999999999999"/>
    <n v="4"/>
    <n v="34.909999999999997"/>
    <n v="88612"/>
    <n v="1"/>
    <n v="7.9700000000000006"/>
    <x v="3"/>
  </r>
  <r>
    <x v="915"/>
    <n v="0"/>
    <s v="Anita Kang"/>
    <x v="1"/>
    <n v="0.1"/>
    <x v="0"/>
    <n v="180.98"/>
    <n v="26.2"/>
    <x v="0"/>
    <x v="3"/>
    <x v="0"/>
    <x v="9"/>
    <s v="Jumbo Drum"/>
    <s v="Global Ergonomic Managers Chair"/>
    <n v="0.59"/>
    <x v="0"/>
    <x v="1"/>
    <x v="10"/>
    <s v="Mundelein"/>
    <n v="60060"/>
    <x v="170"/>
    <x v="4"/>
    <d v="2015-06-23T00:00:00"/>
    <n v="1"/>
    <n v="-64.664000000000001"/>
    <n v="3"/>
    <n v="519.41999999999996"/>
    <n v="86790"/>
    <n v="1"/>
    <n v="180.88"/>
    <x v="1"/>
  </r>
  <r>
    <x v="1090"/>
    <n v="1"/>
    <s v="Alice Berger McIntyre"/>
    <x v="2"/>
    <n v="0.05"/>
    <x v="0"/>
    <n v="125.99"/>
    <n v="8.08"/>
    <x v="1"/>
    <x v="0"/>
    <x v="1"/>
    <x v="12"/>
    <s v="Small Box"/>
    <s v="StarTAC ST7762"/>
    <n v="0.56999999999999995"/>
    <x v="0"/>
    <x v="3"/>
    <x v="35"/>
    <s v="Lunenburg"/>
    <n v="1462"/>
    <x v="170"/>
    <x v="4"/>
    <d v="2015-06-27T00:00:00"/>
    <n v="5"/>
    <n v="427.11840000000001"/>
    <n v="9"/>
    <n v="952.26"/>
    <n v="90695"/>
    <n v="1"/>
    <n v="125.94"/>
    <x v="3"/>
  </r>
  <r>
    <x v="423"/>
    <n v="0"/>
    <s v="Ray Grady"/>
    <x v="2"/>
    <n v="0.04"/>
    <x v="0"/>
    <n v="4.71"/>
    <n v="0.7"/>
    <x v="1"/>
    <x v="1"/>
    <x v="2"/>
    <x v="14"/>
    <s v="Wrap Bag"/>
    <s v="Plymouth Boxed Rubber Bands by Plymouth"/>
    <n v="0.8"/>
    <x v="0"/>
    <x v="1"/>
    <x v="18"/>
    <s v="Eagle Pass"/>
    <n v="78852"/>
    <x v="170"/>
    <x v="4"/>
    <d v="2015-06-26T00:00:00"/>
    <n v="4"/>
    <n v="4.53"/>
    <n v="19"/>
    <n v="90.52"/>
    <n v="87222"/>
    <n v="1"/>
    <n v="4.67"/>
    <x v="1"/>
  </r>
  <r>
    <x v="1091"/>
    <n v="1"/>
    <s v="Kurt O'Connor"/>
    <x v="2"/>
    <n v="0.06"/>
    <x v="0"/>
    <n v="4.2"/>
    <n v="2.2599999999999998"/>
    <x v="1"/>
    <x v="1"/>
    <x v="2"/>
    <x v="7"/>
    <s v="Wrap Bag"/>
    <s v="Important Message Pads, 50 4-1/4 x 5-1/2 Forms per Pad"/>
    <n v="0.36"/>
    <x v="0"/>
    <x v="1"/>
    <x v="18"/>
    <s v="Edinburg"/>
    <n v="78539"/>
    <x v="170"/>
    <x v="4"/>
    <d v="2015-06-27T00:00:00"/>
    <n v="5"/>
    <n v="9.7799999999999994"/>
    <n v="13"/>
    <n v="55.97"/>
    <n v="87222"/>
    <n v="0"/>
    <n v="4.1400000000000006"/>
    <x v="1"/>
  </r>
  <r>
    <x v="1092"/>
    <n v="1"/>
    <s v="Lucille McGee"/>
    <x v="2"/>
    <n v="0.04"/>
    <x v="0"/>
    <n v="4.4800000000000004"/>
    <n v="2.5"/>
    <x v="2"/>
    <x v="2"/>
    <x v="2"/>
    <x v="15"/>
    <s v="Small Box"/>
    <s v="Ampad #10 Peel &amp; Seel® Holiday Envelopes"/>
    <n v="0.37"/>
    <x v="0"/>
    <x v="3"/>
    <x v="28"/>
    <s v="Greensburg"/>
    <n v="15601"/>
    <x v="170"/>
    <x v="4"/>
    <d v="2015-06-26T00:00:00"/>
    <n v="4"/>
    <n v="10.32"/>
    <n v="7"/>
    <n v="35.93"/>
    <n v="85949"/>
    <n v="1"/>
    <n v="4.4400000000000004"/>
    <x v="3"/>
  </r>
  <r>
    <x v="1093"/>
    <n v="1"/>
    <s v="Claudia Boyle"/>
    <x v="4"/>
    <n v="0.1"/>
    <x v="0"/>
    <n v="19.98"/>
    <n v="4"/>
    <x v="1"/>
    <x v="1"/>
    <x v="1"/>
    <x v="1"/>
    <s v="Small Box"/>
    <s v="Belkin 105-Key Black Keyboard"/>
    <n v="0.68"/>
    <x v="0"/>
    <x v="3"/>
    <x v="29"/>
    <s v="Biddeford"/>
    <n v="4005"/>
    <x v="170"/>
    <x v="4"/>
    <d v="2015-06-24T00:00:00"/>
    <n v="2"/>
    <n v="-16.2"/>
    <n v="16"/>
    <n v="303.58999999999997"/>
    <n v="88205"/>
    <n v="1"/>
    <n v="19.88"/>
    <x v="3"/>
  </r>
  <r>
    <x v="694"/>
    <n v="0"/>
    <s v="Caroline Johnston"/>
    <x v="4"/>
    <n v="0.1"/>
    <x v="0"/>
    <n v="19.98"/>
    <n v="4"/>
    <x v="1"/>
    <x v="1"/>
    <x v="1"/>
    <x v="1"/>
    <s v="Small Box"/>
    <s v="Belkin 105-Key Black Keyboard"/>
    <n v="0.68"/>
    <x v="0"/>
    <x v="3"/>
    <x v="35"/>
    <s v="Boston"/>
    <n v="2129"/>
    <x v="170"/>
    <x v="4"/>
    <d v="2015-06-24T00:00:00"/>
    <n v="2"/>
    <n v="-20.25"/>
    <n v="65"/>
    <n v="1233.32"/>
    <n v="3397"/>
    <n v="1"/>
    <n v="19.88"/>
    <x v="3"/>
  </r>
  <r>
    <x v="694"/>
    <n v="0"/>
    <s v="Caroline Johnston"/>
    <x v="4"/>
    <n v="0.09"/>
    <x v="0"/>
    <n v="2.88"/>
    <n v="1.49"/>
    <x v="1"/>
    <x v="1"/>
    <x v="2"/>
    <x v="5"/>
    <s v="Small Box"/>
    <s v="Avery Durable Binders"/>
    <n v="0.36"/>
    <x v="0"/>
    <x v="3"/>
    <x v="35"/>
    <s v="Boston"/>
    <n v="2129"/>
    <x v="170"/>
    <x v="4"/>
    <d v="2015-06-23T00:00:00"/>
    <n v="1"/>
    <n v="-3.3809999999999998"/>
    <n v="17"/>
    <n v="47.31"/>
    <n v="3397"/>
    <n v="0"/>
    <n v="2.79"/>
    <x v="3"/>
  </r>
  <r>
    <x v="1094"/>
    <n v="1"/>
    <s v="Tom McFarland"/>
    <x v="4"/>
    <n v="0.09"/>
    <x v="0"/>
    <n v="2.88"/>
    <n v="1.49"/>
    <x v="1"/>
    <x v="1"/>
    <x v="2"/>
    <x v="5"/>
    <s v="Small Box"/>
    <s v="Avery Durable Binders"/>
    <n v="0.36"/>
    <x v="0"/>
    <x v="3"/>
    <x v="33"/>
    <s v="Lodi"/>
    <n v="7644"/>
    <x v="170"/>
    <x v="4"/>
    <d v="2015-06-23T00:00:00"/>
    <n v="1"/>
    <n v="-2.7048000000000001"/>
    <n v="4"/>
    <n v="11.13"/>
    <n v="88205"/>
    <n v="0"/>
    <n v="2.79"/>
    <x v="3"/>
  </r>
  <r>
    <x v="1095"/>
    <n v="1"/>
    <s v="Aaron Riggs"/>
    <x v="4"/>
    <n v="0.02"/>
    <x v="0"/>
    <n v="150.97999999999999"/>
    <n v="13.99"/>
    <x v="2"/>
    <x v="0"/>
    <x v="1"/>
    <x v="3"/>
    <s v="Medium Box"/>
    <s v="Canon MP41DH Printing Calculator"/>
    <n v="0.38"/>
    <x v="0"/>
    <x v="2"/>
    <x v="14"/>
    <s v="Redmond"/>
    <n v="97756"/>
    <x v="170"/>
    <x v="4"/>
    <d v="2015-06-24T00:00:00"/>
    <n v="2"/>
    <n v="26.1"/>
    <n v="3"/>
    <n v="480.37"/>
    <n v="89327"/>
    <n v="1"/>
    <n v="150.95999999999998"/>
    <x v="2"/>
  </r>
  <r>
    <x v="1095"/>
    <n v="0"/>
    <s v="Aaron Riggs"/>
    <x v="4"/>
    <n v="0.1"/>
    <x v="0"/>
    <n v="5.43"/>
    <n v="0.95"/>
    <x v="1"/>
    <x v="0"/>
    <x v="2"/>
    <x v="7"/>
    <s v="Wrap Bag"/>
    <s v="Wirebound Message Book, 4 per Page"/>
    <n v="0.36"/>
    <x v="0"/>
    <x v="2"/>
    <x v="14"/>
    <s v="Redmond"/>
    <n v="97756"/>
    <x v="170"/>
    <x v="4"/>
    <d v="2015-06-24T00:00:00"/>
    <n v="2"/>
    <n v="-2.58"/>
    <n v="1"/>
    <n v="5.76"/>
    <n v="89327"/>
    <n v="0"/>
    <n v="5.33"/>
    <x v="2"/>
  </r>
  <r>
    <x v="1095"/>
    <n v="0"/>
    <s v="Aaron Riggs"/>
    <x v="4"/>
    <n v="0.01"/>
    <x v="0"/>
    <n v="179.29"/>
    <n v="29.21"/>
    <x v="0"/>
    <x v="0"/>
    <x v="0"/>
    <x v="0"/>
    <s v="Jumbo Box"/>
    <s v="Bevis Round Conference Table Top, X-Base"/>
    <n v="0.74"/>
    <x v="0"/>
    <x v="2"/>
    <x v="14"/>
    <s v="Redmond"/>
    <n v="97756"/>
    <x v="170"/>
    <x v="4"/>
    <d v="2015-06-23T00:00:00"/>
    <n v="1"/>
    <n v="2800.12"/>
    <n v="21"/>
    <n v="3112.13"/>
    <n v="89327"/>
    <n v="0"/>
    <n v="179.28"/>
    <x v="2"/>
  </r>
  <r>
    <x v="734"/>
    <n v="0"/>
    <s v="Judy Barrett"/>
    <x v="1"/>
    <n v="0.09"/>
    <x v="0"/>
    <n v="200.98"/>
    <n v="55.96"/>
    <x v="0"/>
    <x v="0"/>
    <x v="0"/>
    <x v="10"/>
    <s v="Jumbo Box"/>
    <s v="O'Sullivan Living Dimensions 3-Shelf Bookcases"/>
    <n v="0.75"/>
    <x v="0"/>
    <x v="1"/>
    <x v="13"/>
    <s v="Norfolk"/>
    <n v="68701"/>
    <x v="171"/>
    <x v="5"/>
    <d v="2015-06-24T00:00:00"/>
    <n v="1"/>
    <n v="-512.87199999999996"/>
    <n v="9"/>
    <n v="1766.68"/>
    <n v="88084"/>
    <n v="1"/>
    <n v="200.89"/>
    <x v="1"/>
  </r>
  <r>
    <x v="734"/>
    <n v="0"/>
    <s v="Judy Barrett"/>
    <x v="1"/>
    <n v="0.09"/>
    <x v="0"/>
    <n v="2.78"/>
    <n v="0.97"/>
    <x v="1"/>
    <x v="0"/>
    <x v="2"/>
    <x v="2"/>
    <s v="Wrap Bag"/>
    <s v="Newell 333"/>
    <n v="0.59"/>
    <x v="0"/>
    <x v="1"/>
    <x v="13"/>
    <s v="Norfolk"/>
    <n v="68701"/>
    <x v="171"/>
    <x v="5"/>
    <d v="2015-06-24T00:00:00"/>
    <n v="1"/>
    <n v="-3.7839999999999998"/>
    <n v="11"/>
    <n v="29.02"/>
    <n v="88084"/>
    <n v="0"/>
    <n v="2.69"/>
    <x v="1"/>
  </r>
  <r>
    <x v="1096"/>
    <n v="1"/>
    <s v="Megan Woods"/>
    <x v="1"/>
    <n v="0.06"/>
    <x v="0"/>
    <n v="180.98"/>
    <n v="26.2"/>
    <x v="0"/>
    <x v="0"/>
    <x v="0"/>
    <x v="9"/>
    <s v="Jumbo Drum"/>
    <s v="Global Ergonomic Managers Chair"/>
    <n v="0.59"/>
    <x v="0"/>
    <x v="1"/>
    <x v="30"/>
    <s v="Green Bay"/>
    <n v="54302"/>
    <x v="171"/>
    <x v="5"/>
    <d v="2015-06-24T00:00:00"/>
    <n v="1"/>
    <n v="-122.235"/>
    <n v="1"/>
    <n v="191.73"/>
    <n v="89611"/>
    <n v="1"/>
    <n v="180.92"/>
    <x v="1"/>
  </r>
  <r>
    <x v="1097"/>
    <n v="1"/>
    <s v="John Bray"/>
    <x v="2"/>
    <n v="0"/>
    <x v="1"/>
    <n v="599.99"/>
    <n v="24.49"/>
    <x v="1"/>
    <x v="3"/>
    <x v="1"/>
    <x v="4"/>
    <s v="Large Box"/>
    <s v="Canon Image Class D660 Copier"/>
    <n v="0.44"/>
    <x v="0"/>
    <x v="1"/>
    <x v="2"/>
    <s v="Richmond"/>
    <n v="47374"/>
    <x v="171"/>
    <x v="5"/>
    <d v="2015-06-25T00:00:00"/>
    <n v="2"/>
    <n v="-367.16500000000002"/>
    <n v="18"/>
    <n v="11015.82"/>
    <n v="88487"/>
    <n v="1"/>
    <n v="599.99"/>
    <x v="1"/>
  </r>
  <r>
    <x v="1098"/>
    <n v="1"/>
    <s v="Christopher High"/>
    <x v="2"/>
    <n v="7.0000000000000007E-2"/>
    <x v="0"/>
    <n v="3.28"/>
    <n v="3.97"/>
    <x v="1"/>
    <x v="3"/>
    <x v="2"/>
    <x v="2"/>
    <s v="Wrap Bag"/>
    <s v="Newell 337"/>
    <n v="0.56000000000000005"/>
    <x v="0"/>
    <x v="3"/>
    <x v="27"/>
    <s v="Massillon"/>
    <n v="44646"/>
    <x v="171"/>
    <x v="5"/>
    <d v="2015-06-23T00:00:00"/>
    <n v="0"/>
    <n v="-22.175999999999998"/>
    <n v="4"/>
    <n v="14.76"/>
    <n v="90314"/>
    <n v="1"/>
    <n v="3.21"/>
    <x v="3"/>
  </r>
  <r>
    <x v="1099"/>
    <n v="1"/>
    <s v="Clara Kaplan"/>
    <x v="2"/>
    <n v="0.02"/>
    <x v="0"/>
    <n v="256.99"/>
    <n v="11.25"/>
    <x v="1"/>
    <x v="3"/>
    <x v="1"/>
    <x v="1"/>
    <s v="Small Box"/>
    <s v="Hayes Optima 56K V.90 Internal Voice Modem"/>
    <n v="0.51"/>
    <x v="0"/>
    <x v="3"/>
    <x v="27"/>
    <s v="Medina"/>
    <n v="44256"/>
    <x v="171"/>
    <x v="5"/>
    <d v="2015-06-30T00:00:00"/>
    <n v="7"/>
    <n v="-214.10400000000001"/>
    <n v="3"/>
    <n v="808.44"/>
    <n v="90314"/>
    <n v="0"/>
    <n v="256.97000000000003"/>
    <x v="3"/>
  </r>
  <r>
    <x v="1099"/>
    <n v="0"/>
    <s v="Clara Kaplan"/>
    <x v="2"/>
    <n v="0.01"/>
    <x v="0"/>
    <n v="6.48"/>
    <n v="5.14"/>
    <x v="1"/>
    <x v="3"/>
    <x v="2"/>
    <x v="7"/>
    <s v="Small Box"/>
    <s v="Xerox 23"/>
    <n v="0.37"/>
    <x v="0"/>
    <x v="3"/>
    <x v="27"/>
    <s v="Medina"/>
    <n v="44256"/>
    <x v="171"/>
    <x v="5"/>
    <d v="2015-06-25T00:00:00"/>
    <n v="2"/>
    <n v="-26.936"/>
    <n v="10"/>
    <n v="67.41"/>
    <n v="90314"/>
    <n v="0"/>
    <n v="6.4700000000000006"/>
    <x v="3"/>
  </r>
  <r>
    <x v="1081"/>
    <n v="0"/>
    <s v="Kerry Beach"/>
    <x v="3"/>
    <n v="0.09"/>
    <x v="0"/>
    <n v="71.37"/>
    <n v="69"/>
    <x v="1"/>
    <x v="2"/>
    <x v="0"/>
    <x v="0"/>
    <s v="Large Box"/>
    <s v="Lesro Sheffield Collection Coffee Table, End Table, Center Table, Corner Table"/>
    <n v="0.68"/>
    <x v="0"/>
    <x v="3"/>
    <x v="36"/>
    <s v="Cumberland"/>
    <n v="21501"/>
    <x v="171"/>
    <x v="5"/>
    <d v="2015-06-24T00:00:00"/>
    <n v="1"/>
    <n v="-1537.1356000000001"/>
    <n v="19"/>
    <n v="1302.98"/>
    <n v="86166"/>
    <n v="1"/>
    <n v="71.28"/>
    <x v="3"/>
  </r>
  <r>
    <x v="1100"/>
    <n v="1"/>
    <s v="Jay Simon"/>
    <x v="2"/>
    <n v="0.09"/>
    <x v="0"/>
    <n v="20.99"/>
    <n v="2.5"/>
    <x v="1"/>
    <x v="3"/>
    <x v="1"/>
    <x v="12"/>
    <s v="Wrap Bag"/>
    <s v="Accessory37"/>
    <n v="0.81"/>
    <x v="0"/>
    <x v="0"/>
    <x v="1"/>
    <s v="Rogers"/>
    <n v="72756"/>
    <x v="172"/>
    <x v="6"/>
    <d v="2015-07-01T00:00:00"/>
    <n v="7"/>
    <n v="-136.12200000000001"/>
    <n v="6"/>
    <n v="100.11"/>
    <n v="88692"/>
    <n v="1"/>
    <n v="20.9"/>
    <x v="0"/>
  </r>
  <r>
    <x v="793"/>
    <n v="0"/>
    <s v="Diane Barr"/>
    <x v="2"/>
    <n v="0"/>
    <x v="1"/>
    <n v="8.74"/>
    <n v="8.2899999999999991"/>
    <x v="1"/>
    <x v="1"/>
    <x v="2"/>
    <x v="15"/>
    <s v="Small Box"/>
    <s v="#10- 4 1/8&quot; x 9 1/2&quot; Recycled Envelopes"/>
    <n v="0.38"/>
    <x v="0"/>
    <x v="2"/>
    <x v="14"/>
    <s v="Coos Bay"/>
    <n v="97420"/>
    <x v="172"/>
    <x v="6"/>
    <d v="2015-06-26T00:00:00"/>
    <n v="2"/>
    <n v="-79.400000000000006"/>
    <n v="14"/>
    <n v="131.62"/>
    <n v="90986"/>
    <n v="1"/>
    <n v="8.74"/>
    <x v="2"/>
  </r>
  <r>
    <x v="733"/>
    <n v="0"/>
    <s v="Melvin Duke"/>
    <x v="3"/>
    <n v="0.04"/>
    <x v="0"/>
    <n v="10.64"/>
    <n v="5.16"/>
    <x v="1"/>
    <x v="3"/>
    <x v="0"/>
    <x v="11"/>
    <s v="Small Box"/>
    <s v="Eldon Expressions Punched Metal &amp; Wood Desk Accessories, Pewter &amp; Cherry"/>
    <n v="0.56999999999999995"/>
    <x v="0"/>
    <x v="1"/>
    <x v="2"/>
    <s v="Frankfort"/>
    <n v="46041"/>
    <x v="172"/>
    <x v="6"/>
    <d v="2015-06-25T00:00:00"/>
    <n v="1"/>
    <n v="24.096"/>
    <n v="6"/>
    <n v="66.900000000000006"/>
    <n v="91053"/>
    <n v="1"/>
    <n v="10.600000000000001"/>
    <x v="1"/>
  </r>
  <r>
    <x v="733"/>
    <n v="0"/>
    <s v="Melvin Duke"/>
    <x v="3"/>
    <n v="0.03"/>
    <x v="0"/>
    <n v="2.78"/>
    <n v="1.34"/>
    <x v="2"/>
    <x v="3"/>
    <x v="2"/>
    <x v="2"/>
    <s v="Wrap Bag"/>
    <s v="Prang Drawing Pencil Set"/>
    <n v="0.45"/>
    <x v="0"/>
    <x v="1"/>
    <x v="2"/>
    <s v="Frankfort"/>
    <n v="46041"/>
    <x v="172"/>
    <x v="6"/>
    <d v="2015-06-26T00:00:00"/>
    <n v="2"/>
    <n v="6.9720000000000004"/>
    <n v="15"/>
    <n v="43.13"/>
    <n v="91053"/>
    <n v="0"/>
    <n v="2.75"/>
    <x v="1"/>
  </r>
  <r>
    <x v="771"/>
    <n v="0"/>
    <s v="Debbie Hsu"/>
    <x v="3"/>
    <n v="0.01"/>
    <x v="0"/>
    <n v="7.1"/>
    <n v="6.05"/>
    <x v="1"/>
    <x v="0"/>
    <x v="2"/>
    <x v="5"/>
    <s v="Small Box"/>
    <s v="Wilson Jones Hanging View Binder, White, 1&quot;"/>
    <n v="0.39"/>
    <x v="0"/>
    <x v="2"/>
    <x v="4"/>
    <s v="Lacey"/>
    <n v="98503"/>
    <x v="172"/>
    <x v="6"/>
    <d v="2015-06-25T00:00:00"/>
    <n v="1"/>
    <n v="-39.186250000000001"/>
    <n v="18"/>
    <n v="133.19"/>
    <n v="89880"/>
    <n v="1"/>
    <n v="7.09"/>
    <x v="2"/>
  </r>
  <r>
    <x v="771"/>
    <n v="0"/>
    <s v="Debbie Hsu"/>
    <x v="3"/>
    <n v="0.05"/>
    <x v="0"/>
    <n v="18.97"/>
    <n v="9.0299999999999994"/>
    <x v="1"/>
    <x v="0"/>
    <x v="2"/>
    <x v="7"/>
    <s v="Small Box"/>
    <s v="Computer Printout Paper with Letter-Trim Perforations"/>
    <n v="0.37"/>
    <x v="0"/>
    <x v="2"/>
    <x v="4"/>
    <s v="Lacey"/>
    <n v="98503"/>
    <x v="172"/>
    <x v="6"/>
    <d v="2015-06-25T00:00:00"/>
    <n v="1"/>
    <n v="-1.89"/>
    <n v="5"/>
    <n v="97.33"/>
    <n v="89880"/>
    <n v="0"/>
    <n v="18.919999999999998"/>
    <x v="2"/>
  </r>
  <r>
    <x v="861"/>
    <n v="0"/>
    <s v="Betsy Gibson"/>
    <x v="1"/>
    <n v="0.04"/>
    <x v="0"/>
    <n v="46.89"/>
    <n v="5.0999999999999996"/>
    <x v="1"/>
    <x v="0"/>
    <x v="2"/>
    <x v="8"/>
    <s v="Medium Box"/>
    <s v="Bionaire Personal Warm Mist Humidifier/Vaporizer"/>
    <n v="0.46"/>
    <x v="0"/>
    <x v="1"/>
    <x v="2"/>
    <s v="Indianapolis"/>
    <n v="46203"/>
    <x v="173"/>
    <x v="0"/>
    <d v="2015-06-27T00:00:00"/>
    <n v="2"/>
    <n v="87.12"/>
    <n v="4"/>
    <n v="182.61"/>
    <n v="90540"/>
    <n v="1"/>
    <n v="46.85"/>
    <x v="1"/>
  </r>
  <r>
    <x v="1101"/>
    <n v="1"/>
    <s v="Laurence Flowers"/>
    <x v="2"/>
    <n v="7.0000000000000007E-2"/>
    <x v="0"/>
    <n v="17.7"/>
    <n v="9.4700000000000006"/>
    <x v="1"/>
    <x v="1"/>
    <x v="2"/>
    <x v="6"/>
    <s v="Small Box"/>
    <s v="Portfile® Personal File Boxes"/>
    <n v="0.59"/>
    <x v="0"/>
    <x v="0"/>
    <x v="0"/>
    <s v="Biloxi"/>
    <n v="39530"/>
    <x v="173"/>
    <x v="0"/>
    <d v="2015-07-01T00:00:00"/>
    <n v="6"/>
    <n v="-243.54400000000001"/>
    <n v="18"/>
    <n v="300.67"/>
    <n v="87488"/>
    <n v="1"/>
    <n v="17.63"/>
    <x v="0"/>
  </r>
  <r>
    <x v="1102"/>
    <n v="1"/>
    <s v="Cathy Burgess"/>
    <x v="2"/>
    <n v="0.08"/>
    <x v="0"/>
    <n v="3.69"/>
    <n v="2.5"/>
    <x v="1"/>
    <x v="0"/>
    <x v="2"/>
    <x v="15"/>
    <s v="Small Box"/>
    <s v="Colored Envelopes"/>
    <n v="0.39"/>
    <x v="0"/>
    <x v="0"/>
    <x v="17"/>
    <s v="Shreveport"/>
    <n v="71109"/>
    <x v="173"/>
    <x v="0"/>
    <d v="2015-06-30T00:00:00"/>
    <n v="5"/>
    <n v="-139.07599999999999"/>
    <n v="9"/>
    <n v="31.98"/>
    <n v="89810"/>
    <n v="1"/>
    <n v="3.61"/>
    <x v="0"/>
  </r>
  <r>
    <x v="852"/>
    <n v="0"/>
    <s v="Jackie McCullough"/>
    <x v="2"/>
    <n v="0.02"/>
    <x v="0"/>
    <n v="58.14"/>
    <n v="36.61"/>
    <x v="0"/>
    <x v="1"/>
    <x v="0"/>
    <x v="10"/>
    <s v="Jumbo Box"/>
    <s v="O'Sullivan 3-Shelf Heavy-Duty Bookcases"/>
    <n v="0.61"/>
    <x v="0"/>
    <x v="0"/>
    <x v="12"/>
    <s v="Jacksonville"/>
    <n v="32216"/>
    <x v="173"/>
    <x v="0"/>
    <d v="2015-07-01T00:00:00"/>
    <n v="6"/>
    <n v="0.25800000000000001"/>
    <n v="22"/>
    <n v="1358.02"/>
    <n v="90821"/>
    <n v="1"/>
    <n v="58.12"/>
    <x v="0"/>
  </r>
  <r>
    <x v="852"/>
    <n v="0"/>
    <s v="Jackie McCullough"/>
    <x v="2"/>
    <n v="0.03"/>
    <x v="0"/>
    <n v="15.57"/>
    <n v="1.39"/>
    <x v="1"/>
    <x v="1"/>
    <x v="2"/>
    <x v="15"/>
    <s v="Small Box"/>
    <s v="Park Ridge™ Embossed Executive Business Envelopes"/>
    <n v="0.38"/>
    <x v="0"/>
    <x v="0"/>
    <x v="12"/>
    <s v="Jacksonville"/>
    <n v="32216"/>
    <x v="173"/>
    <x v="0"/>
    <d v="2015-07-01T00:00:00"/>
    <n v="6"/>
    <n v="63.222000000000001"/>
    <n v="22"/>
    <n v="358.84"/>
    <n v="90821"/>
    <n v="0"/>
    <n v="15.540000000000001"/>
    <x v="0"/>
  </r>
  <r>
    <x v="1103"/>
    <n v="1"/>
    <s v="Valerie Moon"/>
    <x v="3"/>
    <n v="0.04"/>
    <x v="0"/>
    <n v="130.97999999999999"/>
    <n v="30"/>
    <x v="0"/>
    <x v="3"/>
    <x v="0"/>
    <x v="9"/>
    <s v="Jumbo Drum"/>
    <s v="Office Star - Contemporary Task Swivel chair with 2-way adjustable arms, Plum"/>
    <n v="0.78"/>
    <x v="0"/>
    <x v="1"/>
    <x v="7"/>
    <s v="Roseville"/>
    <n v="55113"/>
    <x v="173"/>
    <x v="0"/>
    <d v="2015-06-28T00:00:00"/>
    <n v="3"/>
    <n v="-82.903999999999996"/>
    <n v="1"/>
    <n v="159.51"/>
    <n v="90449"/>
    <n v="1"/>
    <n v="130.94"/>
    <x v="1"/>
  </r>
  <r>
    <x v="1103"/>
    <n v="0"/>
    <s v="Valerie Moon"/>
    <x v="3"/>
    <n v="0.05"/>
    <x v="0"/>
    <n v="200.99"/>
    <n v="4.2"/>
    <x v="1"/>
    <x v="3"/>
    <x v="1"/>
    <x v="12"/>
    <s v="Small Box"/>
    <s v="2160i"/>
    <n v="0.59"/>
    <x v="0"/>
    <x v="1"/>
    <x v="7"/>
    <s v="Roseville"/>
    <n v="55113"/>
    <x v="173"/>
    <x v="0"/>
    <d v="2015-06-25T00:00:00"/>
    <n v="0"/>
    <n v="1268.8064999999999"/>
    <n v="11"/>
    <n v="1838.85"/>
    <n v="90449"/>
    <n v="0"/>
    <n v="200.94"/>
    <x v="1"/>
  </r>
  <r>
    <x v="1104"/>
    <n v="1"/>
    <s v="Brooke Lancaster"/>
    <x v="3"/>
    <n v="0.01"/>
    <x v="0"/>
    <n v="124.49"/>
    <n v="51.94"/>
    <x v="0"/>
    <x v="0"/>
    <x v="0"/>
    <x v="0"/>
    <s v="Jumbo Box"/>
    <s v="Bevis 36 x 72 Conference Tables"/>
    <n v="0.63"/>
    <x v="0"/>
    <x v="1"/>
    <x v="2"/>
    <s v="Lafayette"/>
    <n v="47905"/>
    <x v="173"/>
    <x v="0"/>
    <d v="2015-06-26T00:00:00"/>
    <n v="1"/>
    <n v="-94.674644999999998"/>
    <n v="18"/>
    <n v="2376.12"/>
    <n v="90540"/>
    <n v="0"/>
    <n v="124.47999999999999"/>
    <x v="1"/>
  </r>
  <r>
    <x v="253"/>
    <n v="0"/>
    <s v="Rodney Field"/>
    <x v="3"/>
    <n v="0.04"/>
    <x v="0"/>
    <n v="177.98"/>
    <n v="0.99"/>
    <x v="1"/>
    <x v="3"/>
    <x v="2"/>
    <x v="8"/>
    <s v="Small Box"/>
    <s v="Kensington 7 Outlet MasterPiece Power Center"/>
    <n v="0.56000000000000005"/>
    <x v="0"/>
    <x v="1"/>
    <x v="6"/>
    <s v="Springfield"/>
    <n v="65807"/>
    <x v="173"/>
    <x v="0"/>
    <d v="2015-06-27T00:00:00"/>
    <n v="2"/>
    <n v="1909.8855000000001"/>
    <n v="15"/>
    <n v="2767.95"/>
    <n v="89076"/>
    <n v="1"/>
    <n v="177.94"/>
    <x v="1"/>
  </r>
  <r>
    <x v="1105"/>
    <n v="1"/>
    <s v="Frances Powers"/>
    <x v="3"/>
    <n v="0.06"/>
    <x v="0"/>
    <n v="70.89"/>
    <n v="89.3"/>
    <x v="0"/>
    <x v="0"/>
    <x v="0"/>
    <x v="0"/>
    <s v="Jumbo Box"/>
    <s v="KI Conference Tables"/>
    <n v="0.72"/>
    <x v="0"/>
    <x v="3"/>
    <x v="27"/>
    <s v="Reynoldsburg"/>
    <n v="43068"/>
    <x v="173"/>
    <x v="0"/>
    <d v="2015-06-25T00:00:00"/>
    <n v="0"/>
    <n v="65.077020000000005"/>
    <n v="6"/>
    <n v="364.26"/>
    <n v="87374"/>
    <n v="1"/>
    <n v="70.83"/>
    <x v="3"/>
  </r>
  <r>
    <x v="1106"/>
    <n v="1"/>
    <s v="Steven Long"/>
    <x v="3"/>
    <n v="7.0000000000000007E-2"/>
    <x v="0"/>
    <n v="105.34"/>
    <n v="24.49"/>
    <x v="2"/>
    <x v="1"/>
    <x v="0"/>
    <x v="11"/>
    <s v="Large Box"/>
    <s v="Deflect-o DuraMat Antistatic Studded Beveled Mat for Medium Pile Carpeting"/>
    <n v="0.61"/>
    <x v="0"/>
    <x v="1"/>
    <x v="25"/>
    <s v="Adrian"/>
    <n v="49221"/>
    <x v="173"/>
    <x v="0"/>
    <d v="2015-06-26T00:00:00"/>
    <n v="1"/>
    <n v="710.67240000000004"/>
    <n v="10"/>
    <n v="1029.96"/>
    <n v="90296"/>
    <n v="1"/>
    <n v="105.27000000000001"/>
    <x v="1"/>
  </r>
  <r>
    <x v="1107"/>
    <n v="1"/>
    <s v="Karen O'Donnell"/>
    <x v="0"/>
    <n v="0.08"/>
    <x v="0"/>
    <n v="100.97"/>
    <n v="7.18"/>
    <x v="1"/>
    <x v="0"/>
    <x v="1"/>
    <x v="1"/>
    <s v="Small Box"/>
    <s v="Gyration Ultra Cordless Optical Suite"/>
    <n v="0.46"/>
    <x v="0"/>
    <x v="3"/>
    <x v="11"/>
    <s v="Levittown"/>
    <n v="11756"/>
    <x v="174"/>
    <x v="1"/>
    <d v="2015-06-27T00:00:00"/>
    <n v="1"/>
    <n v="126.22499999999999"/>
    <n v="7"/>
    <n v="650.25"/>
    <n v="89176"/>
    <n v="1"/>
    <n v="100.89"/>
    <x v="3"/>
  </r>
  <r>
    <x v="1107"/>
    <n v="0"/>
    <s v="Karen O'Donnell"/>
    <x v="0"/>
    <n v="0"/>
    <x v="1"/>
    <n v="13.4"/>
    <n v="4.95"/>
    <x v="1"/>
    <x v="0"/>
    <x v="0"/>
    <x v="11"/>
    <s v="Small Pack"/>
    <s v="Electrix 20W Halogen Replacement Bulb for Zoom-In Desk Lamp"/>
    <n v="0.37"/>
    <x v="0"/>
    <x v="3"/>
    <x v="11"/>
    <s v="Levittown"/>
    <n v="11756"/>
    <x v="174"/>
    <x v="1"/>
    <d v="2015-06-27T00:00:00"/>
    <n v="1"/>
    <n v="187.7628"/>
    <n v="19"/>
    <n v="272.12"/>
    <n v="89176"/>
    <n v="0"/>
    <n v="13.4"/>
    <x v="3"/>
  </r>
  <r>
    <x v="249"/>
    <n v="0"/>
    <s v="Alfred Singh"/>
    <x v="2"/>
    <n v="0.04"/>
    <x v="0"/>
    <n v="291.73"/>
    <n v="48.8"/>
    <x v="0"/>
    <x v="3"/>
    <x v="0"/>
    <x v="9"/>
    <s v="Jumbo Drum"/>
    <s v="Hon 4070 Series Pagoda™ Armless Upholstered Stacking Chairs"/>
    <n v="0.56000000000000005"/>
    <x v="0"/>
    <x v="0"/>
    <x v="21"/>
    <s v="Mechanicsville"/>
    <n v="23111"/>
    <x v="174"/>
    <x v="1"/>
    <d v="2015-06-30T00:00:00"/>
    <n v="4"/>
    <n v="-115.90389999999999"/>
    <n v="22"/>
    <n v="6676.61"/>
    <n v="87148"/>
    <n v="1"/>
    <n v="291.69"/>
    <x v="0"/>
  </r>
  <r>
    <x v="454"/>
    <n v="0"/>
    <s v="Eugene H Walsh"/>
    <x v="3"/>
    <n v="0.02"/>
    <x v="0"/>
    <n v="22.72"/>
    <n v="8.99"/>
    <x v="1"/>
    <x v="2"/>
    <x v="0"/>
    <x v="11"/>
    <s v="Small Pack"/>
    <s v="Executive Impressions 14&quot; Two-Color Numerals Wall Clock"/>
    <n v="0.44"/>
    <x v="0"/>
    <x v="1"/>
    <x v="30"/>
    <s v="Manitowoc"/>
    <n v="54220"/>
    <x v="174"/>
    <x v="1"/>
    <d v="2015-06-26T00:00:00"/>
    <n v="0"/>
    <n v="200.0172"/>
    <n v="12"/>
    <n v="289.88"/>
    <n v="91167"/>
    <n v="1"/>
    <n v="22.7"/>
    <x v="1"/>
  </r>
  <r>
    <x v="1108"/>
    <n v="1"/>
    <s v="Jeanne Walker"/>
    <x v="2"/>
    <n v="0.05"/>
    <x v="0"/>
    <n v="2.89"/>
    <n v="0.5"/>
    <x v="1"/>
    <x v="2"/>
    <x v="2"/>
    <x v="13"/>
    <s v="Small Box"/>
    <s v="Avery 498"/>
    <n v="0.38"/>
    <x v="0"/>
    <x v="3"/>
    <x v="47"/>
    <s v="Portsmouth"/>
    <n v="3801"/>
    <x v="175"/>
    <x v="2"/>
    <d v="2015-07-03T00:00:00"/>
    <n v="6"/>
    <n v="18.0642"/>
    <n v="9"/>
    <n v="26.18"/>
    <n v="88213"/>
    <n v="1"/>
    <n v="2.8400000000000003"/>
    <x v="3"/>
  </r>
  <r>
    <x v="382"/>
    <n v="0"/>
    <s v="Robyn Garner"/>
    <x v="3"/>
    <n v="0.05"/>
    <x v="0"/>
    <n v="5.98"/>
    <n v="5.46"/>
    <x v="1"/>
    <x v="3"/>
    <x v="2"/>
    <x v="7"/>
    <s v="Small Box"/>
    <s v="Xerox 1983"/>
    <n v="0.36"/>
    <x v="0"/>
    <x v="2"/>
    <x v="8"/>
    <s v="Redlands"/>
    <n v="92374"/>
    <x v="175"/>
    <x v="2"/>
    <d v="2015-06-27T00:00:00"/>
    <n v="0"/>
    <n v="-31.885000000000002"/>
    <n v="17"/>
    <n v="104.95"/>
    <n v="90589"/>
    <n v="1"/>
    <n v="5.9300000000000006"/>
    <x v="2"/>
  </r>
  <r>
    <x v="1109"/>
    <n v="1"/>
    <s v="Kelly Shaw"/>
    <x v="3"/>
    <n v="0.01"/>
    <x v="0"/>
    <n v="65.989999999999995"/>
    <n v="3.99"/>
    <x v="1"/>
    <x v="3"/>
    <x v="1"/>
    <x v="12"/>
    <s v="Small Box"/>
    <s v="StarTAC 7760"/>
    <n v="0.59"/>
    <x v="0"/>
    <x v="2"/>
    <x v="8"/>
    <s v="Redondo Beach"/>
    <n v="90278"/>
    <x v="175"/>
    <x v="2"/>
    <d v="2015-06-28T00:00:00"/>
    <n v="1"/>
    <n v="-95.210499999999996"/>
    <n v="3"/>
    <n v="166.59"/>
    <n v="90589"/>
    <n v="0"/>
    <n v="65.97999999999999"/>
    <x v="2"/>
  </r>
  <r>
    <x v="1110"/>
    <n v="1"/>
    <s v="Gerald Crabtree"/>
    <x v="3"/>
    <n v="0.1"/>
    <x v="0"/>
    <n v="3.25"/>
    <n v="49"/>
    <x v="1"/>
    <x v="3"/>
    <x v="2"/>
    <x v="8"/>
    <s v="Large Box"/>
    <s v="Bravo II™ Megaboss® 12-Amp Hard Body Upright, Replacement Belts, 2 Belts per Pack"/>
    <n v="0.56000000000000005"/>
    <x v="0"/>
    <x v="1"/>
    <x v="46"/>
    <s v="Aberdeen"/>
    <n v="57401"/>
    <x v="175"/>
    <x v="2"/>
    <d v="2015-06-28T00:00:00"/>
    <n v="1"/>
    <n v="-286.245"/>
    <n v="6"/>
    <n v="40.69"/>
    <n v="91496"/>
    <n v="1"/>
    <n v="3.15"/>
    <x v="1"/>
  </r>
  <r>
    <x v="1111"/>
    <n v="1"/>
    <s v="Natalie Watts"/>
    <x v="0"/>
    <n v="0.09"/>
    <x v="0"/>
    <n v="100.98"/>
    <n v="35.840000000000003"/>
    <x v="0"/>
    <x v="2"/>
    <x v="0"/>
    <x v="10"/>
    <s v="Jumbo Box"/>
    <s v="Bush Westfield Collection Bookcases, Fully Assembled"/>
    <n v="0.62"/>
    <x v="0"/>
    <x v="1"/>
    <x v="20"/>
    <s v="West Des Moines"/>
    <n v="50265"/>
    <x v="176"/>
    <x v="3"/>
    <d v="2015-06-28T00:00:00"/>
    <n v="0"/>
    <n v="-103.624"/>
    <n v="17"/>
    <n v="1700.38"/>
    <n v="91180"/>
    <n v="1"/>
    <n v="100.89"/>
    <x v="1"/>
  </r>
  <r>
    <x v="1111"/>
    <n v="0"/>
    <s v="Natalie Watts"/>
    <x v="0"/>
    <n v="0.1"/>
    <x v="0"/>
    <n v="5.78"/>
    <n v="7.96"/>
    <x v="1"/>
    <x v="2"/>
    <x v="2"/>
    <x v="7"/>
    <s v="Small Box"/>
    <s v="Xerox 196"/>
    <n v="0.36"/>
    <x v="0"/>
    <x v="1"/>
    <x v="20"/>
    <s v="West Des Moines"/>
    <n v="50265"/>
    <x v="176"/>
    <x v="3"/>
    <d v="2015-06-28T00:00:00"/>
    <n v="0"/>
    <n v="-57.823999999999998"/>
    <n v="6"/>
    <n v="35.96"/>
    <n v="91180"/>
    <n v="0"/>
    <n v="5.6800000000000006"/>
    <x v="1"/>
  </r>
  <r>
    <x v="1112"/>
    <n v="1"/>
    <s v="Elsie Floyd"/>
    <x v="0"/>
    <n v="0.03"/>
    <x v="0"/>
    <n v="4.9800000000000004"/>
    <n v="4.62"/>
    <x v="2"/>
    <x v="3"/>
    <x v="1"/>
    <x v="1"/>
    <s v="Small Pack"/>
    <s v="Imation 3.5&quot;, DISKETTE 44766 HGHLD3.52HD/FM, 10/Pack"/>
    <n v="0.64"/>
    <x v="0"/>
    <x v="2"/>
    <x v="8"/>
    <s v="Beverly Hills"/>
    <n v="90210"/>
    <x v="176"/>
    <x v="3"/>
    <d v="2015-06-29T00:00:00"/>
    <n v="1"/>
    <n v="-30.45"/>
    <n v="8"/>
    <n v="44.24"/>
    <n v="90739"/>
    <n v="1"/>
    <n v="4.95"/>
    <x v="2"/>
  </r>
  <r>
    <x v="999"/>
    <n v="0"/>
    <s v="Marguerite Yu"/>
    <x v="1"/>
    <n v="7.0000000000000007E-2"/>
    <x v="0"/>
    <n v="119.99"/>
    <n v="16.8"/>
    <x v="0"/>
    <x v="2"/>
    <x v="1"/>
    <x v="3"/>
    <s v="Jumbo Box"/>
    <s v="Epson C62 Color Inkjet Printer"/>
    <n v="0.35"/>
    <x v="0"/>
    <x v="1"/>
    <x v="18"/>
    <s v="Weslaco"/>
    <n v="78596"/>
    <x v="176"/>
    <x v="3"/>
    <d v="2015-06-30T00:00:00"/>
    <n v="2"/>
    <n v="1206.5961"/>
    <n v="15"/>
    <n v="1748.69"/>
    <n v="88185"/>
    <n v="1"/>
    <n v="119.92"/>
    <x v="1"/>
  </r>
  <r>
    <x v="675"/>
    <n v="0"/>
    <s v="Nina Horne Kelly"/>
    <x v="1"/>
    <n v="0.02"/>
    <x v="0"/>
    <n v="30.98"/>
    <n v="17.079999999999998"/>
    <x v="1"/>
    <x v="0"/>
    <x v="2"/>
    <x v="7"/>
    <s v="Small Box"/>
    <s v="Xerox 197"/>
    <n v="0.4"/>
    <x v="0"/>
    <x v="3"/>
    <x v="31"/>
    <s v="Washington"/>
    <n v="20012"/>
    <x v="176"/>
    <x v="3"/>
    <d v="2015-06-29T00:00:00"/>
    <n v="1"/>
    <n v="-32.28"/>
    <n v="13"/>
    <n v="438.25"/>
    <n v="59937"/>
    <n v="1"/>
    <n v="30.96"/>
    <x v="3"/>
  </r>
  <r>
    <x v="1113"/>
    <n v="1"/>
    <s v="Eric West"/>
    <x v="1"/>
    <n v="0.02"/>
    <x v="0"/>
    <n v="30.98"/>
    <n v="17.079999999999998"/>
    <x v="1"/>
    <x v="0"/>
    <x v="2"/>
    <x v="7"/>
    <s v="Small Box"/>
    <s v="Xerox 197"/>
    <n v="0.4"/>
    <x v="0"/>
    <x v="3"/>
    <x v="11"/>
    <s v="Hempstead"/>
    <n v="11550"/>
    <x v="176"/>
    <x v="3"/>
    <d v="2015-06-29T00:00:00"/>
    <n v="1"/>
    <n v="-16.14"/>
    <n v="3"/>
    <n v="101.13"/>
    <n v="88444"/>
    <n v="1"/>
    <n v="30.96"/>
    <x v="3"/>
  </r>
  <r>
    <x v="1114"/>
    <n v="1"/>
    <s v="John Morse"/>
    <x v="2"/>
    <n v="0.03"/>
    <x v="0"/>
    <n v="28.53"/>
    <n v="1.49"/>
    <x v="1"/>
    <x v="0"/>
    <x v="2"/>
    <x v="5"/>
    <s v="Small Box"/>
    <s v="Lock-Up Easel 'Spel-Binder'"/>
    <n v="0.38"/>
    <x v="0"/>
    <x v="3"/>
    <x v="22"/>
    <s v="New Britain"/>
    <n v="6050"/>
    <x v="176"/>
    <x v="3"/>
    <d v="2015-07-01T00:00:00"/>
    <n v="3"/>
    <n v="59.4405"/>
    <n v="3"/>
    <n v="88.84"/>
    <n v="87587"/>
    <n v="1"/>
    <n v="28.5"/>
    <x v="3"/>
  </r>
  <r>
    <x v="426"/>
    <n v="0"/>
    <s v="Louis Parrish"/>
    <x v="2"/>
    <n v="0.09"/>
    <x v="0"/>
    <n v="49.99"/>
    <n v="19.989999999999998"/>
    <x v="1"/>
    <x v="0"/>
    <x v="1"/>
    <x v="1"/>
    <s v="Small Box"/>
    <s v="Zoom V.92 USB External Faxmodem"/>
    <n v="0.41"/>
    <x v="0"/>
    <x v="3"/>
    <x v="31"/>
    <s v="Washington"/>
    <n v="20016"/>
    <x v="176"/>
    <x v="3"/>
    <d v="2015-06-30T00:00:00"/>
    <n v="2"/>
    <n v="-17.03"/>
    <n v="48"/>
    <n v="2373.3200000000002"/>
    <n v="11206"/>
    <n v="1"/>
    <n v="49.9"/>
    <x v="3"/>
  </r>
  <r>
    <x v="426"/>
    <n v="0"/>
    <s v="Louis Parrish"/>
    <x v="2"/>
    <n v="0.03"/>
    <x v="0"/>
    <n v="28.53"/>
    <n v="1.49"/>
    <x v="1"/>
    <x v="0"/>
    <x v="2"/>
    <x v="5"/>
    <s v="Small Box"/>
    <s v="Lock-Up Easel 'Spel-Binder'"/>
    <n v="0.38"/>
    <x v="0"/>
    <x v="3"/>
    <x v="31"/>
    <s v="Washington"/>
    <n v="20016"/>
    <x v="176"/>
    <x v="3"/>
    <d v="2015-07-01T00:00:00"/>
    <n v="3"/>
    <n v="39.627000000000002"/>
    <n v="11"/>
    <n v="325.73"/>
    <n v="11206"/>
    <n v="0"/>
    <n v="28.5"/>
    <x v="3"/>
  </r>
  <r>
    <x v="1115"/>
    <n v="1"/>
    <s v="Judy Merritt"/>
    <x v="2"/>
    <n v="0.09"/>
    <x v="0"/>
    <n v="49.99"/>
    <n v="19.989999999999998"/>
    <x v="1"/>
    <x v="0"/>
    <x v="1"/>
    <x v="1"/>
    <s v="Small Box"/>
    <s v="Zoom V.92 USB External Faxmodem"/>
    <n v="0.41"/>
    <x v="0"/>
    <x v="3"/>
    <x v="40"/>
    <s v="Cranston"/>
    <n v="2920"/>
    <x v="176"/>
    <x v="3"/>
    <d v="2015-06-30T00:00:00"/>
    <n v="2"/>
    <n v="-8.5150000000000006"/>
    <n v="12"/>
    <n v="593.33000000000004"/>
    <n v="87587"/>
    <n v="0"/>
    <n v="49.9"/>
    <x v="3"/>
  </r>
  <r>
    <x v="1116"/>
    <n v="1"/>
    <s v="Jimmy Wang"/>
    <x v="2"/>
    <n v="0"/>
    <x v="1"/>
    <n v="17.52"/>
    <n v="8.17"/>
    <x v="1"/>
    <x v="2"/>
    <x v="2"/>
    <x v="8"/>
    <s v="Medium Box"/>
    <s v="Bionaire 99.97% HEPA Air Cleaner"/>
    <n v="0.5"/>
    <x v="0"/>
    <x v="2"/>
    <x v="41"/>
    <s v="Chandler"/>
    <n v="85224"/>
    <x v="176"/>
    <x v="3"/>
    <d v="2015-07-03T00:00:00"/>
    <n v="5"/>
    <n v="52.764000000000003"/>
    <n v="15"/>
    <n v="284.33999999999997"/>
    <n v="91049"/>
    <n v="1"/>
    <n v="17.52"/>
    <x v="2"/>
  </r>
  <r>
    <x v="127"/>
    <n v="0"/>
    <s v="Arthur Gold"/>
    <x v="4"/>
    <n v="0.06"/>
    <x v="0"/>
    <n v="22.24"/>
    <n v="1.99"/>
    <x v="1"/>
    <x v="0"/>
    <x v="1"/>
    <x v="1"/>
    <s v="Small Pack"/>
    <s v="Verbatim DVD-R, 3.95GB, SR, Mitsubishi Branded, Jewel"/>
    <n v="0.43"/>
    <x v="0"/>
    <x v="0"/>
    <x v="34"/>
    <s v="Hendersonville"/>
    <n v="37075"/>
    <x v="176"/>
    <x v="3"/>
    <d v="2015-06-30T00:00:00"/>
    <n v="2"/>
    <n v="95.388000000000005"/>
    <n v="12"/>
    <n v="255.88"/>
    <n v="86509"/>
    <n v="1"/>
    <n v="22.18"/>
    <x v="0"/>
  </r>
  <r>
    <x v="1117"/>
    <n v="1"/>
    <s v="Melanie Morrow"/>
    <x v="1"/>
    <n v="0.09"/>
    <x v="0"/>
    <n v="6.48"/>
    <n v="7.03"/>
    <x v="1"/>
    <x v="1"/>
    <x v="2"/>
    <x v="7"/>
    <s v="Small Box"/>
    <s v="Xerox 214"/>
    <n v="0.37"/>
    <x v="0"/>
    <x v="1"/>
    <x v="7"/>
    <s v="Edina"/>
    <n v="55410"/>
    <x v="177"/>
    <x v="4"/>
    <d v="2015-07-01T00:00:00"/>
    <n v="2"/>
    <n v="-126.208"/>
    <n v="16"/>
    <n v="96.96"/>
    <n v="87790"/>
    <n v="1"/>
    <n v="6.3900000000000006"/>
    <x v="1"/>
  </r>
  <r>
    <x v="995"/>
    <n v="0"/>
    <s v="Jamie Ward"/>
    <x v="1"/>
    <n v="0.05"/>
    <x v="0"/>
    <n v="73.98"/>
    <n v="12.14"/>
    <x v="1"/>
    <x v="2"/>
    <x v="1"/>
    <x v="1"/>
    <s v="Small Box"/>
    <s v="Keytronic 105-Key Spanish Keyboard"/>
    <n v="0.67"/>
    <x v="0"/>
    <x v="3"/>
    <x v="36"/>
    <s v="Odenton"/>
    <n v="21113"/>
    <x v="177"/>
    <x v="4"/>
    <d v="2015-06-30T00:00:00"/>
    <n v="1"/>
    <n v="-1.9039999999999999"/>
    <n v="8"/>
    <n v="600.4"/>
    <n v="87474"/>
    <n v="1"/>
    <n v="73.930000000000007"/>
    <x v="3"/>
  </r>
  <r>
    <x v="995"/>
    <n v="0"/>
    <s v="Jamie Ward"/>
    <x v="1"/>
    <n v="0"/>
    <x v="1"/>
    <n v="5.98"/>
    <n v="7.15"/>
    <x v="1"/>
    <x v="2"/>
    <x v="2"/>
    <x v="7"/>
    <s v="Small Box"/>
    <s v="Universal Premium White Copier/Laser Paper (20Lb. and 87 Bright)"/>
    <n v="0.36"/>
    <x v="0"/>
    <x v="3"/>
    <x v="36"/>
    <s v="Odenton"/>
    <n v="21113"/>
    <x v="177"/>
    <x v="4"/>
    <d v="2015-07-01T00:00:00"/>
    <n v="2"/>
    <n v="-37.048000000000002"/>
    <n v="5"/>
    <n v="34.25"/>
    <n v="87474"/>
    <n v="0"/>
    <n v="5.98"/>
    <x v="3"/>
  </r>
  <r>
    <x v="995"/>
    <n v="0"/>
    <s v="Jamie Ward"/>
    <x v="1"/>
    <n v="0.09"/>
    <x v="0"/>
    <n v="3.57"/>
    <n v="4.17"/>
    <x v="1"/>
    <x v="2"/>
    <x v="2"/>
    <x v="2"/>
    <s v="Small Pack"/>
    <s v="Barrel Sharpener"/>
    <n v="0.59"/>
    <x v="0"/>
    <x v="3"/>
    <x v="36"/>
    <s v="Odenton"/>
    <n v="21113"/>
    <x v="177"/>
    <x v="4"/>
    <d v="2015-07-01T00:00:00"/>
    <n v="2"/>
    <n v="-56.887999999999998"/>
    <n v="9"/>
    <n v="31.45"/>
    <n v="87474"/>
    <n v="0"/>
    <n v="3.48"/>
    <x v="3"/>
  </r>
  <r>
    <x v="865"/>
    <n v="0"/>
    <s v="Renee Huang"/>
    <x v="2"/>
    <n v="0.08"/>
    <x v="0"/>
    <n v="5.84"/>
    <n v="1"/>
    <x v="2"/>
    <x v="0"/>
    <x v="2"/>
    <x v="2"/>
    <s v="Wrap Bag"/>
    <s v="Quartet Omega® Colored Chalk, 12/Pack"/>
    <n v="0.38"/>
    <x v="0"/>
    <x v="0"/>
    <x v="12"/>
    <s v="Coral Springs"/>
    <n v="33065"/>
    <x v="177"/>
    <x v="4"/>
    <d v="2015-07-03T00:00:00"/>
    <n v="4"/>
    <n v="731.92200000000003"/>
    <n v="11"/>
    <n v="61.39"/>
    <n v="89194"/>
    <n v="1"/>
    <n v="5.76"/>
    <x v="0"/>
  </r>
  <r>
    <x v="865"/>
    <n v="0"/>
    <s v="Renee Huang"/>
    <x v="2"/>
    <n v="0"/>
    <x v="1"/>
    <n v="205.99"/>
    <n v="8.99"/>
    <x v="1"/>
    <x v="0"/>
    <x v="1"/>
    <x v="12"/>
    <s v="Small Box"/>
    <s v="StarTAC 8000"/>
    <n v="0.6"/>
    <x v="0"/>
    <x v="0"/>
    <x v="12"/>
    <s v="Coral Springs"/>
    <n v="33065"/>
    <x v="177"/>
    <x v="4"/>
    <d v="2015-07-02T00:00:00"/>
    <n v="3"/>
    <n v="186.55799999999999"/>
    <n v="13"/>
    <n v="2435.52"/>
    <n v="89194"/>
    <n v="0"/>
    <n v="205.99"/>
    <x v="0"/>
  </r>
  <r>
    <x v="1118"/>
    <n v="1"/>
    <s v="Dennis Welch"/>
    <x v="4"/>
    <n v="0.08"/>
    <x v="0"/>
    <n v="8.3699999999999992"/>
    <n v="10.16"/>
    <x v="1"/>
    <x v="1"/>
    <x v="0"/>
    <x v="11"/>
    <s v="Large Box"/>
    <s v="Westinghouse Clip-On Gooseneck Lamps"/>
    <n v="0.59"/>
    <x v="0"/>
    <x v="1"/>
    <x v="18"/>
    <s v="Laredo"/>
    <n v="78041"/>
    <x v="177"/>
    <x v="4"/>
    <d v="2015-06-29T00:00:00"/>
    <n v="0"/>
    <n v="-169.232"/>
    <n v="13"/>
    <n v="108.99"/>
    <n v="86410"/>
    <n v="1"/>
    <n v="8.2899999999999991"/>
    <x v="1"/>
  </r>
  <r>
    <x v="1119"/>
    <n v="1"/>
    <s v="Becky O'Brien"/>
    <x v="3"/>
    <n v="0.04"/>
    <x v="0"/>
    <n v="35.99"/>
    <n v="3.3"/>
    <x v="1"/>
    <x v="2"/>
    <x v="1"/>
    <x v="12"/>
    <s v="Small Pack"/>
    <s v="Accessory9"/>
    <n v="0.39"/>
    <x v="0"/>
    <x v="2"/>
    <x v="15"/>
    <s v="Springville"/>
    <n v="84663"/>
    <x v="177"/>
    <x v="4"/>
    <d v="2015-06-29T00:00:00"/>
    <n v="0"/>
    <n v="184.19550000000001"/>
    <n v="9"/>
    <n v="266.95"/>
    <n v="86914"/>
    <n v="1"/>
    <n v="35.950000000000003"/>
    <x v="2"/>
  </r>
  <r>
    <x v="247"/>
    <n v="0"/>
    <s v="Jenny Gold"/>
    <x v="1"/>
    <n v="0.01"/>
    <x v="0"/>
    <n v="7.89"/>
    <n v="2.82"/>
    <x v="1"/>
    <x v="1"/>
    <x v="2"/>
    <x v="14"/>
    <s v="Wrap Bag"/>
    <s v="Staples Vinyl Coated Paper Clips, 800/Box"/>
    <n v="0.4"/>
    <x v="0"/>
    <x v="2"/>
    <x v="8"/>
    <s v="Los Angeles"/>
    <n v="90041"/>
    <x v="178"/>
    <x v="5"/>
    <d v="2015-07-01T00:00:00"/>
    <n v="1"/>
    <n v="38.700000000000003"/>
    <n v="32"/>
    <n v="274.26"/>
    <n v="36647"/>
    <n v="1"/>
    <n v="7.88"/>
    <x v="2"/>
  </r>
  <r>
    <x v="247"/>
    <n v="0"/>
    <s v="Jenny Gold"/>
    <x v="1"/>
    <n v="0.09"/>
    <x v="0"/>
    <n v="3.68"/>
    <n v="1.32"/>
    <x v="1"/>
    <x v="1"/>
    <x v="2"/>
    <x v="16"/>
    <s v="Wrap Bag"/>
    <s v="*Staples* vLetter Openers, 2/Pack"/>
    <n v="0.83"/>
    <x v="0"/>
    <x v="2"/>
    <x v="8"/>
    <s v="Los Angeles"/>
    <n v="90041"/>
    <x v="178"/>
    <x v="5"/>
    <d v="2015-07-01T00:00:00"/>
    <n v="1"/>
    <n v="-21.91"/>
    <n v="24"/>
    <n v="83.16"/>
    <n v="36647"/>
    <n v="0"/>
    <n v="3.5900000000000003"/>
    <x v="2"/>
  </r>
  <r>
    <x v="247"/>
    <n v="0"/>
    <s v="Jenny Gold"/>
    <x v="1"/>
    <n v="0.1"/>
    <x v="0"/>
    <n v="9.7100000000000009"/>
    <n v="9.4499999999999993"/>
    <x v="1"/>
    <x v="1"/>
    <x v="2"/>
    <x v="6"/>
    <s v="Small Box"/>
    <s v="Filing/Storage Totes and Swivel Casters"/>
    <n v="0.6"/>
    <x v="0"/>
    <x v="2"/>
    <x v="8"/>
    <s v="Los Angeles"/>
    <n v="90041"/>
    <x v="178"/>
    <x v="5"/>
    <d v="2015-07-03T00:00:00"/>
    <n v="3"/>
    <n v="-119.77"/>
    <n v="27"/>
    <n v="261.93"/>
    <n v="36647"/>
    <n v="0"/>
    <n v="9.6100000000000012"/>
    <x v="2"/>
  </r>
  <r>
    <x v="790"/>
    <n v="0"/>
    <s v="Kelly O'Connor"/>
    <x v="1"/>
    <n v="0.01"/>
    <x v="0"/>
    <n v="7.89"/>
    <n v="2.82"/>
    <x v="1"/>
    <x v="1"/>
    <x v="2"/>
    <x v="14"/>
    <s v="Wrap Bag"/>
    <s v="Staples Vinyl Coated Paper Clips, 800/Box"/>
    <n v="0.4"/>
    <x v="0"/>
    <x v="2"/>
    <x v="8"/>
    <s v="Santa Rosa"/>
    <n v="95404"/>
    <x v="178"/>
    <x v="5"/>
    <d v="2015-07-01T00:00:00"/>
    <n v="1"/>
    <n v="46.44"/>
    <n v="8"/>
    <n v="68.56"/>
    <n v="87979"/>
    <n v="1"/>
    <n v="7.88"/>
    <x v="2"/>
  </r>
  <r>
    <x v="790"/>
    <n v="0"/>
    <s v="Kelly O'Connor"/>
    <x v="1"/>
    <n v="0.09"/>
    <x v="0"/>
    <n v="3.68"/>
    <n v="1.32"/>
    <x v="1"/>
    <x v="1"/>
    <x v="2"/>
    <x v="16"/>
    <s v="Wrap Bag"/>
    <s v="*Staples* vLetter Openers, 2/Pack"/>
    <n v="0.83"/>
    <x v="0"/>
    <x v="2"/>
    <x v="8"/>
    <s v="Santa Rosa"/>
    <n v="95404"/>
    <x v="178"/>
    <x v="5"/>
    <d v="2015-07-01T00:00:00"/>
    <n v="1"/>
    <n v="-17.527999999999999"/>
    <n v="6"/>
    <n v="20.79"/>
    <n v="87979"/>
    <n v="0"/>
    <n v="3.5900000000000003"/>
    <x v="2"/>
  </r>
  <r>
    <x v="790"/>
    <n v="0"/>
    <s v="Kelly O'Connor"/>
    <x v="1"/>
    <n v="0.1"/>
    <x v="0"/>
    <n v="9.7100000000000009"/>
    <n v="9.4499999999999993"/>
    <x v="1"/>
    <x v="1"/>
    <x v="2"/>
    <x v="6"/>
    <s v="Small Box"/>
    <s v="Filing/Storage Totes and Swivel Casters"/>
    <n v="0.6"/>
    <x v="0"/>
    <x v="2"/>
    <x v="8"/>
    <s v="Santa Rosa"/>
    <n v="95404"/>
    <x v="178"/>
    <x v="5"/>
    <d v="2015-07-03T00:00:00"/>
    <n v="3"/>
    <n v="-95.816000000000003"/>
    <n v="7"/>
    <n v="67.91"/>
    <n v="87979"/>
    <n v="0"/>
    <n v="9.6100000000000012"/>
    <x v="2"/>
  </r>
  <r>
    <x v="1120"/>
    <n v="1"/>
    <s v="Teresa Hill"/>
    <x v="2"/>
    <n v="0.04"/>
    <x v="0"/>
    <n v="8.33"/>
    <n v="1.99"/>
    <x v="1"/>
    <x v="0"/>
    <x v="1"/>
    <x v="1"/>
    <s v="Small Pack"/>
    <s v="80 Minute Slim Jewel Case CD-R , 10/Pack - Staples"/>
    <n v="0.52"/>
    <x v="0"/>
    <x v="2"/>
    <x v="14"/>
    <s v="Coos Bay"/>
    <n v="97420"/>
    <x v="178"/>
    <x v="5"/>
    <d v="2015-07-07T00:00:00"/>
    <n v="7"/>
    <n v="44.892000000000003"/>
    <n v="16"/>
    <n v="131.26"/>
    <n v="91451"/>
    <n v="1"/>
    <n v="8.2900000000000009"/>
    <x v="2"/>
  </r>
  <r>
    <x v="1121"/>
    <n v="1"/>
    <s v="Annie Odom"/>
    <x v="2"/>
    <n v="0.06"/>
    <x v="0"/>
    <n v="38.06"/>
    <n v="4.5"/>
    <x v="1"/>
    <x v="3"/>
    <x v="2"/>
    <x v="8"/>
    <s v="Small Box"/>
    <s v="Fellowes Superior 10 Outlet Split Surge Protector"/>
    <n v="0.56000000000000005"/>
    <x v="0"/>
    <x v="3"/>
    <x v="11"/>
    <s v="New City"/>
    <n v="10956"/>
    <x v="178"/>
    <x v="5"/>
    <d v="2015-07-06T00:00:00"/>
    <n v="6"/>
    <n v="450.45960000000002"/>
    <n v="17"/>
    <n v="652.84"/>
    <n v="88348"/>
    <n v="1"/>
    <n v="38"/>
    <x v="3"/>
  </r>
  <r>
    <x v="1121"/>
    <n v="0"/>
    <s v="Annie Odom"/>
    <x v="2"/>
    <n v="0.08"/>
    <x v="0"/>
    <n v="599.99"/>
    <n v="24.49"/>
    <x v="1"/>
    <x v="3"/>
    <x v="1"/>
    <x v="4"/>
    <s v="Large Box"/>
    <s v="Hewlett Packard LaserJet 3310 Copier"/>
    <n v="0.37"/>
    <x v="0"/>
    <x v="3"/>
    <x v="11"/>
    <s v="New City"/>
    <n v="10956"/>
    <x v="178"/>
    <x v="5"/>
    <d v="2015-07-08T00:00:00"/>
    <n v="8"/>
    <n v="8798.1831000000002"/>
    <n v="22"/>
    <n v="12750.99"/>
    <n v="88348"/>
    <n v="0"/>
    <n v="599.91"/>
    <x v="3"/>
  </r>
  <r>
    <x v="1121"/>
    <n v="0"/>
    <s v="Annie Odom"/>
    <x v="2"/>
    <n v="0.1"/>
    <x v="0"/>
    <n v="3.98"/>
    <n v="2.97"/>
    <x v="2"/>
    <x v="3"/>
    <x v="2"/>
    <x v="7"/>
    <s v="Wrap Bag"/>
    <s v="Unpadded Memo Slips"/>
    <n v="0.35"/>
    <x v="0"/>
    <x v="3"/>
    <x v="11"/>
    <s v="New City"/>
    <n v="10956"/>
    <x v="178"/>
    <x v="5"/>
    <d v="2015-07-04T00:00:00"/>
    <n v="4"/>
    <n v="-5.3849999999999998"/>
    <n v="5"/>
    <n v="20.54"/>
    <n v="88348"/>
    <n v="0"/>
    <n v="3.88"/>
    <x v="3"/>
  </r>
  <r>
    <x v="181"/>
    <n v="0"/>
    <s v="Andrew Gonzalez"/>
    <x v="2"/>
    <n v="0.05"/>
    <x v="0"/>
    <n v="63.94"/>
    <n v="14.48"/>
    <x v="2"/>
    <x v="1"/>
    <x v="0"/>
    <x v="11"/>
    <s v="Small Box"/>
    <s v="Howard Miller 16&quot; Diameter Gallery Wall Clock"/>
    <n v="0.46"/>
    <x v="0"/>
    <x v="0"/>
    <x v="9"/>
    <s v="Charlotte"/>
    <n v="28206"/>
    <x v="178"/>
    <x v="5"/>
    <d v="2015-07-07T00:00:00"/>
    <n v="7"/>
    <n v="270.87430000000001"/>
    <n v="21"/>
    <n v="1336.35"/>
    <n v="40224"/>
    <n v="1"/>
    <n v="63.89"/>
    <x v="0"/>
  </r>
  <r>
    <x v="1122"/>
    <n v="1"/>
    <s v="Gary Frazier"/>
    <x v="2"/>
    <n v="0.05"/>
    <x v="0"/>
    <n v="63.94"/>
    <n v="14.48"/>
    <x v="2"/>
    <x v="1"/>
    <x v="0"/>
    <x v="11"/>
    <s v="Small Box"/>
    <s v="Howard Miller 16&quot; Diameter Gallery Wall Clock"/>
    <n v="0.46"/>
    <x v="0"/>
    <x v="3"/>
    <x v="27"/>
    <s v="North Royalton"/>
    <n v="44133"/>
    <x v="178"/>
    <x v="5"/>
    <d v="2015-07-07T00:00:00"/>
    <n v="7"/>
    <n v="219.54419999999999"/>
    <n v="5"/>
    <n v="318.18"/>
    <n v="87634"/>
    <n v="1"/>
    <n v="63.89"/>
    <x v="3"/>
  </r>
  <r>
    <x v="1017"/>
    <n v="0"/>
    <s v="George McLamb"/>
    <x v="3"/>
    <n v="7.0000000000000007E-2"/>
    <x v="0"/>
    <n v="11.29"/>
    <n v="5.03"/>
    <x v="1"/>
    <x v="1"/>
    <x v="2"/>
    <x v="6"/>
    <s v="Small Box"/>
    <s v="X-Rack™ File for Hanging Folders"/>
    <n v="0.59"/>
    <x v="0"/>
    <x v="0"/>
    <x v="21"/>
    <s v="Alexandria"/>
    <n v="22304"/>
    <x v="178"/>
    <x v="5"/>
    <d v="2015-07-02T00:00:00"/>
    <n v="2"/>
    <n v="-163.03"/>
    <n v="11"/>
    <n v="123.18"/>
    <n v="89407"/>
    <n v="1"/>
    <n v="11.219999999999999"/>
    <x v="0"/>
  </r>
  <r>
    <x v="965"/>
    <n v="0"/>
    <s v="Tommy Ellis Ritchie"/>
    <x v="3"/>
    <n v="0.02"/>
    <x v="0"/>
    <n v="30.98"/>
    <n v="6.5"/>
    <x v="2"/>
    <x v="2"/>
    <x v="1"/>
    <x v="1"/>
    <s v="Small Box"/>
    <s v="Logitech Internet Navigator Keyboard"/>
    <n v="0.79"/>
    <x v="0"/>
    <x v="3"/>
    <x v="27"/>
    <s v="Westlake"/>
    <n v="44145"/>
    <x v="178"/>
    <x v="5"/>
    <d v="2015-07-01T00:00:00"/>
    <n v="1"/>
    <n v="-44.624000000000002"/>
    <n v="17"/>
    <n v="552.89"/>
    <n v="87078"/>
    <n v="1"/>
    <n v="30.96"/>
    <x v="3"/>
  </r>
  <r>
    <x v="1123"/>
    <n v="1"/>
    <s v="Dennis Block Richardson"/>
    <x v="3"/>
    <n v="0.01"/>
    <x v="0"/>
    <n v="195.99"/>
    <n v="8.99"/>
    <x v="1"/>
    <x v="1"/>
    <x v="1"/>
    <x v="12"/>
    <s v="Small Box"/>
    <s v="T28 WORLD"/>
    <n v="0.6"/>
    <x v="0"/>
    <x v="3"/>
    <x v="11"/>
    <s v="Niagara Falls"/>
    <n v="14304"/>
    <x v="178"/>
    <x v="5"/>
    <d v="2015-06-30T00:00:00"/>
    <n v="0"/>
    <n v="2653.7813999999998"/>
    <n v="22"/>
    <n v="3846.06"/>
    <n v="91502"/>
    <n v="1"/>
    <n v="195.9800000000000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7">
  <r>
    <n v="1552"/>
    <n v="1"/>
    <s v="Gary Koch"/>
    <s v="Critical"/>
    <n v="0.01"/>
    <s v="After Discount"/>
    <n v="348.21"/>
    <n v="40.19"/>
    <s v="Delivery Truck"/>
    <s v="Small Business"/>
    <s v="Furniture"/>
    <s v="Tables"/>
    <s v="Jumbo Box"/>
    <x v="0"/>
    <n v="0.62"/>
    <s v="United States"/>
    <s v="South"/>
    <s v="Mississippi"/>
    <s v="Clinton"/>
    <n v="39056"/>
    <x v="0"/>
    <s v="Thu"/>
    <d v="2015-01-04T00:00:00"/>
    <n v="3"/>
    <n v="-337.09199999999998"/>
    <n v="2"/>
    <n v="723.54"/>
    <n v="87486"/>
    <n v="1"/>
    <n v="348.2"/>
    <s v="Sam"/>
  </r>
  <r>
    <n v="2124"/>
    <n v="1"/>
    <s v="Paige Powers"/>
    <s v="High"/>
    <n v="0.04"/>
    <s v="After Discount"/>
    <n v="45.19"/>
    <n v="1.99"/>
    <s v="Regular Air"/>
    <s v="Consumer"/>
    <s v="Technology"/>
    <s v="Computer Peripherals"/>
    <s v="Small Pack"/>
    <x v="1"/>
    <n v="0.55000000000000004"/>
    <s v="United States"/>
    <s v="South"/>
    <s v="Arkansas"/>
    <s v="West Memphis"/>
    <n v="72301"/>
    <x v="0"/>
    <s v="Thu"/>
    <d v="2015-01-02T00:00:00"/>
    <n v="1"/>
    <n v="-61.194000000000003"/>
    <n v="13"/>
    <n v="609.09"/>
    <n v="89665"/>
    <n v="1"/>
    <n v="45.15"/>
    <s v="Sam"/>
  </r>
  <r>
    <n v="1418"/>
    <n v="1"/>
    <s v="Rebecca Lindsey"/>
    <s v="Low"/>
    <n v="7.0000000000000007E-2"/>
    <s v="After Discount"/>
    <n v="4.84"/>
    <n v="0.71"/>
    <s v="Regular Air"/>
    <s v="Small Business"/>
    <s v="Office Supplies"/>
    <s v="Pens &amp; Art Supplies"/>
    <s v="Wrap Bag"/>
    <x v="2"/>
    <n v="0.52"/>
    <s v="United States"/>
    <s v="Central"/>
    <s v="Indiana"/>
    <s v="Kokomo"/>
    <n v="46901"/>
    <x v="0"/>
    <s v="Thu"/>
    <d v="2015-01-03T00:00:00"/>
    <n v="2"/>
    <n v="25.240200000000002"/>
    <n v="8"/>
    <n v="36.58"/>
    <n v="90539"/>
    <n v="1"/>
    <n v="4.7699999999999996"/>
    <s v="Chris"/>
  </r>
  <r>
    <n v="1425"/>
    <n v="1"/>
    <s v="Gregory Crane"/>
    <s v="Low"/>
    <n v="0.04"/>
    <s v="After Discount"/>
    <n v="2036.48"/>
    <n v="14.7"/>
    <s v="Delivery Truck"/>
    <s v="Small Business"/>
    <s v="Technology"/>
    <s v="Office Machines"/>
    <s v="Jumbo Drum"/>
    <x v="3"/>
    <n v="0.55000000000000004"/>
    <s v="United States"/>
    <s v="West"/>
    <s v="Colorado"/>
    <s v="Fort Collins"/>
    <n v="80525"/>
    <x v="0"/>
    <s v="Thu"/>
    <d v="2015-01-06T00:00:00"/>
    <n v="5"/>
    <n v="-4793.0039999999999"/>
    <n v="1"/>
    <n v="2013.67"/>
    <n v="89450"/>
    <n v="1"/>
    <n v="2036.44"/>
    <s v="William"/>
  </r>
  <r>
    <n v="3275"/>
    <n v="1"/>
    <s v="Tamara Dickinson"/>
    <s v="Low"/>
    <n v="0.04"/>
    <s v="After Discount"/>
    <n v="449.99"/>
    <n v="24.49"/>
    <s v="Regular Air"/>
    <s v="Small Business"/>
    <s v="Technology"/>
    <s v="Copiers and Fax"/>
    <s v="Large Box"/>
    <x v="4"/>
    <n v="0.52"/>
    <s v="United States"/>
    <s v="West"/>
    <s v="Washington"/>
    <s v="Mount Vernon"/>
    <n v="98273"/>
    <x v="0"/>
    <s v="Thu"/>
    <d v="2015-01-05T00:00:00"/>
    <n v="4"/>
    <n v="3576.8841000000002"/>
    <n v="12"/>
    <n v="5183.8900000000003"/>
    <n v="86234"/>
    <n v="1"/>
    <n v="449.95"/>
    <s v="William"/>
  </r>
  <r>
    <n v="3275"/>
    <n v="0"/>
    <s v="Tamara Dickinson"/>
    <s v="Low"/>
    <n v="0.01"/>
    <s v="After Discount"/>
    <n v="5.84"/>
    <n v="1.2"/>
    <s v="Regular Air"/>
    <s v="Small Business"/>
    <s v="Office Supplies"/>
    <s v="Pens &amp; Art Supplies"/>
    <s v="Wrap Bag"/>
    <x v="5"/>
    <n v="0.55000000000000004"/>
    <s v="United States"/>
    <s v="West"/>
    <s v="Washington"/>
    <s v="Mount Vernon"/>
    <n v="98273"/>
    <x v="0"/>
    <s v="Thu"/>
    <d v="2015-01-10T00:00:00"/>
    <n v="9"/>
    <n v="20.38"/>
    <n v="6"/>
    <n v="36.090000000000003"/>
    <n v="86234"/>
    <n v="0"/>
    <n v="5.83"/>
    <s v="William"/>
  </r>
  <r>
    <n v="1910"/>
    <n v="1"/>
    <s v="Sean Stephenson"/>
    <s v="Not Specified"/>
    <n v="0.02"/>
    <s v="After Discount"/>
    <n v="29.17"/>
    <n v="6.27"/>
    <s v="Regular Air"/>
    <s v="Home Office"/>
    <s v="Office Supplies"/>
    <s v="Binders and Binder Accessories"/>
    <s v="Small Box"/>
    <x v="6"/>
    <n v="0.37"/>
    <s v="United States"/>
    <s v="South"/>
    <s v="Georgia"/>
    <s v="Peachtree City"/>
    <n v="30269"/>
    <x v="0"/>
    <s v="Thu"/>
    <d v="2015-01-02T00:00:00"/>
    <n v="1"/>
    <n v="36.905999999999999"/>
    <n v="2"/>
    <n v="63.32"/>
    <n v="91371"/>
    <n v="1"/>
    <n v="29.150000000000002"/>
    <s v="Sam"/>
  </r>
  <r>
    <n v="674"/>
    <n v="1"/>
    <s v="Albert Frost"/>
    <s v="Critical"/>
    <n v="0.06"/>
    <s v="After Discount"/>
    <n v="161.55000000000001"/>
    <n v="19.989999999999998"/>
    <s v="Regular Air"/>
    <s v="Small Business"/>
    <s v="Office Supplies"/>
    <s v="Storage &amp; Organization"/>
    <s v="Small Box"/>
    <x v="7"/>
    <n v="0.66"/>
    <s v="United States"/>
    <s v="Central"/>
    <s v="Missouri"/>
    <s v="Raytown"/>
    <n v="64133"/>
    <x v="1"/>
    <s v="Fri"/>
    <d v="2015-01-03T00:00:00"/>
    <n v="1"/>
    <n v="-7.58"/>
    <n v="3"/>
    <n v="485.01"/>
    <n v="88174"/>
    <n v="1"/>
    <n v="161.49"/>
    <s v="Chris"/>
  </r>
  <r>
    <n v="950"/>
    <n v="1"/>
    <s v="Jane Shah"/>
    <s v="Critical"/>
    <n v="0.06"/>
    <s v="After Discount"/>
    <n v="40.98"/>
    <n v="2.99"/>
    <s v="Regular Air"/>
    <s v="Consumer"/>
    <s v="Office Supplies"/>
    <s v="Binders and Binder Accessories"/>
    <s v="Small Box"/>
    <x v="8"/>
    <n v="0.36"/>
    <s v="United States"/>
    <s v="Central"/>
    <s v="Minnesota"/>
    <s v="Prior Lake"/>
    <n v="55372"/>
    <x v="1"/>
    <s v="Fri"/>
    <d v="2015-01-04T00:00:00"/>
    <n v="2"/>
    <n v="-14.801880000000001"/>
    <n v="1"/>
    <n v="41.6"/>
    <n v="89083"/>
    <n v="1"/>
    <n v="40.919999999999995"/>
    <s v="Chris"/>
  </r>
  <r>
    <n v="1155"/>
    <n v="1"/>
    <s v="Alex Nicholson"/>
    <s v="Critical"/>
    <n v="0.09"/>
    <s v="After Discount"/>
    <n v="9.11"/>
    <n v="2.15"/>
    <s v="Express Air"/>
    <s v="Consumer"/>
    <s v="Office Supplies"/>
    <s v="Paper"/>
    <s v="Wrap Bag"/>
    <x v="9"/>
    <n v="0.4"/>
    <s v="United States"/>
    <s v="West"/>
    <s v="California"/>
    <s v="Montebello"/>
    <n v="90640"/>
    <x v="1"/>
    <s v="Fri"/>
    <d v="2015-01-04T00:00:00"/>
    <n v="2"/>
    <n v="20.299600000000002"/>
    <n v="4"/>
    <n v="34.409999999999997"/>
    <n v="90853"/>
    <n v="1"/>
    <n v="9.02"/>
    <s v="William"/>
  </r>
  <r>
    <n v="1155"/>
    <n v="0"/>
    <s v="Alex Nicholson"/>
    <s v="Critical"/>
    <n v="0.08"/>
    <s v="After Discount"/>
    <n v="15.04"/>
    <n v="1.97"/>
    <s v="Regular Air"/>
    <s v="Consumer"/>
    <s v="Office Supplies"/>
    <s v="Paper"/>
    <s v="Wrap Bag"/>
    <x v="10"/>
    <n v="0.39"/>
    <s v="United States"/>
    <s v="West"/>
    <s v="California"/>
    <s v="Montebello"/>
    <n v="90640"/>
    <x v="1"/>
    <s v="Fri"/>
    <d v="2015-01-02T00:00:00"/>
    <n v="0"/>
    <n v="108.5163"/>
    <n v="11"/>
    <n v="157.27000000000001"/>
    <n v="90853"/>
    <n v="0"/>
    <n v="14.959999999999999"/>
    <s v="William"/>
  </r>
  <r>
    <n v="2256"/>
    <n v="1"/>
    <s v="Lloyd Levin"/>
    <s v="Critical"/>
    <n v="7.0000000000000007E-2"/>
    <s v="After Discount"/>
    <n v="60.97"/>
    <n v="4.5"/>
    <s v="Express Air"/>
    <s v="Corporate"/>
    <s v="Office Supplies"/>
    <s v="Appliances"/>
    <s v="Small Box"/>
    <x v="11"/>
    <n v="0.56000000000000005"/>
    <s v="United States"/>
    <s v="South"/>
    <s v="North Carolina"/>
    <s v="New Bern"/>
    <n v="28560"/>
    <x v="1"/>
    <s v="Fri"/>
    <d v="2015-01-04T00:00:00"/>
    <n v="2"/>
    <n v="-42.588000000000001"/>
    <n v="6"/>
    <n v="361.72"/>
    <n v="87963"/>
    <n v="1"/>
    <n v="60.9"/>
    <s v="Sam"/>
  </r>
  <r>
    <n v="949"/>
    <n v="1"/>
    <s v="Ernest Oh"/>
    <s v="Critical"/>
    <n v="0.06"/>
    <s v="After Discount"/>
    <n v="40.98"/>
    <n v="2.99"/>
    <s v="Regular Air"/>
    <s v="Consumer"/>
    <s v="Office Supplies"/>
    <s v="Binders and Binder Accessories"/>
    <s v="Small Box"/>
    <x v="8"/>
    <n v="0.36"/>
    <s v="United States"/>
    <s v="West"/>
    <s v="California"/>
    <s v="Los Angeles"/>
    <n v="90049"/>
    <x v="1"/>
    <s v="Fri"/>
    <d v="2015-01-04T00:00:00"/>
    <n v="2"/>
    <n v="-19.0992"/>
    <n v="3"/>
    <n v="124.81"/>
    <n v="9285"/>
    <n v="1"/>
    <n v="40.919999999999995"/>
    <s v="William"/>
  </r>
  <r>
    <n v="1136"/>
    <n v="1"/>
    <s v="Carmen McPherson"/>
    <s v="High"/>
    <n v="0.09"/>
    <s v="After Discount"/>
    <n v="270.97000000000003"/>
    <n v="28.06"/>
    <s v="Delivery Truck"/>
    <s v="Consumer"/>
    <s v="Technology"/>
    <s v="Office Machines"/>
    <s v="Jumbo Drum"/>
    <x v="12"/>
    <n v="0.56000000000000005"/>
    <s v="United States"/>
    <s v="Central"/>
    <s v="Illinois"/>
    <s v="Carol Stream"/>
    <n v="60188"/>
    <x v="1"/>
    <s v="Fri"/>
    <d v="2015-01-04T00:00:00"/>
    <n v="2"/>
    <n v="2660.1432"/>
    <n v="15"/>
    <n v="3855.28"/>
    <n v="87940"/>
    <n v="1"/>
    <n v="270.88000000000005"/>
    <s v="Chris"/>
  </r>
  <r>
    <n v="67"/>
    <n v="1"/>
    <s v="Ellen McCormick"/>
    <s v="Low"/>
    <n v="0.05"/>
    <s v="After Discount"/>
    <n v="155.06"/>
    <n v="7.07"/>
    <s v="Regular Air"/>
    <s v="Corporate"/>
    <s v="Office Supplies"/>
    <s v="Storage &amp; Organization"/>
    <s v="Small Box"/>
    <x v="13"/>
    <n v="0.59"/>
    <s v="United States"/>
    <s v="West"/>
    <s v="California"/>
    <s v="Napa"/>
    <n v="94559"/>
    <x v="1"/>
    <s v="Fri"/>
    <d v="2015-01-09T00:00:00"/>
    <n v="7"/>
    <n v="845.66399999999999"/>
    <n v="8"/>
    <n v="1225.5999999999999"/>
    <n v="87946"/>
    <n v="1"/>
    <n v="155.01"/>
    <s v="William"/>
  </r>
  <r>
    <n v="68"/>
    <n v="1"/>
    <s v="Scott Bunn"/>
    <s v="Low"/>
    <n v="0"/>
    <s v=" No Discount"/>
    <n v="291.73"/>
    <n v="48.8"/>
    <s v="Delivery Truck"/>
    <s v="Corporate"/>
    <s v="Furniture"/>
    <s v="Chairs &amp; Chairmats"/>
    <s v="Jumbo Drum"/>
    <x v="14"/>
    <n v="0.56000000000000005"/>
    <s v="United States"/>
    <s v="East"/>
    <s v="New York"/>
    <s v="New York City"/>
    <n v="10177"/>
    <x v="1"/>
    <s v="Fri"/>
    <d v="2015-01-02T00:00:00"/>
    <n v="0"/>
    <n v="-308.928"/>
    <n v="4"/>
    <n v="1239.06"/>
    <n v="37537"/>
    <n v="1"/>
    <n v="291.73"/>
    <s v="Erin"/>
  </r>
  <r>
    <n v="68"/>
    <n v="0"/>
    <s v="Scott Bunn"/>
    <s v="Low"/>
    <n v="7.0000000000000007E-2"/>
    <s v="After Discount"/>
    <n v="100.98"/>
    <n v="45"/>
    <s v="Delivery Truck"/>
    <s v="Corporate"/>
    <s v="Furniture"/>
    <s v="Chairs &amp; Chairmats"/>
    <s v="Jumbo Drum"/>
    <x v="15"/>
    <n v="0.69"/>
    <s v="United States"/>
    <s v="East"/>
    <s v="New York"/>
    <s v="New York City"/>
    <n v="10177"/>
    <x v="1"/>
    <s v="Fri"/>
    <d v="2015-01-04T00:00:00"/>
    <n v="2"/>
    <n v="-1679.76"/>
    <n v="43"/>
    <n v="4083.19"/>
    <n v="37537"/>
    <n v="0"/>
    <n v="100.91000000000001"/>
    <s v="Erin"/>
  </r>
  <r>
    <n v="68"/>
    <n v="0"/>
    <s v="Scott Bunn"/>
    <s v="Low"/>
    <n v="0.05"/>
    <s v="After Discount"/>
    <n v="155.06"/>
    <n v="7.07"/>
    <s v="Regular Air"/>
    <s v="Corporate"/>
    <s v="Office Supplies"/>
    <s v="Storage &amp; Organization"/>
    <s v="Small Box"/>
    <x v="13"/>
    <n v="0.59"/>
    <s v="United States"/>
    <s v="East"/>
    <s v="New York"/>
    <s v="New York City"/>
    <n v="10177"/>
    <x v="1"/>
    <s v="Fri"/>
    <d v="2015-01-09T00:00:00"/>
    <n v="7"/>
    <n v="575.39599999999996"/>
    <n v="32"/>
    <n v="4902.38"/>
    <n v="37537"/>
    <n v="0"/>
    <n v="155.01"/>
    <s v="Erin"/>
  </r>
  <r>
    <n v="164"/>
    <n v="1"/>
    <s v="Robin Kramer Vaughn"/>
    <s v="Medium"/>
    <n v="0.05"/>
    <s v="After Discount"/>
    <n v="100.98"/>
    <n v="35.840000000000003"/>
    <s v="Delivery Truck"/>
    <s v="Home Office"/>
    <s v="Furniture"/>
    <s v="Bookcases"/>
    <s v="Jumbo Box"/>
    <x v="16"/>
    <n v="0.62"/>
    <s v="United States"/>
    <s v="West"/>
    <s v="Washington"/>
    <s v="Richland"/>
    <n v="99352"/>
    <x v="1"/>
    <s v="Fri"/>
    <d v="2015-01-04T00:00:00"/>
    <n v="2"/>
    <n v="-111.4"/>
    <n v="7"/>
    <n v="715.55"/>
    <n v="89961"/>
    <n v="1"/>
    <n v="100.93"/>
    <s v="William"/>
  </r>
  <r>
    <n v="164"/>
    <n v="0"/>
    <s v="Robin Kramer Vaughn"/>
    <s v="Medium"/>
    <n v="0.02"/>
    <s v="After Discount"/>
    <n v="4.9800000000000004"/>
    <n v="5.49"/>
    <s v="Regular Air"/>
    <s v="Home Office"/>
    <s v="Office Supplies"/>
    <s v="Paper"/>
    <s v="Small Box"/>
    <x v="17"/>
    <n v="0.38"/>
    <s v="United States"/>
    <s v="West"/>
    <s v="Washington"/>
    <s v="Richland"/>
    <n v="99352"/>
    <x v="1"/>
    <s v="Fri"/>
    <d v="2015-01-03T00:00:00"/>
    <n v="1"/>
    <n v="-77.03"/>
    <n v="9"/>
    <n v="45.63"/>
    <n v="89961"/>
    <n v="0"/>
    <n v="4.9600000000000009"/>
    <s v="William"/>
  </r>
  <r>
    <n v="258"/>
    <n v="1"/>
    <s v="Allan Shields"/>
    <s v="Medium"/>
    <n v="0.05"/>
    <s v="After Discount"/>
    <n v="17.48"/>
    <n v="1.99"/>
    <s v="Regular Air"/>
    <s v="Consumer"/>
    <s v="Technology"/>
    <s v="Computer Peripherals"/>
    <s v="Small Pack"/>
    <x v="18"/>
    <n v="0.45"/>
    <s v="United States"/>
    <s v="South"/>
    <s v="Florida"/>
    <s v="Seminole"/>
    <n v="33772"/>
    <x v="1"/>
    <s v="Fri"/>
    <d v="2015-01-04T00:00:00"/>
    <n v="2"/>
    <n v="-127.008"/>
    <n v="3"/>
    <n v="52.47"/>
    <n v="85858"/>
    <n v="1"/>
    <n v="17.43"/>
    <s v="Sam"/>
  </r>
  <r>
    <n v="349"/>
    <n v="1"/>
    <s v="Kim Weiss"/>
    <s v="Medium"/>
    <n v="0.04"/>
    <s v="After Discount"/>
    <n v="99.23"/>
    <n v="8.99"/>
    <s v="Regular Air"/>
    <s v="Home Office"/>
    <s v="Furniture"/>
    <s v="Office Furnishings"/>
    <s v="Small Pack"/>
    <x v="19"/>
    <n v="0.35"/>
    <s v="United States"/>
    <s v="South"/>
    <s v="Florida"/>
    <s v="Miami"/>
    <n v="33132"/>
    <x v="1"/>
    <s v="Fri"/>
    <d v="2015-01-04T00:00:00"/>
    <n v="2"/>
    <n v="1916.6757"/>
    <n v="54"/>
    <n v="5555.6"/>
    <n v="11527"/>
    <n v="1"/>
    <n v="99.19"/>
    <s v="Sam"/>
  </r>
  <r>
    <n v="351"/>
    <n v="1"/>
    <s v="Juanita Coley Knox"/>
    <s v="Medium"/>
    <n v="0.04"/>
    <s v="After Discount"/>
    <n v="99.23"/>
    <n v="8.99"/>
    <s v="Regular Air"/>
    <s v="Home Office"/>
    <s v="Furniture"/>
    <s v="Office Furnishings"/>
    <s v="Small Pack"/>
    <x v="19"/>
    <n v="0.35"/>
    <s v="United States"/>
    <s v="East"/>
    <s v="New York"/>
    <s v="Watertown"/>
    <n v="13601"/>
    <x v="1"/>
    <s v="Fri"/>
    <d v="2015-01-04T00:00:00"/>
    <n v="2"/>
    <n v="993.83460000000002"/>
    <n v="14"/>
    <n v="1440.34"/>
    <n v="88686"/>
    <n v="1"/>
    <n v="99.19"/>
    <s v="Erin"/>
  </r>
  <r>
    <n v="388"/>
    <n v="1"/>
    <s v="Roger Schwartz"/>
    <s v="Critical"/>
    <n v="0.03"/>
    <s v="After Discount"/>
    <n v="5.28"/>
    <n v="5.66"/>
    <s v="Regular Air"/>
    <s v="Corporate"/>
    <s v="Office Supplies"/>
    <s v="Paper"/>
    <s v="Small Box"/>
    <x v="20"/>
    <n v="0.4"/>
    <s v="United States"/>
    <s v="Central"/>
    <s v="Nebraska"/>
    <s v="Kearney"/>
    <n v="68847"/>
    <x v="2"/>
    <s v="Sat"/>
    <d v="2015-01-05T00:00:00"/>
    <n v="2"/>
    <n v="-51.559199999999997"/>
    <n v="4"/>
    <n v="22.82"/>
    <n v="90337"/>
    <n v="1"/>
    <n v="5.25"/>
    <s v="Chris"/>
  </r>
  <r>
    <n v="388"/>
    <n v="0"/>
    <s v="Roger Schwartz"/>
    <s v="Critical"/>
    <n v="0.01"/>
    <s v="After Discount"/>
    <n v="110.99"/>
    <n v="2.5"/>
    <s v="Regular Air"/>
    <s v="Corporate"/>
    <s v="Technology"/>
    <s v="Telephones and Communication"/>
    <s v="Small Box"/>
    <x v="21"/>
    <n v="0.56999999999999995"/>
    <s v="United States"/>
    <s v="Central"/>
    <s v="Nebraska"/>
    <s v="Kearney"/>
    <n v="68847"/>
    <x v="2"/>
    <s v="Sat"/>
    <d v="2015-01-06T00:00:00"/>
    <n v="3"/>
    <n v="-263.56572"/>
    <n v="2"/>
    <n v="188.66"/>
    <n v="90337"/>
    <n v="0"/>
    <n v="110.97999999999999"/>
    <s v="Chris"/>
  </r>
  <r>
    <n v="114"/>
    <n v="1"/>
    <s v="Ron Newton"/>
    <s v="High"/>
    <n v="0.03"/>
    <s v="After Discount"/>
    <n v="4.26"/>
    <n v="1.2"/>
    <s v="Regular Air"/>
    <s v="Home Office"/>
    <s v="Office Supplies"/>
    <s v="Pens &amp; Art Supplies"/>
    <s v="Wrap Bag"/>
    <x v="22"/>
    <n v="0.44"/>
    <s v="United States"/>
    <s v="West"/>
    <s v="Oregon"/>
    <s v="Lake Oswego"/>
    <n v="97035"/>
    <x v="2"/>
    <s v="Sat"/>
    <d v="2015-01-04T00:00:00"/>
    <n v="1"/>
    <n v="18.658000000000001"/>
    <n v="7"/>
    <n v="29.5"/>
    <n v="89583"/>
    <n v="1"/>
    <n v="4.2299999999999995"/>
    <s v="William"/>
  </r>
  <r>
    <n v="117"/>
    <n v="1"/>
    <s v="Linda Weiss"/>
    <s v="High"/>
    <n v="0.03"/>
    <s v="After Discount"/>
    <n v="4.26"/>
    <n v="1.2"/>
    <s v="Regular Air"/>
    <s v="Home Office"/>
    <s v="Office Supplies"/>
    <s v="Pens &amp; Art Supplies"/>
    <s v="Wrap Bag"/>
    <x v="22"/>
    <n v="0.44"/>
    <s v="United States"/>
    <s v="West"/>
    <s v="Washington"/>
    <s v="Seattle"/>
    <n v="98103"/>
    <x v="2"/>
    <s v="Sat"/>
    <d v="2015-01-04T00:00:00"/>
    <n v="1"/>
    <n v="9.82"/>
    <n v="29"/>
    <n v="122.23"/>
    <n v="7909"/>
    <n v="1"/>
    <n v="4.2299999999999995"/>
    <s v="William"/>
  </r>
  <r>
    <n v="1988"/>
    <n v="1"/>
    <s v="Anna Burgess"/>
    <s v="High"/>
    <n v="0.05"/>
    <s v="After Discount"/>
    <n v="20.98"/>
    <n v="21.2"/>
    <s v="Regular Air"/>
    <s v="Home Office"/>
    <s v="Furniture"/>
    <s v="Office Furnishings"/>
    <s v="Medium Box"/>
    <x v="23"/>
    <n v="0.78"/>
    <s v="United States"/>
    <s v="West"/>
    <s v="Utah"/>
    <s v="Draper"/>
    <n v="84020"/>
    <x v="2"/>
    <s v="Sat"/>
    <d v="2015-01-04T00:00:00"/>
    <n v="1"/>
    <n v="-181.102"/>
    <n v="3"/>
    <n v="65.69"/>
    <n v="89999"/>
    <n v="1"/>
    <n v="20.93"/>
    <s v="William"/>
  </r>
  <r>
    <n v="2131"/>
    <n v="1"/>
    <s v="Mary Hewitt"/>
    <s v="High"/>
    <n v="0.09"/>
    <s v="After Discount"/>
    <n v="150.97999999999999"/>
    <n v="66.27"/>
    <s v="Delivery Truck"/>
    <s v="Home Office"/>
    <s v="Furniture"/>
    <s v="Bookcases"/>
    <s v="Jumbo Box"/>
    <x v="24"/>
    <n v="0.65"/>
    <s v="United States"/>
    <s v="Central"/>
    <s v="Missouri"/>
    <s v="Gladstone"/>
    <n v="64118"/>
    <x v="2"/>
    <s v="Sat"/>
    <d v="2015-01-04T00:00:00"/>
    <n v="1"/>
    <n v="-407.85"/>
    <n v="2"/>
    <n v="302.33999999999997"/>
    <n v="90079"/>
    <n v="1"/>
    <n v="150.88999999999999"/>
    <s v="Chris"/>
  </r>
  <r>
    <n v="2302"/>
    <n v="1"/>
    <s v="Beth Dolan"/>
    <s v="High"/>
    <n v="0.1"/>
    <s v="After Discount"/>
    <n v="12.53"/>
    <n v="0.49"/>
    <s v="Regular Air"/>
    <s v="Corporate"/>
    <s v="Office Supplies"/>
    <s v="Labels"/>
    <s v="Small Box"/>
    <x v="25"/>
    <n v="0.38"/>
    <s v="United States"/>
    <s v="South"/>
    <s v="Florida"/>
    <s v="Panama City"/>
    <n v="32404"/>
    <x v="2"/>
    <s v="Sat"/>
    <d v="2015-01-04T00:00:00"/>
    <n v="1"/>
    <n v="244.464"/>
    <n v="8"/>
    <n v="92.02"/>
    <n v="87696"/>
    <n v="1"/>
    <n v="12.43"/>
    <s v="Sam"/>
  </r>
  <r>
    <n v="2302"/>
    <n v="0"/>
    <s v="Beth Dolan"/>
    <s v="High"/>
    <n v="0.1"/>
    <s v="After Discount"/>
    <n v="146.34"/>
    <n v="43.75"/>
    <s v="Delivery Truck"/>
    <s v="Corporate"/>
    <s v="Furniture"/>
    <s v="Tables"/>
    <s v="Jumbo Box"/>
    <x v="26"/>
    <n v="0.64"/>
    <s v="United States"/>
    <s v="South"/>
    <s v="Florida"/>
    <s v="Panama City"/>
    <n v="32404"/>
    <x v="2"/>
    <s v="Sat"/>
    <d v="2015-01-04T00:00:00"/>
    <n v="1"/>
    <n v="-473.57799999999997"/>
    <n v="2"/>
    <n v="283.55"/>
    <n v="87696"/>
    <n v="0"/>
    <n v="146.24"/>
    <s v="Sam"/>
  </r>
  <r>
    <n v="2303"/>
    <n v="1"/>
    <s v="Joe Baldwin"/>
    <s v="High"/>
    <n v="0.1"/>
    <s v="After Discount"/>
    <n v="146.34"/>
    <n v="43.75"/>
    <s v="Delivery Truck"/>
    <s v="Corporate"/>
    <s v="Furniture"/>
    <s v="Tables"/>
    <s v="Jumbo Box"/>
    <x v="26"/>
    <n v="0.64"/>
    <s v="United States"/>
    <s v="East"/>
    <s v="New York"/>
    <s v="New York City"/>
    <n v="10011"/>
    <x v="2"/>
    <s v="Sat"/>
    <d v="2015-01-04T00:00:00"/>
    <n v="1"/>
    <n v="-270.85000000000002"/>
    <n v="6"/>
    <n v="850.64"/>
    <n v="37987"/>
    <n v="1"/>
    <n v="146.24"/>
    <s v="Erin"/>
  </r>
  <r>
    <n v="2458"/>
    <n v="1"/>
    <s v="Troy Casey"/>
    <s v="High"/>
    <n v="0.03"/>
    <s v="After Discount"/>
    <n v="6.48"/>
    <n v="8.73"/>
    <s v="Regular Air"/>
    <s v="Home Office"/>
    <s v="Office Supplies"/>
    <s v="Paper"/>
    <s v="Small Box"/>
    <x v="27"/>
    <n v="0.37"/>
    <s v="United States"/>
    <s v="Central"/>
    <s v="Minnesota"/>
    <s v="Edina"/>
    <n v="55410"/>
    <x v="2"/>
    <s v="Sat"/>
    <d v="2015-01-05T00:00:00"/>
    <n v="2"/>
    <n v="-35.04"/>
    <n v="2"/>
    <n v="15.95"/>
    <n v="91285"/>
    <n v="1"/>
    <n v="6.45"/>
    <s v="Chris"/>
  </r>
  <r>
    <n v="2460"/>
    <n v="1"/>
    <s v="Lucille Gibbons"/>
    <s v="High"/>
    <n v="0.03"/>
    <s v="After Discount"/>
    <n v="6.48"/>
    <n v="8.73"/>
    <s v="Regular Air"/>
    <s v="Home Office"/>
    <s v="Office Supplies"/>
    <s v="Paper"/>
    <s v="Small Box"/>
    <x v="27"/>
    <n v="0.37"/>
    <s v="United States"/>
    <s v="East"/>
    <s v="New York"/>
    <s v="New York City"/>
    <n v="10035"/>
    <x v="2"/>
    <s v="Sat"/>
    <d v="2015-01-05T00:00:00"/>
    <n v="2"/>
    <n v="-35.04"/>
    <n v="8"/>
    <n v="63.78"/>
    <n v="30785"/>
    <n v="1"/>
    <n v="6.45"/>
    <s v="Erin"/>
  </r>
  <r>
    <n v="2460"/>
    <n v="0"/>
    <s v="Lucille Gibbons"/>
    <s v="High"/>
    <n v="7.0000000000000007E-2"/>
    <s v="After Discount"/>
    <n v="9.93"/>
    <n v="1.0900000000000001"/>
    <s v="Regular Air"/>
    <s v="Home Office"/>
    <s v="Office Supplies"/>
    <s v="Pens &amp; Art Supplies"/>
    <s v="Wrap Bag"/>
    <x v="28"/>
    <n v="0.43"/>
    <s v="United States"/>
    <s v="East"/>
    <s v="New York"/>
    <s v="New York City"/>
    <n v="10035"/>
    <x v="2"/>
    <s v="Sat"/>
    <d v="2015-01-06T00:00:00"/>
    <n v="3"/>
    <n v="149.53"/>
    <n v="46"/>
    <n v="451.61"/>
    <n v="30785"/>
    <n v="0"/>
    <n v="9.86"/>
    <s v="Erin"/>
  </r>
  <r>
    <n v="2579"/>
    <n v="1"/>
    <s v="Marshall Sutherland"/>
    <s v="High"/>
    <n v="0.09"/>
    <s v="After Discount"/>
    <n v="212.6"/>
    <n v="52.2"/>
    <s v="Delivery Truck"/>
    <s v="Home Office"/>
    <s v="Furniture"/>
    <s v="Tables"/>
    <s v="Jumbo Box"/>
    <x v="29"/>
    <n v="0.64"/>
    <s v="United States"/>
    <s v="South"/>
    <s v="Alabama"/>
    <s v="Phenix City"/>
    <n v="36869"/>
    <x v="2"/>
    <s v="Sat"/>
    <d v="2015-01-04T00:00:00"/>
    <n v="1"/>
    <n v="-274.49799999999999"/>
    <n v="1"/>
    <n v="174.5"/>
    <n v="88296"/>
    <n v="1"/>
    <n v="212.51"/>
    <s v="Sam"/>
  </r>
  <r>
    <n v="169"/>
    <n v="1"/>
    <s v="Janice Cole"/>
    <s v="Low"/>
    <n v="0.08"/>
    <s v="After Discount"/>
    <n v="43.22"/>
    <n v="16.71"/>
    <s v="Regular Air"/>
    <s v="Corporate"/>
    <s v="Technology"/>
    <s v="Computer Peripherals"/>
    <s v="Small Box"/>
    <x v="30"/>
    <n v="0.66"/>
    <s v="United States"/>
    <s v="South"/>
    <s v="Louisiana"/>
    <s v="Baton Rouge"/>
    <n v="70802"/>
    <x v="2"/>
    <s v="Sat"/>
    <d v="2015-01-05T00:00:00"/>
    <n v="2"/>
    <n v="280.27458000000001"/>
    <n v="3"/>
    <n v="130.62"/>
    <n v="87463"/>
    <n v="1"/>
    <n v="43.14"/>
    <s v="Sam"/>
  </r>
  <r>
    <n v="169"/>
    <n v="0"/>
    <s v="Janice Cole"/>
    <s v="Low"/>
    <n v="0.05"/>
    <s v="After Discount"/>
    <n v="574.74"/>
    <n v="24.49"/>
    <s v="Regular Air"/>
    <s v="Corporate"/>
    <s v="Technology"/>
    <s v="Office Machines"/>
    <s v="Large Box"/>
    <x v="31"/>
    <n v="0.37"/>
    <s v="United States"/>
    <s v="South"/>
    <s v="Louisiana"/>
    <s v="Baton Rouge"/>
    <n v="70802"/>
    <x v="2"/>
    <s v="Sat"/>
    <d v="2015-01-10T00:00:00"/>
    <n v="7"/>
    <n v="-112.4263"/>
    <n v="12"/>
    <n v="6945.16"/>
    <n v="87463"/>
    <n v="0"/>
    <n v="574.69000000000005"/>
    <s v="Sam"/>
  </r>
  <r>
    <n v="169"/>
    <n v="0"/>
    <s v="Janice Cole"/>
    <s v="Low"/>
    <n v="0.04"/>
    <s v="After Discount"/>
    <n v="10.14"/>
    <n v="2.27"/>
    <s v="Regular Air"/>
    <s v="Corporate"/>
    <s v="Office Supplies"/>
    <s v="Paper"/>
    <s v="Wrap Bag"/>
    <x v="32"/>
    <n v="0.36"/>
    <s v="United States"/>
    <s v="South"/>
    <s v="Louisiana"/>
    <s v="Baton Rouge"/>
    <n v="70802"/>
    <x v="2"/>
    <s v="Sat"/>
    <d v="2015-01-07T00:00:00"/>
    <n v="4"/>
    <n v="24.923999999999999"/>
    <n v="3"/>
    <n v="30.94"/>
    <n v="87463"/>
    <n v="0"/>
    <n v="10.100000000000001"/>
    <s v="Sam"/>
  </r>
  <r>
    <n v="1777"/>
    <n v="1"/>
    <s v="Miriam Greenberg"/>
    <s v="Low"/>
    <n v="0.02"/>
    <s v="After Discount"/>
    <n v="10.06"/>
    <n v="2.06"/>
    <s v="Regular Air"/>
    <s v="Consumer"/>
    <s v="Office Supplies"/>
    <s v="Paper"/>
    <s v="Wrap Bag"/>
    <x v="33"/>
    <n v="0.39"/>
    <s v="United States"/>
    <s v="Central"/>
    <s v="Indiana"/>
    <s v="Valparaiso"/>
    <n v="46383"/>
    <x v="2"/>
    <s v="Sat"/>
    <d v="2015-01-08T00:00:00"/>
    <n v="5"/>
    <n v="90.624600000000001"/>
    <n v="13"/>
    <n v="131.34"/>
    <n v="89940"/>
    <n v="1"/>
    <n v="10.040000000000001"/>
    <s v="Chris"/>
  </r>
  <r>
    <n v="2081"/>
    <n v="1"/>
    <s v="Matthew Conway"/>
    <s v="Low"/>
    <n v="0.09"/>
    <s v="After Discount"/>
    <n v="1.48"/>
    <n v="0.7"/>
    <s v="Regular Air"/>
    <s v="Corporate"/>
    <s v="Office Supplies"/>
    <s v="Rubber Bands"/>
    <s v="Wrap Bag"/>
    <x v="34"/>
    <n v="0.37"/>
    <s v="United States"/>
    <s v="East"/>
    <s v="New York"/>
    <s v="Ithaca"/>
    <n v="14853"/>
    <x v="2"/>
    <s v="Sat"/>
    <d v="2015-01-05T00:00:00"/>
    <n v="2"/>
    <n v="1.68"/>
    <n v="6"/>
    <n v="8.9499999999999993"/>
    <n v="86092"/>
    <n v="1"/>
    <n v="1.39"/>
    <s v="Erin"/>
  </r>
  <r>
    <n v="193"/>
    <n v="1"/>
    <s v="Danny Hong"/>
    <s v="Not Specified"/>
    <n v="0"/>
    <s v=" No Discount"/>
    <n v="213.45"/>
    <n v="14.7"/>
    <s v="Delivery Truck"/>
    <s v="Corporate"/>
    <s v="Technology"/>
    <s v="Office Machines"/>
    <s v="Jumbo Drum"/>
    <x v="35"/>
    <n v="0.59"/>
    <s v="United States"/>
    <s v="West"/>
    <s v="Utah"/>
    <s v="Layton"/>
    <n v="84041"/>
    <x v="2"/>
    <s v="Sat"/>
    <d v="2015-01-05T00:00:00"/>
    <n v="2"/>
    <n v="-560.81417999999996"/>
    <n v="1"/>
    <n v="224.12"/>
    <n v="90430"/>
    <n v="1"/>
    <n v="213.45"/>
    <s v="William"/>
  </r>
  <r>
    <n v="2203"/>
    <n v="1"/>
    <s v="Eddie Walker"/>
    <s v="Critical"/>
    <n v="0.03"/>
    <s v="After Discount"/>
    <n v="399.98"/>
    <n v="12.06"/>
    <s v="Delivery Truck"/>
    <s v="Home Office"/>
    <s v="Technology"/>
    <s v="Office Machines"/>
    <s v="Jumbo Box"/>
    <x v="36"/>
    <n v="0.56000000000000005"/>
    <s v="United States"/>
    <s v="Central"/>
    <s v="Minnesota"/>
    <s v="Brooklyn Park"/>
    <n v="55445"/>
    <x v="3"/>
    <s v="Sun"/>
    <d v="2015-01-06T00:00:00"/>
    <n v="2"/>
    <n v="-663.51419999999996"/>
    <n v="2"/>
    <n v="807"/>
    <n v="86052"/>
    <n v="1"/>
    <n v="399.95000000000005"/>
    <s v="Chris"/>
  </r>
  <r>
    <n v="3146"/>
    <n v="1"/>
    <s v="Maureen Stout"/>
    <s v="Critical"/>
    <n v="0.03"/>
    <s v="After Discount"/>
    <n v="3.36"/>
    <n v="6.27"/>
    <s v="Regular Air"/>
    <s v="Corporate"/>
    <s v="Office Supplies"/>
    <s v="Binders and Binder Accessories"/>
    <s v="Small Box"/>
    <x v="37"/>
    <n v="0.4"/>
    <s v="United States"/>
    <s v="Central"/>
    <s v="Texas"/>
    <s v="Pharr"/>
    <n v="78577"/>
    <x v="3"/>
    <s v="Sun"/>
    <d v="2015-01-05T00:00:00"/>
    <n v="1"/>
    <n v="-94.258600000000001"/>
    <n v="4"/>
    <n v="14.9"/>
    <n v="85850"/>
    <n v="1"/>
    <n v="3.33"/>
    <s v="Chris"/>
  </r>
  <r>
    <n v="3146"/>
    <n v="0"/>
    <s v="Maureen Stout"/>
    <s v="Critical"/>
    <n v="7.0000000000000007E-2"/>
    <s v="After Discount"/>
    <n v="3.71"/>
    <n v="1.93"/>
    <s v="Express Air"/>
    <s v="Corporate"/>
    <s v="Office Supplies"/>
    <s v="Paper"/>
    <s v="Wrap Bag"/>
    <x v="38"/>
    <n v="0.35"/>
    <s v="United States"/>
    <s v="Central"/>
    <s v="Texas"/>
    <s v="Pharr"/>
    <n v="78577"/>
    <x v="3"/>
    <s v="Sun"/>
    <d v="2015-01-06T00:00:00"/>
    <n v="2"/>
    <n v="6.3308"/>
    <n v="11"/>
    <n v="39.64"/>
    <n v="85850"/>
    <n v="0"/>
    <n v="3.64"/>
    <s v="Chris"/>
  </r>
  <r>
    <n v="915"/>
    <n v="1"/>
    <s v="Carol Sherrill"/>
    <s v="High"/>
    <n v="0.06"/>
    <s v="After Discount"/>
    <n v="350.98"/>
    <n v="30"/>
    <s v="Delivery Truck"/>
    <s v="Home Office"/>
    <s v="Furniture"/>
    <s v="Chairs &amp; Chairmats"/>
    <s v="Jumbo Drum"/>
    <x v="39"/>
    <n v="0.61"/>
    <s v="United States"/>
    <s v="Central"/>
    <s v="Texas"/>
    <s v="Bryan"/>
    <n v="77803"/>
    <x v="3"/>
    <s v="Sun"/>
    <d v="2015-01-05T00:00:00"/>
    <n v="1"/>
    <n v="-489.41559999999998"/>
    <n v="1"/>
    <n v="346.52"/>
    <n v="86356"/>
    <n v="1"/>
    <n v="350.92"/>
    <s v="Chris"/>
  </r>
  <r>
    <n v="2393"/>
    <n v="1"/>
    <s v="Debbie Dillon"/>
    <s v="High"/>
    <n v="0.06"/>
    <s v="After Discount"/>
    <n v="105.29"/>
    <n v="10.119999999999999"/>
    <s v="Regular Air"/>
    <s v="Corporate"/>
    <s v="Furniture"/>
    <s v="Office Furnishings"/>
    <s v="Large Box"/>
    <x v="40"/>
    <n v="0.79"/>
    <s v="United States"/>
    <s v="South"/>
    <s v="Georgia"/>
    <s v="Roswell"/>
    <n v="30076"/>
    <x v="3"/>
    <s v="Sun"/>
    <d v="2015-01-06T00:00:00"/>
    <n v="2"/>
    <n v="-45.01"/>
    <n v="12"/>
    <n v="1202.6600000000001"/>
    <n v="86951"/>
    <n v="1"/>
    <n v="105.23"/>
    <s v="Sam"/>
  </r>
  <r>
    <n v="916"/>
    <n v="1"/>
    <s v="Marion Wilcox"/>
    <s v="Low"/>
    <n v="0.05"/>
    <s v="After Discount"/>
    <n v="161.55000000000001"/>
    <n v="19.989999999999998"/>
    <s v="Regular Air"/>
    <s v="Corporate"/>
    <s v="Office Supplies"/>
    <s v="Storage &amp; Organization"/>
    <s v="Small Box"/>
    <x v="7"/>
    <n v="0.66"/>
    <s v="United States"/>
    <s v="Central"/>
    <s v="Texas"/>
    <s v="Burleson"/>
    <n v="76028"/>
    <x v="3"/>
    <s v="Sun"/>
    <d v="2015-01-11T00:00:00"/>
    <n v="7"/>
    <n v="35.31"/>
    <n v="3"/>
    <n v="499.31"/>
    <n v="86357"/>
    <n v="1"/>
    <n v="161.5"/>
    <s v="Chris"/>
  </r>
  <r>
    <n v="1142"/>
    <n v="1"/>
    <s v="Russell Chan"/>
    <s v="Medium"/>
    <n v="0.05"/>
    <s v="After Discount"/>
    <n v="363.25"/>
    <n v="19.989999999999998"/>
    <s v="Regular Air"/>
    <s v="Home Office"/>
    <s v="Office Supplies"/>
    <s v="Appliances"/>
    <s v="Small Box"/>
    <x v="41"/>
    <n v="0.56999999999999995"/>
    <s v="United States"/>
    <s v="Central"/>
    <s v="Texas"/>
    <s v="Waco"/>
    <n v="76706"/>
    <x v="3"/>
    <s v="Sun"/>
    <d v="2015-01-06T00:00:00"/>
    <n v="2"/>
    <n v="1766.7795000000001"/>
    <n v="7"/>
    <n v="2560.5500000000002"/>
    <n v="86573"/>
    <n v="1"/>
    <n v="363.2"/>
    <s v="Chris"/>
  </r>
  <r>
    <n v="890"/>
    <n v="1"/>
    <s v="Billie Fowler"/>
    <s v="Critical"/>
    <n v="0.08"/>
    <s v="After Discount"/>
    <n v="1.81"/>
    <n v="0.75"/>
    <s v="Regular Air"/>
    <s v="Consumer"/>
    <s v="Furniture"/>
    <s v="Chairs &amp; Chairmats"/>
    <s v="Jumbo Drum"/>
    <x v="42"/>
    <n v="0.57999999999999996"/>
    <s v="United States"/>
    <s v="Central"/>
    <s v="Texas"/>
    <s v="Bedford"/>
    <n v="76021"/>
    <x v="4"/>
    <s v="Mon"/>
    <d v="2015-01-06T00:00:00"/>
    <n v="1"/>
    <n v="1.3224"/>
    <n v="11"/>
    <n v="19.97"/>
    <n v="89536"/>
    <n v="1"/>
    <n v="1.73"/>
    <s v="Chris"/>
  </r>
  <r>
    <n v="890"/>
    <n v="0"/>
    <s v="Billie Fowler"/>
    <s v="Critical"/>
    <n v="0.04"/>
    <s v="After Discount"/>
    <n v="125.99"/>
    <n v="5.26"/>
    <s v="Regular Air"/>
    <s v="Consumer"/>
    <s v="Technology"/>
    <s v="Telephones and Communication"/>
    <s v="Small Box"/>
    <x v="43"/>
    <n v="0.55000000000000004"/>
    <s v="United States"/>
    <s v="Central"/>
    <s v="Texas"/>
    <s v="Bedford"/>
    <n v="76021"/>
    <x v="4"/>
    <s v="Mon"/>
    <d v="2015-01-05T00:00:00"/>
    <n v="0"/>
    <n v="455.42070000000001"/>
    <n v="6"/>
    <n v="660.03"/>
    <n v="89536"/>
    <n v="0"/>
    <n v="125.94999999999999"/>
    <s v="Chris"/>
  </r>
  <r>
    <n v="2630"/>
    <n v="1"/>
    <s v="Betsy Puckett"/>
    <s v="Critical"/>
    <n v="0.01"/>
    <s v="After Discount"/>
    <n v="194.3"/>
    <n v="11.54"/>
    <s v="Regular Air"/>
    <s v="Small Business"/>
    <s v="Furniture"/>
    <s v="Office Furnishings"/>
    <s v="Large Box"/>
    <x v="44"/>
    <n v="0.59"/>
    <s v="United States"/>
    <s v="Central"/>
    <s v="Oklahoma"/>
    <s v="Norman"/>
    <n v="73071"/>
    <x v="4"/>
    <s v="Mon"/>
    <d v="2015-01-07T00:00:00"/>
    <n v="2"/>
    <n v="690.17939999999999"/>
    <n v="5"/>
    <n v="1000.26"/>
    <n v="85914"/>
    <n v="1"/>
    <n v="194.29000000000002"/>
    <s v="Chris"/>
  </r>
  <r>
    <n v="2630"/>
    <n v="0"/>
    <s v="Betsy Puckett"/>
    <s v="Critical"/>
    <n v="0.02"/>
    <s v="After Discount"/>
    <n v="209.84"/>
    <n v="21.21"/>
    <s v="Regular Air"/>
    <s v="Small Business"/>
    <s v="Furniture"/>
    <s v="Office Furnishings"/>
    <s v="Large Box"/>
    <x v="45"/>
    <n v="0.59"/>
    <s v="United States"/>
    <s v="Central"/>
    <s v="Oklahoma"/>
    <s v="Norman"/>
    <n v="73071"/>
    <x v="4"/>
    <s v="Mon"/>
    <d v="2015-01-06T00:00:00"/>
    <n v="1"/>
    <n v="1507.6431"/>
    <n v="10"/>
    <n v="2184.9899999999998"/>
    <n v="85914"/>
    <n v="0"/>
    <n v="209.82"/>
    <s v="Chris"/>
  </r>
  <r>
    <n v="2630"/>
    <n v="0"/>
    <s v="Betsy Puckett"/>
    <s v="Critical"/>
    <n v="0"/>
    <s v=" No Discount"/>
    <n v="145.44999999999999"/>
    <n v="17.850000000000001"/>
    <s v="Delivery Truck"/>
    <s v="Small Business"/>
    <s v="Technology"/>
    <s v="Office Machines"/>
    <s v="Jumbo Drum"/>
    <x v="46"/>
    <n v="0.56000000000000005"/>
    <s v="United States"/>
    <s v="Central"/>
    <s v="Oklahoma"/>
    <s v="Norman"/>
    <n v="73071"/>
    <x v="4"/>
    <s v="Mon"/>
    <d v="2015-01-07T00:00:00"/>
    <n v="2"/>
    <n v="801.74680000000001"/>
    <n v="8"/>
    <n v="1191.2"/>
    <n v="85914"/>
    <n v="0"/>
    <n v="145.44999999999999"/>
    <s v="Chris"/>
  </r>
  <r>
    <n v="2206"/>
    <n v="1"/>
    <s v="Bobby Powell"/>
    <s v="High"/>
    <n v="0.03"/>
    <s v="After Discount"/>
    <n v="28.48"/>
    <n v="1.99"/>
    <s v="Regular Air"/>
    <s v="Consumer"/>
    <s v="Technology"/>
    <s v="Computer Peripherals"/>
    <s v="Small Pack"/>
    <x v="47"/>
    <n v="0.4"/>
    <s v="United States"/>
    <s v="Central"/>
    <s v="Iowa"/>
    <s v="Fort Dodge"/>
    <n v="50501"/>
    <x v="4"/>
    <s v="Mon"/>
    <d v="2015-01-06T00:00:00"/>
    <n v="1"/>
    <n v="-35.290399999999998"/>
    <n v="2"/>
    <n v="55.25"/>
    <n v="86258"/>
    <n v="1"/>
    <n v="28.45"/>
    <s v="Chris"/>
  </r>
  <r>
    <n v="2206"/>
    <n v="0"/>
    <s v="Bobby Powell"/>
    <s v="High"/>
    <n v="0.01"/>
    <s v="After Discount"/>
    <n v="205.99"/>
    <n v="5.99"/>
    <s v="Regular Air"/>
    <s v="Consumer"/>
    <s v="Technology"/>
    <s v="Telephones and Communication"/>
    <s v="Small Box"/>
    <x v="48"/>
    <n v="0.59"/>
    <s v="United States"/>
    <s v="Central"/>
    <s v="Iowa"/>
    <s v="Fort Dodge"/>
    <n v="50501"/>
    <x v="4"/>
    <s v="Mon"/>
    <d v="2015-01-07T00:00:00"/>
    <n v="2"/>
    <n v="-74.883600000000001"/>
    <n v="3"/>
    <n v="551.22"/>
    <n v="86258"/>
    <n v="0"/>
    <n v="205.98000000000002"/>
    <s v="Chris"/>
  </r>
  <r>
    <n v="3125"/>
    <n v="1"/>
    <s v="Guy McDonald"/>
    <s v="High"/>
    <n v="0.08"/>
    <s v="After Discount"/>
    <n v="120.97"/>
    <n v="26.3"/>
    <s v="Delivery Truck"/>
    <s v="Home Office"/>
    <s v="Technology"/>
    <s v="Office Machines"/>
    <s v="Jumbo Drum"/>
    <x v="49"/>
    <n v="0.38"/>
    <s v="United States"/>
    <s v="Central"/>
    <s v="Illinois"/>
    <s v="Mount Prospect"/>
    <n v="60056"/>
    <x v="4"/>
    <s v="Mon"/>
    <d v="2015-01-07T00:00:00"/>
    <n v="2"/>
    <n v="-233.840688"/>
    <n v="2"/>
    <n v="233.58"/>
    <n v="87285"/>
    <n v="1"/>
    <n v="120.89"/>
    <s v="Chris"/>
  </r>
  <r>
    <n v="451"/>
    <n v="1"/>
    <s v="Joyce Murray"/>
    <s v="Low"/>
    <n v="0.01"/>
    <s v="After Discount"/>
    <n v="8.8800000000000008"/>
    <n v="6.28"/>
    <s v="Regular Air"/>
    <s v="Home Office"/>
    <s v="Office Supplies"/>
    <s v="Binders and Binder Accessories"/>
    <s v="Small Box"/>
    <x v="50"/>
    <n v="0.35"/>
    <s v="United States"/>
    <s v="West"/>
    <s v="California"/>
    <s v="Los Altos"/>
    <n v="94024"/>
    <x v="4"/>
    <s v="Mon"/>
    <d v="2015-01-10T00:00:00"/>
    <n v="5"/>
    <n v="-15.456"/>
    <n v="2"/>
    <n v="19.86"/>
    <n v="86013"/>
    <n v="1"/>
    <n v="8.870000000000001"/>
    <s v="William"/>
  </r>
  <r>
    <n v="451"/>
    <n v="0"/>
    <s v="Joyce Murray"/>
    <s v="Low"/>
    <n v="0.06"/>
    <s v="After Discount"/>
    <n v="2.88"/>
    <n v="0.99"/>
    <s v="Regular Air"/>
    <s v="Home Office"/>
    <s v="Office Supplies"/>
    <s v="Labels"/>
    <s v="Small Box"/>
    <x v="51"/>
    <n v="0.36"/>
    <s v="United States"/>
    <s v="West"/>
    <s v="California"/>
    <s v="Los Altos"/>
    <n v="94024"/>
    <x v="4"/>
    <s v="Mon"/>
    <d v="2015-01-14T00:00:00"/>
    <n v="9"/>
    <n v="16.049399999999999"/>
    <n v="8"/>
    <n v="23.26"/>
    <n v="86013"/>
    <n v="0"/>
    <n v="2.82"/>
    <s v="William"/>
  </r>
  <r>
    <n v="1314"/>
    <n v="1"/>
    <s v="Keith Marsh"/>
    <s v="Low"/>
    <n v="0.05"/>
    <s v="After Discount"/>
    <n v="80.98"/>
    <n v="35"/>
    <s v="Regular Air"/>
    <s v="Home Office"/>
    <s v="Office Supplies"/>
    <s v="Storage &amp; Organization"/>
    <s v="Large Box"/>
    <x v="52"/>
    <n v="0.81"/>
    <s v="United States"/>
    <s v="West"/>
    <s v="California"/>
    <s v="Los Angeles"/>
    <n v="90058"/>
    <x v="4"/>
    <s v="Mon"/>
    <d v="2015-01-09T00:00:00"/>
    <n v="4"/>
    <n v="-746.44"/>
    <n v="34"/>
    <n v="2710.47"/>
    <n v="27013"/>
    <n v="1"/>
    <n v="80.930000000000007"/>
    <s v="William"/>
  </r>
  <r>
    <n v="1314"/>
    <n v="0"/>
    <s v="Keith Marsh"/>
    <s v="Low"/>
    <n v="0.05"/>
    <s v="After Discount"/>
    <n v="279.48"/>
    <n v="35"/>
    <s v="Regular Air"/>
    <s v="Home Office"/>
    <s v="Office Supplies"/>
    <s v="Storage &amp; Organization"/>
    <s v="Large Box"/>
    <x v="53"/>
    <n v="0.8"/>
    <s v="United States"/>
    <s v="West"/>
    <s v="California"/>
    <s v="Los Angeles"/>
    <n v="90058"/>
    <x v="4"/>
    <s v="Mon"/>
    <d v="2015-01-05T00:00:00"/>
    <n v="0"/>
    <n v="-274.95"/>
    <n v="31"/>
    <n v="8354.73"/>
    <n v="27013"/>
    <n v="0"/>
    <n v="279.43"/>
    <s v="William"/>
  </r>
  <r>
    <n v="1316"/>
    <n v="1"/>
    <s v="Marion Lindsey"/>
    <s v="Low"/>
    <n v="0.05"/>
    <s v="After Discount"/>
    <n v="80.98"/>
    <n v="35"/>
    <s v="Regular Air"/>
    <s v="Home Office"/>
    <s v="Office Supplies"/>
    <s v="Storage &amp; Organization"/>
    <s v="Large Box"/>
    <x v="52"/>
    <n v="0.81"/>
    <s v="United States"/>
    <s v="West"/>
    <s v="Colorado"/>
    <s v="Commerce City"/>
    <n v="80022"/>
    <x v="4"/>
    <s v="Mon"/>
    <d v="2015-01-09T00:00:00"/>
    <n v="4"/>
    <n v="-746.44"/>
    <n v="8"/>
    <n v="637.76"/>
    <n v="87603"/>
    <n v="1"/>
    <n v="80.930000000000007"/>
    <s v="William"/>
  </r>
  <r>
    <n v="1316"/>
    <n v="0"/>
    <s v="Marion Lindsey"/>
    <s v="Low"/>
    <n v="0.05"/>
    <s v="After Discount"/>
    <n v="279.48"/>
    <n v="35"/>
    <s v="Regular Air"/>
    <s v="Home Office"/>
    <s v="Office Supplies"/>
    <s v="Storage &amp; Organization"/>
    <s v="Large Box"/>
    <x v="53"/>
    <n v="0.8"/>
    <s v="United States"/>
    <s v="West"/>
    <s v="Colorado"/>
    <s v="Commerce City"/>
    <n v="80022"/>
    <x v="4"/>
    <s v="Mon"/>
    <d v="2015-01-05T00:00:00"/>
    <n v="0"/>
    <n v="-274.95"/>
    <n v="8"/>
    <n v="2156.06"/>
    <n v="87603"/>
    <n v="0"/>
    <n v="279.43"/>
    <s v="William"/>
  </r>
  <r>
    <n v="3331"/>
    <n v="1"/>
    <s v="Elisabeth Shaw"/>
    <s v="Medium"/>
    <n v="0.09"/>
    <s v="After Discount"/>
    <n v="5.98"/>
    <n v="4.6900000000000004"/>
    <s v="Regular Air"/>
    <s v="Corporate"/>
    <s v="Office Supplies"/>
    <s v="Storage &amp; Organization"/>
    <s v="Small Box"/>
    <x v="54"/>
    <n v="0.68"/>
    <s v="United States"/>
    <s v="South"/>
    <s v="Florida"/>
    <s v="Ormond Beach"/>
    <n v="32174"/>
    <x v="4"/>
    <s v="Mon"/>
    <d v="2015-01-06T00:00:00"/>
    <n v="1"/>
    <n v="-781.13419999999996"/>
    <n v="11"/>
    <n v="65.849999999999994"/>
    <n v="86283"/>
    <n v="1"/>
    <n v="5.8900000000000006"/>
    <s v="Sam"/>
  </r>
  <r>
    <n v="1085"/>
    <n v="1"/>
    <s v="Ted Dunlap"/>
    <s v="Not Specified"/>
    <n v="0.05"/>
    <s v="After Discount"/>
    <n v="7.64"/>
    <n v="5.83"/>
    <s v="Regular Air"/>
    <s v="Home Office"/>
    <s v="Office Supplies"/>
    <s v="Paper"/>
    <s v="Wrap Bag"/>
    <x v="55"/>
    <n v="0.36"/>
    <s v="United States"/>
    <s v="East"/>
    <s v="New York"/>
    <s v="Deer Park"/>
    <n v="11729"/>
    <x v="4"/>
    <s v="Mon"/>
    <d v="2015-01-06T00:00:00"/>
    <n v="1"/>
    <n v="-40.275199999999998"/>
    <n v="6"/>
    <n v="47.18"/>
    <n v="86122"/>
    <n v="1"/>
    <n v="7.59"/>
    <s v="Erin"/>
  </r>
  <r>
    <n v="2151"/>
    <n v="1"/>
    <s v="Melinda Rogers"/>
    <s v="Not Specified"/>
    <n v="0.08"/>
    <s v="After Discount"/>
    <n v="243.98"/>
    <n v="43.32"/>
    <s v="Delivery Truck"/>
    <s v="Corporate"/>
    <s v="Furniture"/>
    <s v="Chairs &amp; Chairmats"/>
    <s v="Jumbo Drum"/>
    <x v="56"/>
    <n v="0.55000000000000004"/>
    <s v="United States"/>
    <s v="Central"/>
    <s v="Iowa"/>
    <s v="Dubuque"/>
    <n v="52001"/>
    <x v="4"/>
    <s v="Mon"/>
    <d v="2015-01-06T00:00:00"/>
    <n v="1"/>
    <n v="-162.8244"/>
    <n v="1"/>
    <n v="248.84"/>
    <n v="90404"/>
    <n v="1"/>
    <n v="243.89999999999998"/>
    <s v="Chris"/>
  </r>
  <r>
    <n v="1793"/>
    <n v="1"/>
    <s v="Derek Jernigan"/>
    <s v="Critical"/>
    <n v="0.04"/>
    <s v="After Discount"/>
    <n v="880.98"/>
    <n v="44.55"/>
    <s v="Delivery Truck"/>
    <s v="Home Office"/>
    <s v="Furniture"/>
    <s v="Bookcases"/>
    <s v="Jumbo Box"/>
    <x v="57"/>
    <n v="0.62"/>
    <s v="United States"/>
    <s v="Central"/>
    <s v="Illinois"/>
    <s v="Galesburg"/>
    <n v="61401"/>
    <x v="5"/>
    <s v="Tue"/>
    <d v="2015-01-07T00:00:00"/>
    <n v="1"/>
    <n v="-13706.464"/>
    <n v="8"/>
    <n v="6968.9"/>
    <n v="87853"/>
    <n v="1"/>
    <n v="880.94"/>
    <s v="Chris"/>
  </r>
  <r>
    <n v="2418"/>
    <n v="1"/>
    <s v="Kyle Fink"/>
    <s v="Critical"/>
    <n v="0.03"/>
    <s v="After Discount"/>
    <n v="2.1"/>
    <n v="0.7"/>
    <s v="Regular Air"/>
    <s v="Consumer"/>
    <s v="Office Supplies"/>
    <s v="Pens &amp; Art Supplies"/>
    <s v="Wrap Bag"/>
    <x v="58"/>
    <n v="0.56999999999999995"/>
    <s v="United States"/>
    <s v="South"/>
    <s v="Virginia"/>
    <s v="Petersburg"/>
    <n v="23805"/>
    <x v="5"/>
    <s v="Tue"/>
    <d v="2015-01-07T00:00:00"/>
    <n v="1"/>
    <n v="-1473.9059999999999"/>
    <n v="4"/>
    <n v="8.7200000000000006"/>
    <n v="86750"/>
    <n v="1"/>
    <n v="2.0700000000000003"/>
    <s v="Sam"/>
  </r>
  <r>
    <n v="1782"/>
    <n v="1"/>
    <s v="Lawrence Dennis"/>
    <s v="High"/>
    <n v="0.03"/>
    <s v="After Discount"/>
    <n v="3.28"/>
    <n v="3.97"/>
    <s v="Regular Air"/>
    <s v="Home Office"/>
    <s v="Office Supplies"/>
    <s v="Pens &amp; Art Supplies"/>
    <s v="Wrap Bag"/>
    <x v="59"/>
    <n v="0.56000000000000005"/>
    <s v="United States"/>
    <s v="West"/>
    <s v="California"/>
    <s v="San Clemente"/>
    <n v="92672"/>
    <x v="5"/>
    <s v="Tue"/>
    <d v="2015-01-08T00:00:00"/>
    <n v="2"/>
    <n v="-90.755600000000001"/>
    <n v="7"/>
    <n v="24.57"/>
    <n v="89856"/>
    <n v="1"/>
    <n v="3.25"/>
    <s v="William"/>
  </r>
  <r>
    <n v="783"/>
    <n v="1"/>
    <s v="Carlos Byrd"/>
    <s v="Low"/>
    <n v="0.02"/>
    <s v="After Discount"/>
    <n v="100.98"/>
    <n v="35.840000000000003"/>
    <s v="Delivery Truck"/>
    <s v="Small Business"/>
    <s v="Furniture"/>
    <s v="Bookcases"/>
    <s v="Jumbo Box"/>
    <x v="16"/>
    <n v="0.62"/>
    <s v="United States"/>
    <s v="East"/>
    <s v="Connecticut"/>
    <s v="Bristol"/>
    <n v="6010"/>
    <x v="5"/>
    <s v="Tue"/>
    <d v="2015-01-06T00:00:00"/>
    <n v="0"/>
    <n v="-134.91200000000001"/>
    <n v="6"/>
    <n v="614.99"/>
    <n v="90961"/>
    <n v="1"/>
    <n v="100.96000000000001"/>
    <s v="Erin"/>
  </r>
  <r>
    <n v="1828"/>
    <n v="1"/>
    <s v="Stacey Lucas"/>
    <s v="Low"/>
    <n v="0.05"/>
    <s v="After Discount"/>
    <n v="7.1"/>
    <n v="6.05"/>
    <s v="Regular Air"/>
    <s v="Corporate"/>
    <s v="Office Supplies"/>
    <s v="Binders and Binder Accessories"/>
    <s v="Small Box"/>
    <x v="60"/>
    <n v="0.39"/>
    <s v="United States"/>
    <s v="Central"/>
    <s v="Iowa"/>
    <s v="Cedar Falls"/>
    <n v="50613"/>
    <x v="5"/>
    <s v="Tue"/>
    <d v="2015-01-06T00:00:00"/>
    <n v="0"/>
    <n v="-101.246"/>
    <n v="14"/>
    <n v="100.99"/>
    <n v="86960"/>
    <n v="1"/>
    <n v="7.05"/>
    <s v="Chris"/>
  </r>
  <r>
    <n v="1828"/>
    <n v="0"/>
    <s v="Stacey Lucas"/>
    <s v="Low"/>
    <n v="0.04"/>
    <s v="After Discount"/>
    <n v="20.95"/>
    <n v="4"/>
    <s v="Regular Air"/>
    <s v="Corporate"/>
    <s v="Technology"/>
    <s v="Computer Peripherals"/>
    <s v="Small Box"/>
    <x v="61"/>
    <n v="0.6"/>
    <s v="United States"/>
    <s v="Central"/>
    <s v="Iowa"/>
    <s v="Cedar Falls"/>
    <n v="50613"/>
    <x v="5"/>
    <s v="Tue"/>
    <d v="2015-01-11T00:00:00"/>
    <n v="5"/>
    <n v="-1.88"/>
    <n v="7"/>
    <n v="142.06"/>
    <n v="86960"/>
    <n v="0"/>
    <n v="20.91"/>
    <s v="Chris"/>
  </r>
  <r>
    <n v="1829"/>
    <n v="1"/>
    <s v="Suzanne Cochran"/>
    <s v="Low"/>
    <n v="0.05"/>
    <s v="After Discount"/>
    <n v="39.06"/>
    <n v="10.55"/>
    <s v="Regular Air"/>
    <s v="Corporate"/>
    <s v="Office Supplies"/>
    <s v="Binders and Binder Accessories"/>
    <s v="Small Box"/>
    <x v="62"/>
    <n v="0.37"/>
    <s v="United States"/>
    <s v="Central"/>
    <s v="Iowa"/>
    <s v="Cedar Rapids"/>
    <n v="52402"/>
    <x v="5"/>
    <s v="Tue"/>
    <d v="2015-01-13T00:00:00"/>
    <n v="7"/>
    <n v="250.98060000000001"/>
    <n v="9"/>
    <n v="363.74"/>
    <n v="86960"/>
    <n v="0"/>
    <n v="39.010000000000005"/>
    <s v="Chris"/>
  </r>
  <r>
    <n v="1829"/>
    <n v="0"/>
    <s v="Suzanne Cochran"/>
    <s v="Low"/>
    <n v="0.04"/>
    <s v="After Discount"/>
    <n v="3.52"/>
    <n v="6.83"/>
    <s v="Regular Air"/>
    <s v="Corporate"/>
    <s v="Office Supplies"/>
    <s v="Binders and Binder Accessories"/>
    <s v="Small Box"/>
    <x v="63"/>
    <n v="0.38"/>
    <s v="United States"/>
    <s v="Central"/>
    <s v="Iowa"/>
    <s v="Cedar Rapids"/>
    <n v="52402"/>
    <x v="5"/>
    <s v="Tue"/>
    <d v="2015-01-15T00:00:00"/>
    <n v="9"/>
    <n v="-57.753"/>
    <n v="4"/>
    <n v="15.93"/>
    <n v="86960"/>
    <n v="0"/>
    <n v="3.48"/>
    <s v="Chris"/>
  </r>
  <r>
    <n v="1829"/>
    <n v="0"/>
    <s v="Suzanne Cochran"/>
    <s v="Low"/>
    <n v="0.02"/>
    <s v="After Discount"/>
    <n v="15.51"/>
    <n v="17.78"/>
    <s v="Regular Air"/>
    <s v="Corporate"/>
    <s v="Office Supplies"/>
    <s v="Storage &amp; Organization"/>
    <s v="Small Box"/>
    <x v="64"/>
    <n v="0.59"/>
    <s v="United States"/>
    <s v="Central"/>
    <s v="Iowa"/>
    <s v="Cedar Rapids"/>
    <n v="52402"/>
    <x v="5"/>
    <s v="Tue"/>
    <d v="2015-01-13T00:00:00"/>
    <n v="7"/>
    <n v="-47.97"/>
    <n v="1"/>
    <n v="21.28"/>
    <n v="86960"/>
    <n v="0"/>
    <n v="15.49"/>
    <s v="Chris"/>
  </r>
  <r>
    <n v="2146"/>
    <n v="1"/>
    <s v="Courtney Boyd"/>
    <s v="Low"/>
    <n v="0.05"/>
    <s v="After Discount"/>
    <n v="20.34"/>
    <n v="35"/>
    <s v="Regular Air"/>
    <s v="Corporate"/>
    <s v="Office Supplies"/>
    <s v="Storage &amp; Organization"/>
    <s v="Large Box"/>
    <x v="65"/>
    <n v="0.84"/>
    <s v="United States"/>
    <s v="South"/>
    <s v="Virginia"/>
    <s v="Fairfax"/>
    <n v="20151"/>
    <x v="5"/>
    <s v="Tue"/>
    <d v="2015-01-10T00:00:00"/>
    <n v="4"/>
    <n v="52.776000000000003"/>
    <n v="2"/>
    <n v="53.02"/>
    <n v="87071"/>
    <n v="1"/>
    <n v="20.29"/>
    <s v="Sam"/>
  </r>
  <r>
    <n v="211"/>
    <n v="1"/>
    <s v="Anna Wood"/>
    <s v="Medium"/>
    <n v="0.01"/>
    <s v="After Discount"/>
    <n v="10.06"/>
    <n v="2.06"/>
    <s v="Regular Air"/>
    <s v="Consumer"/>
    <s v="Office Supplies"/>
    <s v="Paper"/>
    <s v="Wrap Bag"/>
    <x v="33"/>
    <n v="0.39"/>
    <s v="United States"/>
    <s v="East"/>
    <s v="New York"/>
    <s v="Utica"/>
    <n v="13501"/>
    <x v="5"/>
    <s v="Tue"/>
    <d v="2015-01-08T00:00:00"/>
    <n v="2"/>
    <n v="7.59"/>
    <n v="2"/>
    <n v="21.2"/>
    <n v="85964"/>
    <n v="1"/>
    <n v="10.050000000000001"/>
    <s v="Erin"/>
  </r>
  <r>
    <n v="211"/>
    <n v="0"/>
    <s v="Anna Wood"/>
    <s v="Medium"/>
    <n v="0"/>
    <s v=" No Discount"/>
    <n v="65.989999999999995"/>
    <n v="5.92"/>
    <s v="Regular Air"/>
    <s v="Consumer"/>
    <s v="Technology"/>
    <s v="Telephones and Communication"/>
    <s v="Small Box"/>
    <x v="66"/>
    <n v="0.55000000000000004"/>
    <s v="United States"/>
    <s v="East"/>
    <s v="New York"/>
    <s v="Utica"/>
    <n v="13501"/>
    <x v="5"/>
    <s v="Tue"/>
    <d v="2015-01-08T00:00:00"/>
    <n v="2"/>
    <n v="-107.98699999999999"/>
    <n v="3"/>
    <n v="173.32"/>
    <n v="85964"/>
    <n v="0"/>
    <n v="65.989999999999995"/>
    <s v="Erin"/>
  </r>
  <r>
    <n v="3347"/>
    <n v="1"/>
    <s v="Carrie McIntosh"/>
    <s v="Medium"/>
    <n v="7.0000000000000007E-2"/>
    <s v="After Discount"/>
    <n v="7.68"/>
    <n v="6.16"/>
    <s v="Express Air"/>
    <s v="Consumer"/>
    <s v="Office Supplies"/>
    <s v="Binders and Binder Accessories"/>
    <s v="Small Box"/>
    <x v="67"/>
    <n v="0.35"/>
    <s v="United States"/>
    <s v="South"/>
    <s v="Florida"/>
    <s v="Royal Palm Beach"/>
    <n v="33411"/>
    <x v="5"/>
    <s v="Tue"/>
    <d v="2015-01-08T00:00:00"/>
    <n v="2"/>
    <n v="125.9982"/>
    <n v="1"/>
    <n v="22.13"/>
    <n v="89355"/>
    <n v="1"/>
    <n v="7.6099999999999994"/>
    <s v="Sam"/>
  </r>
  <r>
    <n v="3347"/>
    <n v="0"/>
    <s v="Carrie McIntosh"/>
    <s v="Medium"/>
    <n v="0.05"/>
    <s v="After Discount"/>
    <n v="6.64"/>
    <n v="4.95"/>
    <s v="Express Air"/>
    <s v="Consumer"/>
    <s v="Furniture"/>
    <s v="Office Furnishings"/>
    <s v="Small Pack"/>
    <x v="68"/>
    <n v="0.37"/>
    <s v="United States"/>
    <s v="South"/>
    <s v="Florida"/>
    <s v="Royal Palm Beach"/>
    <n v="33411"/>
    <x v="5"/>
    <s v="Tue"/>
    <d v="2015-01-08T00:00:00"/>
    <n v="2"/>
    <n v="-92.929199999999994"/>
    <n v="5"/>
    <n v="34.17"/>
    <n v="89355"/>
    <n v="0"/>
    <n v="6.59"/>
    <s v="Sam"/>
  </r>
  <r>
    <n v="799"/>
    <n v="1"/>
    <s v="Lee McKenna Gregory"/>
    <s v="Not Specified"/>
    <n v="0.01"/>
    <s v="After Discount"/>
    <n v="150.97999999999999"/>
    <n v="30"/>
    <s v="Delivery Truck"/>
    <s v="Consumer"/>
    <s v="Furniture"/>
    <s v="Chairs &amp; Chairmats"/>
    <s v="Jumbo Drum"/>
    <x v="69"/>
    <n v="0.74"/>
    <s v="United States"/>
    <s v="South"/>
    <s v="South Carolina"/>
    <s v="Hilton Head Island"/>
    <n v="29915"/>
    <x v="5"/>
    <s v="Tue"/>
    <d v="2015-01-08T00:00:00"/>
    <n v="2"/>
    <n v="131.38200000000001"/>
    <n v="6"/>
    <n v="958.46"/>
    <n v="89909"/>
    <n v="1"/>
    <n v="150.97"/>
    <s v="Sam"/>
  </r>
  <r>
    <n v="799"/>
    <n v="0"/>
    <s v="Lee McKenna Gregory"/>
    <s v="Not Specified"/>
    <n v="0.01"/>
    <s v="After Discount"/>
    <n v="28.28"/>
    <n v="13.99"/>
    <s v="Express Air"/>
    <s v="Consumer"/>
    <s v="Office Supplies"/>
    <s v="Storage &amp; Organization"/>
    <s v="Medium Box"/>
    <x v="70"/>
    <n v="0.57999999999999996"/>
    <s v="United States"/>
    <s v="South"/>
    <s v="South Carolina"/>
    <s v="Hilton Head Island"/>
    <n v="29915"/>
    <x v="5"/>
    <s v="Tue"/>
    <d v="2015-01-08T00:00:00"/>
    <n v="2"/>
    <n v="-89.292000000000002"/>
    <n v="12"/>
    <n v="368.84"/>
    <n v="89909"/>
    <n v="0"/>
    <n v="28.27"/>
    <s v="Sam"/>
  </r>
  <r>
    <n v="799"/>
    <n v="0"/>
    <s v="Lee McKenna Gregory"/>
    <s v="Not Specified"/>
    <n v="0.03"/>
    <s v="After Discount"/>
    <n v="35.99"/>
    <n v="1.1000000000000001"/>
    <s v="Regular Air"/>
    <s v="Consumer"/>
    <s v="Technology"/>
    <s v="Telephones and Communication"/>
    <s v="Small Box"/>
    <x v="71"/>
    <n v="0.55000000000000004"/>
    <s v="United States"/>
    <s v="South"/>
    <s v="South Carolina"/>
    <s v="Hilton Head Island"/>
    <n v="29915"/>
    <x v="5"/>
    <s v="Tue"/>
    <d v="2015-01-07T00:00:00"/>
    <n v="1"/>
    <n v="-211.036"/>
    <n v="1"/>
    <n v="30.86"/>
    <n v="89909"/>
    <n v="0"/>
    <n v="35.96"/>
    <s v="Sam"/>
  </r>
  <r>
    <n v="1950"/>
    <n v="1"/>
    <s v="Leslie Shannon"/>
    <s v="Not Specified"/>
    <n v="0.01"/>
    <s v="After Discount"/>
    <n v="6.68"/>
    <n v="4.91"/>
    <s v="Regular Air"/>
    <s v="Small Business"/>
    <s v="Office Supplies"/>
    <s v="Paper"/>
    <s v="Small Box"/>
    <x v="72"/>
    <n v="0.37"/>
    <s v="United States"/>
    <s v="West"/>
    <s v="Montana"/>
    <s v="Butte"/>
    <n v="59750"/>
    <x v="5"/>
    <s v="Tue"/>
    <d v="2015-01-08T00:00:00"/>
    <n v="2"/>
    <n v="-15.48"/>
    <n v="7"/>
    <n v="51.03"/>
    <n v="90414"/>
    <n v="1"/>
    <n v="6.67"/>
    <s v="William"/>
  </r>
  <r>
    <n v="2290"/>
    <n v="1"/>
    <s v="Glen Robertson"/>
    <s v="Not Specified"/>
    <n v="0"/>
    <s v=" No Discount"/>
    <n v="42.98"/>
    <n v="4.62"/>
    <s v="Regular Air"/>
    <s v="Home Office"/>
    <s v="Office Supplies"/>
    <s v="Appliances"/>
    <s v="Small Box"/>
    <x v="73"/>
    <n v="0.56000000000000005"/>
    <s v="United States"/>
    <s v="Central"/>
    <s v="Minnesota"/>
    <s v="Coon Rapids"/>
    <n v="55433"/>
    <x v="5"/>
    <s v="Tue"/>
    <d v="2015-01-08T00:00:00"/>
    <n v="2"/>
    <n v="385.30290000000002"/>
    <n v="12"/>
    <n v="558.41"/>
    <n v="88163"/>
    <n v="1"/>
    <n v="42.98"/>
    <s v="Chris"/>
  </r>
  <r>
    <n v="2290"/>
    <n v="0"/>
    <s v="Glen Robertson"/>
    <s v="Not Specified"/>
    <n v="0.03"/>
    <s v="After Discount"/>
    <n v="21.78"/>
    <n v="5.94"/>
    <s v="Regular Air"/>
    <s v="Home Office"/>
    <s v="Office Supplies"/>
    <s v="Appliances"/>
    <s v="Medium Box"/>
    <x v="74"/>
    <n v="0.5"/>
    <s v="United States"/>
    <s v="Central"/>
    <s v="Minnesota"/>
    <s v="Coon Rapids"/>
    <n v="55433"/>
    <x v="5"/>
    <s v="Tue"/>
    <d v="2015-01-08T00:00:00"/>
    <n v="2"/>
    <n v="187.2"/>
    <n v="13"/>
    <n v="290.22000000000003"/>
    <n v="88163"/>
    <n v="0"/>
    <n v="21.75"/>
    <s v="Chris"/>
  </r>
  <r>
    <n v="3285"/>
    <n v="1"/>
    <s v="Ricky Garner"/>
    <s v="Not Specified"/>
    <n v="0.06"/>
    <s v="After Discount"/>
    <n v="1.7"/>
    <n v="1.99"/>
    <s v="Regular Air"/>
    <s v="Consumer"/>
    <s v="Technology"/>
    <s v="Computer Peripherals"/>
    <s v="Small Pack"/>
    <x v="75"/>
    <n v="0.51"/>
    <s v="United States"/>
    <s v="South"/>
    <s v="Virginia"/>
    <s v="Herndon"/>
    <n v="20170"/>
    <x v="5"/>
    <s v="Tue"/>
    <d v="2015-01-07T00:00:00"/>
    <n v="1"/>
    <n v="80.071200000000005"/>
    <n v="7"/>
    <n v="12.15"/>
    <n v="90750"/>
    <n v="1"/>
    <n v="1.64"/>
    <s v="Sam"/>
  </r>
  <r>
    <n v="3285"/>
    <n v="0"/>
    <s v="Ricky Garner"/>
    <s v="Not Specified"/>
    <n v="0.01"/>
    <s v="After Discount"/>
    <n v="30.98"/>
    <n v="5.09"/>
    <s v="Regular Air"/>
    <s v="Consumer"/>
    <s v="Office Supplies"/>
    <s v="Paper"/>
    <s v="Small Box"/>
    <x v="76"/>
    <n v="0.4"/>
    <s v="United States"/>
    <s v="South"/>
    <s v="Virginia"/>
    <s v="Herndon"/>
    <n v="20170"/>
    <x v="5"/>
    <s v="Tue"/>
    <d v="2015-01-08T00:00:00"/>
    <n v="2"/>
    <n v="896.40599999999995"/>
    <n v="9"/>
    <n v="288.42"/>
    <n v="90750"/>
    <n v="0"/>
    <n v="30.97"/>
    <s v="Sam"/>
  </r>
  <r>
    <n v="619"/>
    <n v="1"/>
    <s v="Howard Rogers"/>
    <s v="Critical"/>
    <n v="0.03"/>
    <s v="After Discount"/>
    <n v="14.2"/>
    <n v="5.3"/>
    <s v="Regular Air"/>
    <s v="Consumer"/>
    <s v="Furniture"/>
    <s v="Office Furnishings"/>
    <s v="Wrap Bag"/>
    <x v="77"/>
    <n v="0.46"/>
    <s v="United States"/>
    <s v="Central"/>
    <s v="Michigan"/>
    <s v="Southgate"/>
    <n v="48195"/>
    <x v="6"/>
    <s v="Wed"/>
    <d v="2015-01-08T00:00:00"/>
    <n v="1"/>
    <n v="107.02"/>
    <n v="14"/>
    <n v="205.98"/>
    <n v="88196"/>
    <n v="1"/>
    <n v="14.17"/>
    <s v="Chris"/>
  </r>
  <r>
    <n v="3"/>
    <n v="1"/>
    <s v="Bonnie Potter"/>
    <s v="High"/>
    <n v="0.01"/>
    <s v="After Discount"/>
    <n v="2.84"/>
    <n v="0.93"/>
    <s v="Express Air"/>
    <s v="Corporate"/>
    <s v="Office Supplies"/>
    <s v="Pens &amp; Art Supplies"/>
    <s v="Wrap Bag"/>
    <x v="78"/>
    <n v="0.54"/>
    <s v="United States"/>
    <s v="West"/>
    <s v="Washington"/>
    <s v="Anacortes"/>
    <n v="98221"/>
    <x v="6"/>
    <s v="Wed"/>
    <d v="2015-01-08T00:00:00"/>
    <n v="1"/>
    <n v="4.5599999999999996"/>
    <n v="4"/>
    <n v="13.01"/>
    <n v="88522"/>
    <n v="1"/>
    <n v="2.83"/>
    <s v="William"/>
  </r>
  <r>
    <n v="651"/>
    <n v="1"/>
    <s v="Leah Clapp"/>
    <s v="High"/>
    <n v="0.08"/>
    <s v="After Discount"/>
    <n v="15.99"/>
    <n v="13.18"/>
    <s v="Regular Air"/>
    <s v="Consumer"/>
    <s v="Office Supplies"/>
    <s v="Binders and Binder Accessories"/>
    <s v="Small Box"/>
    <x v="79"/>
    <n v="0.37"/>
    <s v="United States"/>
    <s v="West"/>
    <s v="Nevada"/>
    <s v="Las Vegas"/>
    <n v="89115"/>
    <x v="6"/>
    <s v="Wed"/>
    <d v="2015-01-08T00:00:00"/>
    <n v="1"/>
    <n v="-246.92616000000001"/>
    <n v="12"/>
    <n v="192.33"/>
    <n v="91575"/>
    <n v="1"/>
    <n v="15.91"/>
    <s v="William"/>
  </r>
  <r>
    <n v="2630"/>
    <n v="0"/>
    <s v="Betsy Puckett"/>
    <s v="High"/>
    <n v="7.0000000000000007E-2"/>
    <s v="After Discount"/>
    <n v="65.989999999999995"/>
    <n v="5.99"/>
    <s v="Regular Air"/>
    <s v="Small Business"/>
    <s v="Technology"/>
    <s v="Telephones and Communication"/>
    <s v="Small Box"/>
    <x v="80"/>
    <n v="0.57999999999999996"/>
    <s v="United States"/>
    <s v="Central"/>
    <s v="Oklahoma"/>
    <s v="Norman"/>
    <n v="73071"/>
    <x v="6"/>
    <s v="Wed"/>
    <d v="2015-01-08T00:00:00"/>
    <n v="1"/>
    <n v="-139.18256"/>
    <n v="3"/>
    <n v="165.71"/>
    <n v="85915"/>
    <n v="1"/>
    <n v="65.92"/>
    <s v="Chris"/>
  </r>
  <r>
    <n v="1781"/>
    <n v="1"/>
    <s v="Jackie Capps"/>
    <s v="Low"/>
    <n v="0.03"/>
    <s v="After Discount"/>
    <n v="5.08"/>
    <n v="2.0299999999999998"/>
    <s v="Regular Air"/>
    <s v="Home Office"/>
    <s v="Furniture"/>
    <s v="Office Furnishings"/>
    <s v="Wrap Bag"/>
    <x v="81"/>
    <n v="0.51"/>
    <s v="United States"/>
    <s v="West"/>
    <s v="California"/>
    <s v="San Carlos"/>
    <n v="94070"/>
    <x v="6"/>
    <s v="Wed"/>
    <d v="2015-01-12T00:00:00"/>
    <n v="5"/>
    <n v="15.1524"/>
    <n v="4"/>
    <n v="21.96"/>
    <n v="89858"/>
    <n v="1"/>
    <n v="5.05"/>
    <s v="William"/>
  </r>
  <r>
    <n v="3123"/>
    <n v="1"/>
    <s v="Jamie Manning"/>
    <s v="Low"/>
    <n v="0.02"/>
    <s v="After Discount"/>
    <n v="7.1"/>
    <n v="6.05"/>
    <s v="Regular Air"/>
    <s v="Home Office"/>
    <s v="Office Supplies"/>
    <s v="Binders and Binder Accessories"/>
    <s v="Small Box"/>
    <x v="60"/>
    <n v="0.39"/>
    <s v="United States"/>
    <s v="Central"/>
    <s v="Illinois"/>
    <s v="Melrose Park"/>
    <n v="60160"/>
    <x v="6"/>
    <s v="Wed"/>
    <d v="2015-01-09T00:00:00"/>
    <n v="2"/>
    <n v="-48.875"/>
    <n v="8"/>
    <n v="61.5"/>
    <n v="87287"/>
    <n v="1"/>
    <n v="7.08"/>
    <s v="Chris"/>
  </r>
  <r>
    <n v="3303"/>
    <n v="1"/>
    <s v="Carole Creech"/>
    <s v="Low"/>
    <n v="0.04"/>
    <s v="After Discount"/>
    <n v="33.89"/>
    <n v="5.0999999999999996"/>
    <s v="Regular Air"/>
    <s v="Home Office"/>
    <s v="Office Supplies"/>
    <s v="Storage &amp; Organization"/>
    <s v="Small Box"/>
    <x v="82"/>
    <n v="0.6"/>
    <s v="United States"/>
    <s v="South"/>
    <s v="Florida"/>
    <s v="Lake Worth"/>
    <n v="33461"/>
    <x v="6"/>
    <s v="Wed"/>
    <d v="2015-01-12T00:00:00"/>
    <n v="5"/>
    <n v="68.676000000000002"/>
    <n v="6"/>
    <n v="200.64"/>
    <n v="87795"/>
    <n v="1"/>
    <n v="33.85"/>
    <s v="Sam"/>
  </r>
  <r>
    <n v="1367"/>
    <n v="1"/>
    <s v="James Hunter"/>
    <s v="Medium"/>
    <n v="0.03"/>
    <s v="After Discount"/>
    <n v="73.98"/>
    <n v="14.52"/>
    <s v="Regular Air"/>
    <s v="Consumer"/>
    <s v="Technology"/>
    <s v="Computer Peripherals"/>
    <s v="Small Box"/>
    <x v="83"/>
    <n v="0.65"/>
    <s v="United States"/>
    <s v="Central"/>
    <s v="Texas"/>
    <s v="Lubbock"/>
    <n v="79424"/>
    <x v="6"/>
    <s v="Wed"/>
    <d v="2015-01-10T00:00:00"/>
    <n v="3"/>
    <n v="-326.23160000000001"/>
    <n v="1"/>
    <n v="79.02"/>
    <n v="90513"/>
    <n v="1"/>
    <n v="73.95"/>
    <s v="Chris"/>
  </r>
  <r>
    <n v="1606"/>
    <n v="1"/>
    <s v="Don Rogers"/>
    <s v="Medium"/>
    <n v="0.05"/>
    <s v="After Discount"/>
    <n v="1.98"/>
    <n v="4.7699999999999996"/>
    <s v="Regular Air"/>
    <s v="Home Office"/>
    <s v="Office Supplies"/>
    <s v="Binders and Binder Accessories"/>
    <s v="Small Box"/>
    <x v="84"/>
    <n v="0.4"/>
    <s v="United States"/>
    <s v="East"/>
    <s v="New York"/>
    <s v="Franklin Square"/>
    <n v="11010"/>
    <x v="6"/>
    <s v="Wed"/>
    <d v="2015-01-08T00:00:00"/>
    <n v="1"/>
    <n v="-14.359819999999999"/>
    <n v="1"/>
    <n v="3.53"/>
    <n v="87993"/>
    <n v="1"/>
    <n v="1.93"/>
    <s v="Erin"/>
  </r>
  <r>
    <n v="1606"/>
    <n v="0"/>
    <s v="Don Rogers"/>
    <s v="Medium"/>
    <n v="7.0000000000000007E-2"/>
    <s v="After Discount"/>
    <n v="699.99"/>
    <n v="24.49"/>
    <s v="Express Air"/>
    <s v="Home Office"/>
    <s v="Technology"/>
    <s v="Copiers and Fax"/>
    <s v="Large Box"/>
    <x v="85"/>
    <n v="0.41"/>
    <s v="United States"/>
    <s v="East"/>
    <s v="New York"/>
    <s v="Franklin Square"/>
    <n v="11010"/>
    <x v="6"/>
    <s v="Wed"/>
    <d v="2015-01-08T00:00:00"/>
    <n v="1"/>
    <n v="-2870.2775999999999"/>
    <n v="1"/>
    <n v="706.56"/>
    <n v="87993"/>
    <n v="0"/>
    <n v="699.92"/>
    <s v="Erin"/>
  </r>
  <r>
    <n v="1606"/>
    <n v="0"/>
    <s v="Don Rogers"/>
    <s v="Medium"/>
    <n v="7.0000000000000007E-2"/>
    <s v="After Discount"/>
    <n v="6783.02"/>
    <n v="24.49"/>
    <s v="Regular Air"/>
    <s v="Home Office"/>
    <s v="Technology"/>
    <s v="Office Machines"/>
    <s v="Large Box"/>
    <x v="86"/>
    <n v="0.39"/>
    <s v="United States"/>
    <s v="East"/>
    <s v="New York"/>
    <s v="Franklin Square"/>
    <n v="11010"/>
    <x v="6"/>
    <s v="Wed"/>
    <d v="2015-01-08T00:00:00"/>
    <n v="1"/>
    <n v="77.983599999999996"/>
    <n v="2"/>
    <n v="13121.07"/>
    <n v="87993"/>
    <n v="0"/>
    <n v="6782.9500000000007"/>
    <s v="Erin"/>
  </r>
  <r>
    <n v="3076"/>
    <n v="1"/>
    <s v="Peter Hardy"/>
    <s v="Medium"/>
    <n v="0"/>
    <s v=" No Discount"/>
    <n v="137.47999999999999"/>
    <n v="32.18"/>
    <s v="Delivery Truck"/>
    <s v="Small Business"/>
    <s v="Furniture"/>
    <s v="Bookcases"/>
    <s v="Jumbo Box"/>
    <x v="87"/>
    <n v="0.78"/>
    <s v="United States"/>
    <s v="East"/>
    <s v="Ohio"/>
    <s v="Stow"/>
    <n v="44224"/>
    <x v="6"/>
    <s v="Wed"/>
    <d v="2015-01-08T00:00:00"/>
    <n v="1"/>
    <n v="-203.27"/>
    <n v="2"/>
    <n v="296.75"/>
    <n v="88241"/>
    <n v="1"/>
    <n v="137.47999999999999"/>
    <s v="Erin"/>
  </r>
  <r>
    <n v="3079"/>
    <n v="1"/>
    <s v="Andrew Levine"/>
    <s v="Medium"/>
    <n v="0"/>
    <s v=" No Discount"/>
    <n v="137.47999999999999"/>
    <n v="32.18"/>
    <s v="Delivery Truck"/>
    <s v="Small Business"/>
    <s v="Furniture"/>
    <s v="Bookcases"/>
    <s v="Jumbo Box"/>
    <x v="87"/>
    <n v="0.78"/>
    <s v="United States"/>
    <s v="East"/>
    <s v="Pennsylvania"/>
    <s v="Philadelphia"/>
    <n v="19112"/>
    <x v="6"/>
    <s v="Wed"/>
    <d v="2015-01-08T00:00:00"/>
    <n v="1"/>
    <n v="-203.27"/>
    <n v="10"/>
    <n v="1483.76"/>
    <n v="12480"/>
    <n v="1"/>
    <n v="137.47999999999999"/>
    <s v="Erin"/>
  </r>
  <r>
    <n v="2868"/>
    <n v="1"/>
    <s v="Eugene Clayton"/>
    <s v="High"/>
    <n v="0.03"/>
    <s v="After Discount"/>
    <n v="896.99"/>
    <n v="19.989999999999998"/>
    <s v="Regular Air"/>
    <s v="Corporate"/>
    <s v="Office Supplies"/>
    <s v="Binders and Binder Accessories"/>
    <s v="Small Box"/>
    <x v="88"/>
    <n v="0.38"/>
    <s v="United States"/>
    <s v="West"/>
    <s v="Washington"/>
    <s v="Edmonds"/>
    <n v="98026"/>
    <x v="7"/>
    <s v="Thu"/>
    <d v="2015-01-10T00:00:00"/>
    <n v="2"/>
    <n v="3602.1311999999998"/>
    <n v="6"/>
    <n v="5220.4799999999996"/>
    <n v="85826"/>
    <n v="1"/>
    <n v="896.96"/>
    <s v="William"/>
  </r>
  <r>
    <n v="2908"/>
    <n v="1"/>
    <s v="Robyn Lyon"/>
    <s v="High"/>
    <n v="7.0000000000000007E-2"/>
    <s v="After Discount"/>
    <n v="4.13"/>
    <n v="0.99"/>
    <s v="Regular Air"/>
    <s v="Home Office"/>
    <s v="Office Supplies"/>
    <s v="Labels"/>
    <s v="Small Box"/>
    <x v="89"/>
    <n v="0.39"/>
    <s v="United States"/>
    <s v="East"/>
    <s v="Ohio"/>
    <s v="Garfield Heights"/>
    <n v="44125"/>
    <x v="7"/>
    <s v="Thu"/>
    <d v="2015-01-08T00:00:00"/>
    <n v="0"/>
    <n v="10.959199999999999"/>
    <n v="4"/>
    <n v="16.07"/>
    <n v="88156"/>
    <n v="1"/>
    <n v="4.0599999999999996"/>
    <s v="Erin"/>
  </r>
  <r>
    <n v="2908"/>
    <n v="0"/>
    <s v="Robyn Lyon"/>
    <s v="High"/>
    <n v="0.03"/>
    <s v="After Discount"/>
    <n v="22.72"/>
    <n v="8.99"/>
    <s v="Regular Air"/>
    <s v="Home Office"/>
    <s v="Furniture"/>
    <s v="Office Furnishings"/>
    <s v="Small Pack"/>
    <x v="90"/>
    <n v="0.44"/>
    <s v="United States"/>
    <s v="East"/>
    <s v="Ohio"/>
    <s v="Garfield Heights"/>
    <n v="44125"/>
    <x v="7"/>
    <s v="Thu"/>
    <d v="2015-01-08T00:00:00"/>
    <n v="0"/>
    <n v="17.429400000000001"/>
    <n v="1"/>
    <n v="25.26"/>
    <n v="88156"/>
    <n v="0"/>
    <n v="22.689999999999998"/>
    <s v="Erin"/>
  </r>
  <r>
    <n v="2508"/>
    <n v="1"/>
    <s v="Pauline Brooks"/>
    <s v="Low"/>
    <n v="0.02"/>
    <s v="After Discount"/>
    <n v="5.81"/>
    <n v="8.49"/>
    <s v="Regular Air"/>
    <s v="Home Office"/>
    <s v="Office Supplies"/>
    <s v="Binders and Binder Accessories"/>
    <s v="Small Box"/>
    <x v="91"/>
    <n v="0.39"/>
    <s v="United States"/>
    <s v="East"/>
    <s v="Maine"/>
    <s v="Sanford"/>
    <n v="4073"/>
    <x v="7"/>
    <s v="Thu"/>
    <d v="2015-01-12T00:00:00"/>
    <n v="4"/>
    <n v="-137.494"/>
    <n v="7"/>
    <n v="42.44"/>
    <n v="87031"/>
    <n v="1"/>
    <n v="5.79"/>
    <s v="Erin"/>
  </r>
  <r>
    <n v="2099"/>
    <n v="1"/>
    <s v="Nathan Fox"/>
    <s v="Not Specified"/>
    <n v="7.0000000000000007E-2"/>
    <s v="After Discount"/>
    <n v="14.56"/>
    <n v="3.5"/>
    <s v="Regular Air"/>
    <s v="Home Office"/>
    <s v="Office Supplies"/>
    <s v="Appliances"/>
    <s v="Small Box"/>
    <x v="92"/>
    <n v="0.57999999999999996"/>
    <s v="United States"/>
    <s v="South"/>
    <s v="South Carolina"/>
    <s v="Myrtle Beach"/>
    <n v="29577"/>
    <x v="7"/>
    <s v="Thu"/>
    <d v="2015-01-09T00:00:00"/>
    <n v="1"/>
    <n v="-45.527999999999999"/>
    <n v="6"/>
    <n v="84.59"/>
    <n v="87888"/>
    <n v="1"/>
    <n v="14.49"/>
    <s v="Sam"/>
  </r>
  <r>
    <n v="806"/>
    <n v="1"/>
    <s v="Judy Singer"/>
    <s v="Critical"/>
    <n v="0.06"/>
    <s v="After Discount"/>
    <n v="179.99"/>
    <n v="13.99"/>
    <s v="Express Air"/>
    <s v="Small Business"/>
    <s v="Technology"/>
    <s v="Telephones and Communication"/>
    <s v="Medium Box"/>
    <x v="93"/>
    <n v="0.56999999999999995"/>
    <s v="United States"/>
    <s v="South"/>
    <s v="Florida"/>
    <s v="Miami"/>
    <n v="33132"/>
    <x v="8"/>
    <s v="Fri"/>
    <d v="2015-01-11T00:00:00"/>
    <n v="2"/>
    <n v="1220.03784"/>
    <n v="54"/>
    <n v="8332.91"/>
    <n v="40547"/>
    <n v="1"/>
    <n v="179.93"/>
    <s v="Sam"/>
  </r>
  <r>
    <n v="1527"/>
    <n v="1"/>
    <s v="Neil Parker"/>
    <s v="Critical"/>
    <n v="0.03"/>
    <s v="After Discount"/>
    <n v="30.98"/>
    <n v="8.99"/>
    <s v="Express Air"/>
    <s v="Small Business"/>
    <s v="Office Supplies"/>
    <s v="Pens &amp; Art Supplies"/>
    <s v="Small Pack"/>
    <x v="94"/>
    <n v="0.57999999999999996"/>
    <s v="United States"/>
    <s v="South"/>
    <s v="Alabama"/>
    <s v="Decatur"/>
    <n v="35601"/>
    <x v="8"/>
    <s v="Fri"/>
    <d v="2015-01-11T00:00:00"/>
    <n v="2"/>
    <n v="0.51"/>
    <n v="5"/>
    <n v="162.38999999999999"/>
    <n v="86813"/>
    <n v="1"/>
    <n v="30.95"/>
    <s v="Sam"/>
  </r>
  <r>
    <n v="1528"/>
    <n v="1"/>
    <s v="Brad Stark"/>
    <s v="Critical"/>
    <n v="0.01"/>
    <s v="After Discount"/>
    <n v="525.98"/>
    <n v="19.989999999999998"/>
    <s v="Regular Air"/>
    <s v="Small Business"/>
    <s v="Office Supplies"/>
    <s v="Binders and Binder Accessories"/>
    <s v="Small Box"/>
    <x v="95"/>
    <n v="0.37"/>
    <s v="United States"/>
    <s v="South"/>
    <s v="North Carolina"/>
    <s v="Eden"/>
    <n v="27288"/>
    <x v="8"/>
    <s v="Fri"/>
    <d v="2015-01-11T00:00:00"/>
    <n v="2"/>
    <n v="-161.92400000000001"/>
    <n v="9"/>
    <n v="4920.8100000000004"/>
    <n v="86813"/>
    <n v="0"/>
    <n v="525.97"/>
    <s v="Sam"/>
  </r>
  <r>
    <n v="3017"/>
    <n v="1"/>
    <s v="Melvin Benton"/>
    <s v="Critical"/>
    <n v="0.01"/>
    <s v="After Discount"/>
    <n v="5.58"/>
    <n v="5.3"/>
    <s v="Regular Air"/>
    <s v="Corporate"/>
    <s v="Office Supplies"/>
    <s v="Envelopes"/>
    <s v="Small Box"/>
    <x v="96"/>
    <n v="0.35"/>
    <s v="United States"/>
    <s v="West"/>
    <s v="California"/>
    <s v="Encinitas"/>
    <n v="92024"/>
    <x v="8"/>
    <s v="Fri"/>
    <d v="2015-01-10T00:00:00"/>
    <n v="1"/>
    <n v="-7.25"/>
    <n v="1"/>
    <n v="11.16"/>
    <n v="89071"/>
    <n v="1"/>
    <n v="5.57"/>
    <s v="William"/>
  </r>
  <r>
    <n v="3017"/>
    <n v="0"/>
    <s v="Melvin Benton"/>
    <s v="Critical"/>
    <n v="0.03"/>
    <s v="After Discount"/>
    <n v="3.98"/>
    <n v="0.7"/>
    <s v="Regular Air"/>
    <s v="Corporate"/>
    <s v="Office Supplies"/>
    <s v="Pens &amp; Art Supplies"/>
    <s v="Wrap Bag"/>
    <x v="97"/>
    <n v="0.52"/>
    <s v="United States"/>
    <s v="West"/>
    <s v="California"/>
    <s v="Encinitas"/>
    <n v="92024"/>
    <x v="8"/>
    <s v="Fri"/>
    <d v="2015-01-10T00:00:00"/>
    <n v="1"/>
    <n v="31.201799999999999"/>
    <n v="11"/>
    <n v="45.22"/>
    <n v="89071"/>
    <n v="0"/>
    <n v="3.95"/>
    <s v="William"/>
  </r>
  <r>
    <n v="833"/>
    <n v="1"/>
    <s v="Gerald Love"/>
    <s v="High"/>
    <n v="0"/>
    <s v=" No Discount"/>
    <n v="11.66"/>
    <n v="8.99"/>
    <s v="Express Air"/>
    <s v="Corporate"/>
    <s v="Office Supplies"/>
    <s v="Pens &amp; Art Supplies"/>
    <s v="Small Pack"/>
    <x v="98"/>
    <n v="0.59"/>
    <s v="United States"/>
    <s v="West"/>
    <s v="California"/>
    <s v="Gilroy"/>
    <n v="95020"/>
    <x v="8"/>
    <s v="Fri"/>
    <d v="2015-01-11T00:00:00"/>
    <n v="2"/>
    <n v="-203.67"/>
    <n v="11"/>
    <n v="138.51"/>
    <n v="89770"/>
    <n v="1"/>
    <n v="11.66"/>
    <s v="William"/>
  </r>
  <r>
    <n v="358"/>
    <n v="1"/>
    <s v="Chris F Brandt"/>
    <s v="Low"/>
    <n v="0.04"/>
    <s v="After Discount"/>
    <n v="125.99"/>
    <n v="8.99"/>
    <s v="Regular Air"/>
    <s v="Corporate"/>
    <s v="Technology"/>
    <s v="Telephones and Communication"/>
    <s v="Small Box"/>
    <x v="99"/>
    <n v="0.59"/>
    <s v="United States"/>
    <s v="East"/>
    <s v="Pennsylvania"/>
    <s v="King of Prussia"/>
    <n v="19406"/>
    <x v="8"/>
    <s v="Fri"/>
    <d v="2015-01-16T00:00:00"/>
    <n v="7"/>
    <n v="-627.82191999999998"/>
    <n v="1"/>
    <n v="107.95"/>
    <n v="91130"/>
    <n v="1"/>
    <n v="125.94999999999999"/>
    <s v="Erin"/>
  </r>
  <r>
    <n v="2555"/>
    <n v="1"/>
    <s v="Karl Knowles"/>
    <s v="Low"/>
    <n v="0.1"/>
    <s v="After Discount"/>
    <n v="2.6"/>
    <n v="2.4"/>
    <s v="Regular Air"/>
    <s v="Home Office"/>
    <s v="Office Supplies"/>
    <s v="Pens &amp; Art Supplies"/>
    <s v="Wrap Bag"/>
    <x v="100"/>
    <n v="0.57999999999999996"/>
    <s v="United States"/>
    <s v="Central"/>
    <s v="Wisconsin"/>
    <s v="Madison"/>
    <n v="53711"/>
    <x v="8"/>
    <s v="Fri"/>
    <d v="2015-01-14T00:00:00"/>
    <n v="5"/>
    <n v="-88.04"/>
    <n v="12"/>
    <n v="30.1"/>
    <n v="86527"/>
    <n v="1"/>
    <n v="2.5"/>
    <s v="Chris"/>
  </r>
  <r>
    <n v="1745"/>
    <n v="1"/>
    <s v="Herbert Holden"/>
    <s v="Not Specified"/>
    <n v="0.02"/>
    <s v="After Discount"/>
    <n v="4.13"/>
    <n v="6.89"/>
    <s v="Regular Air"/>
    <s v="Home Office"/>
    <s v="Office Supplies"/>
    <s v="Labels"/>
    <s v="Small Box"/>
    <x v="101"/>
    <n v="0.39"/>
    <s v="United States"/>
    <s v="South"/>
    <s v="Georgia"/>
    <s v="Atlanta"/>
    <n v="30305"/>
    <x v="8"/>
    <s v="Fri"/>
    <d v="2015-01-10T00:00:00"/>
    <n v="1"/>
    <n v="-51.737000000000002"/>
    <n v="9"/>
    <n v="45.87"/>
    <n v="18561"/>
    <n v="1"/>
    <n v="4.1100000000000003"/>
    <s v="Sam"/>
  </r>
  <r>
    <n v="1749"/>
    <n v="1"/>
    <s v="Sherri P Stephens"/>
    <s v="Not Specified"/>
    <n v="0.02"/>
    <s v="After Discount"/>
    <n v="4.13"/>
    <n v="6.89"/>
    <s v="Regular Air"/>
    <s v="Home Office"/>
    <s v="Office Supplies"/>
    <s v="Labels"/>
    <s v="Small Box"/>
    <x v="101"/>
    <n v="0.39"/>
    <s v="United States"/>
    <s v="Central"/>
    <s v="Oklahoma"/>
    <s v="Lawton"/>
    <n v="73505"/>
    <x v="8"/>
    <s v="Fri"/>
    <d v="2015-01-10T00:00:00"/>
    <n v="1"/>
    <n v="-48.235999999999997"/>
    <n v="2"/>
    <n v="10.19"/>
    <n v="87243"/>
    <n v="1"/>
    <n v="4.1100000000000003"/>
    <s v="Chris"/>
  </r>
  <r>
    <n v="2164"/>
    <n v="1"/>
    <s v="Harry Sellers"/>
    <s v="Not Specified"/>
    <n v="0.01"/>
    <s v="After Discount"/>
    <n v="5.38"/>
    <n v="7.57"/>
    <s v="Regular Air"/>
    <s v="Small Business"/>
    <s v="Office Supplies"/>
    <s v="Binders and Binder Accessories"/>
    <s v="Small Box"/>
    <x v="102"/>
    <n v="0.36"/>
    <s v="United States"/>
    <s v="West"/>
    <s v="California"/>
    <s v="Pasadena"/>
    <n v="91104"/>
    <x v="8"/>
    <s v="Fri"/>
    <d v="2015-01-10T00:00:00"/>
    <n v="1"/>
    <n v="-66.779579999999996"/>
    <n v="3"/>
    <n v="18.68"/>
    <n v="88794"/>
    <n v="1"/>
    <n v="5.37"/>
    <s v="William"/>
  </r>
  <r>
    <n v="2164"/>
    <n v="0"/>
    <s v="Harry Sellers"/>
    <s v="Not Specified"/>
    <n v="0.05"/>
    <s v="After Discount"/>
    <n v="3.28"/>
    <n v="3.97"/>
    <s v="Regular Air"/>
    <s v="Small Business"/>
    <s v="Office Supplies"/>
    <s v="Pens &amp; Art Supplies"/>
    <s v="Wrap Bag"/>
    <x v="103"/>
    <n v="0.56000000000000005"/>
    <s v="United States"/>
    <s v="West"/>
    <s v="California"/>
    <s v="Pasadena"/>
    <n v="91104"/>
    <x v="8"/>
    <s v="Fri"/>
    <d v="2015-01-09T00:00:00"/>
    <n v="0"/>
    <n v="-144.9188"/>
    <n v="11"/>
    <n v="36.299999999999997"/>
    <n v="88794"/>
    <n v="0"/>
    <n v="3.23"/>
    <s v="William"/>
  </r>
  <r>
    <n v="2165"/>
    <n v="1"/>
    <s v="Melanie Knight"/>
    <s v="Not Specified"/>
    <n v="0.09"/>
    <s v="After Discount"/>
    <n v="2.78"/>
    <n v="0.97"/>
    <s v="Regular Air"/>
    <s v="Small Business"/>
    <s v="Office Supplies"/>
    <s v="Pens &amp; Art Supplies"/>
    <s v="Wrap Bag"/>
    <x v="104"/>
    <n v="0.59"/>
    <s v="United States"/>
    <s v="East"/>
    <s v="Maine"/>
    <s v="Augusta"/>
    <n v="4330"/>
    <x v="8"/>
    <s v="Fri"/>
    <d v="2015-01-11T00:00:00"/>
    <n v="2"/>
    <n v="-5.0716000000000001"/>
    <n v="6"/>
    <n v="16.03"/>
    <n v="88794"/>
    <n v="0"/>
    <n v="2.69"/>
    <s v="Erin"/>
  </r>
  <r>
    <n v="3331"/>
    <n v="0"/>
    <s v="Elisabeth Shaw"/>
    <s v="Not Specified"/>
    <n v="0.02"/>
    <s v="After Discount"/>
    <n v="4"/>
    <n v="1.3"/>
    <s v="Regular Air"/>
    <s v="Corporate"/>
    <s v="Office Supplies"/>
    <s v="Paper"/>
    <s v="Wrap Bag"/>
    <x v="105"/>
    <n v="0.37"/>
    <s v="United States"/>
    <s v="South"/>
    <s v="Florida"/>
    <s v="Ormond Beach"/>
    <n v="32174"/>
    <x v="8"/>
    <s v="Fri"/>
    <d v="2015-01-09T00:00:00"/>
    <n v="0"/>
    <n v="-23.295999999999999"/>
    <n v="12"/>
    <n v="50.71"/>
    <n v="86284"/>
    <n v="1"/>
    <n v="3.98"/>
    <s v="Sam"/>
  </r>
  <r>
    <n v="894"/>
    <n v="1"/>
    <s v="Gail Rankin Cole"/>
    <s v="Critical"/>
    <n v="0.01"/>
    <s v="After Discount"/>
    <n v="8.34"/>
    <n v="0.96"/>
    <s v="Regular Air"/>
    <s v="Corporate"/>
    <s v="Furniture"/>
    <s v="Office Furnishings"/>
    <s v="Wrap Bag"/>
    <x v="106"/>
    <n v="0.43"/>
    <s v="United States"/>
    <s v="East"/>
    <s v="District of Columbia"/>
    <s v="Washington"/>
    <n v="20024"/>
    <x v="9"/>
    <s v="Sat"/>
    <d v="2015-01-12T00:00:00"/>
    <n v="2"/>
    <n v="29.332000000000001"/>
    <n v="24"/>
    <n v="199.12"/>
    <n v="14596"/>
    <n v="1"/>
    <n v="8.33"/>
    <s v="Erin"/>
  </r>
  <r>
    <n v="894"/>
    <n v="0"/>
    <s v="Gail Rankin Cole"/>
    <s v="Critical"/>
    <n v="0.06"/>
    <s v="After Discount"/>
    <n v="3.28"/>
    <n v="3.97"/>
    <s v="Regular Air"/>
    <s v="Corporate"/>
    <s v="Office Supplies"/>
    <s v="Pens &amp; Art Supplies"/>
    <s v="Wrap Bag"/>
    <x v="103"/>
    <n v="0.56000000000000005"/>
    <s v="United States"/>
    <s v="East"/>
    <s v="District of Columbia"/>
    <s v="Washington"/>
    <n v="20024"/>
    <x v="9"/>
    <s v="Sat"/>
    <d v="2015-01-11T00:00:00"/>
    <n v="1"/>
    <n v="-86"/>
    <n v="19"/>
    <n v="63.14"/>
    <n v="14596"/>
    <n v="0"/>
    <n v="3.2199999999999998"/>
    <s v="Erin"/>
  </r>
  <r>
    <n v="896"/>
    <n v="1"/>
    <s v="Jennifer Siegel"/>
    <s v="Critical"/>
    <n v="0.01"/>
    <s v="After Discount"/>
    <n v="8.34"/>
    <n v="0.96"/>
    <s v="Regular Air"/>
    <s v="Corporate"/>
    <s v="Furniture"/>
    <s v="Office Furnishings"/>
    <s v="Wrap Bag"/>
    <x v="106"/>
    <n v="0.43"/>
    <s v="United States"/>
    <s v="Central"/>
    <s v="Texas"/>
    <s v="Denton"/>
    <n v="76201"/>
    <x v="9"/>
    <s v="Sat"/>
    <d v="2015-01-12T00:00:00"/>
    <n v="2"/>
    <n v="34.348199999999999"/>
    <n v="6"/>
    <n v="49.78"/>
    <n v="90166"/>
    <n v="1"/>
    <n v="8.33"/>
    <s v="Chris"/>
  </r>
  <r>
    <n v="896"/>
    <n v="0"/>
    <s v="Jennifer Siegel"/>
    <s v="Critical"/>
    <n v="0.06"/>
    <s v="After Discount"/>
    <n v="3.28"/>
    <n v="3.97"/>
    <s v="Regular Air"/>
    <s v="Corporate"/>
    <s v="Office Supplies"/>
    <s v="Pens &amp; Art Supplies"/>
    <s v="Wrap Bag"/>
    <x v="103"/>
    <n v="0.56000000000000005"/>
    <s v="United States"/>
    <s v="Central"/>
    <s v="Texas"/>
    <s v="Denton"/>
    <n v="76201"/>
    <x v="9"/>
    <s v="Sat"/>
    <d v="2015-01-11T00:00:00"/>
    <n v="1"/>
    <n v="-66.650000000000006"/>
    <n v="5"/>
    <n v="16.62"/>
    <n v="90166"/>
    <n v="0"/>
    <n v="3.2199999999999998"/>
    <s v="Chris"/>
  </r>
  <r>
    <n v="1976"/>
    <n v="1"/>
    <s v="Sherri F Vogel"/>
    <s v="Critical"/>
    <n v="0.05"/>
    <s v="After Discount"/>
    <n v="70.98"/>
    <n v="46.74"/>
    <s v="Delivery Truck"/>
    <s v="Consumer"/>
    <s v="Furniture"/>
    <s v="Bookcases"/>
    <s v="Jumbo Box"/>
    <x v="107"/>
    <n v="0.56000000000000005"/>
    <s v="United States"/>
    <s v="Central"/>
    <s v="Michigan"/>
    <s v="East Lansing"/>
    <n v="48823"/>
    <x v="9"/>
    <s v="Sat"/>
    <d v="2015-01-11T00:00:00"/>
    <n v="1"/>
    <n v="-850.65239999999994"/>
    <n v="8"/>
    <n v="551.51"/>
    <n v="89039"/>
    <n v="1"/>
    <n v="70.930000000000007"/>
    <s v="Chris"/>
  </r>
  <r>
    <n v="1976"/>
    <n v="0"/>
    <s v="Sherri F Vogel"/>
    <s v="Critical"/>
    <n v="0.05"/>
    <s v="After Discount"/>
    <n v="11.55"/>
    <n v="2.36"/>
    <s v="Regular Air"/>
    <s v="Consumer"/>
    <s v="Office Supplies"/>
    <s v="Pens &amp; Art Supplies"/>
    <s v="Wrap Bag"/>
    <x v="108"/>
    <n v="0.55000000000000004"/>
    <s v="United States"/>
    <s v="Central"/>
    <s v="Michigan"/>
    <s v="East Lansing"/>
    <n v="48823"/>
    <x v="9"/>
    <s v="Sat"/>
    <d v="2015-01-12T00:00:00"/>
    <n v="2"/>
    <n v="98.525099999999995"/>
    <n v="12"/>
    <n v="142.79"/>
    <n v="89039"/>
    <n v="0"/>
    <n v="11.5"/>
    <s v="Chris"/>
  </r>
  <r>
    <n v="2418"/>
    <n v="0"/>
    <s v="Kyle Fink"/>
    <s v="High"/>
    <n v="0.1"/>
    <s v="After Discount"/>
    <n v="599.99"/>
    <n v="24.49"/>
    <s v="Regular Air"/>
    <s v="Consumer"/>
    <s v="Technology"/>
    <s v="Copiers and Fax"/>
    <s v="Large Box"/>
    <x v="109"/>
    <n v="0.5"/>
    <s v="United States"/>
    <s v="South"/>
    <s v="Virginia"/>
    <s v="Petersburg"/>
    <n v="23805"/>
    <x v="9"/>
    <s v="Sat"/>
    <d v="2015-01-11T00:00:00"/>
    <n v="1"/>
    <n v="-343.12599999999998"/>
    <n v="11"/>
    <n v="6355.69"/>
    <n v="86753"/>
    <n v="1"/>
    <n v="599.89"/>
    <s v="Sam"/>
  </r>
  <r>
    <n v="2418"/>
    <n v="0"/>
    <s v="Kyle Fink"/>
    <s v="High"/>
    <n v="0.06"/>
    <s v="After Discount"/>
    <n v="2.78"/>
    <n v="1.25"/>
    <s v="Regular Air"/>
    <s v="Consumer"/>
    <s v="Office Supplies"/>
    <s v="Pens &amp; Art Supplies"/>
    <s v="Wrap Bag"/>
    <x v="110"/>
    <n v="0.59"/>
    <s v="United States"/>
    <s v="South"/>
    <s v="Virginia"/>
    <s v="Petersburg"/>
    <n v="23805"/>
    <x v="9"/>
    <s v="Sat"/>
    <d v="2015-01-12T00:00:00"/>
    <n v="2"/>
    <n v="66.36"/>
    <n v="10"/>
    <n v="28.09"/>
    <n v="86753"/>
    <n v="0"/>
    <n v="2.7199999999999998"/>
    <s v="Sam"/>
  </r>
  <r>
    <n v="2132"/>
    <n v="1"/>
    <s v="Philip Hawkins"/>
    <s v="Low"/>
    <n v="0.05"/>
    <s v="After Discount"/>
    <n v="30.42"/>
    <n v="8.65"/>
    <s v="Express Air"/>
    <s v="Home Office"/>
    <s v="Technology"/>
    <s v="Computer Peripherals"/>
    <s v="Small Box"/>
    <x v="111"/>
    <n v="0.74"/>
    <s v="United States"/>
    <s v="Central"/>
    <s v="Missouri"/>
    <s v="Hazelwood"/>
    <n v="63042"/>
    <x v="9"/>
    <s v="Sat"/>
    <d v="2015-01-14T00:00:00"/>
    <n v="4"/>
    <n v="-191.2576"/>
    <n v="11"/>
    <n v="334.44"/>
    <n v="90078"/>
    <n v="1"/>
    <n v="30.37"/>
    <s v="Chris"/>
  </r>
  <r>
    <n v="2346"/>
    <n v="1"/>
    <s v="Sylvia Kumar"/>
    <s v="Low"/>
    <n v="0.03"/>
    <s v="After Discount"/>
    <n v="297.64"/>
    <n v="14.7"/>
    <s v="Delivery Truck"/>
    <s v="Corporate"/>
    <s v="Technology"/>
    <s v="Office Machines"/>
    <s v="Jumbo Drum"/>
    <x v="112"/>
    <n v="0.56999999999999995"/>
    <s v="United States"/>
    <s v="South"/>
    <s v="Kentucky"/>
    <s v="Pleasure Ridge Park"/>
    <n v="40258"/>
    <x v="9"/>
    <s v="Sat"/>
    <d v="2015-01-15T00:00:00"/>
    <n v="5"/>
    <n v="-48.972000000000001"/>
    <n v="12"/>
    <n v="3707.05"/>
    <n v="89503"/>
    <n v="1"/>
    <n v="297.61"/>
    <s v="Sam"/>
  </r>
  <r>
    <n v="2797"/>
    <n v="1"/>
    <s v="Cameron Kendall"/>
    <s v="Medium"/>
    <n v="0"/>
    <s v=" No Discount"/>
    <n v="5.0199999999999996"/>
    <n v="5.14"/>
    <s v="Regular Air"/>
    <s v="Consumer"/>
    <s v="Technology"/>
    <s v="Computer Peripherals"/>
    <s v="Small Pack"/>
    <x v="113"/>
    <n v="0.79"/>
    <s v="United States"/>
    <s v="East"/>
    <s v="Pennsylvania"/>
    <s v="Pittsburgh"/>
    <n v="15122"/>
    <x v="9"/>
    <s v="Sat"/>
    <d v="2015-01-11T00:00:00"/>
    <n v="1"/>
    <n v="-159.30279999999999"/>
    <n v="8"/>
    <n v="43.94"/>
    <n v="87552"/>
    <n v="1"/>
    <n v="5.0199999999999996"/>
    <s v="Erin"/>
  </r>
  <r>
    <n v="194"/>
    <n v="1"/>
    <s v="Tammy Goldman"/>
    <s v="Not Specified"/>
    <n v="0.02"/>
    <s v="After Discount"/>
    <n v="6.48"/>
    <n v="9.17"/>
    <s v="Regular Air"/>
    <s v="Corporate"/>
    <s v="Office Supplies"/>
    <s v="Paper"/>
    <s v="Small Box"/>
    <x v="114"/>
    <n v="0.37"/>
    <s v="United States"/>
    <s v="West"/>
    <s v="Utah"/>
    <s v="Lehi"/>
    <n v="84043"/>
    <x v="9"/>
    <s v="Sat"/>
    <d v="2015-01-11T00:00:00"/>
    <n v="1"/>
    <n v="-105.68519999999999"/>
    <n v="4"/>
    <n v="28.2"/>
    <n v="90431"/>
    <n v="1"/>
    <n v="6.4600000000000009"/>
    <s v="William"/>
  </r>
  <r>
    <n v="947"/>
    <n v="1"/>
    <s v="Dorothy Buchanan"/>
    <s v="Critical"/>
    <n v="0.08"/>
    <s v="After Discount"/>
    <n v="14.2"/>
    <n v="5.3"/>
    <s v="Express Air"/>
    <s v="Home Office"/>
    <s v="Furniture"/>
    <s v="Office Furnishings"/>
    <s v="Wrap Bag"/>
    <x v="77"/>
    <n v="0.46"/>
    <s v="United States"/>
    <s v="East"/>
    <s v="New Jersey"/>
    <s v="Bayonne"/>
    <n v="7002"/>
    <x v="10"/>
    <s v="Sun"/>
    <d v="2015-01-13T00:00:00"/>
    <n v="2"/>
    <n v="27.23"/>
    <n v="5"/>
    <n v="72.11"/>
    <n v="86565"/>
    <n v="1"/>
    <n v="14.12"/>
    <s v="Erin"/>
  </r>
  <r>
    <n v="166"/>
    <n v="1"/>
    <s v="Vicki Hauser"/>
    <s v="Low"/>
    <n v="0.08"/>
    <s v="After Discount"/>
    <n v="399.98"/>
    <n v="12.06"/>
    <s v="Delivery Truck"/>
    <s v="Consumer"/>
    <s v="Technology"/>
    <s v="Office Machines"/>
    <s v="Jumbo Box"/>
    <x v="36"/>
    <n v="0.56000000000000005"/>
    <s v="United States"/>
    <s v="South"/>
    <s v="Tennessee"/>
    <s v="Lebanon"/>
    <n v="37087"/>
    <x v="10"/>
    <s v="Sun"/>
    <d v="2015-01-18T00:00:00"/>
    <n v="7"/>
    <n v="28.514099999999999"/>
    <n v="5"/>
    <n v="1839.91"/>
    <n v="89426"/>
    <n v="1"/>
    <n v="399.90000000000003"/>
    <s v="Sam"/>
  </r>
  <r>
    <n v="466"/>
    <n v="1"/>
    <s v="Marc Nash"/>
    <s v="Not Specified"/>
    <n v="0.08"/>
    <s v="After Discount"/>
    <n v="297.64"/>
    <n v="14.7"/>
    <s v="Delivery Truck"/>
    <s v="Small Business"/>
    <s v="Technology"/>
    <s v="Office Machines"/>
    <s v="Jumbo Drum"/>
    <x v="112"/>
    <n v="0.56999999999999995"/>
    <s v="United States"/>
    <s v="East"/>
    <s v="Massachusetts"/>
    <s v="Bellingham"/>
    <n v="2019"/>
    <x v="10"/>
    <s v="Sun"/>
    <d v="2015-01-11T00:00:00"/>
    <n v="0"/>
    <n v="496.79680000000002"/>
    <n v="5"/>
    <n v="1132.8399999999999"/>
    <n v="88060"/>
    <n v="1"/>
    <n v="297.56"/>
    <s v="Erin"/>
  </r>
  <r>
    <n v="467"/>
    <n v="1"/>
    <s v="Maria Thomas"/>
    <s v="Not Specified"/>
    <n v="0.02"/>
    <s v="After Discount"/>
    <n v="12.99"/>
    <n v="14.37"/>
    <s v="Regular Air"/>
    <s v="Small Business"/>
    <s v="Furniture"/>
    <s v="Office Furnishings"/>
    <s v="Large Box"/>
    <x v="115"/>
    <n v="0.73"/>
    <s v="United States"/>
    <s v="East"/>
    <s v="Massachusetts"/>
    <s v="Beverly"/>
    <n v="1915"/>
    <x v="10"/>
    <s v="Sun"/>
    <d v="2015-01-12T00:00:00"/>
    <n v="1"/>
    <n v="-556.80960000000005"/>
    <n v="11"/>
    <n v="143.63"/>
    <n v="88060"/>
    <n v="0"/>
    <n v="12.97"/>
    <s v="Erin"/>
  </r>
  <r>
    <n v="468"/>
    <n v="1"/>
    <s v="Craig Bennett"/>
    <s v="Not Specified"/>
    <n v="0.06"/>
    <s v="After Discount"/>
    <n v="14.42"/>
    <n v="6.75"/>
    <s v="Regular Air"/>
    <s v="Small Business"/>
    <s v="Office Supplies"/>
    <s v="Appliances"/>
    <s v="Medium Box"/>
    <x v="116"/>
    <n v="0.52"/>
    <s v="United States"/>
    <s v="East"/>
    <s v="Massachusetts"/>
    <s v="Hanson"/>
    <n v="2341"/>
    <x v="10"/>
    <s v="Sun"/>
    <d v="2015-01-12T00:00:00"/>
    <n v="1"/>
    <n v="-27.738800000000001"/>
    <n v="5"/>
    <n v="73.040000000000006"/>
    <n v="88060"/>
    <n v="0"/>
    <n v="14.36"/>
    <s v="Erin"/>
  </r>
  <r>
    <n v="469"/>
    <n v="1"/>
    <s v="Marion Bowling"/>
    <s v="Not Specified"/>
    <n v="0.05"/>
    <s v="After Discount"/>
    <n v="4.1399999999999997"/>
    <n v="6.6"/>
    <s v="Express Air"/>
    <s v="Small Business"/>
    <s v="Furniture"/>
    <s v="Office Furnishings"/>
    <s v="Small Box"/>
    <x v="117"/>
    <n v="0.49"/>
    <s v="United States"/>
    <s v="East"/>
    <s v="New Jersey"/>
    <s v="Hawthorne"/>
    <n v="7506"/>
    <x v="10"/>
    <s v="Sun"/>
    <d v="2015-01-13T00:00:00"/>
    <n v="2"/>
    <n v="-128.68719999999999"/>
    <n v="7"/>
    <n v="33.35"/>
    <n v="88060"/>
    <n v="0"/>
    <n v="4.09"/>
    <s v="Erin"/>
  </r>
  <r>
    <n v="470"/>
    <n v="1"/>
    <s v="Tony Doyle"/>
    <s v="Not Specified"/>
    <n v="0.03"/>
    <s v="After Discount"/>
    <n v="11.34"/>
    <n v="5.01"/>
    <s v="Regular Air"/>
    <s v="Small Business"/>
    <s v="Office Supplies"/>
    <s v="Paper"/>
    <s v="Small Box"/>
    <x v="118"/>
    <n v="0.36"/>
    <s v="United States"/>
    <s v="East"/>
    <s v="New Jersey"/>
    <s v="Trenton"/>
    <n v="8601"/>
    <x v="10"/>
    <s v="Sun"/>
    <d v="2015-01-11T00:00:00"/>
    <n v="0"/>
    <n v="23.2028"/>
    <n v="5"/>
    <n v="60.24"/>
    <n v="88060"/>
    <n v="0"/>
    <n v="11.31"/>
    <s v="Erin"/>
  </r>
  <r>
    <n v="2776"/>
    <n v="1"/>
    <s v="April Henson"/>
    <s v="Critical"/>
    <n v="0.03"/>
    <s v="After Discount"/>
    <n v="350.98"/>
    <n v="30"/>
    <s v="Delivery Truck"/>
    <s v="Consumer"/>
    <s v="Furniture"/>
    <s v="Chairs &amp; Chairmats"/>
    <s v="Jumbo Drum"/>
    <x v="39"/>
    <n v="0.61"/>
    <s v="United States"/>
    <s v="East"/>
    <s v="Maryland"/>
    <s v="Gaithersburg"/>
    <n v="20877"/>
    <x v="11"/>
    <s v="Mon"/>
    <d v="2015-01-15T00:00:00"/>
    <n v="3"/>
    <n v="2692.4421000000002"/>
    <n v="11"/>
    <n v="3902.09"/>
    <n v="91228"/>
    <n v="1"/>
    <n v="350.95000000000005"/>
    <s v="Erin"/>
  </r>
  <r>
    <n v="2776"/>
    <n v="0"/>
    <s v="April Henson"/>
    <s v="Critical"/>
    <n v="0.04"/>
    <s v="After Discount"/>
    <n v="1.68"/>
    <n v="1"/>
    <s v="Regular Air"/>
    <s v="Consumer"/>
    <s v="Office Supplies"/>
    <s v="Pens &amp; Art Supplies"/>
    <s v="Wrap Bag"/>
    <x v="119"/>
    <n v="0.35"/>
    <s v="United States"/>
    <s v="East"/>
    <s v="Maryland"/>
    <s v="Gaithersburg"/>
    <n v="20877"/>
    <x v="11"/>
    <s v="Mon"/>
    <d v="2015-01-14T00:00:00"/>
    <n v="2"/>
    <n v="2.0672000000000001"/>
    <n v="8"/>
    <n v="14.18"/>
    <n v="91228"/>
    <n v="0"/>
    <n v="1.64"/>
    <s v="Erin"/>
  </r>
  <r>
    <n v="120"/>
    <n v="1"/>
    <s v="Helen H Murphy"/>
    <s v="High"/>
    <n v="0.05"/>
    <s v="After Discount"/>
    <n v="6.3"/>
    <n v="0.5"/>
    <s v="Regular Air"/>
    <s v="Corporate"/>
    <s v="Office Supplies"/>
    <s v="Labels"/>
    <s v="Small Box"/>
    <x v="120"/>
    <n v="0.39"/>
    <s v="United States"/>
    <s v="West"/>
    <s v="Utah"/>
    <s v="Layton"/>
    <n v="84041"/>
    <x v="11"/>
    <s v="Mon"/>
    <d v="2015-01-13T00:00:00"/>
    <n v="1"/>
    <n v="41.296500000000002"/>
    <n v="10"/>
    <n v="59.85"/>
    <n v="86520"/>
    <n v="1"/>
    <n v="6.25"/>
    <s v="William"/>
  </r>
  <r>
    <n v="120"/>
    <n v="0"/>
    <s v="Helen H Murphy"/>
    <s v="High"/>
    <n v="0.09"/>
    <s v="After Discount"/>
    <n v="205.99"/>
    <n v="3"/>
    <s v="Express Air"/>
    <s v="Corporate"/>
    <s v="Technology"/>
    <s v="Telephones and Communication"/>
    <s v="Small Box"/>
    <x v="121"/>
    <n v="0.57999999999999996"/>
    <s v="United States"/>
    <s v="West"/>
    <s v="Utah"/>
    <s v="Layton"/>
    <n v="84041"/>
    <x v="11"/>
    <s v="Mon"/>
    <d v="2015-01-14T00:00:00"/>
    <n v="2"/>
    <n v="1179.0237"/>
    <n v="10"/>
    <n v="1708.73"/>
    <n v="86520"/>
    <n v="0"/>
    <n v="205.9"/>
    <s v="William"/>
  </r>
  <r>
    <n v="898"/>
    <n v="1"/>
    <s v="Harriet Hodges"/>
    <s v="High"/>
    <n v="0.04"/>
    <s v="After Discount"/>
    <n v="90.97"/>
    <n v="28"/>
    <s v="Delivery Truck"/>
    <s v="Small Business"/>
    <s v="Technology"/>
    <s v="Office Machines"/>
    <s v="Jumbo Drum"/>
    <x v="122"/>
    <n v="0.38"/>
    <s v="United States"/>
    <s v="East"/>
    <s v="New York"/>
    <s v="New York City"/>
    <n v="10039"/>
    <x v="11"/>
    <s v="Mon"/>
    <d v="2015-01-13T00:00:00"/>
    <n v="1"/>
    <n v="-173.09520000000001"/>
    <n v="6"/>
    <n v="573.30999999999995"/>
    <n v="33635"/>
    <n v="1"/>
    <n v="90.929999999999993"/>
    <s v="Erin"/>
  </r>
  <r>
    <n v="898"/>
    <n v="0"/>
    <s v="Harriet Hodges"/>
    <s v="High"/>
    <n v="7.0000000000000007E-2"/>
    <s v="After Discount"/>
    <n v="20.34"/>
    <n v="35"/>
    <s v="Regular Air"/>
    <s v="Small Business"/>
    <s v="Office Supplies"/>
    <s v="Storage &amp; Organization"/>
    <s v="Large Box"/>
    <x v="65"/>
    <n v="0.84"/>
    <s v="United States"/>
    <s v="East"/>
    <s v="New York"/>
    <s v="New York City"/>
    <n v="10039"/>
    <x v="11"/>
    <s v="Mon"/>
    <d v="2015-01-13T00:00:00"/>
    <n v="1"/>
    <n v="-96.16"/>
    <n v="5"/>
    <n v="140.22999999999999"/>
    <n v="33635"/>
    <n v="0"/>
    <n v="20.27"/>
    <s v="Erin"/>
  </r>
  <r>
    <n v="899"/>
    <n v="1"/>
    <s v="Jordan Berry"/>
    <s v="High"/>
    <n v="0.04"/>
    <s v="After Discount"/>
    <n v="90.97"/>
    <n v="28"/>
    <s v="Delivery Truck"/>
    <s v="Small Business"/>
    <s v="Technology"/>
    <s v="Office Machines"/>
    <s v="Jumbo Drum"/>
    <x v="122"/>
    <n v="0.38"/>
    <s v="United States"/>
    <s v="East"/>
    <s v="Pennsylvania"/>
    <s v="Altoona"/>
    <n v="16602"/>
    <x v="11"/>
    <s v="Mon"/>
    <d v="2015-01-13T00:00:00"/>
    <n v="1"/>
    <n v="-173.09520000000001"/>
    <n v="2"/>
    <n v="191.1"/>
    <n v="86263"/>
    <n v="1"/>
    <n v="90.929999999999993"/>
    <s v="Erin"/>
  </r>
  <r>
    <n v="899"/>
    <n v="0"/>
    <s v="Jordan Berry"/>
    <s v="High"/>
    <n v="7.0000000000000007E-2"/>
    <s v="After Discount"/>
    <n v="20.34"/>
    <n v="35"/>
    <s v="Regular Air"/>
    <s v="Small Business"/>
    <s v="Office Supplies"/>
    <s v="Storage &amp; Organization"/>
    <s v="Large Box"/>
    <x v="65"/>
    <n v="0.84"/>
    <s v="United States"/>
    <s v="East"/>
    <s v="Pennsylvania"/>
    <s v="Altoona"/>
    <n v="16602"/>
    <x v="11"/>
    <s v="Mon"/>
    <d v="2015-01-13T00:00:00"/>
    <n v="1"/>
    <n v="-96.16"/>
    <n v="1"/>
    <n v="28.05"/>
    <n v="86263"/>
    <n v="0"/>
    <n v="20.27"/>
    <s v="Erin"/>
  </r>
  <r>
    <n v="1636"/>
    <n v="1"/>
    <s v="Sidney Greenberg"/>
    <s v="High"/>
    <n v="0.04"/>
    <s v="After Discount"/>
    <n v="136.97999999999999"/>
    <n v="24.49"/>
    <s v="Express Air"/>
    <s v="Home Office"/>
    <s v="Furniture"/>
    <s v="Office Furnishings"/>
    <s v="Large Box"/>
    <x v="123"/>
    <n v="0.59"/>
    <s v="United States"/>
    <s v="West"/>
    <s v="California"/>
    <s v="Salinas"/>
    <n v="93905"/>
    <x v="11"/>
    <s v="Mon"/>
    <d v="2015-01-14T00:00:00"/>
    <n v="2"/>
    <n v="1127.5497"/>
    <n v="12"/>
    <n v="1634.13"/>
    <n v="89706"/>
    <n v="1"/>
    <n v="136.94"/>
    <s v="William"/>
  </r>
  <r>
    <n v="823"/>
    <n v="1"/>
    <s v="Christian Albright"/>
    <s v="Low"/>
    <n v="0.04"/>
    <s v="After Discount"/>
    <n v="6.24"/>
    <n v="5.22"/>
    <s v="Regular Air"/>
    <s v="Small Business"/>
    <s v="Furniture"/>
    <s v="Office Furnishings"/>
    <s v="Small Box"/>
    <x v="124"/>
    <n v="0.6"/>
    <s v="United States"/>
    <s v="South"/>
    <s v="Tennessee"/>
    <s v="Smyrna"/>
    <n v="37167"/>
    <x v="11"/>
    <s v="Mon"/>
    <d v="2015-01-17T00:00:00"/>
    <n v="5"/>
    <n v="4.3808999999999996"/>
    <n v="13"/>
    <n v="80.23"/>
    <n v="89257"/>
    <n v="1"/>
    <n v="6.2"/>
    <s v="Sam"/>
  </r>
  <r>
    <n v="824"/>
    <n v="1"/>
    <s v="Joann Moser"/>
    <s v="Low"/>
    <n v="0.09"/>
    <s v="After Discount"/>
    <n v="260.98"/>
    <n v="41.91"/>
    <s v="Delivery Truck"/>
    <s v="Small Business"/>
    <s v="Furniture"/>
    <s v="Bookcases"/>
    <s v="Jumbo Box"/>
    <x v="125"/>
    <n v="0.59"/>
    <s v="United States"/>
    <s v="South"/>
    <s v="Tennessee"/>
    <s v="Spring Hill"/>
    <n v="37174"/>
    <x v="11"/>
    <s v="Mon"/>
    <d v="2015-01-19T00:00:00"/>
    <n v="7"/>
    <n v="-100.744"/>
    <n v="8"/>
    <n v="2044.9"/>
    <n v="89257"/>
    <n v="0"/>
    <n v="260.89000000000004"/>
    <s v="Sam"/>
  </r>
  <r>
    <n v="1424"/>
    <n v="1"/>
    <s v="Robyn Zhou"/>
    <s v="Low"/>
    <n v="0.05"/>
    <s v="After Discount"/>
    <n v="350.99"/>
    <n v="39"/>
    <s v="Delivery Truck"/>
    <s v="Home Office"/>
    <s v="Furniture"/>
    <s v="Chairs &amp; Chairmats"/>
    <s v="Jumbo Drum"/>
    <x v="126"/>
    <n v="0.55000000000000004"/>
    <s v="United States"/>
    <s v="West"/>
    <s v="Colorado"/>
    <s v="Englewood"/>
    <n v="80112"/>
    <x v="11"/>
    <s v="Mon"/>
    <d v="2015-01-14T00:00:00"/>
    <n v="2"/>
    <n v="451.28039999999999"/>
    <n v="3"/>
    <n v="1020.08"/>
    <n v="89448"/>
    <n v="1"/>
    <n v="350.94"/>
    <s v="William"/>
  </r>
  <r>
    <n v="1424"/>
    <n v="0"/>
    <s v="Robyn Zhou"/>
    <s v="Low"/>
    <n v="0"/>
    <s v=" No Discount"/>
    <n v="8.74"/>
    <n v="1.39"/>
    <s v="Regular Air"/>
    <s v="Home Office"/>
    <s v="Office Supplies"/>
    <s v="Envelopes"/>
    <s v="Small Box"/>
    <x v="127"/>
    <n v="0.38"/>
    <s v="United States"/>
    <s v="West"/>
    <s v="Colorado"/>
    <s v="Englewood"/>
    <n v="80112"/>
    <x v="11"/>
    <s v="Mon"/>
    <d v="2015-01-16T00:00:00"/>
    <n v="4"/>
    <n v="44.988"/>
    <n v="7"/>
    <n v="65.2"/>
    <n v="89448"/>
    <n v="0"/>
    <n v="8.74"/>
    <s v="William"/>
  </r>
  <r>
    <n v="1424"/>
    <n v="0"/>
    <s v="Robyn Zhou"/>
    <s v="Low"/>
    <n v="0.02"/>
    <s v="After Discount"/>
    <n v="1.98"/>
    <n v="0.7"/>
    <s v="Regular Air"/>
    <s v="Home Office"/>
    <s v="Office Supplies"/>
    <s v="Rubber Bands"/>
    <s v="Wrap Bag"/>
    <x v="128"/>
    <n v="0.83"/>
    <s v="United States"/>
    <s v="West"/>
    <s v="Colorado"/>
    <s v="Englewood"/>
    <n v="80112"/>
    <x v="11"/>
    <s v="Mon"/>
    <d v="2015-01-16T00:00:00"/>
    <n v="4"/>
    <n v="-20.732800000000001"/>
    <n v="11"/>
    <n v="22.59"/>
    <n v="89448"/>
    <n v="0"/>
    <n v="1.96"/>
    <s v="William"/>
  </r>
  <r>
    <n v="2715"/>
    <n v="1"/>
    <s v="Becky Farmer"/>
    <s v="Low"/>
    <n v="0.01"/>
    <s v="After Discount"/>
    <n v="29.89"/>
    <n v="1.99"/>
    <s v="Regular Air"/>
    <s v="Corporate"/>
    <s v="Technology"/>
    <s v="Computer Peripherals"/>
    <s v="Small Pack"/>
    <x v="129"/>
    <n v="0.5"/>
    <s v="United States"/>
    <s v="Central"/>
    <s v="Michigan"/>
    <s v="Lansing"/>
    <n v="48911"/>
    <x v="11"/>
    <s v="Mon"/>
    <d v="2015-01-16T00:00:00"/>
    <n v="4"/>
    <n v="-74.64"/>
    <n v="1"/>
    <n v="31.96"/>
    <n v="88702"/>
    <n v="1"/>
    <n v="29.88"/>
    <s v="Chris"/>
  </r>
  <r>
    <n v="2069"/>
    <n v="1"/>
    <s v="Elsie Boykin"/>
    <s v="Medium"/>
    <n v="0.1"/>
    <s v="After Discount"/>
    <n v="40.98"/>
    <n v="6.5"/>
    <s v="Regular Air"/>
    <s v="Consumer"/>
    <s v="Technology"/>
    <s v="Computer Peripherals"/>
    <s v="Small Box"/>
    <x v="130"/>
    <n v="0.74"/>
    <s v="United States"/>
    <s v="South"/>
    <s v="Kentucky"/>
    <s v="Fort Thomas"/>
    <n v="41075"/>
    <x v="11"/>
    <s v="Mon"/>
    <d v="2015-01-14T00:00:00"/>
    <n v="2"/>
    <n v="66.852000000000004"/>
    <n v="3"/>
    <n v="120.34"/>
    <n v="88554"/>
    <n v="1"/>
    <n v="40.879999999999995"/>
    <s v="Sam"/>
  </r>
  <r>
    <n v="750"/>
    <n v="1"/>
    <s v="Jordan Wilkinson"/>
    <s v="Not Specified"/>
    <n v="0.09"/>
    <s v="After Discount"/>
    <n v="27.75"/>
    <n v="19.989999999999998"/>
    <s v="Regular Air"/>
    <s v="Corporate"/>
    <s v="Office Supplies"/>
    <s v="Storage &amp; Organization"/>
    <s v="Small Box"/>
    <x v="131"/>
    <n v="0.67"/>
    <s v="United States"/>
    <s v="South"/>
    <s v="Kentucky"/>
    <s v="Florence"/>
    <n v="41042"/>
    <x v="11"/>
    <s v="Mon"/>
    <d v="2015-01-13T00:00:00"/>
    <n v="1"/>
    <n v="-224.64400000000001"/>
    <n v="10"/>
    <n v="257.52"/>
    <n v="91200"/>
    <n v="1"/>
    <n v="27.66"/>
    <s v="Sam"/>
  </r>
  <r>
    <n v="2489"/>
    <n v="1"/>
    <s v="Craig Liu"/>
    <s v="Not Specified"/>
    <n v="7.0000000000000007E-2"/>
    <s v="After Discount"/>
    <n v="65.989999999999995"/>
    <n v="8.8000000000000007"/>
    <s v="Regular Air"/>
    <s v="Home Office"/>
    <s v="Technology"/>
    <s v="Telephones and Communication"/>
    <s v="Small Box"/>
    <x v="132"/>
    <n v="0.57999999999999996"/>
    <s v="United States"/>
    <s v="West"/>
    <s v="California"/>
    <s v="Concord"/>
    <n v="94521"/>
    <x v="11"/>
    <s v="Mon"/>
    <d v="2015-01-12T00:00:00"/>
    <n v="0"/>
    <n v="109.836"/>
    <n v="9"/>
    <n v="471.66"/>
    <n v="86886"/>
    <n v="1"/>
    <n v="65.92"/>
    <s v="William"/>
  </r>
  <r>
    <n v="2490"/>
    <n v="1"/>
    <s v="Pauline Finch"/>
    <s v="Not Specified"/>
    <n v="0"/>
    <s v=" No Discount"/>
    <n v="10.01"/>
    <n v="1.99"/>
    <s v="Express Air"/>
    <s v="Home Office"/>
    <s v="Technology"/>
    <s v="Computer Peripherals"/>
    <s v="Small Pack"/>
    <x v="133"/>
    <n v="0.41"/>
    <s v="United States"/>
    <s v="West"/>
    <s v="California"/>
    <s v="Costa Mesa"/>
    <n v="92627"/>
    <x v="11"/>
    <s v="Mon"/>
    <d v="2015-01-14T00:00:00"/>
    <n v="2"/>
    <n v="82.703400000000002"/>
    <n v="11"/>
    <n v="119.86"/>
    <n v="86886"/>
    <n v="0"/>
    <n v="10.01"/>
    <s v="William"/>
  </r>
  <r>
    <n v="2491"/>
    <n v="1"/>
    <s v="Sean N Boyer"/>
    <s v="Not Specified"/>
    <n v="7.0000000000000007E-2"/>
    <s v="After Discount"/>
    <n v="65.989999999999995"/>
    <n v="8.8000000000000007"/>
    <s v="Regular Air"/>
    <s v="Home Office"/>
    <s v="Technology"/>
    <s v="Telephones and Communication"/>
    <s v="Small Box"/>
    <x v="132"/>
    <n v="0.57999999999999996"/>
    <s v="United States"/>
    <s v="West"/>
    <s v="California"/>
    <s v="Los Angeles"/>
    <n v="90045"/>
    <x v="11"/>
    <s v="Mon"/>
    <d v="2015-01-12T00:00:00"/>
    <n v="0"/>
    <n v="109.836"/>
    <n v="37"/>
    <n v="1939.03"/>
    <n v="23877"/>
    <n v="1"/>
    <n v="65.92"/>
    <s v="William"/>
  </r>
  <r>
    <n v="2491"/>
    <n v="0"/>
    <s v="Sean N Boyer"/>
    <s v="Not Specified"/>
    <n v="0"/>
    <s v=" No Discount"/>
    <n v="10.01"/>
    <n v="1.99"/>
    <s v="Express Air"/>
    <s v="Home Office"/>
    <s v="Technology"/>
    <s v="Computer Peripherals"/>
    <s v="Small Pack"/>
    <x v="133"/>
    <n v="0.41"/>
    <s v="United States"/>
    <s v="West"/>
    <s v="California"/>
    <s v="Los Angeles"/>
    <n v="90045"/>
    <x v="11"/>
    <s v="Mon"/>
    <d v="2015-01-14T00:00:00"/>
    <n v="2"/>
    <n v="128.03"/>
    <n v="42"/>
    <n v="457.63"/>
    <n v="23877"/>
    <n v="0"/>
    <n v="10.01"/>
    <s v="William"/>
  </r>
  <r>
    <n v="2338"/>
    <n v="1"/>
    <s v="Lynn Hines"/>
    <s v="Critical"/>
    <n v="0.06"/>
    <s v="After Discount"/>
    <n v="2.08"/>
    <n v="5.33"/>
    <s v="Regular Air"/>
    <s v="Home Office"/>
    <s v="Furniture"/>
    <s v="Office Furnishings"/>
    <s v="Small Box"/>
    <x v="134"/>
    <n v="0.43"/>
    <s v="United States"/>
    <s v="East"/>
    <s v="Maryland"/>
    <s v="College Park"/>
    <n v="20740"/>
    <x v="12"/>
    <s v="Tue"/>
    <d v="2015-01-13T00:00:00"/>
    <n v="0"/>
    <n v="-82.559200000000004"/>
    <n v="4"/>
    <n v="9.23"/>
    <n v="91480"/>
    <n v="1"/>
    <n v="2.02"/>
    <s v="Erin"/>
  </r>
  <r>
    <n v="510"/>
    <n v="1"/>
    <s v="Gregory Rao"/>
    <s v="Low"/>
    <n v="0.02"/>
    <s v="After Discount"/>
    <n v="48.04"/>
    <n v="5.09"/>
    <s v="Regular Air"/>
    <s v="Corporate"/>
    <s v="Office Supplies"/>
    <s v="Paper"/>
    <s v="Small Box"/>
    <x v="135"/>
    <n v="0.37"/>
    <s v="United States"/>
    <s v="West"/>
    <s v="California"/>
    <s v="Manteca"/>
    <n v="95336"/>
    <x v="12"/>
    <s v="Tue"/>
    <d v="2015-01-13T00:00:00"/>
    <n v="0"/>
    <n v="105.2526"/>
    <n v="3"/>
    <n v="152.54"/>
    <n v="90058"/>
    <n v="1"/>
    <n v="48.019999999999996"/>
    <s v="William"/>
  </r>
  <r>
    <n v="570"/>
    <n v="1"/>
    <s v="Katharine Bass"/>
    <s v="Low"/>
    <n v="0.06"/>
    <s v="After Discount"/>
    <n v="7.99"/>
    <n v="5.03"/>
    <s v="Regular Air"/>
    <s v="Consumer"/>
    <s v="Technology"/>
    <s v="Telephones and Communication"/>
    <s v="Medium Box"/>
    <x v="136"/>
    <n v="0.6"/>
    <s v="United States"/>
    <s v="West"/>
    <s v="Nevada"/>
    <s v="Henderson"/>
    <n v="89015"/>
    <x v="12"/>
    <s v="Tue"/>
    <d v="2015-01-13T00:00:00"/>
    <n v="0"/>
    <n v="-122.133"/>
    <n v="10"/>
    <n v="65.739999999999995"/>
    <n v="88881"/>
    <n v="1"/>
    <n v="7.9300000000000006"/>
    <s v="William"/>
  </r>
  <r>
    <n v="576"/>
    <n v="1"/>
    <s v="Gordon Lyon"/>
    <s v="Low"/>
    <n v="0.06"/>
    <s v="After Discount"/>
    <n v="4.4800000000000004"/>
    <n v="49"/>
    <s v="Regular Air"/>
    <s v="Corporate"/>
    <s v="Office Supplies"/>
    <s v="Appliances"/>
    <s v="Large Box"/>
    <x v="137"/>
    <n v="0.6"/>
    <s v="United States"/>
    <s v="West"/>
    <s v="California"/>
    <s v="Pomona"/>
    <n v="91767"/>
    <x v="12"/>
    <s v="Tue"/>
    <d v="2015-01-17T00:00:00"/>
    <n v="4"/>
    <n v="-566"/>
    <n v="4"/>
    <n v="32.6"/>
    <n v="88645"/>
    <n v="1"/>
    <n v="4.4200000000000008"/>
    <s v="William"/>
  </r>
  <r>
    <n v="2369"/>
    <n v="1"/>
    <s v="Mike G Hartman"/>
    <s v="Low"/>
    <n v="7.0000000000000007E-2"/>
    <s v="After Discount"/>
    <n v="5.98"/>
    <n v="5.79"/>
    <s v="Regular Air"/>
    <s v="Consumer"/>
    <s v="Office Supplies"/>
    <s v="Paper"/>
    <s v="Small Box"/>
    <x v="138"/>
    <n v="0.36"/>
    <s v="United States"/>
    <s v="South"/>
    <s v="Florida"/>
    <s v="Pembroke Pines"/>
    <n v="33024"/>
    <x v="12"/>
    <s v="Tue"/>
    <d v="2015-01-15T00:00:00"/>
    <n v="2"/>
    <n v="-41.972700000000003"/>
    <n v="13"/>
    <n v="77.42"/>
    <n v="90408"/>
    <n v="1"/>
    <n v="5.91"/>
    <s v="Sam"/>
  </r>
  <r>
    <n v="3340"/>
    <n v="1"/>
    <s v="Phillip Blum"/>
    <s v="Medium"/>
    <n v="0.08"/>
    <s v="After Discount"/>
    <n v="125.99"/>
    <n v="4.2"/>
    <s v="Regular Air"/>
    <s v="Consumer"/>
    <s v="Technology"/>
    <s v="Telephones and Communication"/>
    <s v="Small Box"/>
    <x v="139"/>
    <n v="0.56999999999999995"/>
    <s v="United States"/>
    <s v="West"/>
    <s v="Oregon"/>
    <s v="Troutdale"/>
    <n v="97060"/>
    <x v="12"/>
    <s v="Tue"/>
    <d v="2015-01-14T00:00:00"/>
    <n v="1"/>
    <n v="989.81190000000004"/>
    <n v="14"/>
    <n v="1434.51"/>
    <n v="85980"/>
    <n v="1"/>
    <n v="125.91"/>
    <s v="William"/>
  </r>
  <r>
    <n v="772"/>
    <n v="1"/>
    <s v="Jean Webster"/>
    <s v="Critical"/>
    <n v="0.08"/>
    <s v="After Discount"/>
    <n v="7.77"/>
    <n v="9.23"/>
    <s v="Regular Air"/>
    <s v="Small Business"/>
    <s v="Office Supplies"/>
    <s v="Appliances"/>
    <s v="Small Box"/>
    <x v="140"/>
    <n v="0.57999999999999996"/>
    <s v="United States"/>
    <s v="East"/>
    <s v="Pennsylvania"/>
    <s v="Allentown"/>
    <n v="18103"/>
    <x v="13"/>
    <s v="Wed"/>
    <d v="2015-01-16T00:00:00"/>
    <n v="2"/>
    <n v="-209.25"/>
    <n v="7"/>
    <n v="56.44"/>
    <n v="88666"/>
    <n v="1"/>
    <n v="7.6899999999999995"/>
    <s v="Erin"/>
  </r>
  <r>
    <n v="772"/>
    <n v="0"/>
    <s v="Jean Webster"/>
    <s v="Critical"/>
    <n v="0.1"/>
    <s v="After Discount"/>
    <n v="18.97"/>
    <n v="9.5399999999999991"/>
    <s v="Express Air"/>
    <s v="Small Business"/>
    <s v="Office Supplies"/>
    <s v="Paper"/>
    <s v="Small Box"/>
    <x v="141"/>
    <n v="0.37"/>
    <s v="United States"/>
    <s v="East"/>
    <s v="Pennsylvania"/>
    <s v="Allentown"/>
    <n v="18103"/>
    <x v="13"/>
    <s v="Wed"/>
    <d v="2015-01-16T00:00:00"/>
    <n v="2"/>
    <n v="-9.1636000000000006"/>
    <n v="3"/>
    <n v="56.73"/>
    <n v="88666"/>
    <n v="0"/>
    <n v="18.869999999999997"/>
    <s v="Erin"/>
  </r>
  <r>
    <n v="1636"/>
    <n v="0"/>
    <s v="Sidney Greenberg"/>
    <s v="Critical"/>
    <n v="0.08"/>
    <s v="After Discount"/>
    <n v="115.99"/>
    <n v="56.14"/>
    <s v="Delivery Truck"/>
    <s v="Home Office"/>
    <s v="Technology"/>
    <s v="Office Machines"/>
    <s v="Jumbo Drum"/>
    <x v="142"/>
    <n v="0.4"/>
    <s v="United States"/>
    <s v="West"/>
    <s v="California"/>
    <s v="Salinas"/>
    <n v="93905"/>
    <x v="13"/>
    <s v="Wed"/>
    <d v="2015-01-16T00:00:00"/>
    <n v="2"/>
    <n v="-272.860884"/>
    <n v="5"/>
    <n v="562.92999999999995"/>
    <n v="89704"/>
    <n v="1"/>
    <n v="115.91"/>
    <s v="William"/>
  </r>
  <r>
    <n v="1636"/>
    <n v="0"/>
    <s v="Sidney Greenberg"/>
    <s v="Critical"/>
    <n v="0.08"/>
    <s v="After Discount"/>
    <n v="4.28"/>
    <n v="0.94"/>
    <s v="Regular Air"/>
    <s v="Home Office"/>
    <s v="Office Supplies"/>
    <s v="Pens &amp; Art Supplies"/>
    <s v="Wrap Bag"/>
    <x v="143"/>
    <n v="0.56000000000000005"/>
    <s v="United States"/>
    <s v="West"/>
    <s v="California"/>
    <s v="Salinas"/>
    <n v="93905"/>
    <x v="13"/>
    <s v="Wed"/>
    <d v="2015-01-17T00:00:00"/>
    <n v="3"/>
    <n v="10.5792"/>
    <n v="7"/>
    <n v="29.18"/>
    <n v="89704"/>
    <n v="0"/>
    <n v="4.2"/>
    <s v="William"/>
  </r>
  <r>
    <n v="463"/>
    <n v="1"/>
    <s v="Debbie Stevenson"/>
    <s v="Low"/>
    <n v="7.0000000000000007E-2"/>
    <s v="After Discount"/>
    <n v="165.2"/>
    <n v="19.989999999999998"/>
    <s v="Regular Air"/>
    <s v="Small Business"/>
    <s v="Office Supplies"/>
    <s v="Storage &amp; Organization"/>
    <s v="Small Box"/>
    <x v="144"/>
    <n v="0.59"/>
    <s v="United States"/>
    <s v="West"/>
    <s v="California"/>
    <s v="West Hollywood"/>
    <n v="90069"/>
    <x v="13"/>
    <s v="Wed"/>
    <d v="2015-01-16T00:00:00"/>
    <n v="2"/>
    <n v="521.69000000000005"/>
    <n v="7"/>
    <n v="1081.54"/>
    <n v="88061"/>
    <n v="1"/>
    <n v="165.13"/>
    <s v="William"/>
  </r>
  <r>
    <n v="3064"/>
    <n v="1"/>
    <s v="Clarence Crowder"/>
    <s v="Low"/>
    <n v="0.03"/>
    <s v="After Discount"/>
    <n v="6.45"/>
    <n v="1.34"/>
    <s v="Regular Air"/>
    <s v="Consumer"/>
    <s v="Office Supplies"/>
    <s v="Paper"/>
    <s v="Wrap Bag"/>
    <x v="145"/>
    <n v="0.36"/>
    <s v="United States"/>
    <s v="West"/>
    <s v="Washington"/>
    <s v="Lacey"/>
    <n v="98503"/>
    <x v="13"/>
    <s v="Wed"/>
    <d v="2015-01-19T00:00:00"/>
    <n v="5"/>
    <n v="39.129899999999999"/>
    <n v="9"/>
    <n v="56.71"/>
    <n v="88448"/>
    <n v="1"/>
    <n v="6.42"/>
    <s v="William"/>
  </r>
  <r>
    <n v="3148"/>
    <n v="1"/>
    <s v="Leroy Field"/>
    <s v="Medium"/>
    <n v="0.06"/>
    <s v="After Discount"/>
    <n v="19.989999999999998"/>
    <n v="11.17"/>
    <s v="Regular Air"/>
    <s v="Corporate"/>
    <s v="Furniture"/>
    <s v="Office Furnishings"/>
    <s v="Large Box"/>
    <x v="146"/>
    <n v="0.6"/>
    <s v="United States"/>
    <s v="West"/>
    <s v="Idaho"/>
    <s v="Post Falls"/>
    <n v="83854"/>
    <x v="13"/>
    <s v="Wed"/>
    <d v="2015-01-14T00:00:00"/>
    <n v="0"/>
    <n v="-66.823599999999999"/>
    <n v="7"/>
    <n v="139.49"/>
    <n v="89716"/>
    <n v="1"/>
    <n v="19.93"/>
    <s v="William"/>
  </r>
  <r>
    <n v="3149"/>
    <n v="1"/>
    <s v="Harriet Moore"/>
    <s v="Medium"/>
    <n v="0.06"/>
    <s v="After Discount"/>
    <n v="320.98"/>
    <n v="58.95"/>
    <s v="Delivery Truck"/>
    <s v="Corporate"/>
    <s v="Furniture"/>
    <s v="Chairs &amp; Chairmats"/>
    <s v="Jumbo Drum"/>
    <x v="147"/>
    <n v="0.56999999999999995"/>
    <s v="United States"/>
    <s v="West"/>
    <s v="Idaho"/>
    <s v="Rexburg"/>
    <n v="83440"/>
    <x v="13"/>
    <s v="Wed"/>
    <d v="2015-01-16T00:00:00"/>
    <n v="2"/>
    <n v="971.62199999999996"/>
    <n v="6"/>
    <n v="1952.43"/>
    <n v="89716"/>
    <n v="0"/>
    <n v="320.92"/>
    <s v="William"/>
  </r>
  <r>
    <n v="2820"/>
    <n v="1"/>
    <s v="Laurence Simon"/>
    <s v="Not Specified"/>
    <n v="0.1"/>
    <s v="After Discount"/>
    <n v="22.01"/>
    <n v="5.53"/>
    <s v="Regular Air"/>
    <s v="Home Office"/>
    <s v="Office Supplies"/>
    <s v="Pens &amp; Art Supplies"/>
    <s v="Small Pack"/>
    <x v="148"/>
    <n v="0.59"/>
    <s v="United States"/>
    <s v="Central"/>
    <s v="Missouri"/>
    <s v="Oakville"/>
    <n v="63129"/>
    <x v="13"/>
    <s v="Wed"/>
    <d v="2015-01-15T00:00:00"/>
    <n v="1"/>
    <n v="31.59"/>
    <n v="14"/>
    <n v="281.75"/>
    <n v="87900"/>
    <n v="1"/>
    <n v="21.91"/>
    <s v="Chris"/>
  </r>
  <r>
    <n v="3225"/>
    <n v="1"/>
    <s v="Robyn Crawford"/>
    <s v="Not Specified"/>
    <n v="0.1"/>
    <s v="After Discount"/>
    <n v="208.16"/>
    <n v="68.02"/>
    <s v="Delivery Truck"/>
    <s v="Small Business"/>
    <s v="Office Supplies"/>
    <s v="Appliances"/>
    <s v="Jumbo Drum"/>
    <x v="149"/>
    <n v="0.57999999999999996"/>
    <s v="United States"/>
    <s v="South"/>
    <s v="Tennessee"/>
    <s v="Germantown"/>
    <n v="38138"/>
    <x v="13"/>
    <s v="Wed"/>
    <d v="2015-01-14T00:00:00"/>
    <n v="0"/>
    <n v="-137.52199999999999"/>
    <n v="4"/>
    <n v="768.81"/>
    <n v="86507"/>
    <n v="1"/>
    <n v="208.06"/>
    <s v="Sam"/>
  </r>
  <r>
    <n v="3226"/>
    <n v="1"/>
    <s v="Arthur Gold"/>
    <s v="Not Specified"/>
    <n v="7.0000000000000007E-2"/>
    <s v="After Discount"/>
    <n v="90.48"/>
    <n v="19.989999999999998"/>
    <s v="Regular Air"/>
    <s v="Small Business"/>
    <s v="Office Supplies"/>
    <s v="Envelopes"/>
    <s v="Small Box"/>
    <x v="150"/>
    <n v="0.4"/>
    <s v="United States"/>
    <s v="South"/>
    <s v="Tennessee"/>
    <s v="Hendersonville"/>
    <n v="37075"/>
    <x v="13"/>
    <s v="Wed"/>
    <d v="2015-01-15T00:00:00"/>
    <n v="1"/>
    <n v="-11.816000000000001"/>
    <n v="2"/>
    <n v="183.39"/>
    <n v="86507"/>
    <n v="0"/>
    <n v="90.410000000000011"/>
    <s v="Sam"/>
  </r>
  <r>
    <n v="3226"/>
    <n v="0"/>
    <s v="Arthur Gold"/>
    <s v="Not Specified"/>
    <n v="0.01"/>
    <s v="After Discount"/>
    <n v="9.48"/>
    <n v="7.29"/>
    <s v="Express Air"/>
    <s v="Small Business"/>
    <s v="Furniture"/>
    <s v="Office Furnishings"/>
    <s v="Small Pack"/>
    <x v="151"/>
    <n v="0.45"/>
    <s v="United States"/>
    <s v="South"/>
    <s v="Tennessee"/>
    <s v="Hendersonville"/>
    <n v="37075"/>
    <x v="13"/>
    <s v="Wed"/>
    <d v="2015-01-16T00:00:00"/>
    <n v="2"/>
    <n v="238.93379999999999"/>
    <n v="1"/>
    <n v="12.9"/>
    <n v="86507"/>
    <n v="0"/>
    <n v="9.4700000000000006"/>
    <s v="Sam"/>
  </r>
  <r>
    <n v="3226"/>
    <n v="0"/>
    <s v="Arthur Gold"/>
    <s v="Not Specified"/>
    <n v="0.02"/>
    <s v="After Discount"/>
    <n v="4.28"/>
    <n v="0.94"/>
    <s v="Regular Air"/>
    <s v="Small Business"/>
    <s v="Office Supplies"/>
    <s v="Pens &amp; Art Supplies"/>
    <s v="Wrap Bag"/>
    <x v="143"/>
    <n v="0.56000000000000005"/>
    <s v="United States"/>
    <s v="South"/>
    <s v="Tennessee"/>
    <s v="Hendersonville"/>
    <n v="37075"/>
    <x v="13"/>
    <s v="Wed"/>
    <d v="2015-01-15T00:00:00"/>
    <n v="1"/>
    <n v="-105.126"/>
    <n v="4"/>
    <n v="17.89"/>
    <n v="86507"/>
    <n v="0"/>
    <n v="4.2600000000000007"/>
    <s v="Sam"/>
  </r>
  <r>
    <n v="152"/>
    <n v="1"/>
    <s v="Kent Kerr"/>
    <s v="Critical"/>
    <n v="0.09"/>
    <s v="After Discount"/>
    <n v="2.88"/>
    <n v="0.7"/>
    <s v="Regular Air"/>
    <s v="Consumer"/>
    <s v="Office Supplies"/>
    <s v="Pens &amp; Art Supplies"/>
    <s v="Wrap Bag"/>
    <x v="152"/>
    <n v="0.56000000000000005"/>
    <s v="United States"/>
    <s v="South"/>
    <s v="Tennessee"/>
    <s v="Knoxville"/>
    <n v="37918"/>
    <x v="14"/>
    <s v="Thu"/>
    <d v="2015-01-16T00:00:00"/>
    <n v="1"/>
    <n v="-172.71799999999999"/>
    <n v="2"/>
    <n v="5.5"/>
    <n v="89520"/>
    <n v="1"/>
    <n v="2.79"/>
    <s v="Sam"/>
  </r>
  <r>
    <n v="2791"/>
    <n v="1"/>
    <s v="Dawn Larson"/>
    <s v="Critical"/>
    <n v="0.09"/>
    <s v="After Discount"/>
    <n v="2.88"/>
    <n v="0.7"/>
    <s v="Regular Air"/>
    <s v="Corporate"/>
    <s v="Office Supplies"/>
    <s v="Pens &amp; Art Supplies"/>
    <s v="Wrap Bag"/>
    <x v="153"/>
    <n v="0.56000000000000005"/>
    <s v="United States"/>
    <s v="Central"/>
    <s v="Michigan"/>
    <s v="Madison Heights"/>
    <n v="48071"/>
    <x v="14"/>
    <s v="Thu"/>
    <d v="2015-01-15T00:00:00"/>
    <n v="0"/>
    <n v="4.8499999999999996"/>
    <n v="7"/>
    <n v="19.29"/>
    <n v="88758"/>
    <n v="1"/>
    <n v="2.79"/>
    <s v="Chris"/>
  </r>
  <r>
    <n v="428"/>
    <n v="1"/>
    <s v="Ernest Barber"/>
    <s v="High"/>
    <n v="0.02"/>
    <s v="After Discount"/>
    <n v="15.28"/>
    <n v="1.99"/>
    <s v="Regular Air"/>
    <s v="Corporate"/>
    <s v="Technology"/>
    <s v="Computer Peripherals"/>
    <s v="Small Pack"/>
    <x v="154"/>
    <n v="0.42"/>
    <s v="United States"/>
    <s v="West"/>
    <s v="Nevada"/>
    <s v="Carson City"/>
    <n v="89701"/>
    <x v="14"/>
    <s v="Thu"/>
    <d v="2015-01-16T00:00:00"/>
    <n v="1"/>
    <n v="163.1574"/>
    <n v="15"/>
    <n v="236.46"/>
    <n v="88479"/>
    <n v="1"/>
    <n v="15.26"/>
    <s v="William"/>
  </r>
  <r>
    <n v="428"/>
    <n v="0"/>
    <s v="Ernest Barber"/>
    <s v="High"/>
    <n v="0"/>
    <s v=" No Discount"/>
    <n v="85.99"/>
    <n v="3.3"/>
    <s v="Regular Air"/>
    <s v="Corporate"/>
    <s v="Technology"/>
    <s v="Telephones and Communication"/>
    <s v="Small Pack"/>
    <x v="155"/>
    <n v="0.37"/>
    <s v="United States"/>
    <s v="West"/>
    <s v="Nevada"/>
    <s v="Carson City"/>
    <n v="89701"/>
    <x v="14"/>
    <s v="Thu"/>
    <d v="2015-01-16T00:00:00"/>
    <n v="1"/>
    <n v="-302.22500000000002"/>
    <n v="1"/>
    <n v="73.819999999999993"/>
    <n v="88479"/>
    <n v="0"/>
    <n v="85.99"/>
    <s v="William"/>
  </r>
  <r>
    <n v="1212"/>
    <n v="1"/>
    <s v="Eileen Fletcher"/>
    <s v="High"/>
    <n v="0.08"/>
    <s v="After Discount"/>
    <n v="4.91"/>
    <n v="4.97"/>
    <s v="Regular Air"/>
    <s v="Corporate"/>
    <s v="Office Supplies"/>
    <s v="Binders and Binder Accessories"/>
    <s v="Small Box"/>
    <x v="156"/>
    <n v="0.38"/>
    <s v="United States"/>
    <s v="Central"/>
    <s v="Indiana"/>
    <s v="Gary"/>
    <n v="46404"/>
    <x v="14"/>
    <s v="Thu"/>
    <d v="2015-01-16T00:00:00"/>
    <n v="1"/>
    <n v="-99.762500000000003"/>
    <n v="12"/>
    <n v="58.95"/>
    <n v="88600"/>
    <n v="1"/>
    <n v="4.83"/>
    <s v="Chris"/>
  </r>
  <r>
    <n v="1212"/>
    <n v="0"/>
    <s v="Eileen Fletcher"/>
    <s v="High"/>
    <n v="0.01"/>
    <s v="After Discount"/>
    <n v="3499.99"/>
    <n v="24.49"/>
    <s v="Regular Air"/>
    <s v="Corporate"/>
    <s v="Technology"/>
    <s v="Copiers and Fax"/>
    <s v="Large Box"/>
    <x v="157"/>
    <n v="0.37"/>
    <s v="United States"/>
    <s v="Central"/>
    <s v="Indiana"/>
    <s v="Gary"/>
    <n v="46404"/>
    <x v="14"/>
    <s v="Thu"/>
    <d v="2015-01-16T00:00:00"/>
    <n v="1"/>
    <n v="-3061.82"/>
    <n v="1"/>
    <n v="3672.89"/>
    <n v="88600"/>
    <n v="0"/>
    <n v="3499.9799999999996"/>
    <s v="Chris"/>
  </r>
  <r>
    <n v="1213"/>
    <n v="1"/>
    <s v="Jeremy Pratt"/>
    <s v="High"/>
    <n v="0.03"/>
    <s v="After Discount"/>
    <n v="5.84"/>
    <n v="1.2"/>
    <s v="Regular Air"/>
    <s v="Corporate"/>
    <s v="Office Supplies"/>
    <s v="Pens &amp; Art Supplies"/>
    <s v="Wrap Bag"/>
    <x v="5"/>
    <n v="0.55000000000000004"/>
    <s v="United States"/>
    <s v="Central"/>
    <s v="Indiana"/>
    <s v="Granger"/>
    <n v="46530"/>
    <x v="14"/>
    <s v="Thu"/>
    <d v="2015-01-17T00:00:00"/>
    <n v="2"/>
    <n v="-0.01"/>
    <n v="2"/>
    <n v="11.74"/>
    <n v="88600"/>
    <n v="0"/>
    <n v="5.81"/>
    <s v="Chris"/>
  </r>
  <r>
    <n v="1632"/>
    <n v="1"/>
    <s v="Lori Wolfe"/>
    <s v="High"/>
    <n v="0.08"/>
    <s v="After Discount"/>
    <n v="8.09"/>
    <n v="7.96"/>
    <s v="Express Air"/>
    <s v="Home Office"/>
    <s v="Furniture"/>
    <s v="Office Furnishings"/>
    <s v="Small Box"/>
    <x v="158"/>
    <n v="0.49"/>
    <s v="United States"/>
    <s v="South"/>
    <s v="Mississippi"/>
    <s v="Hattiesburg"/>
    <n v="39401"/>
    <x v="14"/>
    <s v="Thu"/>
    <d v="2015-01-16T00:00:00"/>
    <n v="1"/>
    <n v="15.984"/>
    <n v="6"/>
    <n v="48.25"/>
    <n v="90530"/>
    <n v="1"/>
    <n v="8.01"/>
    <s v="Sam"/>
  </r>
  <r>
    <n v="3035"/>
    <n v="1"/>
    <s v="Tina Evans"/>
    <s v="Low"/>
    <n v="0.01"/>
    <s v="After Discount"/>
    <n v="4.9800000000000004"/>
    <n v="4.75"/>
    <s v="Regular Air"/>
    <s v="Home Office"/>
    <s v="Office Supplies"/>
    <s v="Paper"/>
    <s v="Small Box"/>
    <x v="159"/>
    <n v="0.36"/>
    <s v="United States"/>
    <s v="Central"/>
    <s v="Illinois"/>
    <s v="Lombard"/>
    <n v="60148"/>
    <x v="14"/>
    <s v="Thu"/>
    <d v="2015-01-20T00:00:00"/>
    <n v="5"/>
    <n v="-75.900400000000005"/>
    <n v="10"/>
    <n v="52.93"/>
    <n v="89128"/>
    <n v="1"/>
    <n v="4.9700000000000006"/>
    <s v="Chris"/>
  </r>
  <r>
    <n v="3035"/>
    <n v="0"/>
    <s v="Tina Evans"/>
    <s v="Low"/>
    <n v="0.04"/>
    <s v="After Discount"/>
    <n v="6.35"/>
    <n v="1.02"/>
    <s v="Regular Air"/>
    <s v="Home Office"/>
    <s v="Office Supplies"/>
    <s v="Paper"/>
    <s v="Wrap Bag"/>
    <x v="160"/>
    <n v="0.39"/>
    <s v="United States"/>
    <s v="Central"/>
    <s v="Illinois"/>
    <s v="Lombard"/>
    <n v="60148"/>
    <x v="14"/>
    <s v="Thu"/>
    <d v="2015-01-20T00:00:00"/>
    <n v="5"/>
    <n v="52.170900000000003"/>
    <n v="12"/>
    <n v="75.61"/>
    <n v="89128"/>
    <n v="0"/>
    <n v="6.31"/>
    <s v="Chris"/>
  </r>
  <r>
    <n v="145"/>
    <n v="1"/>
    <s v="Rhonda Ivey"/>
    <s v="Medium"/>
    <n v="0.06"/>
    <s v="After Discount"/>
    <n v="7.04"/>
    <n v="2.17"/>
    <s v="Regular Air"/>
    <s v="Small Business"/>
    <s v="Office Supplies"/>
    <s v="Paper"/>
    <s v="Wrap Bag"/>
    <x v="161"/>
    <n v="0.38"/>
    <s v="United States"/>
    <s v="East"/>
    <s v="Pennsylvania"/>
    <s v="West Mifflin"/>
    <n v="15122"/>
    <x v="14"/>
    <s v="Thu"/>
    <d v="2015-01-17T00:00:00"/>
    <n v="2"/>
    <n v="2.4851999999999999"/>
    <n v="2"/>
    <n v="14.65"/>
    <n v="91086"/>
    <n v="1"/>
    <n v="6.98"/>
    <s v="Erin"/>
  </r>
  <r>
    <n v="1402"/>
    <n v="1"/>
    <s v="Wesley Tate"/>
    <s v="Not Specified"/>
    <n v="0"/>
    <s v=" No Discount"/>
    <n v="8.6"/>
    <n v="6.19"/>
    <s v="Regular Air"/>
    <s v="Corporate"/>
    <s v="Office Supplies"/>
    <s v="Binders and Binder Accessories"/>
    <s v="Small Box"/>
    <x v="162"/>
    <n v="0.38"/>
    <s v="United States"/>
    <s v="Central"/>
    <s v="Illinois"/>
    <s v="Chicago"/>
    <n v="60653"/>
    <x v="14"/>
    <s v="Thu"/>
    <d v="2015-01-15T00:00:00"/>
    <n v="0"/>
    <n v="-42.8536"/>
    <n v="48"/>
    <n v="447.89"/>
    <n v="37729"/>
    <n v="1"/>
    <n v="8.6"/>
    <s v="Chris"/>
  </r>
  <r>
    <n v="1405"/>
    <n v="1"/>
    <s v="Crystal Floyd"/>
    <s v="Not Specified"/>
    <n v="0"/>
    <s v=" No Discount"/>
    <n v="8.6"/>
    <n v="6.19"/>
    <s v="Regular Air"/>
    <s v="Corporate"/>
    <s v="Office Supplies"/>
    <s v="Binders and Binder Accessories"/>
    <s v="Small Box"/>
    <x v="162"/>
    <n v="0.38"/>
    <s v="United States"/>
    <s v="Central"/>
    <s v="Michigan"/>
    <s v="Battle Creek"/>
    <n v="49017"/>
    <x v="14"/>
    <s v="Thu"/>
    <d v="2015-01-15T00:00:00"/>
    <n v="0"/>
    <n v="-33.211539999999999"/>
    <n v="12"/>
    <n v="111.97"/>
    <n v="86144"/>
    <n v="1"/>
    <n v="8.6"/>
    <s v="Chris"/>
  </r>
  <r>
    <n v="288"/>
    <n v="1"/>
    <s v="Patricia Cole Blair"/>
    <s v="Critical"/>
    <n v="0.09"/>
    <s v="After Discount"/>
    <n v="28.48"/>
    <n v="1.99"/>
    <s v="Regular Air"/>
    <s v="Small Business"/>
    <s v="Technology"/>
    <s v="Computer Peripherals"/>
    <s v="Small Pack"/>
    <x v="47"/>
    <n v="0.4"/>
    <s v="United States"/>
    <s v="Central"/>
    <s v="Kansas"/>
    <s v="Wichita"/>
    <n v="67212"/>
    <x v="15"/>
    <s v="Fri"/>
    <d v="2015-01-19T00:00:00"/>
    <n v="3"/>
    <n v="132.68700000000001"/>
    <n v="7"/>
    <n v="192.3"/>
    <n v="89762"/>
    <n v="1"/>
    <n v="28.39"/>
    <s v="Chris"/>
  </r>
  <r>
    <n v="288"/>
    <n v="0"/>
    <s v="Patricia Cole Blair"/>
    <s v="Critical"/>
    <n v="0.08"/>
    <s v="After Discount"/>
    <n v="65.989999999999995"/>
    <n v="4.99"/>
    <s v="Express Air"/>
    <s v="Small Business"/>
    <s v="Technology"/>
    <s v="Telephones and Communication"/>
    <s v="Small Box"/>
    <x v="163"/>
    <n v="0.57999999999999996"/>
    <s v="United States"/>
    <s v="Central"/>
    <s v="Kansas"/>
    <s v="Wichita"/>
    <n v="67212"/>
    <x v="15"/>
    <s v="Fri"/>
    <d v="2015-01-18T00:00:00"/>
    <n v="2"/>
    <n v="496.89"/>
    <n v="14"/>
    <n v="748.1"/>
    <n v="89762"/>
    <n v="0"/>
    <n v="65.91"/>
    <s v="Chris"/>
  </r>
  <r>
    <n v="1603"/>
    <n v="1"/>
    <s v="Alex Watkins"/>
    <s v="Critical"/>
    <n v="0.09"/>
    <s v="After Discount"/>
    <n v="2.1800000000000002"/>
    <n v="0.78"/>
    <s v="Regular Air"/>
    <s v="Small Business"/>
    <s v="Office Supplies"/>
    <s v="Rubber Bands"/>
    <s v="Wrap Bag"/>
    <x v="164"/>
    <n v="0.52"/>
    <s v="United States"/>
    <s v="East"/>
    <s v="New York"/>
    <s v="Woodmere"/>
    <n v="11598"/>
    <x v="15"/>
    <s v="Fri"/>
    <d v="2015-01-18T00:00:00"/>
    <n v="2"/>
    <n v="2.4548000000000001"/>
    <n v="9"/>
    <n v="19.12"/>
    <n v="89679"/>
    <n v="1"/>
    <n v="2.0900000000000003"/>
    <s v="Erin"/>
  </r>
  <r>
    <n v="1603"/>
    <n v="0"/>
    <s v="Alex Watkins"/>
    <s v="Critical"/>
    <n v="0.05"/>
    <s v="After Discount"/>
    <n v="179.29"/>
    <n v="29.21"/>
    <s v="Delivery Truck"/>
    <s v="Small Business"/>
    <s v="Furniture"/>
    <s v="Tables"/>
    <s v="Jumbo Box"/>
    <x v="165"/>
    <n v="0.76"/>
    <s v="United States"/>
    <s v="East"/>
    <s v="New York"/>
    <s v="Woodmere"/>
    <n v="11598"/>
    <x v="15"/>
    <s v="Fri"/>
    <d v="2015-01-18T00:00:00"/>
    <n v="2"/>
    <n v="-537.27977731999999"/>
    <n v="1"/>
    <n v="186.64"/>
    <n v="89679"/>
    <n v="0"/>
    <n v="179.23999999999998"/>
    <s v="Erin"/>
  </r>
  <r>
    <n v="2924"/>
    <n v="1"/>
    <s v="Courtney Nelson"/>
    <s v="Critical"/>
    <n v="0.02"/>
    <s v="After Discount"/>
    <n v="110.98"/>
    <n v="13.99"/>
    <s v="Regular Air"/>
    <s v="Consumer"/>
    <s v="Furniture"/>
    <s v="Office Furnishings"/>
    <s v="Medium Box"/>
    <x v="166"/>
    <n v="0.69"/>
    <s v="United States"/>
    <s v="East"/>
    <s v="Maryland"/>
    <s v="Laurel"/>
    <n v="20707"/>
    <x v="15"/>
    <s v="Fri"/>
    <d v="2015-01-18T00:00:00"/>
    <n v="2"/>
    <n v="-106.3424"/>
    <n v="2"/>
    <n v="226.53"/>
    <n v="86591"/>
    <n v="1"/>
    <n v="110.96000000000001"/>
    <s v="Erin"/>
  </r>
  <r>
    <n v="2924"/>
    <n v="0"/>
    <s v="Courtney Nelson"/>
    <s v="Critical"/>
    <n v="0.01"/>
    <s v="After Discount"/>
    <n v="8.01"/>
    <n v="2.87"/>
    <s v="Regular Air"/>
    <s v="Consumer"/>
    <s v="Office Supplies"/>
    <s v="Paper"/>
    <s v="Wrap Bag"/>
    <x v="167"/>
    <n v="0.4"/>
    <s v="United States"/>
    <s v="East"/>
    <s v="Maryland"/>
    <s v="Laurel"/>
    <n v="20707"/>
    <x v="15"/>
    <s v="Fri"/>
    <d v="2015-01-18T00:00:00"/>
    <n v="2"/>
    <n v="44.976799999999997"/>
    <n v="8"/>
    <n v="68.650000000000006"/>
    <n v="86591"/>
    <n v="0"/>
    <n v="8"/>
    <s v="Erin"/>
  </r>
  <r>
    <n v="202"/>
    <n v="1"/>
    <s v="Max Small"/>
    <s v="High"/>
    <n v="0.03"/>
    <s v="After Discount"/>
    <n v="7.37"/>
    <n v="5.53"/>
    <s v="Regular Air"/>
    <s v="Corporate"/>
    <s v="Technology"/>
    <s v="Computer Peripherals"/>
    <s v="Small Pack"/>
    <x v="168"/>
    <n v="0.69"/>
    <s v="United States"/>
    <s v="Central"/>
    <s v="Oklahoma"/>
    <s v="Bartlesville"/>
    <n v="74006"/>
    <x v="15"/>
    <s v="Fri"/>
    <d v="2015-01-18T00:00:00"/>
    <n v="2"/>
    <n v="-133.69999999999999"/>
    <n v="11"/>
    <n v="85.79"/>
    <n v="88972"/>
    <n v="1"/>
    <n v="7.34"/>
    <s v="Chris"/>
  </r>
  <r>
    <n v="665"/>
    <n v="1"/>
    <s v="Miriam Mueller"/>
    <s v="Low"/>
    <n v="0.04"/>
    <s v="After Discount"/>
    <n v="22.72"/>
    <n v="8.99"/>
    <s v="Regular Air"/>
    <s v="Corporate"/>
    <s v="Furniture"/>
    <s v="Office Furnishings"/>
    <s v="Small Pack"/>
    <x v="90"/>
    <n v="0.44"/>
    <s v="United States"/>
    <s v="South"/>
    <s v="Tennessee"/>
    <s v="Murfreesboro"/>
    <n v="37130"/>
    <x v="15"/>
    <s v="Fri"/>
    <d v="2015-01-20T00:00:00"/>
    <n v="4"/>
    <n v="-678.49599999999998"/>
    <n v="9"/>
    <n v="202.41"/>
    <n v="88677"/>
    <n v="1"/>
    <n v="22.68"/>
    <s v="Sam"/>
  </r>
  <r>
    <n v="667"/>
    <n v="1"/>
    <s v="Allison Kirby"/>
    <s v="Low"/>
    <n v="0.04"/>
    <s v="After Discount"/>
    <n v="22.72"/>
    <n v="8.99"/>
    <s v="Regular Air"/>
    <s v="Corporate"/>
    <s v="Furniture"/>
    <s v="Office Furnishings"/>
    <s v="Small Pack"/>
    <x v="90"/>
    <n v="0.44"/>
    <s v="United States"/>
    <s v="Central"/>
    <s v="Texas"/>
    <s v="Dallas"/>
    <n v="75203"/>
    <x v="15"/>
    <s v="Fri"/>
    <d v="2015-01-20T00:00:00"/>
    <n v="4"/>
    <n v="70.028000000000006"/>
    <n v="37"/>
    <n v="832.14"/>
    <n v="22147"/>
    <n v="1"/>
    <n v="22.68"/>
    <s v="Chris"/>
  </r>
  <r>
    <n v="3385"/>
    <n v="1"/>
    <s v="Daniel Richmond"/>
    <s v="Low"/>
    <n v="0.04"/>
    <s v="After Discount"/>
    <n v="2.98"/>
    <n v="2.0299999999999998"/>
    <s v="Express Air"/>
    <s v="Corporate"/>
    <s v="Office Supplies"/>
    <s v="Pens &amp; Art Supplies"/>
    <s v="Wrap Bag"/>
    <x v="169"/>
    <n v="0.56999999999999995"/>
    <s v="United States"/>
    <s v="East"/>
    <s v="Ohio"/>
    <s v="Boardman"/>
    <n v="44512"/>
    <x v="15"/>
    <s v="Fri"/>
    <d v="2015-01-16T00:00:00"/>
    <n v="0"/>
    <n v="-22.01"/>
    <n v="5"/>
    <n v="15.7"/>
    <n v="88745"/>
    <n v="1"/>
    <n v="2.94"/>
    <s v="Erin"/>
  </r>
  <r>
    <n v="3385"/>
    <n v="0"/>
    <s v="Daniel Richmond"/>
    <s v="Low"/>
    <n v="0.01"/>
    <s v="After Discount"/>
    <n v="125.99"/>
    <n v="8.99"/>
    <s v="Regular Air"/>
    <s v="Corporate"/>
    <s v="Technology"/>
    <s v="Telephones and Communication"/>
    <s v="Small Box"/>
    <x v="99"/>
    <n v="0.59"/>
    <s v="United States"/>
    <s v="East"/>
    <s v="Ohio"/>
    <s v="Boardman"/>
    <n v="44512"/>
    <x v="15"/>
    <s v="Fri"/>
    <d v="2015-01-21T00:00:00"/>
    <n v="5"/>
    <n v="426.46032000000002"/>
    <n v="6"/>
    <n v="680.65"/>
    <n v="88745"/>
    <n v="0"/>
    <n v="125.97999999999999"/>
    <s v="Erin"/>
  </r>
  <r>
    <n v="1697"/>
    <n v="1"/>
    <s v="Holly Osborne"/>
    <s v="Medium"/>
    <n v="0"/>
    <s v=" No Discount"/>
    <n v="13.43"/>
    <n v="5.5"/>
    <s v="Regular Air"/>
    <s v="Home Office"/>
    <s v="Office Supplies"/>
    <s v="Storage &amp; Organization"/>
    <s v="Small Box"/>
    <x v="170"/>
    <n v="0.56999999999999995"/>
    <s v="United States"/>
    <s v="South"/>
    <s v="Arkansas"/>
    <s v="Hot Springs"/>
    <n v="71901"/>
    <x v="15"/>
    <s v="Fri"/>
    <d v="2015-01-17T00:00:00"/>
    <n v="1"/>
    <n v="-253.77799999999999"/>
    <n v="9"/>
    <n v="129.54"/>
    <n v="86338"/>
    <n v="1"/>
    <n v="13.43"/>
    <s v="Sam"/>
  </r>
  <r>
    <n v="3133"/>
    <n v="1"/>
    <s v="Kristine Singleton"/>
    <s v="Medium"/>
    <n v="0.1"/>
    <s v="After Discount"/>
    <n v="5.81"/>
    <n v="8.49"/>
    <s v="Regular Air"/>
    <s v="Corporate"/>
    <s v="Office Supplies"/>
    <s v="Binders and Binder Accessories"/>
    <s v="Small Box"/>
    <x v="91"/>
    <n v="0.39"/>
    <s v="United States"/>
    <s v="Central"/>
    <s v="Illinois"/>
    <s v="Naperville"/>
    <n v="60540"/>
    <x v="15"/>
    <s v="Fri"/>
    <d v="2015-01-17T00:00:00"/>
    <n v="1"/>
    <n v="-350.43950000000001"/>
    <n v="12"/>
    <n v="64.959999999999994"/>
    <n v="86789"/>
    <n v="1"/>
    <n v="5.71"/>
    <s v="Chris"/>
  </r>
  <r>
    <n v="3133"/>
    <n v="0"/>
    <s v="Kristine Singleton"/>
    <s v="Medium"/>
    <n v="0.03"/>
    <s v="After Discount"/>
    <n v="1.81"/>
    <n v="0.75"/>
    <s v="Regular Air"/>
    <s v="Corporate"/>
    <s v="Office Supplies"/>
    <s v="Rubber Bands"/>
    <s v="Wrap Bag"/>
    <x v="171"/>
    <n v="0.52"/>
    <s v="United States"/>
    <s v="Central"/>
    <s v="Illinois"/>
    <s v="Naperville"/>
    <n v="60540"/>
    <x v="15"/>
    <s v="Fri"/>
    <d v="2015-01-17T00:00:00"/>
    <n v="1"/>
    <n v="4.2027999999999999"/>
    <n v="10"/>
    <n v="19.14"/>
    <n v="86789"/>
    <n v="0"/>
    <n v="1.78"/>
    <s v="Chris"/>
  </r>
  <r>
    <n v="3036"/>
    <n v="1"/>
    <s v="Edith Reynolds"/>
    <s v="Not Specified"/>
    <n v="0.02"/>
    <s v="After Discount"/>
    <n v="12.99"/>
    <n v="14.37"/>
    <s v="Regular Air"/>
    <s v="Home Office"/>
    <s v="Furniture"/>
    <s v="Office Furnishings"/>
    <s v="Large Box"/>
    <x v="115"/>
    <n v="0.73"/>
    <s v="United States"/>
    <s v="Central"/>
    <s v="North Dakota"/>
    <s v="Mandan"/>
    <n v="58554"/>
    <x v="15"/>
    <s v="Fri"/>
    <d v="2015-01-18T00:00:00"/>
    <n v="2"/>
    <n v="-159.86000000000001"/>
    <n v="5"/>
    <n v="67.64"/>
    <n v="89129"/>
    <n v="1"/>
    <n v="12.97"/>
    <s v="Chris"/>
  </r>
  <r>
    <n v="3036"/>
    <n v="0"/>
    <s v="Edith Reynolds"/>
    <s v="Not Specified"/>
    <n v="0.05"/>
    <s v="After Discount"/>
    <n v="35.44"/>
    <n v="7.5"/>
    <s v="Regular Air"/>
    <s v="Home Office"/>
    <s v="Office Supplies"/>
    <s v="Paper"/>
    <s v="Small Box"/>
    <x v="172"/>
    <n v="0.38"/>
    <s v="United States"/>
    <s v="Central"/>
    <s v="North Dakota"/>
    <s v="Mandan"/>
    <n v="58554"/>
    <x v="15"/>
    <s v="Fri"/>
    <d v="2015-01-18T00:00:00"/>
    <n v="2"/>
    <n v="165.88980000000001"/>
    <n v="7"/>
    <n v="240.42"/>
    <n v="89129"/>
    <n v="0"/>
    <n v="35.39"/>
    <s v="Chris"/>
  </r>
  <r>
    <n v="3036"/>
    <n v="0"/>
    <s v="Edith Reynolds"/>
    <s v="Not Specified"/>
    <n v="0.02"/>
    <s v="After Discount"/>
    <n v="12.98"/>
    <n v="3.14"/>
    <s v="Regular Air"/>
    <s v="Home Office"/>
    <s v="Office Supplies"/>
    <s v="Scissors, Rulers and Trimmers"/>
    <s v="Small Pack"/>
    <x v="173"/>
    <n v="0.6"/>
    <s v="United States"/>
    <s v="Central"/>
    <s v="North Dakota"/>
    <s v="Mandan"/>
    <n v="58554"/>
    <x v="15"/>
    <s v="Fri"/>
    <d v="2015-01-19T00:00:00"/>
    <n v="3"/>
    <n v="75.010000000000005"/>
    <n v="14"/>
    <n v="184.4"/>
    <n v="89129"/>
    <n v="0"/>
    <n v="12.96"/>
    <s v="Chris"/>
  </r>
  <r>
    <n v="592"/>
    <n v="1"/>
    <s v="Eva Silverman"/>
    <s v="Critical"/>
    <n v="0.08"/>
    <s v="After Discount"/>
    <n v="30.53"/>
    <n v="19.989999999999998"/>
    <s v="Regular Air"/>
    <s v="Small Business"/>
    <s v="Office Supplies"/>
    <s v="Labels"/>
    <s v="Small Box"/>
    <x v="174"/>
    <n v="0.39"/>
    <s v="United States"/>
    <s v="Central"/>
    <s v="Illinois"/>
    <s v="Wilmette"/>
    <n v="60091"/>
    <x v="16"/>
    <s v="Sat"/>
    <d v="2015-01-17T00:00:00"/>
    <n v="0"/>
    <n v="-239.8656"/>
    <n v="10"/>
    <n v="285.87"/>
    <n v="86307"/>
    <n v="1"/>
    <n v="30.450000000000003"/>
    <s v="Chris"/>
  </r>
  <r>
    <n v="593"/>
    <n v="1"/>
    <s v="Joel Huffman"/>
    <s v="Critical"/>
    <n v="0.01"/>
    <s v="After Discount"/>
    <n v="1.68"/>
    <n v="1.57"/>
    <s v="Regular Air"/>
    <s v="Small Business"/>
    <s v="Office Supplies"/>
    <s v="Pens &amp; Art Supplies"/>
    <s v="Wrap Bag"/>
    <x v="175"/>
    <n v="0.59"/>
    <s v="United States"/>
    <s v="Central"/>
    <s v="Illinois"/>
    <s v="Woodridge"/>
    <n v="60517"/>
    <x v="16"/>
    <s v="Sat"/>
    <d v="2015-01-19T00:00:00"/>
    <n v="2"/>
    <n v="-53.444000000000003"/>
    <n v="12"/>
    <n v="20.37"/>
    <n v="86307"/>
    <n v="0"/>
    <n v="1.67"/>
    <s v="Chris"/>
  </r>
  <r>
    <n v="1531"/>
    <n v="1"/>
    <s v="Jon Ayers"/>
    <s v="Critical"/>
    <n v="7.0000000000000007E-2"/>
    <s v="After Discount"/>
    <n v="4.91"/>
    <n v="0.5"/>
    <s v="Regular Air"/>
    <s v="Consumer"/>
    <s v="Office Supplies"/>
    <s v="Labels"/>
    <s v="Small Box"/>
    <x v="176"/>
    <n v="0.36"/>
    <s v="United States"/>
    <s v="South"/>
    <s v="Florida"/>
    <s v="Palm Coast"/>
    <n v="32137"/>
    <x v="16"/>
    <s v="Sat"/>
    <d v="2015-01-18T00:00:00"/>
    <n v="1"/>
    <n v="-157.696"/>
    <n v="6"/>
    <n v="28.22"/>
    <n v="88852"/>
    <n v="1"/>
    <n v="4.84"/>
    <s v="Sam"/>
  </r>
  <r>
    <n v="210"/>
    <n v="1"/>
    <s v="Floyd Dale"/>
    <s v="Low"/>
    <n v="0.05"/>
    <s v="After Discount"/>
    <n v="1.86"/>
    <n v="2.58"/>
    <s v="Regular Air"/>
    <s v="Home Office"/>
    <s v="Office Supplies"/>
    <s v="Rubber Bands"/>
    <s v="Wrap Bag"/>
    <x v="177"/>
    <n v="0.82"/>
    <s v="United States"/>
    <s v="East"/>
    <s v="New York"/>
    <s v="Troy"/>
    <n v="12180"/>
    <x v="16"/>
    <s v="Sat"/>
    <d v="2015-01-21T00:00:00"/>
    <n v="4"/>
    <n v="-66.62"/>
    <n v="9"/>
    <n v="17.61"/>
    <n v="85965"/>
    <n v="1"/>
    <n v="1.81"/>
    <s v="Erin"/>
  </r>
  <r>
    <n v="366"/>
    <n v="1"/>
    <s v="Patrick Rosenthal"/>
    <s v="Medium"/>
    <n v="0.05"/>
    <s v="After Discount"/>
    <n v="328.14"/>
    <n v="91.05"/>
    <s v="Delivery Truck"/>
    <s v="Small Business"/>
    <s v="Office Supplies"/>
    <s v="Appliances"/>
    <s v="Jumbo Drum"/>
    <x v="178"/>
    <n v="0.56999999999999995"/>
    <s v="United States"/>
    <s v="East"/>
    <s v="Rhode Island"/>
    <s v="Cranston"/>
    <n v="2910"/>
    <x v="16"/>
    <s v="Sat"/>
    <d v="2015-01-19T00:00:00"/>
    <n v="2"/>
    <n v="411.5172"/>
    <n v="6"/>
    <n v="1967.98"/>
    <n v="87347"/>
    <n v="1"/>
    <n v="328.09"/>
    <s v="Erin"/>
  </r>
  <r>
    <n v="744"/>
    <n v="1"/>
    <s v="Joy Maxwell"/>
    <s v="Medium"/>
    <n v="0.03"/>
    <s v="After Discount"/>
    <n v="119.99"/>
    <n v="56.14"/>
    <s v="Delivery Truck"/>
    <s v="Consumer"/>
    <s v="Technology"/>
    <s v="Office Machines"/>
    <s v="Jumbo Box"/>
    <x v="179"/>
    <n v="0.39"/>
    <s v="United States"/>
    <s v="West"/>
    <s v="Arizona"/>
    <s v="Oro Valley"/>
    <n v="85737"/>
    <x v="16"/>
    <s v="Sat"/>
    <d v="2015-01-19T00:00:00"/>
    <n v="2"/>
    <n v="1400.1"/>
    <n v="13"/>
    <n v="1545.58"/>
    <n v="87726"/>
    <n v="1"/>
    <n v="119.96"/>
    <s v="William"/>
  </r>
  <r>
    <n v="745"/>
    <n v="1"/>
    <s v="Mary Page"/>
    <s v="Medium"/>
    <n v="0.05"/>
    <s v="After Discount"/>
    <n v="115.79"/>
    <n v="1.99"/>
    <s v="Regular Air"/>
    <s v="Consumer"/>
    <s v="Technology"/>
    <s v="Computer Peripherals"/>
    <s v="Small Pack"/>
    <x v="180"/>
    <n v="0.49"/>
    <s v="United States"/>
    <s v="West"/>
    <s v="Arizona"/>
    <s v="Peoria"/>
    <n v="85345"/>
    <x v="16"/>
    <s v="Sat"/>
    <d v="2015-01-19T00:00:00"/>
    <n v="2"/>
    <n v="67.599999999999994"/>
    <n v="3"/>
    <n v="353.1"/>
    <n v="87726"/>
    <n v="0"/>
    <n v="115.74000000000001"/>
    <s v="William"/>
  </r>
  <r>
    <n v="1702"/>
    <n v="1"/>
    <s v="Sandra Berry"/>
    <s v="Medium"/>
    <n v="0.05"/>
    <s v="After Discount"/>
    <n v="14.81"/>
    <n v="13.32"/>
    <s v="Regular Air"/>
    <s v="Home Office"/>
    <s v="Office Supplies"/>
    <s v="Appliances"/>
    <s v="Small Box"/>
    <x v="181"/>
    <n v="0.43"/>
    <s v="United States"/>
    <s v="South"/>
    <s v="Mississippi"/>
    <s v="Meridian"/>
    <n v="39301"/>
    <x v="16"/>
    <s v="Sat"/>
    <d v="2015-01-20T00:00:00"/>
    <n v="3"/>
    <n v="-220.05199999999999"/>
    <n v="3"/>
    <n v="45.28"/>
    <n v="90473"/>
    <n v="1"/>
    <n v="14.76"/>
    <s v="Sam"/>
  </r>
  <r>
    <n v="1702"/>
    <n v="0"/>
    <s v="Sandra Berry"/>
    <s v="Medium"/>
    <n v="0.05"/>
    <s v="After Discount"/>
    <n v="4.2"/>
    <n v="2.2599999999999998"/>
    <s v="Express Air"/>
    <s v="Home Office"/>
    <s v="Office Supplies"/>
    <s v="Paper"/>
    <s v="Wrap Bag"/>
    <x v="182"/>
    <n v="0.36"/>
    <s v="United States"/>
    <s v="South"/>
    <s v="Mississippi"/>
    <s v="Meridian"/>
    <n v="39301"/>
    <x v="16"/>
    <s v="Sat"/>
    <d v="2015-01-19T00:00:00"/>
    <n v="2"/>
    <n v="20.393370000000001"/>
    <n v="3"/>
    <n v="13.57"/>
    <n v="90473"/>
    <n v="0"/>
    <n v="4.1500000000000004"/>
    <s v="Sam"/>
  </r>
  <r>
    <n v="1708"/>
    <n v="1"/>
    <s v="Lillian Day"/>
    <s v="Medium"/>
    <n v="0.05"/>
    <s v="After Discount"/>
    <n v="5.68"/>
    <n v="1.39"/>
    <s v="Regular Air"/>
    <s v="Small Business"/>
    <s v="Office Supplies"/>
    <s v="Envelopes"/>
    <s v="Small Box"/>
    <x v="183"/>
    <n v="0.38"/>
    <s v="United States"/>
    <s v="East"/>
    <s v="Ohio"/>
    <s v="Shaker Heights"/>
    <n v="44118"/>
    <x v="16"/>
    <s v="Sat"/>
    <d v="2015-01-18T00:00:00"/>
    <n v="1"/>
    <n v="38.281199999999998"/>
    <n v="10"/>
    <n v="55.48"/>
    <n v="88781"/>
    <n v="1"/>
    <n v="5.63"/>
    <s v="Erin"/>
  </r>
  <r>
    <n v="1719"/>
    <n v="1"/>
    <s v="Russell W Melton"/>
    <s v="Medium"/>
    <n v="0.06"/>
    <s v="After Discount"/>
    <n v="16.48"/>
    <n v="1.99"/>
    <s v="Regular Air"/>
    <s v="Corporate"/>
    <s v="Technology"/>
    <s v="Computer Peripherals"/>
    <s v="Small Pack"/>
    <x v="184"/>
    <n v="0.42"/>
    <s v="United States"/>
    <s v="South"/>
    <s v="Alabama"/>
    <s v="Northport"/>
    <n v="35473"/>
    <x v="16"/>
    <s v="Sat"/>
    <d v="2015-01-19T00:00:00"/>
    <n v="2"/>
    <n v="-144.59200000000001"/>
    <n v="8"/>
    <n v="128.13"/>
    <n v="90786"/>
    <n v="1"/>
    <n v="16.420000000000002"/>
    <s v="Sam"/>
  </r>
  <r>
    <n v="1873"/>
    <n v="1"/>
    <s v="Lisa Kim"/>
    <s v="Medium"/>
    <n v="0.03"/>
    <s v="After Discount"/>
    <n v="90.48"/>
    <n v="19.989999999999998"/>
    <s v="Regular Air"/>
    <s v="Corporate"/>
    <s v="Office Supplies"/>
    <s v="Envelopes"/>
    <s v="Small Box"/>
    <x v="150"/>
    <n v="0.4"/>
    <s v="United States"/>
    <s v="South"/>
    <s v="Florida"/>
    <s v="Palm Beach Gardens"/>
    <n v="33403"/>
    <x v="16"/>
    <s v="Sat"/>
    <d v="2015-01-19T00:00:00"/>
    <n v="2"/>
    <n v="15.353999999999999"/>
    <n v="1"/>
    <n v="99.69"/>
    <n v="90099"/>
    <n v="1"/>
    <n v="90.45"/>
    <s v="Sam"/>
  </r>
  <r>
    <n v="1873"/>
    <n v="0"/>
    <s v="Lisa Kim"/>
    <s v="Medium"/>
    <n v="0.06"/>
    <s v="After Discount"/>
    <n v="22.84"/>
    <n v="8.18"/>
    <s v="Regular Air"/>
    <s v="Corporate"/>
    <s v="Office Supplies"/>
    <s v="Paper"/>
    <s v="Small Box"/>
    <x v="185"/>
    <n v="0.39"/>
    <s v="United States"/>
    <s v="South"/>
    <s v="Florida"/>
    <s v="Palm Beach Gardens"/>
    <n v="33403"/>
    <x v="16"/>
    <s v="Sat"/>
    <d v="2015-01-17T00:00:00"/>
    <n v="0"/>
    <n v="-357.92399999999998"/>
    <n v="7"/>
    <n v="152.49"/>
    <n v="90099"/>
    <n v="0"/>
    <n v="22.78"/>
    <s v="Sam"/>
  </r>
  <r>
    <n v="2579"/>
    <n v="0"/>
    <s v="Marshall Sutherland"/>
    <s v="Medium"/>
    <n v="7.0000000000000007E-2"/>
    <s v="After Discount"/>
    <n v="1.76"/>
    <n v="4.8600000000000003"/>
    <s v="Regular Air"/>
    <s v="Home Office"/>
    <s v="Furniture"/>
    <s v="Office Furnishings"/>
    <s v="Small Box"/>
    <x v="186"/>
    <n v="0.41"/>
    <s v="United States"/>
    <s v="South"/>
    <s v="Alabama"/>
    <s v="Phenix City"/>
    <n v="36869"/>
    <x v="16"/>
    <s v="Sat"/>
    <d v="2015-01-17T00:00:00"/>
    <n v="0"/>
    <n v="0.58799999999999997"/>
    <n v="15"/>
    <n v="26.01"/>
    <n v="88297"/>
    <n v="1"/>
    <n v="1.69"/>
    <s v="Sam"/>
  </r>
  <r>
    <n v="2618"/>
    <n v="1"/>
    <s v="Amy Hamrick Melvin"/>
    <s v="Medium"/>
    <n v="0.1"/>
    <s v="After Discount"/>
    <n v="7.64"/>
    <n v="1.39"/>
    <s v="Regular Air"/>
    <s v="Corporate"/>
    <s v="Office Supplies"/>
    <s v="Envelopes"/>
    <s v="Small Box"/>
    <x v="187"/>
    <n v="0.36"/>
    <s v="United States"/>
    <s v="East"/>
    <s v="New York"/>
    <s v="New York City"/>
    <n v="10004"/>
    <x v="16"/>
    <s v="Sat"/>
    <d v="2015-01-19T00:00:00"/>
    <n v="2"/>
    <n v="16.12"/>
    <n v="18"/>
    <n v="130.11000000000001"/>
    <n v="46884"/>
    <n v="1"/>
    <n v="7.54"/>
    <s v="Erin"/>
  </r>
  <r>
    <n v="2618"/>
    <n v="0"/>
    <s v="Amy Hamrick Melvin"/>
    <s v="Medium"/>
    <n v="0"/>
    <s v=" No Discount"/>
    <n v="125.99"/>
    <n v="2.5"/>
    <s v="Regular Air"/>
    <s v="Corporate"/>
    <s v="Technology"/>
    <s v="Telephones and Communication"/>
    <s v="Small Box"/>
    <x v="188"/>
    <n v="0.59"/>
    <s v="United States"/>
    <s v="East"/>
    <s v="New York"/>
    <s v="New York City"/>
    <n v="10004"/>
    <x v="16"/>
    <s v="Sat"/>
    <d v="2015-01-19T00:00:00"/>
    <n v="2"/>
    <n v="-815.9008"/>
    <n v="3"/>
    <n v="337.34"/>
    <n v="46884"/>
    <n v="0"/>
    <n v="125.99"/>
    <s v="Erin"/>
  </r>
  <r>
    <n v="2618"/>
    <n v="0"/>
    <s v="Amy Hamrick Melvin"/>
    <s v="Medium"/>
    <n v="0.1"/>
    <s v="After Discount"/>
    <n v="11.55"/>
    <n v="2.36"/>
    <s v="Regular Air"/>
    <s v="Corporate"/>
    <s v="Office Supplies"/>
    <s v="Pens &amp; Art Supplies"/>
    <s v="Wrap Bag"/>
    <x v="108"/>
    <n v="0.55000000000000004"/>
    <s v="United States"/>
    <s v="East"/>
    <s v="New York"/>
    <s v="New York City"/>
    <n v="10004"/>
    <x v="16"/>
    <s v="Sat"/>
    <d v="2015-01-18T00:00:00"/>
    <n v="1"/>
    <n v="15.808"/>
    <n v="25"/>
    <n v="280.43"/>
    <n v="46884"/>
    <n v="0"/>
    <n v="11.450000000000001"/>
    <s v="Erin"/>
  </r>
  <r>
    <n v="2628"/>
    <n v="1"/>
    <s v="Danielle P Rao"/>
    <s v="Medium"/>
    <n v="0.02"/>
    <s v="After Discount"/>
    <n v="30.53"/>
    <n v="19.989999999999998"/>
    <s v="Express Air"/>
    <s v="Corporate"/>
    <s v="Office Supplies"/>
    <s v="Labels"/>
    <s v="Small Box"/>
    <x v="174"/>
    <n v="0.39"/>
    <s v="United States"/>
    <s v="Central"/>
    <s v="Oklahoma"/>
    <s v="Moore"/>
    <n v="73160"/>
    <x v="16"/>
    <s v="Sat"/>
    <d v="2015-01-19T00:00:00"/>
    <n v="2"/>
    <n v="-54.63"/>
    <n v="14"/>
    <n v="448.47"/>
    <n v="85916"/>
    <n v="1"/>
    <n v="30.51"/>
    <s v="Chris"/>
  </r>
  <r>
    <n v="526"/>
    <n v="1"/>
    <s v="April Hu"/>
    <s v="Not Specified"/>
    <n v="0"/>
    <s v=" No Discount"/>
    <n v="1.88"/>
    <n v="1.49"/>
    <s v="Regular Air"/>
    <s v="Home Office"/>
    <s v="Office Supplies"/>
    <s v="Binders and Binder Accessories"/>
    <s v="Small Box"/>
    <x v="189"/>
    <n v="0.37"/>
    <s v="United States"/>
    <s v="West"/>
    <s v="Arizona"/>
    <s v="Mesa"/>
    <n v="85204"/>
    <x v="16"/>
    <s v="Sat"/>
    <d v="2015-01-18T00:00:00"/>
    <n v="1"/>
    <n v="-15.5595"/>
    <n v="13"/>
    <n v="25.39"/>
    <n v="90027"/>
    <n v="1"/>
    <n v="1.88"/>
    <s v="William"/>
  </r>
  <r>
    <n v="526"/>
    <n v="0"/>
    <s v="April Hu"/>
    <s v="Not Specified"/>
    <n v="0.06"/>
    <s v="After Discount"/>
    <n v="5.78"/>
    <n v="5.67"/>
    <s v="Regular Air"/>
    <s v="Home Office"/>
    <s v="Office Supplies"/>
    <s v="Paper"/>
    <s v="Small Box"/>
    <x v="190"/>
    <n v="0.36"/>
    <s v="United States"/>
    <s v="West"/>
    <s v="Arizona"/>
    <s v="Mesa"/>
    <n v="85204"/>
    <x v="16"/>
    <s v="Sat"/>
    <d v="2015-01-18T00:00:00"/>
    <n v="1"/>
    <n v="-108.19"/>
    <n v="15"/>
    <n v="87.27"/>
    <n v="90027"/>
    <n v="0"/>
    <n v="5.7200000000000006"/>
    <s v="William"/>
  </r>
  <r>
    <n v="2059"/>
    <n v="1"/>
    <s v="Nathan Newton"/>
    <s v="Not Specified"/>
    <n v="0.09"/>
    <s v="After Discount"/>
    <n v="28.48"/>
    <n v="1.99"/>
    <s v="Regular Air"/>
    <s v="Corporate"/>
    <s v="Technology"/>
    <s v="Computer Peripherals"/>
    <s v="Small Pack"/>
    <x v="47"/>
    <n v="0.4"/>
    <s v="United States"/>
    <s v="South"/>
    <s v="North Carolina"/>
    <s v="High Point"/>
    <n v="27260"/>
    <x v="16"/>
    <s v="Sat"/>
    <d v="2015-01-18T00:00:00"/>
    <n v="1"/>
    <n v="-1250.7460000000001"/>
    <n v="13"/>
    <n v="336.92"/>
    <n v="88039"/>
    <n v="1"/>
    <n v="28.39"/>
    <s v="Sam"/>
  </r>
  <r>
    <n v="2725"/>
    <n v="1"/>
    <s v="Katharine Hudson"/>
    <s v="Not Specified"/>
    <n v="0.05"/>
    <s v="After Discount"/>
    <n v="28.15"/>
    <n v="6.17"/>
    <s v="Regular Air"/>
    <s v="Home Office"/>
    <s v="Office Supplies"/>
    <s v="Pens &amp; Art Supplies"/>
    <s v="Small Pack"/>
    <x v="191"/>
    <n v="0.55000000000000004"/>
    <s v="United States"/>
    <s v="South"/>
    <s v="Tennessee"/>
    <s v="Clarksville"/>
    <n v="37042"/>
    <x v="16"/>
    <s v="Sat"/>
    <d v="2015-01-18T00:00:00"/>
    <n v="1"/>
    <n v="-66.248000000000005"/>
    <n v="10"/>
    <n v="282.38"/>
    <n v="88958"/>
    <n v="1"/>
    <n v="28.099999999999998"/>
    <s v="Sam"/>
  </r>
  <r>
    <n v="2443"/>
    <n v="1"/>
    <s v="Danny Richmond"/>
    <s v="High"/>
    <n v="0.05"/>
    <s v="After Discount"/>
    <n v="58.1"/>
    <n v="1.49"/>
    <s v="Regular Air"/>
    <s v="Corporate"/>
    <s v="Office Supplies"/>
    <s v="Binders and Binder Accessories"/>
    <s v="Small Box"/>
    <x v="192"/>
    <n v="0.38"/>
    <s v="United States"/>
    <s v="South"/>
    <s v="Florida"/>
    <s v="Miami"/>
    <n v="33142"/>
    <x v="17"/>
    <s v="Sun"/>
    <d v="2015-01-18T00:00:00"/>
    <n v="0"/>
    <n v="1633.9860000000001"/>
    <n v="13"/>
    <n v="739.06"/>
    <n v="89299"/>
    <n v="1"/>
    <n v="58.050000000000004"/>
    <s v="Sam"/>
  </r>
  <r>
    <n v="1971"/>
    <n v="1"/>
    <s v="Marsha Roy"/>
    <s v="Medium"/>
    <n v="0.02"/>
    <s v="After Discount"/>
    <n v="11.58"/>
    <n v="5.72"/>
    <s v="Regular Air"/>
    <s v="Corporate"/>
    <s v="Office Supplies"/>
    <s v="Envelopes"/>
    <s v="Small Box"/>
    <x v="193"/>
    <n v="0.35"/>
    <s v="United States"/>
    <s v="South"/>
    <s v="Mississippi"/>
    <s v="Tupelo"/>
    <n v="38801"/>
    <x v="17"/>
    <s v="Sun"/>
    <d v="2015-01-19T00:00:00"/>
    <n v="1"/>
    <n v="-259.75599999999997"/>
    <n v="3"/>
    <n v="35.479999999999997"/>
    <n v="91550"/>
    <n v="1"/>
    <n v="11.56"/>
    <s v="Sam"/>
  </r>
  <r>
    <n v="1972"/>
    <n v="1"/>
    <s v="Priscilla Brandon"/>
    <s v="Medium"/>
    <n v="0.05"/>
    <s v="After Discount"/>
    <n v="350.99"/>
    <n v="39"/>
    <s v="Delivery Truck"/>
    <s v="Corporate"/>
    <s v="Furniture"/>
    <s v="Chairs &amp; Chairmats"/>
    <s v="Jumbo Drum"/>
    <x v="126"/>
    <n v="0.55000000000000004"/>
    <s v="United States"/>
    <s v="East"/>
    <s v="Pennsylvania"/>
    <s v="Willow Grove"/>
    <n v="19090"/>
    <x v="17"/>
    <s v="Sun"/>
    <d v="2015-01-20T00:00:00"/>
    <n v="2"/>
    <n v="1469.7275999999999"/>
    <n v="6"/>
    <n v="2130.04"/>
    <n v="91550"/>
    <n v="0"/>
    <n v="350.94"/>
    <s v="Erin"/>
  </r>
  <r>
    <n v="1972"/>
    <n v="0"/>
    <s v="Priscilla Brandon"/>
    <s v="Medium"/>
    <n v="0.04"/>
    <s v="After Discount"/>
    <n v="15.99"/>
    <n v="9.4"/>
    <s v="Express Air"/>
    <s v="Corporate"/>
    <s v="Technology"/>
    <s v="Office Machines"/>
    <s v="Small Box"/>
    <x v="194"/>
    <n v="0.49"/>
    <s v="United States"/>
    <s v="East"/>
    <s v="Pennsylvania"/>
    <s v="Willow Grove"/>
    <n v="19090"/>
    <x v="17"/>
    <s v="Sun"/>
    <d v="2015-01-20T00:00:00"/>
    <n v="2"/>
    <n v="-83.553060000000002"/>
    <n v="5"/>
    <n v="82.8"/>
    <n v="91550"/>
    <n v="0"/>
    <n v="15.950000000000001"/>
    <s v="Erin"/>
  </r>
  <r>
    <n v="657"/>
    <n v="1"/>
    <s v="Derek McCormick"/>
    <s v="Critical"/>
    <n v="0.1"/>
    <s v="After Discount"/>
    <n v="18.97"/>
    <n v="9.0299999999999994"/>
    <s v="Regular Air"/>
    <s v="Consumer"/>
    <s v="Office Supplies"/>
    <s v="Paper"/>
    <s v="Small Box"/>
    <x v="195"/>
    <n v="0.37"/>
    <s v="United States"/>
    <s v="East"/>
    <s v="Massachusetts"/>
    <s v="Oxford"/>
    <n v="1540"/>
    <x v="18"/>
    <s v="Mon"/>
    <d v="2015-01-21T00:00:00"/>
    <n v="2"/>
    <n v="-24.204799999999999"/>
    <n v="1"/>
    <n v="19.73"/>
    <n v="91212"/>
    <n v="1"/>
    <n v="18.869999999999997"/>
    <s v="Erin"/>
  </r>
  <r>
    <n v="659"/>
    <n v="1"/>
    <s v="Marjorie Arthur"/>
    <s v="Critical"/>
    <n v="0"/>
    <s v=" No Discount"/>
    <n v="119.99"/>
    <n v="56.14"/>
    <s v="Delivery Truck"/>
    <s v="Consumer"/>
    <s v="Technology"/>
    <s v="Office Machines"/>
    <s v="Jumbo Box"/>
    <x v="179"/>
    <n v="0.39"/>
    <s v="United States"/>
    <s v="East"/>
    <s v="Vermont"/>
    <s v="South Burlington"/>
    <n v="5403"/>
    <x v="18"/>
    <s v="Mon"/>
    <d v="2015-01-20T00:00:00"/>
    <n v="1"/>
    <n v="-126.05777999999999"/>
    <n v="5"/>
    <n v="615.54"/>
    <n v="91212"/>
    <n v="0"/>
    <n v="119.99"/>
    <s v="Erin"/>
  </r>
  <r>
    <n v="3095"/>
    <n v="1"/>
    <s v="Milton Lindsay"/>
    <s v="Critical"/>
    <n v="0.09"/>
    <s v="After Discount"/>
    <n v="207.48"/>
    <n v="0.99"/>
    <s v="Regular Air"/>
    <s v="Consumer"/>
    <s v="Office Supplies"/>
    <s v="Appliances"/>
    <s v="Small Box"/>
    <x v="196"/>
    <n v="0.55000000000000004"/>
    <s v="United States"/>
    <s v="East"/>
    <s v="Ohio"/>
    <s v="Hamilton"/>
    <n v="45011"/>
    <x v="18"/>
    <s v="Mon"/>
    <d v="2015-01-21T00:00:00"/>
    <n v="2"/>
    <n v="683.9556"/>
    <n v="5"/>
    <n v="991.24"/>
    <n v="86220"/>
    <n v="1"/>
    <n v="207.39"/>
    <s v="Erin"/>
  </r>
  <r>
    <n v="259"/>
    <n v="1"/>
    <s v="Edward Pugh"/>
    <s v="Low"/>
    <n v="0.09"/>
    <s v="After Discount"/>
    <n v="2.88"/>
    <n v="0.7"/>
    <s v="Regular Air"/>
    <s v="Consumer"/>
    <s v="Office Supplies"/>
    <s v="Pens &amp; Art Supplies"/>
    <s v="Wrap Bag"/>
    <x v="197"/>
    <n v="0.56000000000000005"/>
    <s v="United States"/>
    <s v="West"/>
    <s v="New Mexico"/>
    <s v="Santa Fe"/>
    <n v="87505"/>
    <x v="18"/>
    <s v="Mon"/>
    <d v="2015-01-19T00:00:00"/>
    <n v="0"/>
    <n v="5.7531999999999996"/>
    <n v="10"/>
    <n v="26.38"/>
    <n v="85857"/>
    <n v="1"/>
    <n v="2.79"/>
    <s v="William"/>
  </r>
  <r>
    <n v="3155"/>
    <n v="1"/>
    <s v="Julian Keith Mayer"/>
    <s v="Critical"/>
    <n v="0.02"/>
    <s v="After Discount"/>
    <n v="60.22"/>
    <n v="3.5"/>
    <s v="Regular Air"/>
    <s v="Corporate"/>
    <s v="Office Supplies"/>
    <s v="Appliances"/>
    <s v="Small Box"/>
    <x v="198"/>
    <n v="0.56999999999999995"/>
    <s v="United States"/>
    <s v="South"/>
    <s v="Florida"/>
    <s v="Sanford"/>
    <n v="32771"/>
    <x v="19"/>
    <s v="Tue"/>
    <d v="2015-01-21T00:00:00"/>
    <n v="1"/>
    <n v="-193.91399999999999"/>
    <n v="9"/>
    <n v="541.76"/>
    <n v="86898"/>
    <n v="1"/>
    <n v="60.199999999999996"/>
    <s v="Sam"/>
  </r>
  <r>
    <n v="32"/>
    <n v="1"/>
    <s v="Matthew Berman"/>
    <s v="Medium"/>
    <n v="0.09"/>
    <s v="After Discount"/>
    <n v="125.99"/>
    <n v="7.69"/>
    <s v="Express Air"/>
    <s v="Corporate"/>
    <s v="Technology"/>
    <s v="Telephones and Communication"/>
    <s v="Small Box"/>
    <x v="199"/>
    <n v="0.59"/>
    <s v="United States"/>
    <s v="West"/>
    <s v="Oregon"/>
    <s v="Grants Pass"/>
    <n v="97526"/>
    <x v="19"/>
    <s v="Tue"/>
    <d v="2015-01-22T00:00:00"/>
    <n v="2"/>
    <n v="209.99700000000001"/>
    <n v="8"/>
    <n v="783.55"/>
    <n v="89202"/>
    <n v="1"/>
    <n v="125.89999999999999"/>
    <s v="William"/>
  </r>
  <r>
    <n v="493"/>
    <n v="1"/>
    <s v="Douglas Buck"/>
    <s v="Not Specified"/>
    <n v="0.02"/>
    <s v="After Discount"/>
    <n v="6.48"/>
    <n v="6.6"/>
    <s v="Regular Air"/>
    <s v="Consumer"/>
    <s v="Office Supplies"/>
    <s v="Paper"/>
    <s v="Small Box"/>
    <x v="200"/>
    <n v="0.37"/>
    <s v="United States"/>
    <s v="West"/>
    <s v="Washington"/>
    <s v="Seatac"/>
    <n v="98158"/>
    <x v="19"/>
    <s v="Tue"/>
    <d v="2015-01-22T00:00:00"/>
    <n v="2"/>
    <n v="-92.05"/>
    <n v="10"/>
    <n v="66.709999999999994"/>
    <n v="88906"/>
    <n v="1"/>
    <n v="6.4600000000000009"/>
    <s v="William"/>
  </r>
  <r>
    <n v="493"/>
    <n v="0"/>
    <s v="Douglas Buck"/>
    <s v="Not Specified"/>
    <n v="0.04"/>
    <s v="After Discount"/>
    <n v="17.149999999999999"/>
    <n v="4.96"/>
    <s v="Regular Air"/>
    <s v="Consumer"/>
    <s v="Office Supplies"/>
    <s v="Storage &amp; Organization"/>
    <s v="Small Box"/>
    <x v="201"/>
    <n v="0.57999999999999996"/>
    <s v="United States"/>
    <s v="West"/>
    <s v="Washington"/>
    <s v="Seatac"/>
    <n v="98158"/>
    <x v="19"/>
    <s v="Tue"/>
    <d v="2015-01-21T00:00:00"/>
    <n v="1"/>
    <n v="6.11"/>
    <n v="5"/>
    <n v="87.16"/>
    <n v="88906"/>
    <n v="0"/>
    <n v="17.11"/>
    <s v="William"/>
  </r>
  <r>
    <n v="524"/>
    <n v="1"/>
    <s v="Gina McKnight"/>
    <s v="Not Specified"/>
    <n v="0.03"/>
    <s v="After Discount"/>
    <n v="1270.99"/>
    <n v="19.989999999999998"/>
    <s v="Regular Air"/>
    <s v="Consumer"/>
    <s v="Office Supplies"/>
    <s v="Binders and Binder Accessories"/>
    <s v="Small Box"/>
    <x v="202"/>
    <n v="0.35"/>
    <s v="United States"/>
    <s v="South"/>
    <s v="Tennessee"/>
    <s v="Farragut"/>
    <n v="37922"/>
    <x v="19"/>
    <s v="Tue"/>
    <d v="2015-01-22T00:00:00"/>
    <n v="2"/>
    <n v="363.55200000000002"/>
    <n v="2"/>
    <n v="2589.0100000000002"/>
    <n v="91127"/>
    <n v="1"/>
    <n v="1270.96"/>
    <s v="Sam"/>
  </r>
  <r>
    <n v="524"/>
    <n v="0"/>
    <s v="Gina McKnight"/>
    <s v="Not Specified"/>
    <n v="7.0000000000000007E-2"/>
    <s v="After Discount"/>
    <n v="2036.48"/>
    <n v="14.7"/>
    <s v="Delivery Truck"/>
    <s v="Consumer"/>
    <s v="Technology"/>
    <s v="Office Machines"/>
    <s v="Jumbo Drum"/>
    <x v="3"/>
    <n v="0.55000000000000004"/>
    <s v="United States"/>
    <s v="South"/>
    <s v="Tennessee"/>
    <s v="Farragut"/>
    <n v="37922"/>
    <x v="19"/>
    <s v="Tue"/>
    <d v="2015-01-22T00:00:00"/>
    <n v="2"/>
    <n v="-11.536"/>
    <n v="1"/>
    <n v="1893.93"/>
    <n v="91127"/>
    <n v="0"/>
    <n v="2036.41"/>
    <s v="Sam"/>
  </r>
  <r>
    <n v="549"/>
    <n v="1"/>
    <s v="Dennis Boykin Townsend"/>
    <s v="Not Specified"/>
    <n v="0.02"/>
    <s v="After Discount"/>
    <n v="7.1"/>
    <n v="6.05"/>
    <s v="Regular Air"/>
    <s v="Corporate"/>
    <s v="Office Supplies"/>
    <s v="Binders and Binder Accessories"/>
    <s v="Small Box"/>
    <x v="60"/>
    <n v="0.39"/>
    <s v="United States"/>
    <s v="West"/>
    <s v="New Mexico"/>
    <s v="Roswell"/>
    <n v="88201"/>
    <x v="19"/>
    <s v="Tue"/>
    <d v="2015-01-20T00:00:00"/>
    <n v="0"/>
    <n v="-66.378"/>
    <n v="9"/>
    <n v="66.319999999999993"/>
    <n v="90908"/>
    <n v="1"/>
    <n v="7.08"/>
    <s v="William"/>
  </r>
  <r>
    <n v="2464"/>
    <n v="1"/>
    <s v="Joe George"/>
    <s v="Not Specified"/>
    <n v="0.05"/>
    <s v="After Discount"/>
    <n v="6.28"/>
    <n v="5.36"/>
    <s v="Regular Air"/>
    <s v="Consumer"/>
    <s v="Office Supplies"/>
    <s v="Binders and Binder Accessories"/>
    <s v="Small Box"/>
    <x v="203"/>
    <n v="0.4"/>
    <s v="United States"/>
    <s v="South"/>
    <s v="Louisiana"/>
    <s v="Bossier City"/>
    <n v="71111"/>
    <x v="19"/>
    <s v="Tue"/>
    <d v="2015-01-23T00:00:00"/>
    <n v="3"/>
    <n v="1.278"/>
    <n v="6"/>
    <n v="38.04"/>
    <n v="88714"/>
    <n v="1"/>
    <n v="6.23"/>
    <s v="Sam"/>
  </r>
  <r>
    <n v="2464"/>
    <n v="0"/>
    <s v="Joe George"/>
    <s v="Not Specified"/>
    <n v="0.04"/>
    <s v="After Discount"/>
    <n v="3.08"/>
    <n v="0.99"/>
    <s v="Regular Air"/>
    <s v="Consumer"/>
    <s v="Office Supplies"/>
    <s v="Labels"/>
    <s v="Small Box"/>
    <x v="204"/>
    <n v="0.37"/>
    <s v="United States"/>
    <s v="South"/>
    <s v="Louisiana"/>
    <s v="Bossier City"/>
    <n v="71111"/>
    <x v="19"/>
    <s v="Tue"/>
    <d v="2015-01-21T00:00:00"/>
    <n v="1"/>
    <n v="424.29"/>
    <n v="14"/>
    <n v="42.53"/>
    <n v="88714"/>
    <n v="0"/>
    <n v="3.04"/>
    <s v="Sam"/>
  </r>
  <r>
    <n v="1473"/>
    <n v="1"/>
    <s v="Paul Puckett"/>
    <s v="Critical"/>
    <n v="0.04"/>
    <s v="After Discount"/>
    <n v="9.7799999999999994"/>
    <n v="1.99"/>
    <s v="Express Air"/>
    <s v="Home Office"/>
    <s v="Technology"/>
    <s v="Computer Peripherals"/>
    <s v="Small Pack"/>
    <x v="205"/>
    <n v="0.43"/>
    <s v="United States"/>
    <s v="East"/>
    <s v="Ohio"/>
    <s v="Wooster"/>
    <n v="44691"/>
    <x v="20"/>
    <s v="Wed"/>
    <d v="2015-01-22T00:00:00"/>
    <n v="1"/>
    <n v="61.292700000000004"/>
    <n v="9"/>
    <n v="88.83"/>
    <n v="87076"/>
    <n v="1"/>
    <n v="9.74"/>
    <s v="Erin"/>
  </r>
  <r>
    <n v="1788"/>
    <n v="1"/>
    <s v="Valerie Siegel"/>
    <s v="Critical"/>
    <n v="0.04"/>
    <s v="After Discount"/>
    <n v="205.99"/>
    <n v="8.99"/>
    <s v="Regular Air"/>
    <s v="Consumer"/>
    <s v="Technology"/>
    <s v="Telephones and Communication"/>
    <s v="Small Box"/>
    <x v="206"/>
    <n v="0.56000000000000005"/>
    <s v="United States"/>
    <s v="South"/>
    <s v="Georgia"/>
    <s v="Woodstock"/>
    <n v="30188"/>
    <x v="20"/>
    <s v="Wed"/>
    <d v="2015-01-22T00:00:00"/>
    <n v="1"/>
    <n v="960.98400000000004"/>
    <n v="6"/>
    <n v="1008.53"/>
    <n v="88256"/>
    <n v="1"/>
    <n v="205.95000000000002"/>
    <s v="Sam"/>
  </r>
  <r>
    <n v="263"/>
    <n v="1"/>
    <s v="Carlos Hess"/>
    <s v="High"/>
    <n v="0.05"/>
    <s v="After Discount"/>
    <n v="31.76"/>
    <n v="45.51"/>
    <s v="Delivery Truck"/>
    <s v="Small Business"/>
    <s v="Furniture"/>
    <s v="Tables"/>
    <s v="Jumbo Box"/>
    <x v="207"/>
    <n v="0.65"/>
    <s v="United States"/>
    <s v="East"/>
    <s v="Ohio"/>
    <s v="Cleveland Heights"/>
    <n v="44106"/>
    <x v="20"/>
    <s v="Wed"/>
    <d v="2015-01-23T00:00:00"/>
    <n v="2"/>
    <n v="-2177.9860960000001"/>
    <n v="9"/>
    <n v="304.33999999999997"/>
    <n v="86297"/>
    <n v="1"/>
    <n v="31.71"/>
    <s v="Erin"/>
  </r>
  <r>
    <n v="2423"/>
    <n v="1"/>
    <s v="Nicholas Wallace"/>
    <s v="Low"/>
    <n v="0.04"/>
    <s v="After Discount"/>
    <n v="100.98"/>
    <n v="7.18"/>
    <s v="Regular Air"/>
    <s v="Home Office"/>
    <s v="Technology"/>
    <s v="Computer Peripherals"/>
    <s v="Small Box"/>
    <x v="208"/>
    <n v="0.4"/>
    <s v="United States"/>
    <s v="Central"/>
    <s v="Texas"/>
    <s v="Hurst"/>
    <n v="76053"/>
    <x v="20"/>
    <s v="Wed"/>
    <d v="2015-01-26T00:00:00"/>
    <n v="5"/>
    <n v="269.94"/>
    <n v="4"/>
    <n v="414.91"/>
    <n v="89054"/>
    <n v="1"/>
    <n v="100.94"/>
    <s v="Chris"/>
  </r>
  <r>
    <n v="2882"/>
    <n v="1"/>
    <s v="Andrew Gonzalez"/>
    <s v="Low"/>
    <n v="0.02"/>
    <s v="After Discount"/>
    <n v="43.98"/>
    <n v="1.99"/>
    <s v="Regular Air"/>
    <s v="Consumer"/>
    <s v="Technology"/>
    <s v="Computer Peripherals"/>
    <s v="Small Pack"/>
    <x v="209"/>
    <n v="0.44"/>
    <s v="United States"/>
    <s v="South"/>
    <s v="North Carolina"/>
    <s v="Charlotte"/>
    <n v="28206"/>
    <x v="20"/>
    <s v="Wed"/>
    <d v="2015-01-25T00:00:00"/>
    <n v="4"/>
    <n v="333.76049999999998"/>
    <n v="40"/>
    <n v="1724.01"/>
    <n v="50917"/>
    <n v="1"/>
    <n v="43.959999999999994"/>
    <s v="Sam"/>
  </r>
  <r>
    <n v="1402"/>
    <n v="0"/>
    <s v="Wesley Tate"/>
    <s v="Medium"/>
    <n v="0.04"/>
    <s v="After Discount"/>
    <n v="30.73"/>
    <n v="4"/>
    <s v="Regular Air"/>
    <s v="Home Office"/>
    <s v="Technology"/>
    <s v="Computer Peripherals"/>
    <s v="Small Box"/>
    <x v="210"/>
    <n v="0.75"/>
    <s v="United States"/>
    <s v="Central"/>
    <s v="Illinois"/>
    <s v="Chicago"/>
    <n v="60653"/>
    <x v="20"/>
    <s v="Wed"/>
    <d v="2015-01-22T00:00:00"/>
    <n v="1"/>
    <n v="-20.79"/>
    <n v="48"/>
    <n v="1420.84"/>
    <n v="43079"/>
    <n v="1"/>
    <n v="30.69"/>
    <s v="Chris"/>
  </r>
  <r>
    <n v="1405"/>
    <n v="0"/>
    <s v="Crystal Floyd"/>
    <s v="Medium"/>
    <n v="0.04"/>
    <s v="After Discount"/>
    <n v="30.73"/>
    <n v="4"/>
    <s v="Regular Air"/>
    <s v="Home Office"/>
    <s v="Technology"/>
    <s v="Computer Peripherals"/>
    <s v="Small Box"/>
    <x v="210"/>
    <n v="0.75"/>
    <s v="United States"/>
    <s v="Central"/>
    <s v="Michigan"/>
    <s v="Battle Creek"/>
    <n v="49017"/>
    <x v="20"/>
    <s v="Wed"/>
    <d v="2015-01-22T00:00:00"/>
    <n v="1"/>
    <n v="-20.79"/>
    <n v="12"/>
    <n v="355.21"/>
    <n v="86145"/>
    <n v="1"/>
    <n v="30.69"/>
    <s v="Chris"/>
  </r>
  <r>
    <n v="2796"/>
    <n v="1"/>
    <s v="Cindy McLeod"/>
    <s v="Medium"/>
    <n v="0.02"/>
    <s v="After Discount"/>
    <n v="30.44"/>
    <n v="1.49"/>
    <s v="Regular Air"/>
    <s v="Corporate"/>
    <s v="Office Supplies"/>
    <s v="Binders and Binder Accessories"/>
    <s v="Small Box"/>
    <x v="211"/>
    <n v="0.37"/>
    <s v="United States"/>
    <s v="Central"/>
    <s v="Iowa"/>
    <s v="Sioux City"/>
    <n v="51106"/>
    <x v="20"/>
    <s v="Wed"/>
    <d v="2015-01-23T00:00:00"/>
    <n v="2"/>
    <n v="266.76089999999999"/>
    <n v="12"/>
    <n v="386.61"/>
    <n v="87553"/>
    <n v="1"/>
    <n v="30.42"/>
    <s v="Chris"/>
  </r>
  <r>
    <n v="2797"/>
    <n v="0"/>
    <s v="Cameron Kendall"/>
    <s v="Medium"/>
    <n v="0.02"/>
    <s v="After Discount"/>
    <n v="4.91"/>
    <n v="0.5"/>
    <s v="Regular Air"/>
    <s v="Corporate"/>
    <s v="Office Supplies"/>
    <s v="Labels"/>
    <s v="Small Box"/>
    <x v="176"/>
    <n v="0.36"/>
    <s v="United States"/>
    <s v="East"/>
    <s v="Pennsylvania"/>
    <s v="Pittsburgh"/>
    <n v="15122"/>
    <x v="20"/>
    <s v="Wed"/>
    <d v="2015-01-22T00:00:00"/>
    <n v="1"/>
    <n v="29.883900000000001"/>
    <n v="9"/>
    <n v="43.31"/>
    <n v="87553"/>
    <n v="0"/>
    <n v="4.8900000000000006"/>
    <s v="Erin"/>
  </r>
  <r>
    <n v="2855"/>
    <n v="1"/>
    <s v="Vicki Womble"/>
    <s v="Medium"/>
    <n v="0.08"/>
    <s v="After Discount"/>
    <n v="7.84"/>
    <n v="4.71"/>
    <s v="Regular Air"/>
    <s v="Corporate"/>
    <s v="Office Supplies"/>
    <s v="Binders and Binder Accessories"/>
    <s v="Small Box"/>
    <x v="212"/>
    <n v="0.35"/>
    <s v="United States"/>
    <s v="West"/>
    <s v="Washington"/>
    <s v="Des Moines"/>
    <n v="98198"/>
    <x v="20"/>
    <s v="Wed"/>
    <d v="2015-01-22T00:00:00"/>
    <n v="1"/>
    <n v="-12.87678"/>
    <n v="10"/>
    <n v="76.16"/>
    <n v="87316"/>
    <n v="1"/>
    <n v="7.76"/>
    <s v="William"/>
  </r>
  <r>
    <n v="2855"/>
    <n v="0"/>
    <s v="Vicki Womble"/>
    <s v="Medium"/>
    <n v="0.03"/>
    <s v="After Discount"/>
    <n v="105.34"/>
    <n v="24.49"/>
    <s v="Regular Air"/>
    <s v="Corporate"/>
    <s v="Furniture"/>
    <s v="Office Furnishings"/>
    <s v="Large Box"/>
    <x v="213"/>
    <n v="0.61"/>
    <s v="United States"/>
    <s v="West"/>
    <s v="Washington"/>
    <s v="Des Moines"/>
    <n v="98198"/>
    <x v="20"/>
    <s v="Wed"/>
    <d v="2015-01-22T00:00:00"/>
    <n v="1"/>
    <n v="618.13080000000002"/>
    <n v="10"/>
    <n v="1038.1400000000001"/>
    <n v="87316"/>
    <n v="0"/>
    <n v="105.31"/>
    <s v="William"/>
  </r>
  <r>
    <n v="584"/>
    <n v="1"/>
    <s v="Timothy Currie"/>
    <s v="Not Specified"/>
    <n v="0.04"/>
    <s v="After Discount"/>
    <n v="15.51"/>
    <n v="17.78"/>
    <s v="Regular Air"/>
    <s v="Corporate"/>
    <s v="Office Supplies"/>
    <s v="Storage &amp; Organization"/>
    <s v="Small Box"/>
    <x v="64"/>
    <n v="0.59"/>
    <s v="United States"/>
    <s v="East"/>
    <s v="Massachusetts"/>
    <s v="Woburn"/>
    <n v="1801"/>
    <x v="20"/>
    <s v="Wed"/>
    <d v="2015-01-23T00:00:00"/>
    <n v="2"/>
    <n v="-266.22000000000003"/>
    <n v="7"/>
    <n v="116.93"/>
    <n v="88646"/>
    <n v="1"/>
    <n v="15.47"/>
    <s v="Erin"/>
  </r>
  <r>
    <n v="1709"/>
    <n v="1"/>
    <s v="Dennis Bowen"/>
    <s v="Not Specified"/>
    <n v="0.01"/>
    <s v="After Discount"/>
    <n v="14.28"/>
    <n v="2.99"/>
    <s v="Regular Air"/>
    <s v="Consumer"/>
    <s v="Office Supplies"/>
    <s v="Binders and Binder Accessories"/>
    <s v="Small Box"/>
    <x v="214"/>
    <n v="0.39"/>
    <s v="United States"/>
    <s v="East"/>
    <s v="Pennsylvania"/>
    <s v="Pottstown"/>
    <n v="19464"/>
    <x v="20"/>
    <s v="Wed"/>
    <d v="2015-01-22T00:00:00"/>
    <n v="1"/>
    <n v="21.003499999999999"/>
    <n v="2"/>
    <n v="30.44"/>
    <n v="88782"/>
    <n v="1"/>
    <n v="14.27"/>
    <s v="Erin"/>
  </r>
  <r>
    <n v="1727"/>
    <n v="1"/>
    <s v="Juanita Ballard"/>
    <s v="Not Specified"/>
    <n v="0.1"/>
    <s v="After Discount"/>
    <n v="14.98"/>
    <n v="7.69"/>
    <s v="Express Air"/>
    <s v="Small Business"/>
    <s v="Office Supplies"/>
    <s v="Storage &amp; Organization"/>
    <s v="Small Box"/>
    <x v="215"/>
    <n v="0.56999999999999995"/>
    <s v="United States"/>
    <s v="East"/>
    <s v="Ohio"/>
    <s v="Kent"/>
    <n v="44240"/>
    <x v="20"/>
    <s v="Wed"/>
    <d v="2015-01-23T00:00:00"/>
    <n v="2"/>
    <n v="-76.900000000000006"/>
    <n v="8"/>
    <n v="114.81"/>
    <n v="87194"/>
    <n v="1"/>
    <n v="14.88"/>
    <s v="Erin"/>
  </r>
  <r>
    <n v="1928"/>
    <n v="1"/>
    <s v="Gregory R Snow"/>
    <s v="Not Specified"/>
    <n v="0.1"/>
    <s v="After Discount"/>
    <n v="1889.99"/>
    <n v="19.989999999999998"/>
    <s v="Regular Air"/>
    <s v="Home Office"/>
    <s v="Office Supplies"/>
    <s v="Binders and Binder Accessories"/>
    <s v="Small Box"/>
    <x v="216"/>
    <n v="0.36"/>
    <s v="United States"/>
    <s v="South"/>
    <s v="South Carolina"/>
    <s v="Greer"/>
    <n v="29651"/>
    <x v="20"/>
    <s v="Wed"/>
    <d v="2015-01-21T00:00:00"/>
    <n v="0"/>
    <n v="-42.545999999999999"/>
    <n v="1"/>
    <n v="1786.04"/>
    <n v="88580"/>
    <n v="1"/>
    <n v="1889.89"/>
    <s v="Sam"/>
  </r>
  <r>
    <n v="1989"/>
    <n v="1"/>
    <s v="David Weaver"/>
    <s v="Not Specified"/>
    <n v="0.04"/>
    <s v="After Discount"/>
    <n v="355.98"/>
    <n v="58.92"/>
    <s v="Delivery Truck"/>
    <s v="Home Office"/>
    <s v="Furniture"/>
    <s v="Chairs &amp; Chairmats"/>
    <s v="Jumbo Drum"/>
    <x v="217"/>
    <n v="0.64"/>
    <s v="United States"/>
    <s v="West"/>
    <s v="Utah"/>
    <s v="Holladay"/>
    <n v="84117"/>
    <x v="20"/>
    <s v="Wed"/>
    <d v="2015-01-22T00:00:00"/>
    <n v="1"/>
    <n v="882.93"/>
    <n v="8"/>
    <n v="2748.21"/>
    <n v="90000"/>
    <n v="1"/>
    <n v="355.94"/>
    <s v="William"/>
  </r>
  <r>
    <n v="1989"/>
    <n v="0"/>
    <s v="David Weaver"/>
    <s v="Not Specified"/>
    <n v="0.09"/>
    <s v="After Discount"/>
    <n v="19.98"/>
    <n v="8.68"/>
    <s v="Regular Air"/>
    <s v="Home Office"/>
    <s v="Office Supplies"/>
    <s v="Paper"/>
    <s v="Small Box"/>
    <x v="218"/>
    <n v="0.37"/>
    <s v="United States"/>
    <s v="West"/>
    <s v="Utah"/>
    <s v="Holladay"/>
    <n v="84117"/>
    <x v="20"/>
    <s v="Wed"/>
    <d v="2015-01-22T00:00:00"/>
    <n v="1"/>
    <n v="6.6803999999999997"/>
    <n v="5"/>
    <n v="93.19"/>
    <n v="90000"/>
    <n v="0"/>
    <n v="19.89"/>
    <s v="William"/>
  </r>
  <r>
    <n v="3229"/>
    <n v="1"/>
    <s v="Sharon Kessler"/>
    <s v="Not Specified"/>
    <n v="0.01"/>
    <s v="After Discount"/>
    <n v="24.95"/>
    <n v="2.99"/>
    <s v="Regular Air"/>
    <s v="Small Business"/>
    <s v="Office Supplies"/>
    <s v="Binders and Binder Accessories"/>
    <s v="Small Box"/>
    <x v="219"/>
    <n v="0.39"/>
    <s v="United States"/>
    <s v="Central"/>
    <s v="Wisconsin"/>
    <s v="Superior"/>
    <n v="54880"/>
    <x v="20"/>
    <s v="Wed"/>
    <d v="2015-01-22T00:00:00"/>
    <n v="1"/>
    <n v="261.38580000000002"/>
    <n v="15"/>
    <n v="378.82"/>
    <n v="87435"/>
    <n v="1"/>
    <n v="24.939999999999998"/>
    <s v="Chris"/>
  </r>
  <r>
    <n v="3230"/>
    <n v="1"/>
    <s v="Monica Stuart"/>
    <s v="Not Specified"/>
    <n v="0"/>
    <s v=" No Discount"/>
    <n v="15.98"/>
    <n v="8.99"/>
    <s v="Regular Air"/>
    <s v="Small Business"/>
    <s v="Technology"/>
    <s v="Computer Peripherals"/>
    <s v="Small Pack"/>
    <x v="220"/>
    <n v="0.64"/>
    <s v="United States"/>
    <s v="Central"/>
    <s v="Wisconsin"/>
    <s v="Waukesha"/>
    <n v="53186"/>
    <x v="20"/>
    <s v="Wed"/>
    <d v="2015-01-23T00:00:00"/>
    <n v="2"/>
    <n v="-135.46"/>
    <n v="9"/>
    <n v="152.18"/>
    <n v="87435"/>
    <n v="0"/>
    <n v="15.98"/>
    <s v="Chris"/>
  </r>
  <r>
    <n v="151"/>
    <n v="1"/>
    <s v="Geoffrey Zhu"/>
    <s v="Critical"/>
    <n v="0.09"/>
    <s v="After Discount"/>
    <n v="32.979999999999997"/>
    <n v="5.5"/>
    <s v="Regular Air"/>
    <s v="Home Office"/>
    <s v="Technology"/>
    <s v="Computer Peripherals"/>
    <s v="Small Box"/>
    <x v="221"/>
    <n v="0.75"/>
    <s v="United States"/>
    <s v="South"/>
    <s v="Tennessee"/>
    <s v="Kingsport"/>
    <n v="37664"/>
    <x v="21"/>
    <s v="Thu"/>
    <d v="2015-01-23T00:00:00"/>
    <n v="1"/>
    <n v="-20.257999999999999"/>
    <n v="2"/>
    <n v="62.46"/>
    <n v="89521"/>
    <n v="1"/>
    <n v="32.889999999999993"/>
    <s v="Sam"/>
  </r>
  <r>
    <n v="1438"/>
    <n v="1"/>
    <s v="Jean Weiss Diaz"/>
    <s v="Critical"/>
    <n v="0.01"/>
    <s v="After Discount"/>
    <n v="80.98"/>
    <n v="35"/>
    <s v="Regular Air"/>
    <s v="Corporate"/>
    <s v="Office Supplies"/>
    <s v="Storage &amp; Organization"/>
    <s v="Large Box"/>
    <x v="222"/>
    <n v="0.83"/>
    <s v="United States"/>
    <s v="East"/>
    <s v="Ohio"/>
    <s v="Elyria"/>
    <n v="44035"/>
    <x v="21"/>
    <s v="Thu"/>
    <d v="2015-01-24T00:00:00"/>
    <n v="2"/>
    <n v="-409.37360000000001"/>
    <n v="3"/>
    <n v="267.83"/>
    <n v="90120"/>
    <n v="1"/>
    <n v="80.97"/>
    <s v="Erin"/>
  </r>
  <r>
    <n v="1959"/>
    <n v="1"/>
    <s v="Bonnie Matthews Rowland"/>
    <s v="Critical"/>
    <n v="0"/>
    <s v=" No Discount"/>
    <n v="20.28"/>
    <n v="14.39"/>
    <s v="Regular Air"/>
    <s v="Corporate"/>
    <s v="Furniture"/>
    <s v="Office Furnishings"/>
    <s v="Small Box"/>
    <x v="223"/>
    <n v="0.47"/>
    <s v="United States"/>
    <s v="South"/>
    <s v="Florida"/>
    <s v="Miami"/>
    <n v="33916"/>
    <x v="21"/>
    <s v="Thu"/>
    <d v="2015-01-22T00:00:00"/>
    <n v="0"/>
    <n v="-66.247299999999996"/>
    <n v="9"/>
    <n v="206.04"/>
    <n v="28225"/>
    <n v="1"/>
    <n v="20.28"/>
    <s v="Sam"/>
  </r>
  <r>
    <n v="1764"/>
    <n v="1"/>
    <s v="Michele Bradshaw"/>
    <s v="High"/>
    <n v="0"/>
    <s v=" No Discount"/>
    <n v="115.99"/>
    <n v="5.92"/>
    <s v="Regular Air"/>
    <s v="Consumer"/>
    <s v="Technology"/>
    <s v="Telephones and Communication"/>
    <s v="Small Box"/>
    <x v="224"/>
    <n v="0.57999999999999996"/>
    <s v="United States"/>
    <s v="South"/>
    <s v="Florida"/>
    <s v="Dunedin"/>
    <n v="34698"/>
    <x v="21"/>
    <s v="Thu"/>
    <d v="2015-01-22T00:00:00"/>
    <n v="0"/>
    <n v="-16.771999999999998"/>
    <n v="11"/>
    <n v="1160.42"/>
    <n v="89775"/>
    <n v="1"/>
    <n v="115.99"/>
    <s v="Sam"/>
  </r>
  <r>
    <n v="2456"/>
    <n v="1"/>
    <s v="Joan Beach"/>
    <s v="High"/>
    <n v="7.0000000000000007E-2"/>
    <s v="After Discount"/>
    <n v="179.99"/>
    <n v="19.989999999999998"/>
    <s v="Regular Air"/>
    <s v="Home Office"/>
    <s v="Technology"/>
    <s v="Computer Peripherals"/>
    <s v="Small Box"/>
    <x v="225"/>
    <n v="0.48"/>
    <s v="United States"/>
    <s v="South"/>
    <s v="Alabama"/>
    <s v="Mobile"/>
    <n v="36608"/>
    <x v="21"/>
    <s v="Thu"/>
    <d v="2015-01-23T00:00:00"/>
    <n v="1"/>
    <n v="733.28219999999999"/>
    <n v="7"/>
    <n v="1188.6300000000001"/>
    <n v="89218"/>
    <n v="1"/>
    <n v="179.92000000000002"/>
    <s v="Sam"/>
  </r>
  <r>
    <n v="2456"/>
    <n v="0"/>
    <s v="Joan Beach"/>
    <s v="High"/>
    <n v="0.02"/>
    <s v="After Discount"/>
    <n v="92.23"/>
    <n v="39.61"/>
    <s v="Express Air"/>
    <s v="Home Office"/>
    <s v="Furniture"/>
    <s v="Office Furnishings"/>
    <s v="Medium Box"/>
    <x v="226"/>
    <n v="0.67"/>
    <s v="United States"/>
    <s v="South"/>
    <s v="Alabama"/>
    <s v="Mobile"/>
    <n v="36608"/>
    <x v="21"/>
    <s v="Thu"/>
    <d v="2015-01-23T00:00:00"/>
    <n v="1"/>
    <n v="-905.99040000000002"/>
    <n v="11"/>
    <n v="1009.93"/>
    <n v="89218"/>
    <n v="0"/>
    <n v="92.210000000000008"/>
    <s v="Sam"/>
  </r>
  <r>
    <n v="2457"/>
    <n v="1"/>
    <s v="Yvonne Collier"/>
    <s v="High"/>
    <n v="0.02"/>
    <s v="After Discount"/>
    <n v="15.22"/>
    <n v="9.73"/>
    <s v="Regular Air"/>
    <s v="Home Office"/>
    <s v="Office Supplies"/>
    <s v="Binders and Binder Accessories"/>
    <s v="Small Box"/>
    <x v="227"/>
    <n v="0.36"/>
    <s v="United States"/>
    <s v="Central"/>
    <s v="Minnesota"/>
    <s v="Lino Lakes"/>
    <n v="55014"/>
    <x v="21"/>
    <s v="Thu"/>
    <d v="2015-01-22T00:00:00"/>
    <n v="0"/>
    <n v="-21.63242"/>
    <n v="9"/>
    <n v="140.69999999999999"/>
    <n v="89218"/>
    <n v="0"/>
    <n v="15.200000000000001"/>
    <s v="Chris"/>
  </r>
  <r>
    <n v="2209"/>
    <n v="1"/>
    <s v="Sharon Thomas"/>
    <s v="Low"/>
    <n v="0.06"/>
    <s v="After Discount"/>
    <n v="6.98"/>
    <n v="1.6"/>
    <s v="Regular Air"/>
    <s v="Home Office"/>
    <s v="Office Supplies"/>
    <s v="Paper"/>
    <s v="Wrap Bag"/>
    <x v="228"/>
    <n v="0.38"/>
    <s v="United States"/>
    <s v="South"/>
    <s v="Georgia"/>
    <s v="College Park"/>
    <n v="30337"/>
    <x v="21"/>
    <s v="Thu"/>
    <d v="2015-01-29T00:00:00"/>
    <n v="7"/>
    <n v="-98.055999999999997"/>
    <n v="12"/>
    <n v="83.93"/>
    <n v="88030"/>
    <n v="1"/>
    <n v="6.9200000000000008"/>
    <s v="Sam"/>
  </r>
  <r>
    <n v="2896"/>
    <n v="1"/>
    <s v="Anna Ellis"/>
    <s v="Low"/>
    <n v="0.02"/>
    <s v="After Discount"/>
    <n v="880.98"/>
    <n v="44.55"/>
    <s v="Delivery Truck"/>
    <s v="Home Office"/>
    <s v="Furniture"/>
    <s v="Bookcases"/>
    <s v="Jumbo Box"/>
    <x v="57"/>
    <n v="0.62"/>
    <s v="United States"/>
    <s v="Central"/>
    <s v="Minnesota"/>
    <s v="Mankato"/>
    <n v="56001"/>
    <x v="21"/>
    <s v="Thu"/>
    <d v="2015-01-26T00:00:00"/>
    <n v="4"/>
    <n v="4861.0637999999999"/>
    <n v="8"/>
    <n v="7045.02"/>
    <n v="86925"/>
    <n v="1"/>
    <n v="880.96"/>
    <s v="Chris"/>
  </r>
  <r>
    <n v="2422"/>
    <n v="1"/>
    <s v="Arlene Wiggins Dalton"/>
    <s v="Medium"/>
    <n v="0.09"/>
    <s v="After Discount"/>
    <n v="3.89"/>
    <n v="7.01"/>
    <s v="Express Air"/>
    <s v="Home Office"/>
    <s v="Office Supplies"/>
    <s v="Binders and Binder Accessories"/>
    <s v="Small Box"/>
    <x v="229"/>
    <n v="0.37"/>
    <s v="United States"/>
    <s v="Central"/>
    <s v="Texas"/>
    <s v="Huntsville"/>
    <n v="77340"/>
    <x v="21"/>
    <s v="Thu"/>
    <d v="2015-01-24T00:00:00"/>
    <n v="2"/>
    <n v="-154.30699999999999"/>
    <n v="10"/>
    <n v="42.56"/>
    <n v="89055"/>
    <n v="1"/>
    <n v="3.8000000000000003"/>
    <s v="Chris"/>
  </r>
  <r>
    <n v="2873"/>
    <n v="1"/>
    <s v="Benjamin Gunter"/>
    <s v="Medium"/>
    <n v="7.0000000000000007E-2"/>
    <s v="After Discount"/>
    <n v="2.89"/>
    <n v="0.5"/>
    <s v="Regular Air"/>
    <s v="Small Business"/>
    <s v="Office Supplies"/>
    <s v="Labels"/>
    <s v="Small Box"/>
    <x v="230"/>
    <n v="0.38"/>
    <s v="United States"/>
    <s v="South"/>
    <s v="Florida"/>
    <s v="Hialeah"/>
    <n v="33012"/>
    <x v="21"/>
    <s v="Thu"/>
    <d v="2015-01-24T00:00:00"/>
    <n v="2"/>
    <n v="441.59399999999999"/>
    <n v="12"/>
    <n v="33.020000000000003"/>
    <n v="89872"/>
    <n v="1"/>
    <n v="2.8200000000000003"/>
    <s v="Sam"/>
  </r>
  <r>
    <n v="2873"/>
    <n v="0"/>
    <s v="Benjamin Gunter"/>
    <s v="Medium"/>
    <n v="0"/>
    <s v=" No Discount"/>
    <n v="217.85"/>
    <n v="29.1"/>
    <s v="Delivery Truck"/>
    <s v="Small Business"/>
    <s v="Furniture"/>
    <s v="Tables"/>
    <s v="Jumbo Box"/>
    <x v="231"/>
    <n v="0.68"/>
    <s v="United States"/>
    <s v="South"/>
    <s v="Florida"/>
    <s v="Hialeah"/>
    <n v="33012"/>
    <x v="21"/>
    <s v="Thu"/>
    <d v="2015-01-23T00:00:00"/>
    <n v="1"/>
    <n v="394.17"/>
    <n v="10"/>
    <n v="2273.1"/>
    <n v="89872"/>
    <n v="0"/>
    <n v="217.85"/>
    <s v="Sam"/>
  </r>
  <r>
    <n v="3350"/>
    <n v="1"/>
    <s v="Amy York"/>
    <s v="Medium"/>
    <n v="0.01"/>
    <s v="After Discount"/>
    <n v="73.98"/>
    <n v="12.14"/>
    <s v="Regular Air"/>
    <s v="Small Business"/>
    <s v="Technology"/>
    <s v="Computer Peripherals"/>
    <s v="Small Box"/>
    <x v="232"/>
    <n v="0.67"/>
    <s v="United States"/>
    <s v="West"/>
    <s v="Washington"/>
    <s v="Parkland"/>
    <n v="98444"/>
    <x v="22"/>
    <s v="Fri"/>
    <d v="2015-01-25T00:00:00"/>
    <n v="2"/>
    <n v="-29.0656"/>
    <n v="5"/>
    <n v="384.22"/>
    <n v="91296"/>
    <n v="1"/>
    <n v="73.97"/>
    <s v="William"/>
  </r>
  <r>
    <n v="1692"/>
    <n v="1"/>
    <s v="Rhonda Schroeder"/>
    <s v="Not Specified"/>
    <n v="0"/>
    <s v=" No Discount"/>
    <n v="6.84"/>
    <n v="8.3699999999999992"/>
    <s v="Regular Air"/>
    <s v="Consumer"/>
    <s v="Office Supplies"/>
    <s v="Scissors, Rulers and Trimmers"/>
    <s v="Small Pack"/>
    <x v="233"/>
    <n v="0.57999999999999996"/>
    <s v="United States"/>
    <s v="Central"/>
    <s v="Kansas"/>
    <s v="Newton"/>
    <n v="67114"/>
    <x v="22"/>
    <s v="Fri"/>
    <d v="2015-01-24T00:00:00"/>
    <n v="1"/>
    <n v="-123.1816"/>
    <n v="5"/>
    <n v="37.89"/>
    <n v="90189"/>
    <n v="1"/>
    <n v="6.84"/>
    <s v="Chris"/>
  </r>
  <r>
    <n v="1693"/>
    <n v="1"/>
    <s v="Melinda Thornton"/>
    <s v="Not Specified"/>
    <n v="7.0000000000000007E-2"/>
    <s v="After Discount"/>
    <n v="30.98"/>
    <n v="5.76"/>
    <s v="Regular Air"/>
    <s v="Consumer"/>
    <s v="Office Supplies"/>
    <s v="Paper"/>
    <s v="Small Box"/>
    <x v="234"/>
    <n v="0.4"/>
    <s v="United States"/>
    <s v="South"/>
    <s v="Virginia"/>
    <s v="Reston"/>
    <n v="20190"/>
    <x v="22"/>
    <s v="Fri"/>
    <d v="2015-01-25T00:00:00"/>
    <n v="2"/>
    <n v="-28.797999999999998"/>
    <n v="11"/>
    <n v="343.79"/>
    <n v="90189"/>
    <n v="0"/>
    <n v="30.91"/>
    <s v="Sam"/>
  </r>
  <r>
    <n v="604"/>
    <n v="1"/>
    <s v="Lindsay P Ashley"/>
    <s v="Critical"/>
    <n v="0.03"/>
    <s v="After Discount"/>
    <n v="1.88"/>
    <n v="1.49"/>
    <s v="Regular Air"/>
    <s v="Home Office"/>
    <s v="Office Supplies"/>
    <s v="Binders and Binder Accessories"/>
    <s v="Small Box"/>
    <x v="189"/>
    <n v="0.37"/>
    <s v="United States"/>
    <s v="West"/>
    <s v="California"/>
    <s v="Los Angeles"/>
    <n v="90045"/>
    <x v="23"/>
    <s v="Sat"/>
    <d v="2015-01-25T00:00:00"/>
    <n v="1"/>
    <n v="-15.099500000000001"/>
    <n v="52"/>
    <n v="102.32"/>
    <n v="34882"/>
    <n v="1"/>
    <n v="1.8499999999999999"/>
    <s v="William"/>
  </r>
  <r>
    <n v="830"/>
    <n v="1"/>
    <s v="Douglas Sutton"/>
    <s v="High"/>
    <n v="0.01"/>
    <s v="After Discount"/>
    <n v="14.42"/>
    <n v="6.75"/>
    <s v="Regular Air"/>
    <s v="Corporate"/>
    <s v="Office Supplies"/>
    <s v="Appliances"/>
    <s v="Medium Box"/>
    <x v="116"/>
    <n v="0.52"/>
    <s v="United States"/>
    <s v="West"/>
    <s v="Colorado"/>
    <s v="Wheat Ridge"/>
    <n v="80033"/>
    <x v="23"/>
    <s v="Sat"/>
    <d v="2015-01-24T00:00:00"/>
    <n v="0"/>
    <n v="-13.826000000000001"/>
    <n v="6"/>
    <n v="89.91"/>
    <n v="90270"/>
    <n v="1"/>
    <n v="14.41"/>
    <s v="William"/>
  </r>
  <r>
    <n v="997"/>
    <n v="1"/>
    <s v="Phillip Pollard"/>
    <s v="Low"/>
    <n v="0.08"/>
    <s v="After Discount"/>
    <n v="67.84"/>
    <n v="0.99"/>
    <s v="Regular Air"/>
    <s v="Small Business"/>
    <s v="Office Supplies"/>
    <s v="Appliances"/>
    <s v="Small Box"/>
    <x v="235"/>
    <n v="0.57999999999999996"/>
    <s v="United States"/>
    <s v="East"/>
    <s v="New Jersey"/>
    <s v="Bayonne"/>
    <n v="7002"/>
    <x v="23"/>
    <s v="Sat"/>
    <d v="2015-01-29T00:00:00"/>
    <n v="5"/>
    <n v="-23.634399999999999"/>
    <n v="1"/>
    <n v="63.66"/>
    <n v="89431"/>
    <n v="1"/>
    <n v="67.760000000000005"/>
    <s v="Erin"/>
  </r>
  <r>
    <n v="1281"/>
    <n v="1"/>
    <s v="Pauline Denton"/>
    <s v="Low"/>
    <n v="0.03"/>
    <s v="After Discount"/>
    <n v="199.99"/>
    <n v="24.49"/>
    <s v="Express Air"/>
    <s v="Small Business"/>
    <s v="Technology"/>
    <s v="Copiers and Fax"/>
    <s v="Large Box"/>
    <x v="236"/>
    <n v="0.46"/>
    <s v="United States"/>
    <s v="Central"/>
    <s v="Indiana"/>
    <s v="Vincennes"/>
    <n v="47591"/>
    <x v="23"/>
    <s v="Sat"/>
    <d v="2015-01-26T00:00:00"/>
    <n v="2"/>
    <n v="727.73609999999996"/>
    <n v="5"/>
    <n v="1054.69"/>
    <n v="89112"/>
    <n v="1"/>
    <n v="199.96"/>
    <s v="Chris"/>
  </r>
  <r>
    <n v="1282"/>
    <n v="1"/>
    <s v="Dana Sharpe"/>
    <s v="Low"/>
    <n v="0.03"/>
    <s v="After Discount"/>
    <n v="199.99"/>
    <n v="24.49"/>
    <s v="Express Air"/>
    <s v="Small Business"/>
    <s v="Technology"/>
    <s v="Copiers and Fax"/>
    <s v="Large Box"/>
    <x v="236"/>
    <n v="0.46"/>
    <s v="United States"/>
    <s v="East"/>
    <s v="Pennsylvania"/>
    <s v="Philadelphia"/>
    <n v="19134"/>
    <x v="23"/>
    <s v="Sat"/>
    <d v="2015-01-26T00:00:00"/>
    <n v="2"/>
    <n v="393.42"/>
    <n v="21"/>
    <n v="4429.6899999999996"/>
    <n v="29319"/>
    <n v="1"/>
    <n v="199.96"/>
    <s v="Erin"/>
  </r>
  <r>
    <n v="1690"/>
    <n v="1"/>
    <s v="Neil Bailey"/>
    <s v="Low"/>
    <n v="0.05"/>
    <s v="After Discount"/>
    <n v="115.99"/>
    <n v="5.26"/>
    <s v="Regular Air"/>
    <s v="Corporate"/>
    <s v="Technology"/>
    <s v="Telephones and Communication"/>
    <s v="Small Box"/>
    <x v="237"/>
    <n v="0.56999999999999995"/>
    <s v="United States"/>
    <s v="East"/>
    <s v="Pennsylvania"/>
    <s v="Harrisburg"/>
    <n v="17112"/>
    <x v="23"/>
    <s v="Sat"/>
    <d v="2015-01-28T00:00:00"/>
    <n v="4"/>
    <n v="616.53570000000002"/>
    <n v="9"/>
    <n v="893.53"/>
    <n v="91076"/>
    <n v="1"/>
    <n v="115.94"/>
    <s v="Erin"/>
  </r>
  <r>
    <n v="2613"/>
    <n v="1"/>
    <s v="Anthony Stanley"/>
    <s v="Low"/>
    <n v="0.02"/>
    <s v="After Discount"/>
    <n v="50.98"/>
    <n v="13.66"/>
    <s v="Express Air"/>
    <s v="Corporate"/>
    <s v="Office Supplies"/>
    <s v="Appliances"/>
    <s v="Small Box"/>
    <x v="238"/>
    <n v="0.57999999999999996"/>
    <s v="United States"/>
    <s v="East"/>
    <s v="New Jersey"/>
    <s v="Fords"/>
    <n v="8863"/>
    <x v="23"/>
    <s v="Sat"/>
    <d v="2015-01-24T00:00:00"/>
    <n v="0"/>
    <n v="-25.76"/>
    <n v="1"/>
    <n v="68.45"/>
    <n v="86119"/>
    <n v="1"/>
    <n v="50.959999999999994"/>
    <s v="Erin"/>
  </r>
  <r>
    <n v="3089"/>
    <n v="1"/>
    <s v="Sandy Cannon"/>
    <s v="Low"/>
    <n v="7.0000000000000007E-2"/>
    <s v="After Discount"/>
    <n v="49.43"/>
    <n v="19.989999999999998"/>
    <s v="Regular Air"/>
    <s v="Corporate"/>
    <s v="Office Supplies"/>
    <s v="Appliances"/>
    <s v="Small Box"/>
    <x v="239"/>
    <n v="0.56999999999999995"/>
    <s v="United States"/>
    <s v="Central"/>
    <s v="Kansas"/>
    <s v="Leawood"/>
    <n v="66209"/>
    <x v="23"/>
    <s v="Sat"/>
    <d v="2015-01-29T00:00:00"/>
    <n v="5"/>
    <n v="-122.77"/>
    <n v="6"/>
    <n v="281.82"/>
    <n v="91219"/>
    <n v="1"/>
    <n v="49.36"/>
    <s v="Chris"/>
  </r>
  <r>
    <n v="2283"/>
    <n v="1"/>
    <s v="Nancy Holden"/>
    <s v="Medium"/>
    <n v="0.01"/>
    <s v="After Discount"/>
    <n v="11.7"/>
    <n v="6.96"/>
    <s v="Regular Air"/>
    <s v="Home Office"/>
    <s v="Office Supplies"/>
    <s v="Appliances"/>
    <s v="Medium Box"/>
    <x v="240"/>
    <n v="0.5"/>
    <s v="United States"/>
    <s v="Central"/>
    <s v="Wisconsin"/>
    <s v="Franklin"/>
    <n v="53132"/>
    <x v="23"/>
    <s v="Sat"/>
    <d v="2015-01-26T00:00:00"/>
    <n v="2"/>
    <n v="-28.954000000000001"/>
    <n v="6"/>
    <n v="76.87"/>
    <n v="85947"/>
    <n v="1"/>
    <n v="11.69"/>
    <s v="Chris"/>
  </r>
  <r>
    <n v="275"/>
    <n v="1"/>
    <s v="Roger Blalock Cassidy"/>
    <s v="Not Specified"/>
    <n v="0.09"/>
    <s v="After Discount"/>
    <n v="15.28"/>
    <n v="10.91"/>
    <s v="Regular Air"/>
    <s v="Corporate"/>
    <s v="Office Supplies"/>
    <s v="Binders and Binder Accessories"/>
    <s v="Small Box"/>
    <x v="241"/>
    <n v="0.36"/>
    <s v="United States"/>
    <s v="East"/>
    <s v="Connecticut"/>
    <s v="Fairfield"/>
    <n v="6824"/>
    <x v="23"/>
    <s v="Sat"/>
    <d v="2015-01-25T00:00:00"/>
    <n v="1"/>
    <n v="-51.75"/>
    <n v="4"/>
    <n v="61.52"/>
    <n v="89292"/>
    <n v="1"/>
    <n v="15.19"/>
    <s v="Erin"/>
  </r>
  <r>
    <n v="1653"/>
    <n v="1"/>
    <s v="Charles Cline"/>
    <s v="Not Specified"/>
    <n v="0"/>
    <s v=" No Discount"/>
    <n v="101.41"/>
    <n v="35"/>
    <s v="Express Air"/>
    <s v="Corporate"/>
    <s v="Office Supplies"/>
    <s v="Storage &amp; Organization"/>
    <s v="Large Box"/>
    <x v="242"/>
    <n v="0.82"/>
    <s v="United States"/>
    <s v="West"/>
    <s v="California"/>
    <s v="Thousand Oaks"/>
    <n v="91360"/>
    <x v="23"/>
    <s v="Sat"/>
    <d v="2015-01-25T00:00:00"/>
    <n v="1"/>
    <n v="-457.73"/>
    <n v="10"/>
    <n v="1104.32"/>
    <n v="89885"/>
    <n v="1"/>
    <n v="101.41"/>
    <s v="William"/>
  </r>
  <r>
    <n v="1653"/>
    <n v="0"/>
    <s v="Charles Cline"/>
    <s v="Not Specified"/>
    <n v="0.1"/>
    <s v="After Discount"/>
    <n v="95.99"/>
    <n v="4.9000000000000004"/>
    <s v="Regular Air"/>
    <s v="Corporate"/>
    <s v="Technology"/>
    <s v="Telephones and Communication"/>
    <s v="Small Box"/>
    <x v="243"/>
    <n v="0.56000000000000005"/>
    <s v="United States"/>
    <s v="West"/>
    <s v="California"/>
    <s v="Thousand Oaks"/>
    <n v="91360"/>
    <x v="23"/>
    <s v="Sat"/>
    <d v="2015-01-25T00:00:00"/>
    <n v="1"/>
    <n v="-268.66399999999999"/>
    <n v="2"/>
    <n v="149.80000000000001"/>
    <n v="89885"/>
    <n v="0"/>
    <n v="95.89"/>
    <s v="William"/>
  </r>
  <r>
    <n v="1389"/>
    <n v="1"/>
    <s v="Jean Khan"/>
    <s v="Critical"/>
    <n v="0.06"/>
    <s v="After Discount"/>
    <n v="1.74"/>
    <n v="4.08"/>
    <s v="Regular Air"/>
    <s v="Corporate"/>
    <s v="Furniture"/>
    <s v="Office Furnishings"/>
    <s v="Small Pack"/>
    <x v="244"/>
    <n v="0.53"/>
    <s v="United States"/>
    <s v="West"/>
    <s v="California"/>
    <s v="Menlo Park"/>
    <n v="94025"/>
    <x v="24"/>
    <s v="Sun"/>
    <d v="2015-01-26T00:00:00"/>
    <n v="1"/>
    <n v="-11.0732"/>
    <n v="1"/>
    <n v="2.77"/>
    <n v="88726"/>
    <n v="1"/>
    <n v="1.68"/>
    <s v="William"/>
  </r>
  <r>
    <n v="156"/>
    <n v="1"/>
    <s v="Diana Xu"/>
    <s v="High"/>
    <n v="0.03"/>
    <s v="After Discount"/>
    <n v="10.89"/>
    <n v="4.5"/>
    <s v="Regular Air"/>
    <s v="Corporate"/>
    <s v="Office Supplies"/>
    <s v="Appliances"/>
    <s v="Small Box"/>
    <x v="245"/>
    <n v="0.59"/>
    <s v="United States"/>
    <s v="West"/>
    <s v="Colorado"/>
    <s v="Fort Collins"/>
    <n v="80525"/>
    <x v="24"/>
    <s v="Sun"/>
    <d v="2015-01-26T00:00:00"/>
    <n v="1"/>
    <n v="-18.64"/>
    <n v="3"/>
    <n v="33.82"/>
    <n v="87672"/>
    <n v="1"/>
    <n v="10.860000000000001"/>
    <s v="William"/>
  </r>
  <r>
    <n v="1997"/>
    <n v="1"/>
    <s v="Harriet Bowman"/>
    <s v="Not Specified"/>
    <n v="0.1"/>
    <s v="After Discount"/>
    <n v="125.99"/>
    <n v="8.99"/>
    <s v="Regular Air"/>
    <s v="Consumer"/>
    <s v="Technology"/>
    <s v="Telephones and Communication"/>
    <s v="Small Box"/>
    <x v="246"/>
    <n v="0.56999999999999995"/>
    <s v="United States"/>
    <s v="South"/>
    <s v="South Carolina"/>
    <s v="Hilton Head Island"/>
    <n v="29915"/>
    <x v="24"/>
    <s v="Sun"/>
    <d v="2015-01-28T00:00:00"/>
    <n v="3"/>
    <n v="17.652000000000001"/>
    <n v="4"/>
    <n v="408.66"/>
    <n v="90333"/>
    <n v="1"/>
    <n v="125.89"/>
    <s v="Sam"/>
  </r>
  <r>
    <n v="1360"/>
    <n v="1"/>
    <s v="Arlene Gibbons"/>
    <s v="High"/>
    <n v="0.03"/>
    <s v="After Discount"/>
    <n v="14.34"/>
    <n v="5"/>
    <s v="Regular Air"/>
    <s v="Consumer"/>
    <s v="Furniture"/>
    <s v="Office Furnishings"/>
    <s v="Small Pack"/>
    <x v="247"/>
    <n v="0.49"/>
    <s v="United States"/>
    <s v="Central"/>
    <s v="Iowa"/>
    <s v="Muscatine"/>
    <n v="52761"/>
    <x v="25"/>
    <s v="Mon"/>
    <d v="2015-01-27T00:00:00"/>
    <n v="1"/>
    <n v="82.310100000000006"/>
    <n v="8"/>
    <n v="119.29"/>
    <n v="89595"/>
    <n v="1"/>
    <n v="14.31"/>
    <s v="Chris"/>
  </r>
  <r>
    <n v="1361"/>
    <n v="1"/>
    <s v="Kristina Collier"/>
    <s v="High"/>
    <n v="0.01"/>
    <s v="After Discount"/>
    <n v="2.89"/>
    <n v="0.5"/>
    <s v="Regular Air"/>
    <s v="Consumer"/>
    <s v="Office Supplies"/>
    <s v="Labels"/>
    <s v="Small Box"/>
    <x v="230"/>
    <n v="0.38"/>
    <s v="United States"/>
    <s v="Central"/>
    <s v="Michigan"/>
    <s v="Allen Park"/>
    <n v="48101"/>
    <x v="25"/>
    <s v="Mon"/>
    <d v="2015-01-28T00:00:00"/>
    <n v="2"/>
    <n v="1.2236"/>
    <n v="1"/>
    <n v="3.08"/>
    <n v="89595"/>
    <n v="0"/>
    <n v="2.8800000000000003"/>
    <s v="Chris"/>
  </r>
  <r>
    <n v="3154"/>
    <n v="1"/>
    <s v="Faye Manning"/>
    <s v="High"/>
    <n v="0.08"/>
    <s v="After Discount"/>
    <n v="150.97999999999999"/>
    <n v="13.99"/>
    <s v="Express Air"/>
    <s v="Corporate"/>
    <s v="Technology"/>
    <s v="Office Machines"/>
    <s v="Medium Box"/>
    <x v="248"/>
    <n v="0.38"/>
    <s v="United States"/>
    <s v="South"/>
    <s v="Florida"/>
    <s v="Saint Petersburg"/>
    <n v="33710"/>
    <x v="25"/>
    <s v="Mon"/>
    <d v="2015-01-27T00:00:00"/>
    <n v="1"/>
    <n v="-3.948"/>
    <n v="8"/>
    <n v="1183.82"/>
    <n v="86899"/>
    <n v="1"/>
    <n v="150.89999999999998"/>
    <s v="Sam"/>
  </r>
  <r>
    <n v="3155"/>
    <n v="0"/>
    <s v="Julian Keith Mayer"/>
    <s v="High"/>
    <n v="0.03"/>
    <s v="After Discount"/>
    <n v="25.98"/>
    <n v="14.36"/>
    <s v="Delivery Truck"/>
    <s v="Corporate"/>
    <s v="Furniture"/>
    <s v="Chairs &amp; Chairmats"/>
    <s v="Jumbo Drum"/>
    <x v="249"/>
    <n v="0.6"/>
    <s v="United States"/>
    <s v="South"/>
    <s v="Florida"/>
    <s v="Sanford"/>
    <n v="32771"/>
    <x v="25"/>
    <s v="Mon"/>
    <d v="2015-01-27T00:00:00"/>
    <n v="1"/>
    <n v="57.545999999999999"/>
    <n v="4"/>
    <n v="107.66"/>
    <n v="86899"/>
    <n v="0"/>
    <n v="25.95"/>
    <s v="Sam"/>
  </r>
  <r>
    <n v="3155"/>
    <n v="0"/>
    <s v="Julian Keith Mayer"/>
    <s v="High"/>
    <n v="0.1"/>
    <s v="After Discount"/>
    <n v="32.479999999999997"/>
    <n v="35"/>
    <s v="Regular Air"/>
    <s v="Corporate"/>
    <s v="Office Supplies"/>
    <s v="Storage &amp; Organization"/>
    <s v="Large Box"/>
    <x v="250"/>
    <n v="0.81"/>
    <s v="United States"/>
    <s v="South"/>
    <s v="Florida"/>
    <s v="Sanford"/>
    <n v="32771"/>
    <x v="25"/>
    <s v="Mon"/>
    <d v="2015-01-27T00:00:00"/>
    <n v="1"/>
    <n v="-333.42540000000002"/>
    <n v="10"/>
    <n v="318.83"/>
    <n v="86899"/>
    <n v="0"/>
    <n v="32.379999999999995"/>
    <s v="Sam"/>
  </r>
  <r>
    <n v="1129"/>
    <n v="1"/>
    <s v="Pam Patton"/>
    <s v="Low"/>
    <n v="0.02"/>
    <s v="After Discount"/>
    <n v="4.9800000000000004"/>
    <n v="6.07"/>
    <s v="Regular Air"/>
    <s v="Home Office"/>
    <s v="Office Supplies"/>
    <s v="Paper"/>
    <s v="Small Box"/>
    <x v="251"/>
    <n v="0.36"/>
    <s v="United States"/>
    <s v="East"/>
    <s v="Massachusetts"/>
    <s v="Boston"/>
    <n v="2118"/>
    <x v="25"/>
    <s v="Mon"/>
    <d v="2015-01-28T00:00:00"/>
    <n v="2"/>
    <n v="-46.92"/>
    <n v="19"/>
    <n v="105.5"/>
    <n v="57794"/>
    <n v="1"/>
    <n v="4.9600000000000009"/>
    <s v="Erin"/>
  </r>
  <r>
    <n v="1133"/>
    <n v="1"/>
    <s v="Marjorie Owens"/>
    <s v="Low"/>
    <n v="0.02"/>
    <s v="After Discount"/>
    <n v="4.9800000000000004"/>
    <n v="6.07"/>
    <s v="Regular Air"/>
    <s v="Home Office"/>
    <s v="Office Supplies"/>
    <s v="Paper"/>
    <s v="Small Box"/>
    <x v="251"/>
    <n v="0.36"/>
    <s v="United States"/>
    <s v="Central"/>
    <s v="Texas"/>
    <s v="Farmers Branch"/>
    <n v="75234"/>
    <x v="25"/>
    <s v="Mon"/>
    <d v="2015-01-28T00:00:00"/>
    <n v="2"/>
    <n v="-46.92"/>
    <n v="5"/>
    <n v="27.76"/>
    <n v="88105"/>
    <n v="1"/>
    <n v="4.9600000000000009"/>
    <s v="Chris"/>
  </r>
  <r>
    <n v="2795"/>
    <n v="1"/>
    <s v="Harry Burns"/>
    <s v="Low"/>
    <n v="0.04"/>
    <s v="After Discount"/>
    <n v="3.57"/>
    <n v="4.17"/>
    <s v="Regular Air"/>
    <s v="Corporate"/>
    <s v="Office Supplies"/>
    <s v="Pens &amp; Art Supplies"/>
    <s v="Small Pack"/>
    <x v="252"/>
    <n v="0.59"/>
    <s v="United States"/>
    <s v="Central"/>
    <s v="Iowa"/>
    <s v="Mason City"/>
    <n v="50401"/>
    <x v="25"/>
    <s v="Mon"/>
    <d v="2015-01-28T00:00:00"/>
    <n v="2"/>
    <n v="-69.91"/>
    <n v="8"/>
    <n v="30.9"/>
    <n v="87556"/>
    <n v="1"/>
    <n v="3.53"/>
    <s v="Chris"/>
  </r>
  <r>
    <n v="2795"/>
    <n v="0"/>
    <s v="Harry Burns"/>
    <s v="Low"/>
    <n v="0.05"/>
    <s v="After Discount"/>
    <n v="200.99"/>
    <n v="4.2"/>
    <s v="Regular Air"/>
    <s v="Corporate"/>
    <s v="Technology"/>
    <s v="Telephones and Communication"/>
    <s v="Small Box"/>
    <x v="253"/>
    <n v="0.59"/>
    <s v="United States"/>
    <s v="Central"/>
    <s v="Iowa"/>
    <s v="Mason City"/>
    <n v="50401"/>
    <x v="25"/>
    <s v="Mon"/>
    <d v="2015-01-30T00:00:00"/>
    <n v="4"/>
    <n v="1630.5252"/>
    <n v="14"/>
    <n v="2363.08"/>
    <n v="87556"/>
    <n v="0"/>
    <n v="200.94"/>
    <s v="Chris"/>
  </r>
  <r>
    <n v="2795"/>
    <n v="0"/>
    <s v="Harry Burns"/>
    <s v="Low"/>
    <n v="7.0000000000000007E-2"/>
    <s v="After Discount"/>
    <n v="195.99"/>
    <n v="8.99"/>
    <s v="Regular Air"/>
    <s v="Corporate"/>
    <s v="Technology"/>
    <s v="Telephones and Communication"/>
    <s v="Small Box"/>
    <x v="254"/>
    <n v="0.57999999999999996"/>
    <s v="United States"/>
    <s v="Central"/>
    <s v="Iowa"/>
    <s v="Mason City"/>
    <n v="50401"/>
    <x v="25"/>
    <s v="Mon"/>
    <d v="2015-01-26T00:00:00"/>
    <n v="0"/>
    <n v="-457.16"/>
    <n v="2"/>
    <n v="328.45"/>
    <n v="87556"/>
    <n v="0"/>
    <n v="195.92000000000002"/>
    <s v="Chris"/>
  </r>
  <r>
    <n v="3000"/>
    <n v="1"/>
    <s v="Priscilla Allen"/>
    <s v="Low"/>
    <n v="0.01"/>
    <s v="After Discount"/>
    <n v="10.14"/>
    <n v="2.27"/>
    <s v="Regular Air"/>
    <s v="Consumer"/>
    <s v="Office Supplies"/>
    <s v="Paper"/>
    <s v="Wrap Bag"/>
    <x v="32"/>
    <n v="0.36"/>
    <s v="United States"/>
    <s v="Central"/>
    <s v="Michigan"/>
    <s v="Pontiac"/>
    <n v="48342"/>
    <x v="25"/>
    <s v="Mon"/>
    <d v="2015-01-28T00:00:00"/>
    <n v="2"/>
    <n v="28.152000000000001"/>
    <n v="4"/>
    <n v="40.799999999999997"/>
    <n v="87042"/>
    <n v="1"/>
    <n v="10.130000000000001"/>
    <s v="Chris"/>
  </r>
  <r>
    <n v="3307"/>
    <n v="1"/>
    <s v="Edwin Blackburn"/>
    <s v="Low"/>
    <n v="7.0000000000000007E-2"/>
    <s v="After Discount"/>
    <n v="16.739999999999998"/>
    <n v="7.04"/>
    <s v="Regular Air"/>
    <s v="Small Business"/>
    <s v="Office Supplies"/>
    <s v="Storage &amp; Organization"/>
    <s v="Small Box"/>
    <x v="255"/>
    <n v="0.81"/>
    <s v="United States"/>
    <s v="East"/>
    <s v="Massachusetts"/>
    <s v="Agawam"/>
    <n v="1001"/>
    <x v="25"/>
    <s v="Mon"/>
    <d v="2015-02-02T00:00:00"/>
    <n v="7"/>
    <n v="-114.2"/>
    <n v="5"/>
    <n v="80.58"/>
    <n v="90462"/>
    <n v="1"/>
    <n v="16.669999999999998"/>
    <s v="Erin"/>
  </r>
  <r>
    <n v="3311"/>
    <n v="1"/>
    <s v="Jackie Flynn"/>
    <s v="Low"/>
    <n v="0.06"/>
    <s v="After Discount"/>
    <n v="6.45"/>
    <n v="1.34"/>
    <s v="Regular Air"/>
    <s v="Small Business"/>
    <s v="Office Supplies"/>
    <s v="Paper"/>
    <s v="Wrap Bag"/>
    <x v="145"/>
    <n v="0.36"/>
    <s v="United States"/>
    <s v="East"/>
    <s v="Massachusetts"/>
    <s v="Winchester"/>
    <n v="1890"/>
    <x v="25"/>
    <s v="Mon"/>
    <d v="2015-01-31T00:00:00"/>
    <n v="5"/>
    <n v="39.426600000000001"/>
    <n v="9"/>
    <n v="57.14"/>
    <n v="90462"/>
    <n v="0"/>
    <n v="6.3900000000000006"/>
    <s v="Erin"/>
  </r>
  <r>
    <n v="3314"/>
    <n v="1"/>
    <s v="Billy Hale"/>
    <s v="Low"/>
    <n v="0.05"/>
    <s v="After Discount"/>
    <n v="122.99"/>
    <n v="70.2"/>
    <s v="Delivery Truck"/>
    <s v="Small Business"/>
    <s v="Furniture"/>
    <s v="Chairs &amp; Chairmats"/>
    <s v="Jumbo Drum"/>
    <x v="256"/>
    <n v="0.74"/>
    <s v="United States"/>
    <s v="East"/>
    <s v="New Jersey"/>
    <s v="Fort Lee"/>
    <n v="7024"/>
    <x v="25"/>
    <s v="Mon"/>
    <d v="2015-01-30T00:00:00"/>
    <n v="4"/>
    <n v="-722.23"/>
    <n v="4"/>
    <n v="498.31"/>
    <n v="90462"/>
    <n v="0"/>
    <n v="122.94"/>
    <s v="Erin"/>
  </r>
  <r>
    <n v="1946"/>
    <n v="1"/>
    <s v="Teresa Wallace"/>
    <s v="Medium"/>
    <n v="0.08"/>
    <s v="After Discount"/>
    <n v="90.98"/>
    <n v="56.2"/>
    <s v="Regular Air"/>
    <s v="Consumer"/>
    <s v="Furniture"/>
    <s v="Office Furnishings"/>
    <s v="Medium Box"/>
    <x v="257"/>
    <n v="0.74"/>
    <s v="United States"/>
    <s v="East"/>
    <s v="Pennsylvania"/>
    <s v="Mount Lebanon"/>
    <n v="15228"/>
    <x v="25"/>
    <s v="Mon"/>
    <d v="2015-01-28T00:00:00"/>
    <n v="2"/>
    <n v="-1920.9336000000001"/>
    <n v="12"/>
    <n v="1058.3599999999999"/>
    <n v="86331"/>
    <n v="1"/>
    <n v="90.9"/>
    <s v="Erin"/>
  </r>
  <r>
    <n v="1946"/>
    <n v="0"/>
    <s v="Teresa Wallace"/>
    <s v="Medium"/>
    <n v="7.0000000000000007E-2"/>
    <s v="After Discount"/>
    <n v="5.98"/>
    <n v="5.35"/>
    <s v="Regular Air"/>
    <s v="Consumer"/>
    <s v="Office Supplies"/>
    <s v="Paper"/>
    <s v="Small Box"/>
    <x v="258"/>
    <n v="0.4"/>
    <s v="United States"/>
    <s v="East"/>
    <s v="Pennsylvania"/>
    <s v="Mount Lebanon"/>
    <n v="15228"/>
    <x v="25"/>
    <s v="Mon"/>
    <d v="2015-01-28T00:00:00"/>
    <n v="2"/>
    <n v="-37.175199999999997"/>
    <n v="3"/>
    <n v="18.309999999999999"/>
    <n v="86331"/>
    <n v="0"/>
    <n v="5.91"/>
    <s v="Erin"/>
  </r>
  <r>
    <n v="3361"/>
    <n v="1"/>
    <s v="Oscar Kenney"/>
    <s v="Medium"/>
    <n v="0.04"/>
    <s v="After Discount"/>
    <n v="7.96"/>
    <n v="4.95"/>
    <s v="Regular Air"/>
    <s v="Home Office"/>
    <s v="Furniture"/>
    <s v="Office Furnishings"/>
    <s v="Small Box"/>
    <x v="259"/>
    <n v="0.41"/>
    <s v="United States"/>
    <s v="Central"/>
    <s v="Wisconsin"/>
    <s v="West Bend"/>
    <n v="53095"/>
    <x v="25"/>
    <s v="Mon"/>
    <d v="2015-01-26T00:00:00"/>
    <n v="0"/>
    <n v="-7.73"/>
    <n v="15"/>
    <n v="116.11"/>
    <n v="91436"/>
    <n v="1"/>
    <n v="7.92"/>
    <s v="Chris"/>
  </r>
  <r>
    <n v="2264"/>
    <n v="1"/>
    <s v="Helen Dickerson"/>
    <s v="Not Specified"/>
    <n v="0.09"/>
    <s v="After Discount"/>
    <n v="207.48"/>
    <n v="0.99"/>
    <s v="Regular Air"/>
    <s v="Corporate"/>
    <s v="Office Supplies"/>
    <s v="Appliances"/>
    <s v="Small Box"/>
    <x v="196"/>
    <n v="0.55000000000000004"/>
    <s v="United States"/>
    <s v="Central"/>
    <s v="Missouri"/>
    <s v="Joplin"/>
    <n v="64804"/>
    <x v="25"/>
    <s v="Mon"/>
    <d v="2015-01-29T00:00:00"/>
    <n v="3"/>
    <n v="359.83"/>
    <n v="3"/>
    <n v="577.75"/>
    <n v="86611"/>
    <n v="1"/>
    <n v="207.39"/>
    <s v="Chris"/>
  </r>
  <r>
    <n v="483"/>
    <n v="1"/>
    <s v="Edgar McKenzie"/>
    <s v="Critical"/>
    <n v="0.03"/>
    <s v="After Discount"/>
    <n v="11.97"/>
    <n v="4.9800000000000004"/>
    <s v="Regular Air"/>
    <s v="Corporate"/>
    <s v="Office Supplies"/>
    <s v="Appliances"/>
    <s v="Small Box"/>
    <x v="260"/>
    <n v="0.57999999999999996"/>
    <s v="United States"/>
    <s v="Central"/>
    <s v="Illinois"/>
    <s v="Oswego"/>
    <n v="60543"/>
    <x v="26"/>
    <s v="Tue"/>
    <d v="2015-01-28T00:00:00"/>
    <n v="1"/>
    <n v="-18.190000000000001"/>
    <n v="6"/>
    <n v="73.180000000000007"/>
    <n v="90353"/>
    <n v="1"/>
    <n v="11.940000000000001"/>
    <s v="Chris"/>
  </r>
  <r>
    <n v="2979"/>
    <n v="1"/>
    <s v="Lloyd Dolan"/>
    <s v="Critical"/>
    <n v="0.09"/>
    <s v="After Discount"/>
    <n v="2.94"/>
    <n v="0.7"/>
    <s v="Regular Air"/>
    <s v="Corporate"/>
    <s v="Office Supplies"/>
    <s v="Pens &amp; Art Supplies"/>
    <s v="Wrap Bag"/>
    <x v="261"/>
    <n v="0.57999999999999996"/>
    <s v="United States"/>
    <s v="Central"/>
    <s v="North Dakota"/>
    <s v="Dickinson"/>
    <n v="58601"/>
    <x v="26"/>
    <s v="Tue"/>
    <d v="2015-01-28T00:00:00"/>
    <n v="1"/>
    <n v="6.3840000000000003"/>
    <n v="9"/>
    <n v="25.22"/>
    <n v="86544"/>
    <n v="1"/>
    <n v="2.85"/>
    <s v="Chris"/>
  </r>
  <r>
    <n v="2980"/>
    <n v="1"/>
    <s v="Joanna Kenney"/>
    <s v="Critical"/>
    <n v="0.03"/>
    <s v="After Discount"/>
    <n v="43.98"/>
    <n v="8.99"/>
    <s v="Regular Air"/>
    <s v="Corporate"/>
    <s v="Office Supplies"/>
    <s v="Pens &amp; Art Supplies"/>
    <s v="Small Pack"/>
    <x v="262"/>
    <n v="0.57999999999999996"/>
    <s v="United States"/>
    <s v="East"/>
    <s v="Ohio"/>
    <s v="Sandusky"/>
    <n v="44870"/>
    <x v="26"/>
    <s v="Tue"/>
    <d v="2015-01-29T00:00:00"/>
    <n v="2"/>
    <n v="274.0788"/>
    <n v="10"/>
    <n v="454.4"/>
    <n v="86544"/>
    <n v="0"/>
    <n v="43.949999999999996"/>
    <s v="Erin"/>
  </r>
  <r>
    <n v="2980"/>
    <n v="0"/>
    <s v="Joanna Kenney"/>
    <s v="Critical"/>
    <n v="0.06"/>
    <s v="After Discount"/>
    <n v="1.1399999999999999"/>
    <n v="0.7"/>
    <s v="Regular Air"/>
    <s v="Corporate"/>
    <s v="Office Supplies"/>
    <s v="Rubber Bands"/>
    <s v="Wrap Bag"/>
    <x v="263"/>
    <n v="0.38"/>
    <s v="United States"/>
    <s v="East"/>
    <s v="Ohio"/>
    <s v="Sandusky"/>
    <n v="44870"/>
    <x v="26"/>
    <s v="Tue"/>
    <d v="2015-01-30T00:00:00"/>
    <n v="3"/>
    <n v="-3.782"/>
    <n v="13"/>
    <n v="14.53"/>
    <n v="86544"/>
    <n v="0"/>
    <n v="1.0799999999999998"/>
    <s v="Erin"/>
  </r>
  <r>
    <n v="2254"/>
    <n v="1"/>
    <s v="Jeff Meadows"/>
    <s v="Low"/>
    <n v="0.1"/>
    <s v="After Discount"/>
    <n v="6.3"/>
    <n v="0.5"/>
    <s v="Regular Air"/>
    <s v="Corporate"/>
    <s v="Office Supplies"/>
    <s v="Labels"/>
    <s v="Small Box"/>
    <x v="264"/>
    <n v="0.39"/>
    <s v="United States"/>
    <s v="South"/>
    <s v="Kentucky"/>
    <s v="Paducah"/>
    <n v="42003"/>
    <x v="26"/>
    <s v="Tue"/>
    <d v="2015-02-01T00:00:00"/>
    <n v="5"/>
    <n v="-464.28199999999998"/>
    <n v="12"/>
    <n v="68.72"/>
    <n v="89278"/>
    <n v="1"/>
    <n v="6.2"/>
    <s v="Sam"/>
  </r>
  <r>
    <n v="2178"/>
    <n v="1"/>
    <s v="Judy Hall"/>
    <s v="Medium"/>
    <n v="0.08"/>
    <s v="After Discount"/>
    <n v="2.94"/>
    <n v="0.96"/>
    <s v="Regular Air"/>
    <s v="Small Business"/>
    <s v="Office Supplies"/>
    <s v="Pens &amp; Art Supplies"/>
    <s v="Wrap Bag"/>
    <x v="265"/>
    <n v="0.57999999999999996"/>
    <s v="United States"/>
    <s v="East"/>
    <s v="Massachusetts"/>
    <s v="Worcester"/>
    <n v="1610"/>
    <x v="26"/>
    <s v="Tue"/>
    <d v="2015-01-29T00:00:00"/>
    <n v="2"/>
    <n v="-1.18"/>
    <n v="9"/>
    <n v="25.35"/>
    <n v="89465"/>
    <n v="1"/>
    <n v="2.86"/>
    <s v="Erin"/>
  </r>
  <r>
    <n v="3347"/>
    <n v="0"/>
    <s v="Carrie McIntosh"/>
    <s v="Medium"/>
    <n v="0.02"/>
    <s v="After Discount"/>
    <n v="110.99"/>
    <n v="2.5"/>
    <s v="Regular Air"/>
    <s v="Consumer"/>
    <s v="Technology"/>
    <s v="Telephones and Communication"/>
    <s v="Small Box"/>
    <x v="21"/>
    <n v="0.56999999999999995"/>
    <s v="United States"/>
    <s v="South"/>
    <s v="Florida"/>
    <s v="Royal Palm Beach"/>
    <n v="33411"/>
    <x v="26"/>
    <s v="Tue"/>
    <d v="2015-01-29T00:00:00"/>
    <n v="2"/>
    <n v="-39.808999999999997"/>
    <n v="1"/>
    <n v="94.3"/>
    <n v="89356"/>
    <n v="1"/>
    <n v="110.97"/>
    <s v="Sam"/>
  </r>
  <r>
    <n v="129"/>
    <n v="1"/>
    <s v="Kara Allison"/>
    <s v="Not Specified"/>
    <n v="0.02"/>
    <s v="After Discount"/>
    <n v="1.74"/>
    <n v="4.08"/>
    <s v="Regular Air"/>
    <s v="Small Business"/>
    <s v="Furniture"/>
    <s v="Office Furnishings"/>
    <s v="Small Pack"/>
    <x v="244"/>
    <n v="0.53"/>
    <s v="United States"/>
    <s v="Central"/>
    <s v="Illinois"/>
    <s v="Alton"/>
    <n v="62002"/>
    <x v="26"/>
    <s v="Tue"/>
    <d v="2015-01-28T00:00:00"/>
    <n v="1"/>
    <n v="-37.39"/>
    <n v="5"/>
    <n v="10.23"/>
    <n v="86693"/>
    <n v="1"/>
    <n v="1.72"/>
    <s v="Chris"/>
  </r>
  <r>
    <n v="898"/>
    <n v="0"/>
    <s v="Harriet Hodges"/>
    <s v="Not Specified"/>
    <n v="0.02"/>
    <s v="After Discount"/>
    <n v="12.53"/>
    <n v="0.49"/>
    <s v="Regular Air"/>
    <s v="Small Business"/>
    <s v="Office Supplies"/>
    <s v="Labels"/>
    <s v="Small Box"/>
    <x v="25"/>
    <n v="0.38"/>
    <s v="United States"/>
    <s v="East"/>
    <s v="New York"/>
    <s v="New York City"/>
    <n v="10039"/>
    <x v="26"/>
    <s v="Tue"/>
    <d v="2015-01-27T00:00:00"/>
    <n v="0"/>
    <n v="263.39999999999998"/>
    <n v="47"/>
    <n v="594.44000000000005"/>
    <n v="9606"/>
    <n v="1"/>
    <n v="12.51"/>
    <s v="Erin"/>
  </r>
  <r>
    <n v="898"/>
    <n v="0"/>
    <s v="Harriet Hodges"/>
    <s v="Not Specified"/>
    <n v="7.0000000000000007E-2"/>
    <s v="After Discount"/>
    <n v="5.18"/>
    <n v="2.04"/>
    <s v="Express Air"/>
    <s v="Small Business"/>
    <s v="Office Supplies"/>
    <s v="Paper"/>
    <s v="Wrap Bag"/>
    <x v="266"/>
    <n v="0.36"/>
    <s v="United States"/>
    <s v="East"/>
    <s v="New York"/>
    <s v="New York City"/>
    <n v="10039"/>
    <x v="26"/>
    <s v="Tue"/>
    <d v="2015-01-29T00:00:00"/>
    <n v="2"/>
    <n v="37.31"/>
    <n v="44"/>
    <n v="228.5"/>
    <n v="9606"/>
    <n v="0"/>
    <n v="5.1099999999999994"/>
    <s v="Erin"/>
  </r>
  <r>
    <n v="899"/>
    <n v="0"/>
    <s v="Jordan Berry"/>
    <s v="Not Specified"/>
    <n v="0.02"/>
    <s v="After Discount"/>
    <n v="12.53"/>
    <n v="0.49"/>
    <s v="Regular Air"/>
    <s v="Small Business"/>
    <s v="Office Supplies"/>
    <s v="Labels"/>
    <s v="Small Box"/>
    <x v="25"/>
    <n v="0.38"/>
    <s v="United States"/>
    <s v="East"/>
    <s v="Pennsylvania"/>
    <s v="Altoona"/>
    <n v="16602"/>
    <x v="26"/>
    <s v="Tue"/>
    <d v="2015-01-27T00:00:00"/>
    <n v="0"/>
    <n v="104.7213"/>
    <n v="12"/>
    <n v="151.77000000000001"/>
    <n v="86264"/>
    <n v="1"/>
    <n v="12.51"/>
    <s v="Erin"/>
  </r>
  <r>
    <n v="899"/>
    <n v="0"/>
    <s v="Jordan Berry"/>
    <s v="Not Specified"/>
    <n v="7.0000000000000007E-2"/>
    <s v="After Discount"/>
    <n v="5.18"/>
    <n v="2.04"/>
    <s v="Express Air"/>
    <s v="Small Business"/>
    <s v="Office Supplies"/>
    <s v="Paper"/>
    <s v="Wrap Bag"/>
    <x v="266"/>
    <n v="0.36"/>
    <s v="United States"/>
    <s v="East"/>
    <s v="Pennsylvania"/>
    <s v="Altoona"/>
    <n v="16602"/>
    <x v="26"/>
    <s v="Tue"/>
    <d v="2015-01-29T00:00:00"/>
    <n v="2"/>
    <n v="37.31"/>
    <n v="11"/>
    <n v="57.13"/>
    <n v="86264"/>
    <n v="0"/>
    <n v="5.1099999999999994"/>
    <s v="Erin"/>
  </r>
  <r>
    <n v="1351"/>
    <n v="1"/>
    <s v="Janet McCullough"/>
    <s v="Not Specified"/>
    <n v="0.1"/>
    <s v="After Discount"/>
    <n v="110.99"/>
    <n v="8.99"/>
    <s v="Express Air"/>
    <s v="Home Office"/>
    <s v="Technology"/>
    <s v="Telephones and Communication"/>
    <s v="Small Box"/>
    <x v="267"/>
    <n v="0.56999999999999995"/>
    <s v="United States"/>
    <s v="South"/>
    <s v="Florida"/>
    <s v="Coconut Creek"/>
    <n v="33063"/>
    <x v="26"/>
    <s v="Tue"/>
    <d v="2015-01-29T00:00:00"/>
    <n v="2"/>
    <n v="3285.48"/>
    <n v="7"/>
    <n v="627.78"/>
    <n v="88232"/>
    <n v="1"/>
    <n v="110.89"/>
    <s v="Sam"/>
  </r>
  <r>
    <n v="2281"/>
    <n v="1"/>
    <s v="Monica Harvey"/>
    <s v="Not Specified"/>
    <n v="0.08"/>
    <s v="After Discount"/>
    <n v="205.99"/>
    <n v="2.5"/>
    <s v="Regular Air"/>
    <s v="Home Office"/>
    <s v="Technology"/>
    <s v="Telephones and Communication"/>
    <s v="Small Box"/>
    <x v="268"/>
    <n v="0.59"/>
    <s v="United States"/>
    <s v="Central"/>
    <s v="Wisconsin"/>
    <s v="Eau Claire"/>
    <n v="54703"/>
    <x v="26"/>
    <s v="Tue"/>
    <d v="2015-01-28T00:00:00"/>
    <n v="1"/>
    <n v="997.38144"/>
    <n v="10"/>
    <n v="1610.84"/>
    <n v="85948"/>
    <n v="1"/>
    <n v="205.91"/>
    <s v="Chris"/>
  </r>
  <r>
    <n v="53"/>
    <n v="1"/>
    <s v="Sidney Russell Austin"/>
    <s v="Critical"/>
    <n v="7.0000000000000007E-2"/>
    <s v="After Discount"/>
    <n v="3502.14"/>
    <n v="8.73"/>
    <s v="Delivery Truck"/>
    <s v="Corporate"/>
    <s v="Technology"/>
    <s v="Office Machines"/>
    <s v="Jumbo Box"/>
    <x v="269"/>
    <n v="0.56999999999999995"/>
    <s v="United States"/>
    <s v="West"/>
    <s v="Washington"/>
    <s v="Redmond"/>
    <n v="98052"/>
    <x v="27"/>
    <s v="Wed"/>
    <d v="2015-01-30T00:00:00"/>
    <n v="2"/>
    <n v="-6923.5991999999997"/>
    <n v="1"/>
    <n v="3267.55"/>
    <n v="88425"/>
    <n v="1"/>
    <n v="3502.0699999999997"/>
    <s v="William"/>
  </r>
  <r>
    <n v="3266"/>
    <n v="1"/>
    <s v="Edgar Kumar"/>
    <s v="Critical"/>
    <n v="0"/>
    <s v=" No Discount"/>
    <n v="122.99"/>
    <n v="70.2"/>
    <s v="Delivery Truck"/>
    <s v="Corporate"/>
    <s v="Furniture"/>
    <s v="Chairs &amp; Chairmats"/>
    <s v="Jumbo Drum"/>
    <x v="256"/>
    <n v="0.74"/>
    <s v="United States"/>
    <s v="East"/>
    <s v="Maine"/>
    <s v="Sanford"/>
    <n v="4073"/>
    <x v="27"/>
    <s v="Wed"/>
    <d v="2015-01-29T00:00:00"/>
    <n v="1"/>
    <n v="-1764.29"/>
    <n v="14"/>
    <n v="1794.88"/>
    <n v="89836"/>
    <n v="1"/>
    <n v="122.99"/>
    <s v="Erin"/>
  </r>
  <r>
    <n v="3269"/>
    <n v="1"/>
    <s v="Billie Stern"/>
    <s v="Critical"/>
    <n v="0.01"/>
    <s v="After Discount"/>
    <n v="60.97"/>
    <n v="4.5"/>
    <s v="Express Air"/>
    <s v="Corporate"/>
    <s v="Office Supplies"/>
    <s v="Appliances"/>
    <s v="Small Box"/>
    <x v="11"/>
    <n v="0.56000000000000005"/>
    <s v="United States"/>
    <s v="East"/>
    <s v="New Jersey"/>
    <s v="North Plainfield"/>
    <n v="7060"/>
    <x v="27"/>
    <s v="Wed"/>
    <d v="2015-01-30T00:00:00"/>
    <n v="2"/>
    <n v="527.87760000000003"/>
    <n v="12"/>
    <n v="765.04"/>
    <n v="89836"/>
    <n v="0"/>
    <n v="60.96"/>
    <s v="Erin"/>
  </r>
  <r>
    <n v="24"/>
    <n v="1"/>
    <s v="Edna Thomas"/>
    <s v="High"/>
    <n v="0.06"/>
    <s v="After Discount"/>
    <n v="55.48"/>
    <n v="14.3"/>
    <s v="Regular Air"/>
    <s v="Corporate"/>
    <s v="Office Supplies"/>
    <s v="Paper"/>
    <s v="Small Box"/>
    <x v="270"/>
    <n v="0.37"/>
    <s v="United States"/>
    <s v="West"/>
    <s v="California"/>
    <s v="Laguna Niguel"/>
    <n v="92677"/>
    <x v="27"/>
    <s v="Wed"/>
    <d v="2015-01-29T00:00:00"/>
    <n v="1"/>
    <n v="-28.296800000000001"/>
    <n v="1"/>
    <n v="67.489999999999995"/>
    <n v="87651"/>
    <n v="1"/>
    <n v="55.419999999999995"/>
    <s v="William"/>
  </r>
  <r>
    <n v="24"/>
    <n v="0"/>
    <s v="Edna Thomas"/>
    <s v="High"/>
    <n v="0.02"/>
    <s v="After Discount"/>
    <n v="1.68"/>
    <n v="1.57"/>
    <s v="Regular Air"/>
    <s v="Corporate"/>
    <s v="Office Supplies"/>
    <s v="Pens &amp; Art Supplies"/>
    <s v="Wrap Bag"/>
    <x v="175"/>
    <n v="0.59"/>
    <s v="United States"/>
    <s v="West"/>
    <s v="California"/>
    <s v="Laguna Niguel"/>
    <n v="92677"/>
    <x v="27"/>
    <s v="Wed"/>
    <d v="2015-01-30T00:00:00"/>
    <n v="2"/>
    <n v="-5.3071999999999999"/>
    <n v="1"/>
    <n v="2.25"/>
    <n v="87651"/>
    <n v="0"/>
    <n v="1.66"/>
    <s v="William"/>
  </r>
  <r>
    <n v="744"/>
    <n v="0"/>
    <s v="Joy Maxwell"/>
    <s v="Low"/>
    <n v="0.02"/>
    <s v="After Discount"/>
    <n v="59.98"/>
    <n v="3.99"/>
    <s v="Regular Air"/>
    <s v="Corporate"/>
    <s v="Office Supplies"/>
    <s v="Appliances"/>
    <s v="Small Box"/>
    <x v="271"/>
    <n v="0.56999999999999995"/>
    <s v="United States"/>
    <s v="West"/>
    <s v="Arizona"/>
    <s v="Oro Valley"/>
    <n v="85737"/>
    <x v="27"/>
    <s v="Wed"/>
    <d v="2015-02-06T00:00:00"/>
    <n v="9"/>
    <n v="-54.622"/>
    <n v="1"/>
    <n v="63.48"/>
    <n v="87725"/>
    <n v="1"/>
    <n v="59.959999999999994"/>
    <s v="William"/>
  </r>
  <r>
    <n v="744"/>
    <n v="0"/>
    <s v="Joy Maxwell"/>
    <s v="Low"/>
    <n v="0.03"/>
    <s v="After Discount"/>
    <n v="5.18"/>
    <n v="5.74"/>
    <s v="Regular Air"/>
    <s v="Corporate"/>
    <s v="Office Supplies"/>
    <s v="Binders and Binder Accessories"/>
    <s v="Small Box"/>
    <x v="272"/>
    <n v="0.36"/>
    <s v="United States"/>
    <s v="West"/>
    <s v="Arizona"/>
    <s v="Oro Valley"/>
    <n v="85737"/>
    <x v="27"/>
    <s v="Wed"/>
    <d v="2015-02-01T00:00:00"/>
    <n v="4"/>
    <n v="-126.81417999999999"/>
    <n v="9"/>
    <n v="47.64"/>
    <n v="87725"/>
    <n v="0"/>
    <n v="5.1499999999999995"/>
    <s v="William"/>
  </r>
  <r>
    <n v="553"/>
    <n v="1"/>
    <s v="Kristine Connolly"/>
    <s v="Medium"/>
    <n v="0"/>
    <s v=" No Discount"/>
    <n v="6.88"/>
    <n v="2"/>
    <s v="Express Air"/>
    <s v="Home Office"/>
    <s v="Office Supplies"/>
    <s v="Paper"/>
    <s v="Wrap Bag"/>
    <x v="273"/>
    <n v="0.39"/>
    <s v="United States"/>
    <s v="West"/>
    <s v="California"/>
    <s v="Los Angeles"/>
    <n v="90008"/>
    <x v="27"/>
    <s v="Wed"/>
    <d v="2015-01-29T00:00:00"/>
    <n v="1"/>
    <n v="34.067999999999998"/>
    <n v="36"/>
    <n v="267.52999999999997"/>
    <n v="17155"/>
    <n v="1"/>
    <n v="6.88"/>
    <s v="William"/>
  </r>
  <r>
    <n v="556"/>
    <n v="1"/>
    <s v="Kristina Sanders"/>
    <s v="Medium"/>
    <n v="0"/>
    <s v=" No Discount"/>
    <n v="6.88"/>
    <n v="2"/>
    <s v="Express Air"/>
    <s v="Home Office"/>
    <s v="Office Supplies"/>
    <s v="Paper"/>
    <s v="Wrap Bag"/>
    <x v="273"/>
    <n v="0.39"/>
    <s v="United States"/>
    <s v="West"/>
    <s v="Utah"/>
    <s v="Provo"/>
    <n v="84604"/>
    <x v="27"/>
    <s v="Wed"/>
    <d v="2015-01-29T00:00:00"/>
    <n v="1"/>
    <n v="46.147199999999998"/>
    <n v="9"/>
    <n v="66.88"/>
    <n v="86189"/>
    <n v="1"/>
    <n v="6.88"/>
    <s v="William"/>
  </r>
  <r>
    <n v="556"/>
    <n v="0"/>
    <s v="Kristina Sanders"/>
    <s v="Medium"/>
    <n v="0.03"/>
    <s v="After Discount"/>
    <n v="32.479999999999997"/>
    <n v="35"/>
    <s v="Express Air"/>
    <s v="Home Office"/>
    <s v="Office Supplies"/>
    <s v="Storage &amp; Organization"/>
    <s v="Large Box"/>
    <x v="250"/>
    <n v="0.81"/>
    <s v="United States"/>
    <s v="West"/>
    <s v="Utah"/>
    <s v="Provo"/>
    <n v="84604"/>
    <x v="27"/>
    <s v="Wed"/>
    <d v="2015-01-28T00:00:00"/>
    <n v="0"/>
    <n v="-1116.3348000000001"/>
    <n v="8"/>
    <n v="274.91000000000003"/>
    <n v="86189"/>
    <n v="0"/>
    <n v="32.449999999999996"/>
    <s v="William"/>
  </r>
  <r>
    <n v="1875"/>
    <n v="1"/>
    <s v="Martin Kirk"/>
    <s v="Critical"/>
    <n v="0.09"/>
    <s v="After Discount"/>
    <n v="95.99"/>
    <n v="4.9000000000000004"/>
    <s v="Regular Air"/>
    <s v="Consumer"/>
    <s v="Technology"/>
    <s v="Telephones and Communication"/>
    <s v="Small Box"/>
    <x v="243"/>
    <n v="0.56000000000000005"/>
    <s v="United States"/>
    <s v="South"/>
    <s v="Virginia"/>
    <s v="Chesapeake"/>
    <n v="23320"/>
    <x v="28"/>
    <s v="Thu"/>
    <d v="2015-01-31T00:00:00"/>
    <n v="2"/>
    <n v="34.302"/>
    <n v="4"/>
    <n v="320.75"/>
    <n v="90899"/>
    <n v="1"/>
    <n v="95.899999999999991"/>
    <s v="Sam"/>
  </r>
  <r>
    <n v="2265"/>
    <n v="1"/>
    <s v="James Davenport"/>
    <s v="Critical"/>
    <n v="0.1"/>
    <s v="After Discount"/>
    <n v="7.45"/>
    <n v="6.28"/>
    <s v="Regular Air"/>
    <s v="Corporate"/>
    <s v="Office Supplies"/>
    <s v="Binders and Binder Accessories"/>
    <s v="Small Box"/>
    <x v="274"/>
    <n v="0.4"/>
    <s v="United States"/>
    <s v="Central"/>
    <s v="Missouri"/>
    <s v="Kansas City"/>
    <n v="64130"/>
    <x v="28"/>
    <s v="Thu"/>
    <d v="2015-02-01T00:00:00"/>
    <n v="3"/>
    <n v="-69.873999999999995"/>
    <n v="8"/>
    <n v="59.4"/>
    <n v="86612"/>
    <n v="1"/>
    <n v="7.3500000000000005"/>
    <s v="Chris"/>
  </r>
  <r>
    <n v="2265"/>
    <n v="0"/>
    <s v="James Davenport"/>
    <s v="Critical"/>
    <n v="0.01"/>
    <s v="After Discount"/>
    <n v="6.48"/>
    <n v="7.86"/>
    <s v="Regular Air"/>
    <s v="Corporate"/>
    <s v="Office Supplies"/>
    <s v="Paper"/>
    <s v="Small Box"/>
    <x v="275"/>
    <n v="0.37"/>
    <s v="United States"/>
    <s v="Central"/>
    <s v="Missouri"/>
    <s v="Kansas City"/>
    <n v="64130"/>
    <x v="28"/>
    <s v="Thu"/>
    <d v="2015-01-31T00:00:00"/>
    <n v="2"/>
    <n v="-135.74"/>
    <n v="10"/>
    <n v="66.459999999999994"/>
    <n v="86612"/>
    <n v="0"/>
    <n v="6.4700000000000006"/>
    <s v="Chris"/>
  </r>
  <r>
    <n v="699"/>
    <n v="1"/>
    <s v="Jenny Gold"/>
    <s v="Medium"/>
    <n v="7.0000000000000007E-2"/>
    <s v="After Discount"/>
    <n v="5.0199999999999996"/>
    <n v="5.14"/>
    <s v="Regular Air"/>
    <s v="Consumer"/>
    <s v="Technology"/>
    <s v="Computer Peripherals"/>
    <s v="Small Pack"/>
    <x v="113"/>
    <n v="0.79"/>
    <s v="United States"/>
    <s v="West"/>
    <s v="California"/>
    <s v="Los Angeles"/>
    <n v="90041"/>
    <x v="28"/>
    <s v="Thu"/>
    <d v="2015-01-31T00:00:00"/>
    <n v="2"/>
    <n v="-168.72"/>
    <n v="42"/>
    <n v="210.1"/>
    <n v="32420"/>
    <n v="1"/>
    <n v="4.9499999999999993"/>
    <s v="William"/>
  </r>
  <r>
    <n v="699"/>
    <n v="0"/>
    <s v="Jenny Gold"/>
    <s v="Medium"/>
    <n v="7.0000000000000007E-2"/>
    <s v="After Discount"/>
    <n v="280.98"/>
    <n v="57"/>
    <s v="Delivery Truck"/>
    <s v="Consumer"/>
    <s v="Furniture"/>
    <s v="Chairs &amp; Chairmats"/>
    <s v="Jumbo Drum"/>
    <x v="276"/>
    <n v="0.78"/>
    <s v="United States"/>
    <s v="West"/>
    <s v="California"/>
    <s v="Los Angeles"/>
    <n v="90041"/>
    <x v="28"/>
    <s v="Thu"/>
    <d v="2015-01-31T00:00:00"/>
    <n v="2"/>
    <n v="-439.62"/>
    <n v="23"/>
    <n v="6499.87"/>
    <n v="32420"/>
    <n v="0"/>
    <n v="280.91000000000003"/>
    <s v="William"/>
  </r>
  <r>
    <n v="2061"/>
    <n v="1"/>
    <s v="Marianne Carey"/>
    <s v="Medium"/>
    <n v="0.02"/>
    <s v="After Discount"/>
    <n v="240.98"/>
    <n v="60.2"/>
    <s v="Delivery Truck"/>
    <s v="Corporate"/>
    <s v="Furniture"/>
    <s v="Bookcases"/>
    <s v="Jumbo Box"/>
    <x v="277"/>
    <n v="0.56000000000000005"/>
    <s v="United States"/>
    <s v="Central"/>
    <s v="Nebraska"/>
    <s v="North Platte"/>
    <n v="69101"/>
    <x v="28"/>
    <s v="Thu"/>
    <d v="2015-01-31T00:00:00"/>
    <n v="2"/>
    <n v="-272.71319999999997"/>
    <n v="1"/>
    <n v="260.66000000000003"/>
    <n v="87146"/>
    <n v="1"/>
    <n v="240.95999999999998"/>
    <s v="Chris"/>
  </r>
  <r>
    <n v="2062"/>
    <n v="1"/>
    <s v="Alfred Singh"/>
    <s v="Medium"/>
    <n v="0.02"/>
    <s v="After Discount"/>
    <n v="420.98"/>
    <n v="19.989999999999998"/>
    <s v="Regular Air"/>
    <s v="Corporate"/>
    <s v="Office Supplies"/>
    <s v="Binders and Binder Accessories"/>
    <s v="Small Box"/>
    <x v="278"/>
    <n v="0.35"/>
    <s v="United States"/>
    <s v="South"/>
    <s v="Virginia"/>
    <s v="Mechanicsville"/>
    <n v="23111"/>
    <x v="28"/>
    <s v="Thu"/>
    <d v="2015-02-01T00:00:00"/>
    <n v="3"/>
    <n v="-162.69399999999999"/>
    <n v="10"/>
    <n v="4249.37"/>
    <n v="87146"/>
    <n v="0"/>
    <n v="420.96000000000004"/>
    <s v="Sam"/>
  </r>
  <r>
    <n v="767"/>
    <n v="1"/>
    <s v="Jeffrey Mueller"/>
    <s v="Critical"/>
    <n v="0.1"/>
    <s v="After Discount"/>
    <n v="31.78"/>
    <n v="1.99"/>
    <s v="Regular Air"/>
    <s v="Corporate"/>
    <s v="Technology"/>
    <s v="Computer Peripherals"/>
    <s v="Small Pack"/>
    <x v="279"/>
    <n v="0.42"/>
    <s v="United States"/>
    <s v="Central"/>
    <s v="Illinois"/>
    <s v="Rock Island"/>
    <n v="61201"/>
    <x v="29"/>
    <s v="Fri"/>
    <d v="2015-02-01T00:00:00"/>
    <n v="2"/>
    <n v="232.2816"/>
    <n v="11"/>
    <n v="336.64"/>
    <n v="86279"/>
    <n v="1"/>
    <n v="31.68"/>
    <s v="Chris"/>
  </r>
  <r>
    <n v="550"/>
    <n v="1"/>
    <s v="Edna Monroe Talley"/>
    <s v="High"/>
    <n v="0.05"/>
    <s v="After Discount"/>
    <n v="1.68"/>
    <n v="1.57"/>
    <s v="Regular Air"/>
    <s v="Corporate"/>
    <s v="Office Supplies"/>
    <s v="Pens &amp; Art Supplies"/>
    <s v="Wrap Bag"/>
    <x v="175"/>
    <n v="0.59"/>
    <s v="United States"/>
    <s v="Central"/>
    <s v="Texas"/>
    <s v="Seguin"/>
    <n v="78155"/>
    <x v="29"/>
    <s v="Fri"/>
    <d v="2015-01-31T00:00:00"/>
    <n v="1"/>
    <n v="-33.340000000000003"/>
    <n v="11"/>
    <n v="18.75"/>
    <n v="90909"/>
    <n v="1"/>
    <n v="1.63"/>
    <s v="Chris"/>
  </r>
  <r>
    <n v="550"/>
    <n v="0"/>
    <s v="Edna Monroe Talley"/>
    <s v="High"/>
    <n v="0.1"/>
    <s v="After Discount"/>
    <n v="218.75"/>
    <n v="69.64"/>
    <s v="Delivery Truck"/>
    <s v="Corporate"/>
    <s v="Furniture"/>
    <s v="Tables"/>
    <s v="Jumbo Box"/>
    <x v="280"/>
    <n v="0.77"/>
    <s v="United States"/>
    <s v="Central"/>
    <s v="Texas"/>
    <s v="Seguin"/>
    <n v="78155"/>
    <x v="29"/>
    <s v="Fri"/>
    <d v="2015-02-01T00:00:00"/>
    <n v="2"/>
    <n v="-201.27600000000001"/>
    <n v="1"/>
    <n v="188.51"/>
    <n v="90909"/>
    <n v="0"/>
    <n v="218.65"/>
    <s v="Chris"/>
  </r>
  <r>
    <n v="551"/>
    <n v="1"/>
    <s v="Peggy Chan"/>
    <s v="High"/>
    <n v="0"/>
    <s v=" No Discount"/>
    <n v="15.04"/>
    <n v="1.97"/>
    <s v="Regular Air"/>
    <s v="Corporate"/>
    <s v="Office Supplies"/>
    <s v="Paper"/>
    <s v="Wrap Bag"/>
    <x v="10"/>
    <n v="0.39"/>
    <s v="United States"/>
    <s v="Central"/>
    <s v="Texas"/>
    <s v="Sherman"/>
    <n v="75090"/>
    <x v="29"/>
    <s v="Fri"/>
    <d v="2015-02-01T00:00:00"/>
    <n v="2"/>
    <n v="21.514199999999999"/>
    <n v="2"/>
    <n v="31.18"/>
    <n v="90909"/>
    <n v="0"/>
    <n v="15.04"/>
    <s v="Chris"/>
  </r>
  <r>
    <n v="1442"/>
    <n v="1"/>
    <s v="Rodney Field"/>
    <s v="Low"/>
    <n v="0.02"/>
    <s v="After Discount"/>
    <n v="15.99"/>
    <n v="13.18"/>
    <s v="Express Air"/>
    <s v="Corporate"/>
    <s v="Office Supplies"/>
    <s v="Binders and Binder Accessories"/>
    <s v="Small Box"/>
    <x v="79"/>
    <n v="0.37"/>
    <s v="United States"/>
    <s v="Central"/>
    <s v="Missouri"/>
    <s v="Springfield"/>
    <n v="65807"/>
    <x v="29"/>
    <s v="Fri"/>
    <d v="2015-02-03T00:00:00"/>
    <n v="4"/>
    <n v="-76.992500000000007"/>
    <n v="7"/>
    <n v="123.03"/>
    <n v="89077"/>
    <n v="1"/>
    <n v="15.97"/>
    <s v="Chris"/>
  </r>
  <r>
    <n v="1442"/>
    <n v="0"/>
    <s v="Rodney Field"/>
    <s v="Low"/>
    <n v="0.09"/>
    <s v="After Discount"/>
    <n v="46.94"/>
    <n v="6.77"/>
    <s v="Express Air"/>
    <s v="Corporate"/>
    <s v="Furniture"/>
    <s v="Office Furnishings"/>
    <s v="Small Box"/>
    <x v="281"/>
    <n v="0.44"/>
    <s v="United States"/>
    <s v="Central"/>
    <s v="Missouri"/>
    <s v="Springfield"/>
    <n v="65807"/>
    <x v="29"/>
    <s v="Fri"/>
    <d v="2015-01-30T00:00:00"/>
    <n v="0"/>
    <n v="297.96960000000001"/>
    <n v="10"/>
    <n v="431.84"/>
    <n v="89077"/>
    <n v="0"/>
    <n v="46.849999999999994"/>
    <s v="Chris"/>
  </r>
  <r>
    <n v="2775"/>
    <n v="1"/>
    <s v="Theodore Rubin"/>
    <s v="Low"/>
    <n v="7.0000000000000007E-2"/>
    <s v="After Discount"/>
    <n v="574.74"/>
    <n v="24.49"/>
    <s v="Regular Air"/>
    <s v="Consumer"/>
    <s v="Technology"/>
    <s v="Office Machines"/>
    <s v="Large Box"/>
    <x v="31"/>
    <n v="0.37"/>
    <s v="United States"/>
    <s v="Central"/>
    <s v="Illinois"/>
    <s v="Franklin Park"/>
    <n v="60131"/>
    <x v="29"/>
    <s v="Fri"/>
    <d v="2015-02-04T00:00:00"/>
    <n v="5"/>
    <n v="2860.9331999999999"/>
    <n v="8"/>
    <n v="4146.28"/>
    <n v="91229"/>
    <n v="1"/>
    <n v="574.66999999999996"/>
    <s v="Chris"/>
  </r>
  <r>
    <n v="256"/>
    <n v="1"/>
    <s v="Irene Li"/>
    <s v="Critical"/>
    <n v="0.03"/>
    <s v="After Discount"/>
    <n v="8.34"/>
    <n v="2.64"/>
    <s v="Regular Air"/>
    <s v="Home Office"/>
    <s v="Office Supplies"/>
    <s v="Scissors, Rulers and Trimmers"/>
    <s v="Small Pack"/>
    <x v="282"/>
    <n v="0.59"/>
    <s v="United States"/>
    <s v="East"/>
    <s v="Pennsylvania"/>
    <s v="Hanover"/>
    <n v="17331"/>
    <x v="30"/>
    <s v="Sat"/>
    <d v="2015-02-02T00:00:00"/>
    <n v="2"/>
    <n v="0.68400000000000005"/>
    <n v="4"/>
    <n v="34.64"/>
    <n v="86267"/>
    <n v="1"/>
    <n v="8.31"/>
    <s v="Erin"/>
  </r>
  <r>
    <n v="343"/>
    <n v="1"/>
    <s v="Lynn Epstein"/>
    <s v="Critical"/>
    <n v="0.03"/>
    <s v="After Discount"/>
    <n v="15.23"/>
    <n v="27.75"/>
    <s v="Delivery Truck"/>
    <s v="Corporate"/>
    <s v="Furniture"/>
    <s v="Tables"/>
    <s v="Jumbo Box"/>
    <x v="283"/>
    <n v="0.76"/>
    <s v="United States"/>
    <s v="East"/>
    <s v="Maine"/>
    <s v="Bangor"/>
    <n v="4401"/>
    <x v="30"/>
    <s v="Sat"/>
    <d v="2015-02-01T00:00:00"/>
    <n v="1"/>
    <n v="11.65095"/>
    <n v="7"/>
    <n v="111.86"/>
    <n v="88151"/>
    <n v="1"/>
    <n v="15.200000000000001"/>
    <s v="Erin"/>
  </r>
  <r>
    <n v="1723"/>
    <n v="1"/>
    <s v="Constance Flowers"/>
    <s v="Low"/>
    <n v="0.1"/>
    <s v="After Discount"/>
    <n v="49.99"/>
    <n v="19.989999999999998"/>
    <s v="Express Air"/>
    <s v="Corporate"/>
    <s v="Technology"/>
    <s v="Computer Peripherals"/>
    <s v="Small Box"/>
    <x v="284"/>
    <n v="0.45"/>
    <s v="United States"/>
    <s v="West"/>
    <s v="California"/>
    <s v="San Diego"/>
    <n v="92037"/>
    <x v="30"/>
    <s v="Sat"/>
    <d v="2015-02-05T00:00:00"/>
    <n v="5"/>
    <n v="13.507999999999999"/>
    <n v="46"/>
    <n v="2188.06"/>
    <n v="40101"/>
    <n v="1"/>
    <n v="49.89"/>
    <s v="William"/>
  </r>
  <r>
    <n v="2202"/>
    <n v="1"/>
    <s v="Laurie Howe"/>
    <s v="Low"/>
    <n v="0.09"/>
    <s v="After Discount"/>
    <n v="160.97999999999999"/>
    <n v="30"/>
    <s v="Delivery Truck"/>
    <s v="Home Office"/>
    <s v="Furniture"/>
    <s v="Chairs &amp; Chairmats"/>
    <s v="Jumbo Drum"/>
    <x v="285"/>
    <n v="0.62"/>
    <s v="United States"/>
    <s v="Central"/>
    <s v="Minnesota"/>
    <s v="Brooklyn Center"/>
    <n v="55429"/>
    <x v="30"/>
    <s v="Sat"/>
    <d v="2015-01-31T00:00:00"/>
    <n v="0"/>
    <n v="357.428"/>
    <n v="11"/>
    <n v="1635.38"/>
    <n v="86050"/>
    <n v="1"/>
    <n v="160.88999999999999"/>
    <s v="Chris"/>
  </r>
  <r>
    <n v="2202"/>
    <n v="0"/>
    <s v="Laurie Howe"/>
    <s v="Low"/>
    <n v="0.09"/>
    <s v="After Discount"/>
    <n v="6.3"/>
    <n v="0.5"/>
    <s v="Regular Air"/>
    <s v="Home Office"/>
    <s v="Office Supplies"/>
    <s v="Labels"/>
    <s v="Small Box"/>
    <x v="120"/>
    <n v="0.39"/>
    <s v="United States"/>
    <s v="Central"/>
    <s v="Minnesota"/>
    <s v="Brooklyn Center"/>
    <n v="55429"/>
    <x v="30"/>
    <s v="Sat"/>
    <d v="2015-01-31T00:00:00"/>
    <n v="0"/>
    <n v="40.351199999999999"/>
    <n v="10"/>
    <n v="58.48"/>
    <n v="86050"/>
    <n v="0"/>
    <n v="6.21"/>
    <s v="Chris"/>
  </r>
  <r>
    <n v="2202"/>
    <n v="0"/>
    <s v="Laurie Howe"/>
    <s v="Low"/>
    <n v="0"/>
    <s v=" No Discount"/>
    <n v="4.9800000000000004"/>
    <n v="0.8"/>
    <s v="Regular Air"/>
    <s v="Home Office"/>
    <s v="Office Supplies"/>
    <s v="Paper"/>
    <s v="Wrap Bag"/>
    <x v="286"/>
    <n v="0.36"/>
    <s v="United States"/>
    <s v="Central"/>
    <s v="Minnesota"/>
    <s v="Brooklyn Center"/>
    <n v="55429"/>
    <x v="30"/>
    <s v="Sat"/>
    <d v="2015-02-07T00:00:00"/>
    <n v="7"/>
    <n v="27.634499999999999"/>
    <n v="8"/>
    <n v="40.049999999999997"/>
    <n v="86050"/>
    <n v="0"/>
    <n v="4.9800000000000004"/>
    <s v="Chris"/>
  </r>
  <r>
    <n v="2781"/>
    <n v="1"/>
    <s v="Kelly Byers"/>
    <s v="Low"/>
    <n v="0.09"/>
    <s v="After Discount"/>
    <n v="2.16"/>
    <n v="6.05"/>
    <s v="Regular Air"/>
    <s v="Consumer"/>
    <s v="Office Supplies"/>
    <s v="Binders and Binder Accessories"/>
    <s v="Small Box"/>
    <x v="287"/>
    <n v="0.37"/>
    <s v="United States"/>
    <s v="West"/>
    <s v="Oregon"/>
    <s v="Woodburn"/>
    <n v="97071"/>
    <x v="30"/>
    <s v="Sat"/>
    <d v="2015-02-04T00:00:00"/>
    <n v="4"/>
    <n v="-37.789000000000001"/>
    <n v="2"/>
    <n v="5.48"/>
    <n v="87162"/>
    <n v="1"/>
    <n v="2.0700000000000003"/>
    <s v="William"/>
  </r>
  <r>
    <n v="2781"/>
    <n v="0"/>
    <s v="Kelly Byers"/>
    <s v="Low"/>
    <n v="0.03"/>
    <s v="After Discount"/>
    <n v="808.49"/>
    <n v="55.3"/>
    <s v="Delivery Truck"/>
    <s v="Consumer"/>
    <s v="Technology"/>
    <s v="Office Machines"/>
    <s v="Jumbo Drum"/>
    <x v="288"/>
    <n v="0.4"/>
    <s v="United States"/>
    <s v="West"/>
    <s v="Oregon"/>
    <s v="Woodburn"/>
    <n v="97071"/>
    <x v="30"/>
    <s v="Sat"/>
    <d v="2015-02-07T00:00:00"/>
    <n v="7"/>
    <n v="7576.11"/>
    <n v="11"/>
    <n v="8201.33"/>
    <n v="87162"/>
    <n v="0"/>
    <n v="808.46"/>
    <s v="William"/>
  </r>
  <r>
    <n v="2781"/>
    <n v="0"/>
    <s v="Kelly Byers"/>
    <s v="Low"/>
    <n v="0"/>
    <s v=" No Discount"/>
    <n v="6.48"/>
    <n v="8.19"/>
    <s v="Regular Air"/>
    <s v="Consumer"/>
    <s v="Office Supplies"/>
    <s v="Paper"/>
    <s v="Small Box"/>
    <x v="289"/>
    <n v="0.37"/>
    <s v="United States"/>
    <s v="West"/>
    <s v="Oregon"/>
    <s v="Woodburn"/>
    <n v="97071"/>
    <x v="30"/>
    <s v="Sat"/>
    <d v="2015-02-07T00:00:00"/>
    <n v="7"/>
    <n v="-43.26"/>
    <n v="3"/>
    <n v="22.67"/>
    <n v="87162"/>
    <n v="0"/>
    <n v="6.48"/>
    <s v="William"/>
  </r>
  <r>
    <n v="1238"/>
    <n v="1"/>
    <s v="April Bowers"/>
    <s v="Medium"/>
    <n v="0.01"/>
    <s v="After Discount"/>
    <n v="160.97999999999999"/>
    <n v="30"/>
    <s v="Delivery Truck"/>
    <s v="Corporate"/>
    <s v="Furniture"/>
    <s v="Chairs &amp; Chairmats"/>
    <s v="Jumbo Drum"/>
    <x v="285"/>
    <n v="0.62"/>
    <s v="United States"/>
    <s v="Central"/>
    <s v="Texas"/>
    <s v="Cedar Hill"/>
    <n v="75104"/>
    <x v="30"/>
    <s v="Sat"/>
    <d v="2015-02-02T00:00:00"/>
    <n v="2"/>
    <n v="788.79"/>
    <n v="10"/>
    <n v="1634.67"/>
    <n v="86075"/>
    <n v="1"/>
    <n v="160.97"/>
    <s v="Chris"/>
  </r>
  <r>
    <n v="911"/>
    <n v="1"/>
    <s v="Marsha P Joyner"/>
    <s v="Not Specified"/>
    <n v="0.05"/>
    <s v="After Discount"/>
    <n v="7.64"/>
    <n v="5.83"/>
    <s v="Regular Air"/>
    <s v="Corporate"/>
    <s v="Office Supplies"/>
    <s v="Paper"/>
    <s v="Wrap Bag"/>
    <x v="55"/>
    <n v="0.36"/>
    <s v="United States"/>
    <s v="East"/>
    <s v="West Virginia"/>
    <s v="Wheeling"/>
    <n v="26003"/>
    <x v="30"/>
    <s v="Sat"/>
    <d v="2015-02-02T00:00:00"/>
    <n v="2"/>
    <n v="-21.018000000000001"/>
    <n v="2"/>
    <n v="16.600000000000001"/>
    <n v="90185"/>
    <n v="1"/>
    <n v="7.59"/>
    <s v="Erin"/>
  </r>
  <r>
    <n v="911"/>
    <n v="0"/>
    <s v="Marsha P Joyner"/>
    <s v="Not Specified"/>
    <n v="0.04"/>
    <s v="After Discount"/>
    <n v="218.75"/>
    <n v="69.64"/>
    <s v="Delivery Truck"/>
    <s v="Corporate"/>
    <s v="Furniture"/>
    <s v="Tables"/>
    <s v="Jumbo Box"/>
    <x v="280"/>
    <n v="0.72"/>
    <s v="United States"/>
    <s v="East"/>
    <s v="West Virginia"/>
    <s v="Wheeling"/>
    <n v="26003"/>
    <x v="30"/>
    <s v="Sat"/>
    <d v="2015-02-01T00:00:00"/>
    <n v="1"/>
    <n v="-655.52987499999995"/>
    <n v="10"/>
    <n v="2285.41"/>
    <n v="90185"/>
    <n v="0"/>
    <n v="218.71"/>
    <s v="Erin"/>
  </r>
  <r>
    <n v="2137"/>
    <n v="1"/>
    <s v="Crystal Crabtree"/>
    <s v="Not Specified"/>
    <n v="0"/>
    <s v=" No Discount"/>
    <n v="6.98"/>
    <n v="1.6"/>
    <s v="Regular Air"/>
    <s v="Corporate"/>
    <s v="Office Supplies"/>
    <s v="Paper"/>
    <s v="Wrap Bag"/>
    <x v="228"/>
    <n v="0.38"/>
    <s v="United States"/>
    <s v="South"/>
    <s v="Florida"/>
    <s v="West Palm Beach"/>
    <n v="33407"/>
    <x v="30"/>
    <s v="Sat"/>
    <d v="2015-02-02T00:00:00"/>
    <n v="2"/>
    <n v="-343.86799999999999"/>
    <n v="9"/>
    <n v="64.48"/>
    <n v="86002"/>
    <n v="1"/>
    <n v="6.98"/>
    <s v="Sam"/>
  </r>
  <r>
    <n v="510"/>
    <n v="0"/>
    <s v="Gregory Rao"/>
    <s v="Critical"/>
    <n v="0.03"/>
    <s v="After Discount"/>
    <n v="6.37"/>
    <n v="5.19"/>
    <s v="Regular Air"/>
    <s v="Corporate"/>
    <s v="Office Supplies"/>
    <s v="Binders and Binder Accessories"/>
    <s v="Small Box"/>
    <x v="290"/>
    <n v="0.38"/>
    <s v="United States"/>
    <s v="West"/>
    <s v="California"/>
    <s v="Manteca"/>
    <n v="95336"/>
    <x v="31"/>
    <s v="Sun"/>
    <d v="2015-02-02T00:00:00"/>
    <n v="1"/>
    <n v="-29.092700000000001"/>
    <n v="14"/>
    <n v="89.79"/>
    <n v="90059"/>
    <n v="1"/>
    <n v="6.34"/>
    <s v="William"/>
  </r>
  <r>
    <n v="2122"/>
    <n v="1"/>
    <s v="Carolyn Fisher"/>
    <s v="Critical"/>
    <n v="0.06"/>
    <s v="After Discount"/>
    <n v="80.97"/>
    <n v="33.6"/>
    <s v="Delivery Truck"/>
    <s v="Consumer"/>
    <s v="Technology"/>
    <s v="Office Machines"/>
    <s v="Jumbo Drum"/>
    <x v="291"/>
    <n v="0.37"/>
    <s v="United States"/>
    <s v="South"/>
    <s v="Arkansas"/>
    <s v="Sherwood"/>
    <n v="72116"/>
    <x v="31"/>
    <s v="Sun"/>
    <d v="2015-02-03T00:00:00"/>
    <n v="2"/>
    <n v="-15.1844"/>
    <n v="10"/>
    <n v="799.76"/>
    <n v="89664"/>
    <n v="1"/>
    <n v="80.91"/>
    <s v="Sam"/>
  </r>
  <r>
    <n v="1211"/>
    <n v="1"/>
    <s v="Debra Proctor"/>
    <s v="Low"/>
    <n v="0.01"/>
    <s v="After Discount"/>
    <n v="3.08"/>
    <n v="0.5"/>
    <s v="Regular Air"/>
    <s v="Corporate"/>
    <s v="Office Supplies"/>
    <s v="Labels"/>
    <s v="Small Box"/>
    <x v="292"/>
    <n v="0.37"/>
    <s v="United States"/>
    <s v="Central"/>
    <s v="Indiana"/>
    <s v="Fort Wayne"/>
    <n v="46806"/>
    <x v="31"/>
    <s v="Sun"/>
    <d v="2015-02-06T00:00:00"/>
    <n v="5"/>
    <n v="9.0045000000000002"/>
    <n v="4"/>
    <n v="13.05"/>
    <n v="88598"/>
    <n v="1"/>
    <n v="3.0700000000000003"/>
    <s v="Chris"/>
  </r>
  <r>
    <n v="1949"/>
    <n v="1"/>
    <s v="Dana Waller"/>
    <s v="Low"/>
    <n v="0.05"/>
    <s v="After Discount"/>
    <n v="424.21"/>
    <n v="110.2"/>
    <s v="Delivery Truck"/>
    <s v="Small Business"/>
    <s v="Furniture"/>
    <s v="Tables"/>
    <s v="Jumbo Box"/>
    <x v="293"/>
    <n v="0.67"/>
    <s v="United States"/>
    <s v="West"/>
    <s v="Montana"/>
    <s v="Bozeman"/>
    <n v="59715"/>
    <x v="31"/>
    <s v="Sun"/>
    <d v="2015-02-05T00:00:00"/>
    <n v="4"/>
    <n v="-213.40280000000001"/>
    <n v="12"/>
    <n v="4935.22"/>
    <n v="90415"/>
    <n v="1"/>
    <n v="424.15999999999997"/>
    <s v="William"/>
  </r>
  <r>
    <n v="2071"/>
    <n v="1"/>
    <s v="Victor Cherry"/>
    <s v="Not Specified"/>
    <n v="0.03"/>
    <s v="After Discount"/>
    <n v="60.98"/>
    <n v="1.99"/>
    <s v="Regular Air"/>
    <s v="Corporate"/>
    <s v="Technology"/>
    <s v="Computer Peripherals"/>
    <s v="Small Pack"/>
    <x v="294"/>
    <n v="0.5"/>
    <s v="United States"/>
    <s v="Central"/>
    <s v="Michigan"/>
    <s v="Farmington Hills"/>
    <n v="48336"/>
    <x v="31"/>
    <s v="Sun"/>
    <d v="2015-02-01T00:00:00"/>
    <n v="0"/>
    <n v="976.2672"/>
    <n v="23"/>
    <n v="1414.88"/>
    <n v="88555"/>
    <n v="1"/>
    <n v="60.949999999999996"/>
    <s v="Chris"/>
  </r>
  <r>
    <n v="2071"/>
    <n v="0"/>
    <s v="Victor Cherry"/>
    <s v="Not Specified"/>
    <n v="0.04"/>
    <s v="After Discount"/>
    <n v="3.08"/>
    <n v="0.99"/>
    <s v="Regular Air"/>
    <s v="Corporate"/>
    <s v="Office Supplies"/>
    <s v="Labels"/>
    <s v="Small Box"/>
    <x v="204"/>
    <n v="0.37"/>
    <s v="United States"/>
    <s v="Central"/>
    <s v="Michigan"/>
    <s v="Farmington Hills"/>
    <n v="48336"/>
    <x v="31"/>
    <s v="Sun"/>
    <d v="2015-02-02T00:00:00"/>
    <n v="1"/>
    <n v="23.204699999999999"/>
    <n v="11"/>
    <n v="33.630000000000003"/>
    <n v="88555"/>
    <n v="0"/>
    <n v="3.04"/>
    <s v="Chris"/>
  </r>
  <r>
    <n v="2072"/>
    <n v="1"/>
    <s v="Malcolm S Lanier"/>
    <s v="Not Specified"/>
    <n v="0"/>
    <s v=" No Discount"/>
    <n v="10.31"/>
    <n v="1.79"/>
    <s v="Regular Air"/>
    <s v="Corporate"/>
    <s v="Office Supplies"/>
    <s v="Paper"/>
    <s v="Wrap Bag"/>
    <x v="295"/>
    <n v="0.38"/>
    <s v="United States"/>
    <s v="Central"/>
    <s v="Michigan"/>
    <s v="Flint"/>
    <n v="48505"/>
    <x v="31"/>
    <s v="Sun"/>
    <d v="2015-02-03T00:00:00"/>
    <n v="2"/>
    <n v="167.46299999999999"/>
    <n v="23"/>
    <n v="242.7"/>
    <n v="88555"/>
    <n v="0"/>
    <n v="10.31"/>
    <s v="Chris"/>
  </r>
  <r>
    <n v="397"/>
    <n v="1"/>
    <s v="Denise Carver"/>
    <s v="Critical"/>
    <n v="0.1"/>
    <s v="After Discount"/>
    <n v="154.13"/>
    <n v="69"/>
    <s v="Regular Air"/>
    <s v="Corporate"/>
    <s v="Furniture"/>
    <s v="Tables"/>
    <s v="Large Box"/>
    <x v="296"/>
    <n v="0.68"/>
    <s v="United States"/>
    <s v="East"/>
    <s v="Ohio"/>
    <s v="Cuyahoga Falls"/>
    <n v="44221"/>
    <x v="32"/>
    <s v="Mon"/>
    <d v="2015-02-03T00:00:00"/>
    <n v="1"/>
    <n v="-372.48597100000001"/>
    <n v="8"/>
    <n v="1216.32"/>
    <n v="89319"/>
    <n v="1"/>
    <n v="154.03"/>
    <s v="Erin"/>
  </r>
  <r>
    <n v="2555"/>
    <n v="0"/>
    <s v="Karl Knowles"/>
    <s v="Critical"/>
    <n v="0"/>
    <s v=" No Discount"/>
    <n v="12.97"/>
    <n v="1.49"/>
    <s v="Regular Air"/>
    <s v="Home Office"/>
    <s v="Office Supplies"/>
    <s v="Binders and Binder Accessories"/>
    <s v="Small Box"/>
    <x v="297"/>
    <n v="0.35"/>
    <s v="United States"/>
    <s v="Central"/>
    <s v="Wisconsin"/>
    <s v="Madison"/>
    <n v="53711"/>
    <x v="32"/>
    <s v="Mon"/>
    <d v="2015-02-03T00:00:00"/>
    <n v="1"/>
    <n v="180.23490000000001"/>
    <n v="19"/>
    <n v="261.20999999999998"/>
    <n v="86529"/>
    <n v="1"/>
    <n v="12.97"/>
    <s v="Chris"/>
  </r>
  <r>
    <n v="2555"/>
    <n v="0"/>
    <s v="Karl Knowles"/>
    <s v="Critical"/>
    <n v="0.06"/>
    <s v="After Discount"/>
    <n v="4.91"/>
    <n v="0.5"/>
    <s v="Regular Air"/>
    <s v="Home Office"/>
    <s v="Office Supplies"/>
    <s v="Labels"/>
    <s v="Small Box"/>
    <x v="176"/>
    <n v="0.36"/>
    <s v="United States"/>
    <s v="Central"/>
    <s v="Wisconsin"/>
    <s v="Madison"/>
    <n v="53711"/>
    <x v="32"/>
    <s v="Mon"/>
    <d v="2015-02-02T00:00:00"/>
    <n v="0"/>
    <n v="29.525099999999998"/>
    <n v="9"/>
    <n v="42.79"/>
    <n v="86529"/>
    <n v="0"/>
    <n v="4.8500000000000005"/>
    <s v="Chris"/>
  </r>
  <r>
    <n v="68"/>
    <n v="0"/>
    <s v="Scott Bunn"/>
    <s v="High"/>
    <n v="0.09"/>
    <s v="After Discount"/>
    <n v="122.99"/>
    <n v="70.2"/>
    <s v="Delivery Truck"/>
    <s v="Corporate"/>
    <s v="Furniture"/>
    <s v="Chairs &amp; Chairmats"/>
    <s v="Jumbo Drum"/>
    <x v="256"/>
    <n v="0.74"/>
    <s v="United States"/>
    <s v="East"/>
    <s v="New York"/>
    <s v="New York City"/>
    <n v="10177"/>
    <x v="32"/>
    <s v="Mon"/>
    <d v="2015-02-04T00:00:00"/>
    <n v="2"/>
    <n v="-2426.5500000000002"/>
    <n v="49"/>
    <n v="5718.85"/>
    <n v="55713"/>
    <n v="1"/>
    <n v="122.89999999999999"/>
    <s v="Erin"/>
  </r>
  <r>
    <n v="70"/>
    <n v="1"/>
    <s v="Annette Boone"/>
    <s v="High"/>
    <n v="0.09"/>
    <s v="After Discount"/>
    <n v="122.99"/>
    <n v="70.2"/>
    <s v="Delivery Truck"/>
    <s v="Corporate"/>
    <s v="Furniture"/>
    <s v="Chairs &amp; Chairmats"/>
    <s v="Jumbo Drum"/>
    <x v="256"/>
    <n v="0.74"/>
    <s v="United States"/>
    <s v="East"/>
    <s v="Vermont"/>
    <s v="Burlington"/>
    <n v="5401"/>
    <x v="32"/>
    <s v="Mon"/>
    <d v="2015-02-04T00:00:00"/>
    <n v="2"/>
    <n v="-2426.5500000000002"/>
    <n v="12"/>
    <n v="1400.53"/>
    <n v="87947"/>
    <n v="1"/>
    <n v="122.89999999999999"/>
    <s v="Erin"/>
  </r>
  <r>
    <n v="894"/>
    <n v="0"/>
    <s v="Gail Rankin Cole"/>
    <s v="Low"/>
    <n v="0.02"/>
    <s v="After Discount"/>
    <n v="1.1399999999999999"/>
    <n v="0.7"/>
    <s v="Regular Air"/>
    <s v="Corporate"/>
    <s v="Office Supplies"/>
    <s v="Rubber Bands"/>
    <s v="Wrap Bag"/>
    <x v="263"/>
    <n v="0.38"/>
    <s v="United States"/>
    <s v="East"/>
    <s v="District of Columbia"/>
    <s v="Washington"/>
    <n v="20024"/>
    <x v="32"/>
    <s v="Mon"/>
    <d v="2015-02-02T00:00:00"/>
    <n v="0"/>
    <n v="-0.49"/>
    <n v="38"/>
    <n v="44.85"/>
    <n v="38529"/>
    <n v="1"/>
    <n v="1.1199999999999999"/>
    <s v="Erin"/>
  </r>
  <r>
    <n v="2498"/>
    <n v="1"/>
    <s v="Arlene Long"/>
    <s v="Medium"/>
    <n v="0.09"/>
    <s v="After Discount"/>
    <n v="6.28"/>
    <n v="5.41"/>
    <s v="Regular Air"/>
    <s v="Small Business"/>
    <s v="Furniture"/>
    <s v="Office Furnishings"/>
    <s v="Small Box"/>
    <x v="298"/>
    <n v="0.53"/>
    <s v="United States"/>
    <s v="West"/>
    <s v="California"/>
    <s v="San Diego"/>
    <n v="92024"/>
    <x v="32"/>
    <s v="Mon"/>
    <d v="2015-02-04T00:00:00"/>
    <n v="2"/>
    <n v="-61.59"/>
    <n v="56"/>
    <n v="355.4"/>
    <n v="54567"/>
    <n v="1"/>
    <n v="6.19"/>
    <s v="William"/>
  </r>
  <r>
    <n v="2500"/>
    <n v="1"/>
    <s v="Kevin Smith"/>
    <s v="Medium"/>
    <n v="0.09"/>
    <s v="After Discount"/>
    <n v="6.28"/>
    <n v="5.41"/>
    <s v="Regular Air"/>
    <s v="Small Business"/>
    <s v="Furniture"/>
    <s v="Office Furnishings"/>
    <s v="Small Box"/>
    <x v="298"/>
    <n v="0.53"/>
    <s v="United States"/>
    <s v="Central"/>
    <s v="Illinois"/>
    <s v="Lake In The Hills"/>
    <n v="60102"/>
    <x v="32"/>
    <s v="Mon"/>
    <d v="2015-02-04T00:00:00"/>
    <n v="2"/>
    <n v="-32.026800000000001"/>
    <n v="14"/>
    <n v="88.85"/>
    <n v="88320"/>
    <n v="1"/>
    <n v="6.19"/>
    <s v="Chris"/>
  </r>
  <r>
    <n v="84"/>
    <n v="1"/>
    <s v="Helen Stein"/>
    <s v="Not Specified"/>
    <n v="0"/>
    <s v=" No Discount"/>
    <n v="8.09"/>
    <n v="7.96"/>
    <s v="Regular Air"/>
    <s v="Consumer"/>
    <s v="Furniture"/>
    <s v="Office Furnishings"/>
    <s v="Small Box"/>
    <x v="158"/>
    <n v="0.49"/>
    <s v="United States"/>
    <s v="East"/>
    <s v="Ohio"/>
    <s v="Cincinnati"/>
    <n v="45231"/>
    <x v="32"/>
    <s v="Mon"/>
    <d v="2015-02-03T00:00:00"/>
    <n v="1"/>
    <n v="-144.56"/>
    <n v="11"/>
    <n v="90.98"/>
    <n v="87364"/>
    <n v="1"/>
    <n v="8.09"/>
    <s v="Erin"/>
  </r>
  <r>
    <n v="1412"/>
    <n v="1"/>
    <s v="Marc Ray"/>
    <s v="Not Specified"/>
    <n v="0.08"/>
    <s v="After Discount"/>
    <n v="3.38"/>
    <n v="0.85"/>
    <s v="Regular Air"/>
    <s v="Corporate"/>
    <s v="Office Supplies"/>
    <s v="Pens &amp; Art Supplies"/>
    <s v="Wrap Bag"/>
    <x v="299"/>
    <n v="0.48"/>
    <s v="United States"/>
    <s v="West"/>
    <s v="California"/>
    <s v="Mountain View"/>
    <n v="94043"/>
    <x v="32"/>
    <s v="Mon"/>
    <d v="2015-02-04T00:00:00"/>
    <n v="2"/>
    <n v="20.453600000000002"/>
    <n v="12"/>
    <n v="38.81"/>
    <n v="87087"/>
    <n v="1"/>
    <n v="3.3"/>
    <s v="William"/>
  </r>
  <r>
    <n v="1413"/>
    <n v="1"/>
    <s v="Pamela Wiley"/>
    <s v="Not Specified"/>
    <n v="0.02"/>
    <s v="After Discount"/>
    <n v="16.48"/>
    <n v="1.99"/>
    <s v="Express Air"/>
    <s v="Corporate"/>
    <s v="Technology"/>
    <s v="Computer Peripherals"/>
    <s v="Small Pack"/>
    <x v="184"/>
    <n v="0.42"/>
    <s v="United States"/>
    <s v="East"/>
    <s v="Massachusetts"/>
    <s v="Boston"/>
    <n v="2113"/>
    <x v="32"/>
    <s v="Mon"/>
    <d v="2015-02-04T00:00:00"/>
    <n v="2"/>
    <n v="69.61"/>
    <n v="27"/>
    <n v="484.56"/>
    <n v="45539"/>
    <n v="1"/>
    <n v="16.46"/>
    <s v="Erin"/>
  </r>
  <r>
    <n v="3196"/>
    <n v="1"/>
    <s v="Rick Foster Hawkins"/>
    <s v="Not Specified"/>
    <n v="0.03"/>
    <s v="After Discount"/>
    <n v="200.97"/>
    <n v="15.59"/>
    <s v="Delivery Truck"/>
    <s v="Home Office"/>
    <s v="Technology"/>
    <s v="Office Machines"/>
    <s v="Jumbo Drum"/>
    <x v="300"/>
    <n v="0.36"/>
    <s v="United States"/>
    <s v="West"/>
    <s v="California"/>
    <s v="San Francisco"/>
    <n v="94109"/>
    <x v="32"/>
    <s v="Mon"/>
    <d v="2015-02-03T00:00:00"/>
    <n v="1"/>
    <n v="1951.3"/>
    <n v="43"/>
    <n v="8717.75"/>
    <n v="24294"/>
    <n v="1"/>
    <n v="200.94"/>
    <s v="William"/>
  </r>
  <r>
    <n v="3197"/>
    <n v="1"/>
    <s v="Wallace Pugh"/>
    <s v="Not Specified"/>
    <n v="0.03"/>
    <s v="After Discount"/>
    <n v="200.97"/>
    <n v="15.59"/>
    <s v="Delivery Truck"/>
    <s v="Home Office"/>
    <s v="Technology"/>
    <s v="Office Machines"/>
    <s v="Jumbo Drum"/>
    <x v="300"/>
    <n v="0.36"/>
    <s v="United States"/>
    <s v="Central"/>
    <s v="Illinois"/>
    <s v="Northbrook"/>
    <n v="60062"/>
    <x v="32"/>
    <s v="Mon"/>
    <d v="2015-02-03T00:00:00"/>
    <n v="1"/>
    <n v="1538.7828"/>
    <n v="11"/>
    <n v="2230.12"/>
    <n v="90850"/>
    <n v="1"/>
    <n v="200.94"/>
    <s v="Chris"/>
  </r>
  <r>
    <n v="2486"/>
    <n v="1"/>
    <s v="Jack Horn"/>
    <s v="Low"/>
    <n v="0"/>
    <s v=" No Discount"/>
    <n v="180.98"/>
    <n v="30"/>
    <s v="Delivery Truck"/>
    <s v="Small Business"/>
    <s v="Furniture"/>
    <s v="Chairs &amp; Chairmats"/>
    <s v="Jumbo Drum"/>
    <x v="301"/>
    <n v="0.69"/>
    <s v="United States"/>
    <s v="South"/>
    <s v="Georgia"/>
    <s v="Statesboro"/>
    <n v="30458"/>
    <x v="33"/>
    <s v="Tue"/>
    <d v="2015-02-05T00:00:00"/>
    <n v="2"/>
    <n v="9.2040000000000006"/>
    <n v="11"/>
    <n v="2084.16"/>
    <n v="91416"/>
    <n v="1"/>
    <n v="180.98"/>
    <s v="Sam"/>
  </r>
  <r>
    <n v="3053"/>
    <n v="1"/>
    <s v="Robin Tyler"/>
    <s v="Medium"/>
    <n v="0.06"/>
    <s v="After Discount"/>
    <n v="125.99"/>
    <n v="2.5"/>
    <s v="Regular Air"/>
    <s v="Corporate"/>
    <s v="Technology"/>
    <s v="Telephones and Communication"/>
    <s v="Small Box"/>
    <x v="302"/>
    <n v="0.6"/>
    <s v="United States"/>
    <s v="South"/>
    <s v="Kentucky"/>
    <s v="Murray"/>
    <n v="42071"/>
    <x v="33"/>
    <s v="Tue"/>
    <d v="2015-02-05T00:00:00"/>
    <n v="2"/>
    <n v="402.06599999999997"/>
    <n v="11"/>
    <n v="1173.76"/>
    <n v="86662"/>
    <n v="1"/>
    <n v="125.92999999999999"/>
    <s v="Sam"/>
  </r>
  <r>
    <n v="603"/>
    <n v="1"/>
    <s v="Gretchen Ball"/>
    <s v="Not Specified"/>
    <n v="0.02"/>
    <s v="After Discount"/>
    <n v="35.99"/>
    <n v="5"/>
    <s v="Regular Air"/>
    <s v="Home Office"/>
    <s v="Technology"/>
    <s v="Telephones and Communication"/>
    <s v="Small Box"/>
    <x v="303"/>
    <n v="0.85"/>
    <s v="United States"/>
    <s v="West"/>
    <s v="Colorado"/>
    <s v="Pueblo"/>
    <n v="81001"/>
    <x v="33"/>
    <s v="Tue"/>
    <d v="2015-02-05T00:00:00"/>
    <n v="2"/>
    <n v="-120.934"/>
    <n v="7"/>
    <n v="227.79"/>
    <n v="87020"/>
    <n v="1"/>
    <n v="35.97"/>
    <s v="William"/>
  </r>
  <r>
    <n v="3151"/>
    <n v="1"/>
    <s v="Glenda Hunter"/>
    <s v="Critical"/>
    <n v="0.01"/>
    <s v="After Discount"/>
    <n v="3502.14"/>
    <n v="8.73"/>
    <s v="Delivery Truck"/>
    <s v="Corporate"/>
    <s v="Technology"/>
    <s v="Office Machines"/>
    <s v="Jumbo Box"/>
    <x v="269"/>
    <n v="0.56999999999999995"/>
    <s v="United States"/>
    <s v="West"/>
    <s v="California"/>
    <s v="Twentynine Palms"/>
    <n v="92277"/>
    <x v="34"/>
    <s v="Wed"/>
    <d v="2015-02-05T00:00:00"/>
    <n v="1"/>
    <n v="-4075.9339920000002"/>
    <n v="1"/>
    <n v="3501.79"/>
    <n v="88544"/>
    <n v="1"/>
    <n v="3502.1299999999997"/>
    <s v="William"/>
  </r>
  <r>
    <n v="3151"/>
    <n v="0"/>
    <s v="Glenda Hunter"/>
    <s v="Critical"/>
    <n v="0.06"/>
    <s v="After Discount"/>
    <n v="15.73"/>
    <n v="7.42"/>
    <s v="Regular Air"/>
    <s v="Corporate"/>
    <s v="Office Supplies"/>
    <s v="Scissors, Rulers and Trimmers"/>
    <s v="Small Pack"/>
    <x v="304"/>
    <n v="0.56000000000000005"/>
    <s v="United States"/>
    <s v="West"/>
    <s v="California"/>
    <s v="Twentynine Palms"/>
    <n v="92277"/>
    <x v="34"/>
    <s v="Wed"/>
    <d v="2015-02-05T00:00:00"/>
    <n v="1"/>
    <n v="-18.558800000000002"/>
    <n v="4"/>
    <n v="63.04"/>
    <n v="88544"/>
    <n v="0"/>
    <n v="15.67"/>
    <s v="William"/>
  </r>
  <r>
    <n v="3351"/>
    <n v="1"/>
    <s v="Nathan Wyatt"/>
    <s v="Critical"/>
    <n v="0.1"/>
    <s v="After Discount"/>
    <n v="10.89"/>
    <n v="4.5"/>
    <s v="Regular Air"/>
    <s v="Small Business"/>
    <s v="Office Supplies"/>
    <s v="Appliances"/>
    <s v="Small Box"/>
    <x v="245"/>
    <n v="0.59"/>
    <s v="United States"/>
    <s v="West"/>
    <s v="Washington"/>
    <s v="Pasco"/>
    <n v="99301"/>
    <x v="34"/>
    <s v="Wed"/>
    <d v="2015-02-06T00:00:00"/>
    <n v="2"/>
    <n v="-19.2972"/>
    <n v="17"/>
    <n v="178.68"/>
    <n v="91297"/>
    <n v="1"/>
    <n v="10.790000000000001"/>
    <s v="William"/>
  </r>
  <r>
    <n v="960"/>
    <n v="1"/>
    <s v="Phillip Chappell"/>
    <s v="Low"/>
    <n v="0.03"/>
    <s v="After Discount"/>
    <n v="2.94"/>
    <n v="0.96"/>
    <s v="Regular Air"/>
    <s v="Home Office"/>
    <s v="Office Supplies"/>
    <s v="Pens &amp; Art Supplies"/>
    <s v="Wrap Bag"/>
    <x v="265"/>
    <n v="0.57999999999999996"/>
    <s v="United States"/>
    <s v="West"/>
    <s v="California"/>
    <s v="Redondo Beach"/>
    <n v="90278"/>
    <x v="34"/>
    <s v="Wed"/>
    <d v="2015-02-08T00:00:00"/>
    <n v="4"/>
    <n v="-4.2"/>
    <n v="1"/>
    <n v="3.51"/>
    <n v="89401"/>
    <n v="1"/>
    <n v="2.91"/>
    <s v="William"/>
  </r>
  <r>
    <n v="962"/>
    <n v="1"/>
    <s v="Yvonne Clarke"/>
    <s v="Low"/>
    <n v="0.03"/>
    <s v="After Discount"/>
    <n v="2.94"/>
    <n v="0.96"/>
    <s v="Regular Air"/>
    <s v="Home Office"/>
    <s v="Office Supplies"/>
    <s v="Pens &amp; Art Supplies"/>
    <s v="Wrap Bag"/>
    <x v="265"/>
    <n v="0.57999999999999996"/>
    <s v="United States"/>
    <s v="Central"/>
    <s v="Illinois"/>
    <s v="Chicago"/>
    <n v="60610"/>
    <x v="34"/>
    <s v="Wed"/>
    <d v="2015-02-08T00:00:00"/>
    <n v="4"/>
    <n v="-4.2"/>
    <n v="2"/>
    <n v="7.01"/>
    <n v="17636"/>
    <n v="1"/>
    <n v="2.91"/>
    <s v="Chris"/>
  </r>
  <r>
    <n v="1213"/>
    <n v="0"/>
    <s v="Jeremy Pratt"/>
    <s v="Low"/>
    <n v="7.0000000000000007E-2"/>
    <s v="After Discount"/>
    <n v="29.89"/>
    <n v="1.99"/>
    <s v="Express Air"/>
    <s v="Corporate"/>
    <s v="Technology"/>
    <s v="Computer Peripherals"/>
    <s v="Small Pack"/>
    <x v="129"/>
    <n v="0.5"/>
    <s v="United States"/>
    <s v="Central"/>
    <s v="Indiana"/>
    <s v="Granger"/>
    <n v="46530"/>
    <x v="34"/>
    <s v="Wed"/>
    <d v="2015-02-09T00:00:00"/>
    <n v="5"/>
    <n v="258.6189"/>
    <n v="13"/>
    <n v="374.81"/>
    <n v="88599"/>
    <n v="1"/>
    <n v="29.82"/>
    <s v="Chris"/>
  </r>
  <r>
    <n v="1213"/>
    <n v="0"/>
    <s v="Jeremy Pratt"/>
    <s v="Low"/>
    <n v="0.03"/>
    <s v="After Discount"/>
    <n v="8.34"/>
    <n v="4.82"/>
    <s v="Regular Air"/>
    <s v="Corporate"/>
    <s v="Office Supplies"/>
    <s v="Paper"/>
    <s v="Small Box"/>
    <x v="305"/>
    <n v="0.4"/>
    <s v="United States"/>
    <s v="Central"/>
    <s v="Indiana"/>
    <s v="Granger"/>
    <n v="46530"/>
    <x v="34"/>
    <s v="Wed"/>
    <d v="2015-02-08T00:00:00"/>
    <n v="4"/>
    <n v="-6.71"/>
    <n v="5"/>
    <n v="43.27"/>
    <n v="88599"/>
    <n v="0"/>
    <n v="8.31"/>
    <s v="Chris"/>
  </r>
  <r>
    <n v="2203"/>
    <n v="0"/>
    <s v="Eddie Walker"/>
    <s v="Low"/>
    <n v="0.08"/>
    <s v="After Discount"/>
    <n v="145.44999999999999"/>
    <n v="17.850000000000001"/>
    <s v="Delivery Truck"/>
    <s v="Home Office"/>
    <s v="Technology"/>
    <s v="Office Machines"/>
    <s v="Jumbo Drum"/>
    <x v="46"/>
    <n v="0.56000000000000005"/>
    <s v="United States"/>
    <s v="Central"/>
    <s v="Minnesota"/>
    <s v="Brooklyn Park"/>
    <n v="55445"/>
    <x v="34"/>
    <s v="Wed"/>
    <d v="2015-02-04T00:00:00"/>
    <n v="0"/>
    <n v="751.58"/>
    <n v="8"/>
    <n v="1117.6600000000001"/>
    <n v="86051"/>
    <n v="1"/>
    <n v="145.36999999999998"/>
    <s v="Chris"/>
  </r>
  <r>
    <n v="2204"/>
    <n v="1"/>
    <s v="Oscar Ford"/>
    <s v="Low"/>
    <n v="7.0000000000000007E-2"/>
    <s v="After Discount"/>
    <n v="33.94"/>
    <n v="19.190000000000001"/>
    <s v="Delivery Truck"/>
    <s v="Home Office"/>
    <s v="Furniture"/>
    <s v="Chairs &amp; Chairmats"/>
    <s v="Jumbo Drum"/>
    <x v="42"/>
    <n v="0.57999999999999996"/>
    <s v="United States"/>
    <s v="Central"/>
    <s v="Minnesota"/>
    <s v="Burnsville"/>
    <n v="55337"/>
    <x v="34"/>
    <s v="Wed"/>
    <d v="2015-02-08T00:00:00"/>
    <n v="4"/>
    <n v="-157.56"/>
    <n v="5"/>
    <n v="169.46"/>
    <n v="86051"/>
    <n v="0"/>
    <n v="33.869999999999997"/>
    <s v="Chris"/>
  </r>
  <r>
    <n v="689"/>
    <n v="1"/>
    <s v="Tommy Honeycutt"/>
    <s v="Medium"/>
    <n v="7.0000000000000007E-2"/>
    <s v="After Discount"/>
    <n v="1.7"/>
    <n v="1.99"/>
    <s v="Regular Air"/>
    <s v="Small Business"/>
    <s v="Technology"/>
    <s v="Computer Peripherals"/>
    <s v="Small Pack"/>
    <x v="75"/>
    <n v="0.51"/>
    <s v="United States"/>
    <s v="Central"/>
    <s v="Missouri"/>
    <s v="Saint Peters"/>
    <n v="63376"/>
    <x v="34"/>
    <s v="Wed"/>
    <d v="2015-02-05T00:00:00"/>
    <n v="1"/>
    <n v="-51.42"/>
    <n v="10"/>
    <n v="17.420000000000002"/>
    <n v="88502"/>
    <n v="1"/>
    <n v="1.63"/>
    <s v="Chris"/>
  </r>
  <r>
    <n v="1363"/>
    <n v="1"/>
    <s v="Earl Roy"/>
    <s v="Medium"/>
    <n v="0.05"/>
    <s v="After Discount"/>
    <n v="12.97"/>
    <n v="1.49"/>
    <s v="Regular Air"/>
    <s v="Consumer"/>
    <s v="Office Supplies"/>
    <s v="Binders and Binder Accessories"/>
    <s v="Small Box"/>
    <x v="297"/>
    <n v="0.35"/>
    <s v="United States"/>
    <s v="South"/>
    <s v="Florida"/>
    <s v="Casselberry"/>
    <n v="32707"/>
    <x v="34"/>
    <s v="Wed"/>
    <d v="2015-02-06T00:00:00"/>
    <n v="2"/>
    <n v="5.4660000000000002"/>
    <n v="2"/>
    <n v="26.37"/>
    <n v="89993"/>
    <n v="1"/>
    <n v="12.92"/>
    <s v="Sam"/>
  </r>
  <r>
    <n v="1363"/>
    <n v="0"/>
    <s v="Earl Roy"/>
    <s v="Medium"/>
    <n v="0.06"/>
    <s v="After Discount"/>
    <n v="5.81"/>
    <n v="3.37"/>
    <s v="Regular Air"/>
    <s v="Consumer"/>
    <s v="Office Supplies"/>
    <s v="Rubber Bands"/>
    <s v="Wrap Bag"/>
    <x v="306"/>
    <n v="0.54"/>
    <s v="United States"/>
    <s v="South"/>
    <s v="Florida"/>
    <s v="Casselberry"/>
    <n v="32707"/>
    <x v="34"/>
    <s v="Wed"/>
    <d v="2015-02-06T00:00:00"/>
    <n v="2"/>
    <n v="-149.1182"/>
    <n v="9"/>
    <n v="53.44"/>
    <n v="89993"/>
    <n v="0"/>
    <n v="5.75"/>
    <s v="Sam"/>
  </r>
  <r>
    <n v="1499"/>
    <n v="1"/>
    <s v="Charlotte L Doyle"/>
    <s v="Medium"/>
    <n v="0.05"/>
    <s v="After Discount"/>
    <n v="2.16"/>
    <n v="6.05"/>
    <s v="Regular Air"/>
    <s v="Home Office"/>
    <s v="Office Supplies"/>
    <s v="Binders and Binder Accessories"/>
    <s v="Small Box"/>
    <x v="287"/>
    <n v="0.37"/>
    <s v="United States"/>
    <s v="South"/>
    <s v="Florida"/>
    <s v="Coral Gables"/>
    <n v="33134"/>
    <x v="34"/>
    <s v="Wed"/>
    <d v="2015-02-05T00:00:00"/>
    <n v="1"/>
    <n v="-298.88600000000002"/>
    <n v="8"/>
    <n v="18.59"/>
    <n v="90731"/>
    <n v="1"/>
    <n v="2.1100000000000003"/>
    <s v="Sam"/>
  </r>
  <r>
    <n v="1499"/>
    <n v="0"/>
    <s v="Charlotte L Doyle"/>
    <s v="Medium"/>
    <n v="0.03"/>
    <s v="After Discount"/>
    <n v="6.48"/>
    <n v="6.6"/>
    <s v="Regular Air"/>
    <s v="Home Office"/>
    <s v="Office Supplies"/>
    <s v="Paper"/>
    <s v="Small Box"/>
    <x v="200"/>
    <n v="0.37"/>
    <s v="United States"/>
    <s v="South"/>
    <s v="Florida"/>
    <s v="Coral Gables"/>
    <n v="33134"/>
    <x v="34"/>
    <s v="Wed"/>
    <d v="2015-02-05T00:00:00"/>
    <n v="1"/>
    <n v="-145.852"/>
    <n v="9"/>
    <n v="58.83"/>
    <n v="90731"/>
    <n v="0"/>
    <n v="6.45"/>
    <s v="Sam"/>
  </r>
  <r>
    <n v="1499"/>
    <n v="0"/>
    <s v="Charlotte L Doyle"/>
    <s v="Medium"/>
    <n v="0.08"/>
    <s v="After Discount"/>
    <n v="146.05000000000001"/>
    <n v="80.2"/>
    <s v="Delivery Truck"/>
    <s v="Home Office"/>
    <s v="Furniture"/>
    <s v="Tables"/>
    <s v="Jumbo Box"/>
    <x v="307"/>
    <n v="0.71"/>
    <s v="United States"/>
    <s v="South"/>
    <s v="Florida"/>
    <s v="Coral Gables"/>
    <n v="33134"/>
    <x v="34"/>
    <s v="Wed"/>
    <d v="2015-02-05T00:00:00"/>
    <n v="1"/>
    <n v="-27.951000000000001"/>
    <n v="11"/>
    <n v="1557.66"/>
    <n v="90731"/>
    <n v="0"/>
    <n v="145.97"/>
    <s v="Sam"/>
  </r>
  <r>
    <n v="2286"/>
    <n v="1"/>
    <s v="Larry Langston"/>
    <s v="Medium"/>
    <n v="0"/>
    <s v=" No Discount"/>
    <n v="4.91"/>
    <n v="0.5"/>
    <s v="Regular Air"/>
    <s v="Corporate"/>
    <s v="Office Supplies"/>
    <s v="Labels"/>
    <s v="Small Box"/>
    <x v="308"/>
    <n v="0.36"/>
    <s v="United States"/>
    <s v="South"/>
    <s v="South Carolina"/>
    <s v="Spartanburg"/>
    <n v="29301"/>
    <x v="34"/>
    <s v="Wed"/>
    <d v="2015-02-06T00:00:00"/>
    <n v="2"/>
    <n v="99.197999999999993"/>
    <n v="12"/>
    <n v="61.87"/>
    <n v="90145"/>
    <n v="1"/>
    <n v="4.91"/>
    <s v="Sam"/>
  </r>
  <r>
    <n v="2286"/>
    <n v="0"/>
    <s v="Larry Langston"/>
    <s v="Medium"/>
    <n v="0.01"/>
    <s v="After Discount"/>
    <n v="7.28"/>
    <n v="11.15"/>
    <s v="Regular Air"/>
    <s v="Corporate"/>
    <s v="Office Supplies"/>
    <s v="Paper"/>
    <s v="Small Box"/>
    <x v="309"/>
    <n v="0.37"/>
    <s v="United States"/>
    <s v="South"/>
    <s v="South Carolina"/>
    <s v="Spartanburg"/>
    <n v="29301"/>
    <x v="34"/>
    <s v="Wed"/>
    <d v="2015-02-05T00:00:00"/>
    <n v="1"/>
    <n v="136.03139999999999"/>
    <n v="6"/>
    <n v="48.88"/>
    <n v="90145"/>
    <n v="0"/>
    <n v="7.2700000000000005"/>
    <s v="Sam"/>
  </r>
  <r>
    <n v="2286"/>
    <n v="0"/>
    <s v="Larry Langston"/>
    <s v="Medium"/>
    <n v="0.1"/>
    <s v="After Discount"/>
    <n v="6.68"/>
    <n v="6.93"/>
    <s v="Regular Air"/>
    <s v="Corporate"/>
    <s v="Office Supplies"/>
    <s v="Paper"/>
    <s v="Small Box"/>
    <x v="310"/>
    <n v="0.37"/>
    <s v="United States"/>
    <s v="South"/>
    <s v="South Carolina"/>
    <s v="Spartanburg"/>
    <n v="29301"/>
    <x v="34"/>
    <s v="Wed"/>
    <d v="2015-02-07T00:00:00"/>
    <n v="3"/>
    <n v="-100.072"/>
    <n v="3"/>
    <n v="21.56"/>
    <n v="90145"/>
    <n v="0"/>
    <n v="6.58"/>
    <s v="Sam"/>
  </r>
  <r>
    <n v="2290"/>
    <n v="0"/>
    <s v="Glen Robertson"/>
    <s v="Medium"/>
    <n v="7.0000000000000007E-2"/>
    <s v="After Discount"/>
    <n v="80.98"/>
    <n v="7.18"/>
    <s v="Regular Air"/>
    <s v="Corporate"/>
    <s v="Technology"/>
    <s v="Computer Peripherals"/>
    <s v="Small Box"/>
    <x v="311"/>
    <n v="0.48"/>
    <s v="United States"/>
    <s v="Central"/>
    <s v="Minnesota"/>
    <s v="Coon Rapids"/>
    <n v="55433"/>
    <x v="34"/>
    <s v="Wed"/>
    <d v="2015-02-06T00:00:00"/>
    <n v="2"/>
    <n v="779.47230000000002"/>
    <n v="15"/>
    <n v="1129.67"/>
    <n v="88164"/>
    <n v="1"/>
    <n v="80.910000000000011"/>
    <s v="Chris"/>
  </r>
  <r>
    <n v="3042"/>
    <n v="1"/>
    <s v="Tara Gold"/>
    <s v="Medium"/>
    <n v="7.0000000000000007E-2"/>
    <s v="After Discount"/>
    <n v="14.48"/>
    <n v="6.46"/>
    <s v="Regular Air"/>
    <s v="Small Business"/>
    <s v="Office Supplies"/>
    <s v="Binders and Binder Accessories"/>
    <s v="Small Box"/>
    <x v="312"/>
    <n v="0.38"/>
    <s v="United States"/>
    <s v="Central"/>
    <s v="Kansas"/>
    <s v="Hutchinson"/>
    <n v="67501"/>
    <x v="34"/>
    <s v="Wed"/>
    <d v="2015-02-05T00:00:00"/>
    <n v="1"/>
    <n v="67.864000000000004"/>
    <n v="12"/>
    <n v="171.33"/>
    <n v="86101"/>
    <n v="1"/>
    <n v="14.41"/>
    <s v="Chris"/>
  </r>
  <r>
    <n v="1776"/>
    <n v="1"/>
    <s v="Charlotte Patterson"/>
    <s v="Not Specified"/>
    <n v="0.08"/>
    <s v="After Discount"/>
    <n v="5.78"/>
    <n v="5.67"/>
    <s v="Regular Air"/>
    <s v="Consumer"/>
    <s v="Office Supplies"/>
    <s v="Paper"/>
    <s v="Small Box"/>
    <x v="190"/>
    <n v="0.36"/>
    <s v="United States"/>
    <s v="Central"/>
    <s v="Indiana"/>
    <s v="Terre Haute"/>
    <n v="47802"/>
    <x v="34"/>
    <s v="Wed"/>
    <d v="2015-02-05T00:00:00"/>
    <n v="1"/>
    <n v="-53.898000000000003"/>
    <n v="19"/>
    <n v="106.57"/>
    <n v="89941"/>
    <n v="1"/>
    <n v="5.7"/>
    <s v="Chris"/>
  </r>
  <r>
    <n v="2947"/>
    <n v="1"/>
    <s v="Kathy Turner"/>
    <s v="Not Specified"/>
    <n v="0.01"/>
    <s v="After Discount"/>
    <n v="7.64"/>
    <n v="1.39"/>
    <s v="Regular Air"/>
    <s v="Consumer"/>
    <s v="Office Supplies"/>
    <s v="Envelopes"/>
    <s v="Small Box"/>
    <x v="187"/>
    <n v="0.36"/>
    <s v="United States"/>
    <s v="East"/>
    <s v="New York"/>
    <s v="Depew"/>
    <n v="14043"/>
    <x v="34"/>
    <s v="Wed"/>
    <d v="2015-02-07T00:00:00"/>
    <n v="3"/>
    <n v="112.1181"/>
    <n v="20"/>
    <n v="162.49"/>
    <n v="87511"/>
    <n v="1"/>
    <n v="7.63"/>
    <s v="Erin"/>
  </r>
  <r>
    <n v="234"/>
    <n v="1"/>
    <s v="Don Cameron"/>
    <s v="Critical"/>
    <n v="0.06"/>
    <s v="After Discount"/>
    <n v="279.81"/>
    <n v="23.19"/>
    <s v="Delivery Truck"/>
    <s v="Small Business"/>
    <s v="Office Supplies"/>
    <s v="Appliances"/>
    <s v="Jumbo Drum"/>
    <x v="313"/>
    <n v="0.59"/>
    <s v="United States"/>
    <s v="Central"/>
    <s v="Iowa"/>
    <s v="Newton"/>
    <n v="50208"/>
    <x v="35"/>
    <s v="Thu"/>
    <d v="2015-02-06T00:00:00"/>
    <n v="1"/>
    <n v="1103.9724000000001"/>
    <n v="6"/>
    <n v="1599.96"/>
    <n v="90236"/>
    <n v="1"/>
    <n v="279.75"/>
    <s v="Chris"/>
  </r>
  <r>
    <n v="2359"/>
    <n v="1"/>
    <s v="Annie Horne"/>
    <s v="Critical"/>
    <n v="0"/>
    <s v=" No Discount"/>
    <n v="7.28"/>
    <n v="1.77"/>
    <s v="Regular Air"/>
    <s v="Home Office"/>
    <s v="Office Supplies"/>
    <s v="Paper"/>
    <s v="Wrap Bag"/>
    <x v="314"/>
    <n v="0.37"/>
    <s v="United States"/>
    <s v="South"/>
    <s v="Florida"/>
    <s v="Fort Myers"/>
    <n v="33917"/>
    <x v="35"/>
    <s v="Thu"/>
    <d v="2015-02-05T00:00:00"/>
    <n v="0"/>
    <n v="167.16"/>
    <n v="7"/>
    <n v="53.42"/>
    <n v="88265"/>
    <n v="1"/>
    <n v="7.28"/>
    <s v="Sam"/>
  </r>
  <r>
    <n v="672"/>
    <n v="1"/>
    <s v="Brian Leach"/>
    <s v="Low"/>
    <n v="7.0000000000000007E-2"/>
    <s v="After Discount"/>
    <n v="2.88"/>
    <n v="1.01"/>
    <s v="Regular Air"/>
    <s v="Small Business"/>
    <s v="Office Supplies"/>
    <s v="Pens &amp; Art Supplies"/>
    <s v="Wrap Bag"/>
    <x v="315"/>
    <n v="0.55000000000000004"/>
    <s v="United States"/>
    <s v="Central"/>
    <s v="Iowa"/>
    <s v="Newton"/>
    <n v="50208"/>
    <x v="35"/>
    <s v="Thu"/>
    <d v="2015-02-09T00:00:00"/>
    <n v="4"/>
    <n v="9.59"/>
    <n v="12"/>
    <n v="34.97"/>
    <n v="88173"/>
    <n v="1"/>
    <n v="2.81"/>
    <s v="Chris"/>
  </r>
  <r>
    <n v="672"/>
    <n v="0"/>
    <s v="Brian Leach"/>
    <s v="Low"/>
    <n v="0.1"/>
    <s v="After Discount"/>
    <n v="195.99"/>
    <n v="3.99"/>
    <s v="Regular Air"/>
    <s v="Small Business"/>
    <s v="Technology"/>
    <s v="Telephones and Communication"/>
    <s v="Small Box"/>
    <x v="316"/>
    <n v="0.57999999999999996"/>
    <s v="United States"/>
    <s v="Central"/>
    <s v="Iowa"/>
    <s v="Newton"/>
    <n v="50208"/>
    <x v="35"/>
    <s v="Thu"/>
    <d v="2015-02-12T00:00:00"/>
    <n v="7"/>
    <n v="-655.42399999999998"/>
    <n v="2"/>
    <n v="308.86"/>
    <n v="88173"/>
    <n v="0"/>
    <n v="195.89000000000001"/>
    <s v="Chris"/>
  </r>
  <r>
    <n v="1427"/>
    <n v="1"/>
    <s v="Stacy Gould"/>
    <s v="Low"/>
    <n v="0.09"/>
    <s v="After Discount"/>
    <n v="125.99"/>
    <n v="2.5"/>
    <s v="Regular Air"/>
    <s v="Home Office"/>
    <s v="Technology"/>
    <s v="Telephones and Communication"/>
    <s v="Small Box"/>
    <x v="302"/>
    <n v="0.6"/>
    <s v="United States"/>
    <s v="Central"/>
    <s v="Michigan"/>
    <s v="Bay City"/>
    <n v="48708"/>
    <x v="35"/>
    <s v="Thu"/>
    <d v="2015-02-09T00:00:00"/>
    <n v="4"/>
    <n v="1258.7877000000001"/>
    <n v="18"/>
    <n v="1824.33"/>
    <n v="90905"/>
    <n v="1"/>
    <n v="125.89999999999999"/>
    <s v="Chris"/>
  </r>
  <r>
    <n v="1816"/>
    <n v="1"/>
    <s v="Danielle Schneider"/>
    <s v="Low"/>
    <n v="0.01"/>
    <s v="After Discount"/>
    <n v="10.48"/>
    <n v="2.89"/>
    <s v="Regular Air"/>
    <s v="Consumer"/>
    <s v="Office Supplies"/>
    <s v="Pens &amp; Art Supplies"/>
    <s v="Small Pack"/>
    <x v="317"/>
    <n v="0.6"/>
    <s v="United States"/>
    <s v="Central"/>
    <s v="Michigan"/>
    <s v="Canton"/>
    <n v="48187"/>
    <x v="35"/>
    <s v="Thu"/>
    <d v="2015-02-07T00:00:00"/>
    <n v="2"/>
    <n v="60.561599999999999"/>
    <n v="19"/>
    <n v="202.38"/>
    <n v="85990"/>
    <n v="1"/>
    <n v="10.47"/>
    <s v="Chris"/>
  </r>
  <r>
    <n v="1821"/>
    <n v="1"/>
    <s v="Vanessa Boyer"/>
    <s v="Low"/>
    <n v="0.01"/>
    <s v="After Discount"/>
    <n v="10.48"/>
    <n v="2.89"/>
    <s v="Regular Air"/>
    <s v="Consumer"/>
    <s v="Office Supplies"/>
    <s v="Pens &amp; Art Supplies"/>
    <s v="Small Pack"/>
    <x v="317"/>
    <n v="0.6"/>
    <s v="United States"/>
    <s v="East"/>
    <s v="New York"/>
    <s v="New York City"/>
    <n v="10177"/>
    <x v="35"/>
    <s v="Thu"/>
    <d v="2015-02-07T00:00:00"/>
    <n v="2"/>
    <n v="40.92"/>
    <n v="76"/>
    <n v="809.51"/>
    <n v="34435"/>
    <n v="1"/>
    <n v="10.47"/>
    <s v="Erin"/>
  </r>
  <r>
    <n v="980"/>
    <n v="1"/>
    <s v="Howard Burnett"/>
    <s v="Medium"/>
    <n v="0"/>
    <s v=" No Discount"/>
    <n v="37.76"/>
    <n v="12.9"/>
    <s v="Regular Air"/>
    <s v="Corporate"/>
    <s v="Office Supplies"/>
    <s v="Storage &amp; Organization"/>
    <s v="Small Box"/>
    <x v="318"/>
    <n v="0.56999999999999995"/>
    <s v="United States"/>
    <s v="East"/>
    <s v="Vermont"/>
    <s v="South Burlington"/>
    <n v="5403"/>
    <x v="35"/>
    <s v="Thu"/>
    <d v="2015-02-06T00:00:00"/>
    <n v="1"/>
    <n v="93.846800000000002"/>
    <n v="12"/>
    <n v="477.2"/>
    <n v="87258"/>
    <n v="1"/>
    <n v="37.76"/>
    <s v="Erin"/>
  </r>
  <r>
    <n v="2094"/>
    <n v="1"/>
    <s v="Vernon Hirsch Singleton"/>
    <s v="Medium"/>
    <n v="0.08"/>
    <s v="After Discount"/>
    <n v="400.98"/>
    <n v="42.52"/>
    <s v="Delivery Truck"/>
    <s v="Corporate"/>
    <s v="Furniture"/>
    <s v="Tables"/>
    <s v="Jumbo Box"/>
    <x v="319"/>
    <n v="0.71"/>
    <s v="United States"/>
    <s v="West"/>
    <s v="California"/>
    <s v="Chico"/>
    <n v="95928"/>
    <x v="35"/>
    <s v="Thu"/>
    <d v="2015-02-06T00:00:00"/>
    <n v="1"/>
    <n v="3031.9724000000001"/>
    <n v="20"/>
    <n v="7840.04"/>
    <n v="86629"/>
    <n v="1"/>
    <n v="400.90000000000003"/>
    <s v="William"/>
  </r>
  <r>
    <n v="2282"/>
    <n v="1"/>
    <s v="Jimmy Waters"/>
    <s v="Medium"/>
    <n v="0.04"/>
    <s v="After Discount"/>
    <n v="5.98"/>
    <n v="5.79"/>
    <s v="Regular Air"/>
    <s v="Home Office"/>
    <s v="Office Supplies"/>
    <s v="Paper"/>
    <s v="Small Box"/>
    <x v="138"/>
    <n v="0.36"/>
    <s v="United States"/>
    <s v="Central"/>
    <s v="Wisconsin"/>
    <s v="Fitchburg"/>
    <n v="53713"/>
    <x v="35"/>
    <s v="Thu"/>
    <d v="2015-02-07T00:00:00"/>
    <n v="2"/>
    <n v="-36.030799999999999"/>
    <n v="14"/>
    <n v="86.12"/>
    <n v="85950"/>
    <n v="1"/>
    <n v="5.94"/>
    <s v="Chris"/>
  </r>
  <r>
    <n v="2747"/>
    <n v="1"/>
    <s v="Brian Grady"/>
    <s v="Medium"/>
    <n v="0.08"/>
    <s v="After Discount"/>
    <n v="9.98"/>
    <n v="12.52"/>
    <s v="Regular Air"/>
    <s v="Corporate"/>
    <s v="Furniture"/>
    <s v="Office Furnishings"/>
    <s v="Small Box"/>
    <x v="320"/>
    <n v="0.56999999999999995"/>
    <s v="United States"/>
    <s v="East"/>
    <s v="New York"/>
    <s v="New York City"/>
    <n v="10115"/>
    <x v="35"/>
    <s v="Thu"/>
    <d v="2015-02-07T00:00:00"/>
    <n v="2"/>
    <n v="-102.93"/>
    <n v="15"/>
    <n v="150.24"/>
    <n v="35200"/>
    <n v="1"/>
    <n v="9.9"/>
    <s v="Erin"/>
  </r>
  <r>
    <n v="2803"/>
    <n v="1"/>
    <s v="Catherine Dorsey Burnett"/>
    <s v="Medium"/>
    <n v="7.0000000000000007E-2"/>
    <s v="After Discount"/>
    <n v="500.98"/>
    <n v="28.14"/>
    <s v="Delivery Truck"/>
    <s v="Small Business"/>
    <s v="Technology"/>
    <s v="Office Machines"/>
    <s v="Jumbo Drum"/>
    <x v="321"/>
    <n v="0.38"/>
    <s v="United States"/>
    <s v="West"/>
    <s v="California"/>
    <s v="East Los Angeles"/>
    <n v="90022"/>
    <x v="35"/>
    <s v="Thu"/>
    <d v="2015-02-06T00:00:00"/>
    <n v="1"/>
    <n v="2699.9838"/>
    <n v="10"/>
    <n v="3913.02"/>
    <n v="86227"/>
    <n v="1"/>
    <n v="500.91"/>
    <s v="William"/>
  </r>
  <r>
    <n v="2803"/>
    <n v="0"/>
    <s v="Catherine Dorsey Burnett"/>
    <s v="Medium"/>
    <n v="0.1"/>
    <s v="After Discount"/>
    <n v="178.47"/>
    <n v="19.989999999999998"/>
    <s v="Regular Air"/>
    <s v="Small Business"/>
    <s v="Office Supplies"/>
    <s v="Storage &amp; Organization"/>
    <s v="Small Box"/>
    <x v="322"/>
    <n v="0.55000000000000004"/>
    <s v="United States"/>
    <s v="West"/>
    <s v="California"/>
    <s v="East Los Angeles"/>
    <n v="90022"/>
    <x v="35"/>
    <s v="Thu"/>
    <d v="2015-02-07T00:00:00"/>
    <n v="2"/>
    <n v="-170.98"/>
    <n v="1"/>
    <n v="180.14"/>
    <n v="86227"/>
    <n v="0"/>
    <n v="178.37"/>
    <s v="William"/>
  </r>
  <r>
    <n v="1117"/>
    <n v="1"/>
    <s v="Samantha Koch"/>
    <s v="Not Specified"/>
    <n v="0.06"/>
    <s v="After Discount"/>
    <n v="64.650000000000006"/>
    <n v="35"/>
    <s v="Regular Air"/>
    <s v="Home Office"/>
    <s v="Office Supplies"/>
    <s v="Storage &amp; Organization"/>
    <s v="Large Box"/>
    <x v="323"/>
    <n v="0.8"/>
    <s v="United States"/>
    <s v="West"/>
    <s v="Arizona"/>
    <s v="Tucson"/>
    <n v="85705"/>
    <x v="35"/>
    <s v="Thu"/>
    <d v="2015-02-06T00:00:00"/>
    <n v="1"/>
    <n v="-139.28720000000001"/>
    <n v="4"/>
    <n v="277.60000000000002"/>
    <n v="86768"/>
    <n v="1"/>
    <n v="64.59"/>
    <s v="William"/>
  </r>
  <r>
    <n v="2498"/>
    <n v="0"/>
    <s v="Arlene Long"/>
    <s v="Not Specified"/>
    <n v="0.08"/>
    <s v="After Discount"/>
    <n v="1.68"/>
    <n v="1.57"/>
    <s v="Regular Air"/>
    <s v="Small Business"/>
    <s v="Office Supplies"/>
    <s v="Pens &amp; Art Supplies"/>
    <s v="Wrap Bag"/>
    <x v="175"/>
    <n v="0.59"/>
    <s v="United States"/>
    <s v="West"/>
    <s v="California"/>
    <s v="San Diego"/>
    <n v="92024"/>
    <x v="35"/>
    <s v="Thu"/>
    <d v="2015-02-06T00:00:00"/>
    <n v="1"/>
    <n v="-46.25"/>
    <n v="88"/>
    <n v="148.36000000000001"/>
    <n v="20007"/>
    <n v="1"/>
    <n v="1.5999999999999999"/>
    <s v="William"/>
  </r>
  <r>
    <n v="421"/>
    <n v="1"/>
    <s v="Scott Feldman"/>
    <s v="Critical"/>
    <n v="0.09"/>
    <s v="After Discount"/>
    <n v="999.99"/>
    <n v="13.99"/>
    <s v="Regular Air"/>
    <s v="Small Business"/>
    <s v="Technology"/>
    <s v="Office Machines"/>
    <s v="Medium Box"/>
    <x v="324"/>
    <n v="0.36"/>
    <s v="United States"/>
    <s v="East"/>
    <s v="New Jersey"/>
    <s v="Elizabeth"/>
    <n v="7201"/>
    <x v="36"/>
    <s v="Fri"/>
    <d v="2015-02-08T00:00:00"/>
    <n v="2"/>
    <n v="-2531.4825000000001"/>
    <n v="1"/>
    <n v="919.09"/>
    <n v="87700"/>
    <n v="1"/>
    <n v="999.9"/>
    <s v="Erin"/>
  </r>
  <r>
    <n v="1020"/>
    <n v="1"/>
    <s v="Julie Porter"/>
    <s v="Critical"/>
    <n v="7.0000000000000007E-2"/>
    <s v="After Discount"/>
    <n v="4.13"/>
    <n v="5.04"/>
    <s v="Regular Air"/>
    <s v="Small Business"/>
    <s v="Office Supplies"/>
    <s v="Binders and Binder Accessories"/>
    <s v="Small Box"/>
    <x v="325"/>
    <n v="0.38"/>
    <s v="United States"/>
    <s v="Central"/>
    <s v="Kansas"/>
    <s v="Pittsburg"/>
    <n v="66762"/>
    <x v="36"/>
    <s v="Fri"/>
    <d v="2015-02-07T00:00:00"/>
    <n v="1"/>
    <n v="-76.424400000000006"/>
    <n v="20"/>
    <n v="79.06"/>
    <n v="88634"/>
    <n v="1"/>
    <n v="4.0599999999999996"/>
    <s v="Chris"/>
  </r>
  <r>
    <n v="1020"/>
    <n v="0"/>
    <s v="Julie Porter"/>
    <s v="Critical"/>
    <n v="0"/>
    <s v=" No Discount"/>
    <n v="4.4800000000000004"/>
    <n v="2.5"/>
    <s v="Regular Air"/>
    <s v="Small Business"/>
    <s v="Office Supplies"/>
    <s v="Envelopes"/>
    <s v="Small Box"/>
    <x v="326"/>
    <n v="0.37"/>
    <s v="United States"/>
    <s v="Central"/>
    <s v="Kansas"/>
    <s v="Pittsburg"/>
    <n v="66762"/>
    <x v="36"/>
    <s v="Fri"/>
    <d v="2015-02-08T00:00:00"/>
    <n v="2"/>
    <n v="8.7319999999999993"/>
    <n v="14"/>
    <n v="65.14"/>
    <n v="88634"/>
    <n v="0"/>
    <n v="4.4800000000000004"/>
    <s v="Chris"/>
  </r>
  <r>
    <n v="1533"/>
    <n v="1"/>
    <s v="Nicole Reid"/>
    <s v="High"/>
    <n v="0.02"/>
    <s v="After Discount"/>
    <n v="4.8899999999999997"/>
    <n v="4.93"/>
    <s v="Regular Air"/>
    <s v="Corporate"/>
    <s v="Technology"/>
    <s v="Computer Peripherals"/>
    <s v="Small Pack"/>
    <x v="327"/>
    <n v="0.66"/>
    <s v="United States"/>
    <s v="Central"/>
    <s v="Missouri"/>
    <s v="University City"/>
    <n v="63130"/>
    <x v="36"/>
    <s v="Fri"/>
    <d v="2015-02-07T00:00:00"/>
    <n v="1"/>
    <n v="-56.445999999999998"/>
    <n v="14"/>
    <n v="74.010000000000005"/>
    <n v="91328"/>
    <n v="1"/>
    <n v="4.87"/>
    <s v="Chris"/>
  </r>
  <r>
    <n v="1533"/>
    <n v="0"/>
    <s v="Nicole Reid"/>
    <s v="High"/>
    <n v="7.0000000000000007E-2"/>
    <s v="After Discount"/>
    <n v="10.06"/>
    <n v="2.06"/>
    <s v="Regular Air"/>
    <s v="Corporate"/>
    <s v="Office Supplies"/>
    <s v="Paper"/>
    <s v="Wrap Bag"/>
    <x v="33"/>
    <n v="0.39"/>
    <s v="United States"/>
    <s v="Central"/>
    <s v="Missouri"/>
    <s v="University City"/>
    <n v="63130"/>
    <x v="36"/>
    <s v="Fri"/>
    <d v="2015-02-07T00:00:00"/>
    <n v="1"/>
    <n v="33.189"/>
    <n v="5"/>
    <n v="48.1"/>
    <n v="91328"/>
    <n v="0"/>
    <n v="9.99"/>
    <s v="Chris"/>
  </r>
  <r>
    <n v="1927"/>
    <n v="1"/>
    <s v="Earl Alston"/>
    <s v="High"/>
    <n v="0.02"/>
    <s v="After Discount"/>
    <n v="259.70999999999998"/>
    <n v="66.67"/>
    <s v="Delivery Truck"/>
    <s v="Home Office"/>
    <s v="Furniture"/>
    <s v="Tables"/>
    <s v="Jumbo Box"/>
    <x v="328"/>
    <n v="0.65"/>
    <s v="United States"/>
    <s v="South"/>
    <s v="South Carolina"/>
    <s v="Greenville"/>
    <n v="29611"/>
    <x v="36"/>
    <s v="Fri"/>
    <d v="2015-02-06T00:00:00"/>
    <n v="0"/>
    <n v="-14.448"/>
    <n v="8"/>
    <n v="1757.15"/>
    <n v="88579"/>
    <n v="1"/>
    <n v="259.69"/>
    <s v="Sam"/>
  </r>
  <r>
    <n v="2135"/>
    <n v="1"/>
    <s v="Melvin Kendall"/>
    <s v="High"/>
    <n v="0.01"/>
    <s v="After Discount"/>
    <n v="28.99"/>
    <n v="8.59"/>
    <s v="Regular Air"/>
    <s v="Home Office"/>
    <s v="Technology"/>
    <s v="Telephones and Communication"/>
    <s v="Medium Box"/>
    <x v="329"/>
    <n v="0.56000000000000005"/>
    <s v="United States"/>
    <s v="West"/>
    <s v="New Mexico"/>
    <s v="Clovis"/>
    <n v="88101"/>
    <x v="36"/>
    <s v="Fri"/>
    <d v="2015-02-07T00:00:00"/>
    <n v="1"/>
    <n v="196.52328"/>
    <n v="21"/>
    <n v="556.61"/>
    <n v="91583"/>
    <n v="1"/>
    <n v="28.979999999999997"/>
    <s v="William"/>
  </r>
  <r>
    <n v="2486"/>
    <n v="0"/>
    <s v="Jack Horn"/>
    <s v="High"/>
    <n v="0.02"/>
    <s v="After Discount"/>
    <n v="71.37"/>
    <n v="69"/>
    <s v="Regular Air"/>
    <s v="Small Business"/>
    <s v="Furniture"/>
    <s v="Tables"/>
    <s v="Large Box"/>
    <x v="330"/>
    <n v="0.68"/>
    <s v="United States"/>
    <s v="South"/>
    <s v="Georgia"/>
    <s v="Statesboro"/>
    <n v="30458"/>
    <x v="36"/>
    <s v="Fri"/>
    <d v="2015-02-07T00:00:00"/>
    <n v="1"/>
    <n v="-439.90800000000002"/>
    <n v="4"/>
    <n v="237.62"/>
    <n v="91414"/>
    <n v="1"/>
    <n v="71.350000000000009"/>
    <s v="Sam"/>
  </r>
  <r>
    <n v="2486"/>
    <n v="0"/>
    <s v="Jack Horn"/>
    <s v="High"/>
    <n v="0.03"/>
    <s v="After Discount"/>
    <n v="205.99"/>
    <n v="8.99"/>
    <s v="Express Air"/>
    <s v="Small Business"/>
    <s v="Technology"/>
    <s v="Telephones and Communication"/>
    <s v="Small Box"/>
    <x v="331"/>
    <n v="0.6"/>
    <s v="United States"/>
    <s v="South"/>
    <s v="Georgia"/>
    <s v="Statesboro"/>
    <n v="30458"/>
    <x v="36"/>
    <s v="Fri"/>
    <d v="2015-02-08T00:00:00"/>
    <n v="2"/>
    <n v="1087.7159999999999"/>
    <n v="1"/>
    <n v="176.42"/>
    <n v="91414"/>
    <n v="0"/>
    <n v="205.96"/>
    <s v="Sam"/>
  </r>
  <r>
    <n v="389"/>
    <n v="1"/>
    <s v="Joel Buckley"/>
    <s v="Low"/>
    <n v="0.03"/>
    <s v="After Discount"/>
    <n v="160.97999999999999"/>
    <n v="30"/>
    <s v="Delivery Truck"/>
    <s v="Corporate"/>
    <s v="Furniture"/>
    <s v="Chairs &amp; Chairmats"/>
    <s v="Jumbo Drum"/>
    <x v="285"/>
    <n v="0.62"/>
    <s v="United States"/>
    <s v="Central"/>
    <s v="Nebraska"/>
    <s v="Lincoln"/>
    <n v="68502"/>
    <x v="36"/>
    <s v="Fri"/>
    <d v="2015-02-10T00:00:00"/>
    <n v="4"/>
    <n v="1273.2086999999999"/>
    <n v="11"/>
    <n v="1845.23"/>
    <n v="90338"/>
    <n v="1"/>
    <n v="160.94999999999999"/>
    <s v="Chris"/>
  </r>
  <r>
    <n v="1607"/>
    <n v="1"/>
    <s v="Kathleen Huang Hall"/>
    <s v="Low"/>
    <n v="0.1"/>
    <s v="After Discount"/>
    <n v="5.68"/>
    <n v="3.6"/>
    <s v="Express Air"/>
    <s v="Home Office"/>
    <s v="Office Supplies"/>
    <s v="Scissors, Rulers and Trimmers"/>
    <s v="Small Pack"/>
    <x v="332"/>
    <n v="0.56000000000000005"/>
    <s v="United States"/>
    <s v="East"/>
    <s v="New York"/>
    <s v="Freeport"/>
    <n v="11520"/>
    <x v="36"/>
    <s v="Fri"/>
    <d v="2015-02-10T00:00:00"/>
    <n v="4"/>
    <n v="-33.2956"/>
    <n v="21"/>
    <n v="118.35"/>
    <n v="87995"/>
    <n v="1"/>
    <n v="5.58"/>
    <s v="Erin"/>
  </r>
  <r>
    <n v="2270"/>
    <n v="1"/>
    <s v="Kristine Holden"/>
    <s v="Low"/>
    <n v="0.01"/>
    <s v="After Discount"/>
    <n v="20.48"/>
    <n v="6.32"/>
    <s v="Regular Air"/>
    <s v="Small Business"/>
    <s v="Office Supplies"/>
    <s v="Appliances"/>
    <s v="Small Box"/>
    <x v="333"/>
    <n v="0.57999999999999996"/>
    <s v="United States"/>
    <s v="South"/>
    <s v="South Carolina"/>
    <s v="Mauldin"/>
    <n v="29662"/>
    <x v="36"/>
    <s v="Fri"/>
    <d v="2015-02-08T00:00:00"/>
    <n v="2"/>
    <n v="711.24480000000005"/>
    <n v="18"/>
    <n v="375.03"/>
    <n v="89572"/>
    <n v="1"/>
    <n v="20.47"/>
    <s v="Sam"/>
  </r>
  <r>
    <n v="2270"/>
    <n v="0"/>
    <s v="Kristine Holden"/>
    <s v="Low"/>
    <n v="0.09"/>
    <s v="After Discount"/>
    <n v="1.86"/>
    <n v="2.58"/>
    <s v="Regular Air"/>
    <s v="Small Business"/>
    <s v="Office Supplies"/>
    <s v="Rubber Bands"/>
    <s v="Wrap Bag"/>
    <x v="177"/>
    <n v="0.82"/>
    <s v="United States"/>
    <s v="South"/>
    <s v="South Carolina"/>
    <s v="Mauldin"/>
    <n v="29662"/>
    <x v="36"/>
    <s v="Fri"/>
    <d v="2015-02-11T00:00:00"/>
    <n v="5"/>
    <n v="-1084.8469631999999"/>
    <n v="12"/>
    <n v="22.11"/>
    <n v="89572"/>
    <n v="0"/>
    <n v="1.77"/>
    <s v="Sam"/>
  </r>
  <r>
    <n v="2270"/>
    <n v="0"/>
    <s v="Kristine Holden"/>
    <s v="Low"/>
    <n v="0.08"/>
    <s v="After Discount"/>
    <n v="205.99"/>
    <n v="2.5"/>
    <s v="Regular Air"/>
    <s v="Small Business"/>
    <s v="Technology"/>
    <s v="Telephones and Communication"/>
    <s v="Small Box"/>
    <x v="268"/>
    <n v="0.59"/>
    <s v="United States"/>
    <s v="South"/>
    <s v="South Carolina"/>
    <s v="Mauldin"/>
    <n v="29662"/>
    <x v="36"/>
    <s v="Fri"/>
    <d v="2015-02-11T00:00:00"/>
    <n v="5"/>
    <n v="-156.77199999999999"/>
    <n v="17"/>
    <n v="2875.35"/>
    <n v="89572"/>
    <n v="0"/>
    <n v="205.91"/>
    <s v="Sam"/>
  </r>
  <r>
    <n v="697"/>
    <n v="1"/>
    <s v="Adam G Sawyer"/>
    <s v="Critical"/>
    <n v="0.08"/>
    <s v="After Discount"/>
    <n v="14.81"/>
    <n v="13.32"/>
    <s v="Regular Air"/>
    <s v="Corporate"/>
    <s v="Office Supplies"/>
    <s v="Appliances"/>
    <s v="Small Box"/>
    <x v="181"/>
    <n v="0.43"/>
    <s v="United States"/>
    <s v="Central"/>
    <s v="Indiana"/>
    <s v="East Chicago"/>
    <n v="46312"/>
    <x v="37"/>
    <s v="Sat"/>
    <d v="2015-02-09T00:00:00"/>
    <n v="2"/>
    <n v="-131.6172"/>
    <n v="20"/>
    <n v="292.18"/>
    <n v="89849"/>
    <n v="1"/>
    <n v="14.73"/>
    <s v="Chris"/>
  </r>
  <r>
    <n v="698"/>
    <n v="1"/>
    <s v="Nelson Hensley"/>
    <s v="Critical"/>
    <n v="0.08"/>
    <s v="After Discount"/>
    <n v="14.81"/>
    <n v="13.32"/>
    <s v="Regular Air"/>
    <s v="Corporate"/>
    <s v="Office Supplies"/>
    <s v="Appliances"/>
    <s v="Small Box"/>
    <x v="181"/>
    <n v="0.43"/>
    <s v="United States"/>
    <s v="West"/>
    <s v="Washington"/>
    <s v="Seattle"/>
    <n v="98105"/>
    <x v="37"/>
    <s v="Sat"/>
    <d v="2015-02-09T00:00:00"/>
    <n v="2"/>
    <n v="-253.11"/>
    <n v="79"/>
    <n v="1154.1199999999999"/>
    <n v="53410"/>
    <n v="1"/>
    <n v="14.73"/>
    <s v="William"/>
  </r>
  <r>
    <n v="2626"/>
    <n v="1"/>
    <s v="Lillian Fischer"/>
    <s v="High"/>
    <n v="0.1"/>
    <s v="After Discount"/>
    <n v="41.94"/>
    <n v="2.99"/>
    <s v="Regular Air"/>
    <s v="Consumer"/>
    <s v="Office Supplies"/>
    <s v="Binders and Binder Accessories"/>
    <s v="Small Box"/>
    <x v="334"/>
    <n v="0.35"/>
    <s v="United States"/>
    <s v="West"/>
    <s v="California"/>
    <s v="Menlo Park"/>
    <n v="94025"/>
    <x v="37"/>
    <s v="Sat"/>
    <d v="2015-02-08T00:00:00"/>
    <n v="1"/>
    <n v="164.08199999999999"/>
    <n v="6"/>
    <n v="237.8"/>
    <n v="90927"/>
    <n v="1"/>
    <n v="41.839999999999996"/>
    <s v="William"/>
  </r>
  <r>
    <n v="3351"/>
    <n v="0"/>
    <s v="Nathan Wyatt"/>
    <s v="High"/>
    <n v="0.06"/>
    <s v="After Discount"/>
    <n v="6.7"/>
    <n v="1.56"/>
    <s v="Express Air"/>
    <s v="Small Business"/>
    <s v="Office Supplies"/>
    <s v="Pens &amp; Art Supplies"/>
    <s v="Wrap Bag"/>
    <x v="335"/>
    <n v="0.52"/>
    <s v="United States"/>
    <s v="West"/>
    <s v="Washington"/>
    <s v="Pasco"/>
    <n v="99301"/>
    <x v="37"/>
    <s v="Sat"/>
    <d v="2015-02-09T00:00:00"/>
    <n v="2"/>
    <n v="40.6556"/>
    <n v="12"/>
    <n v="79.39"/>
    <n v="91298"/>
    <n v="1"/>
    <n v="6.6400000000000006"/>
    <s v="William"/>
  </r>
  <r>
    <n v="1121"/>
    <n v="1"/>
    <s v="Tonya Proctor"/>
    <s v="Low"/>
    <n v="0.04"/>
    <s v="After Discount"/>
    <n v="19.98"/>
    <n v="8.68"/>
    <s v="Regular Air"/>
    <s v="Consumer"/>
    <s v="Office Supplies"/>
    <s v="Paper"/>
    <s v="Small Box"/>
    <x v="218"/>
    <n v="0.37"/>
    <s v="United States"/>
    <s v="West"/>
    <s v="California"/>
    <s v="Temecula"/>
    <n v="92592"/>
    <x v="37"/>
    <s v="Sat"/>
    <d v="2015-02-14T00:00:00"/>
    <n v="7"/>
    <n v="108"/>
    <n v="8"/>
    <n v="168.04"/>
    <n v="86767"/>
    <n v="1"/>
    <n v="19.940000000000001"/>
    <s v="William"/>
  </r>
  <r>
    <n v="1121"/>
    <n v="0"/>
    <s v="Tonya Proctor"/>
    <s v="Low"/>
    <n v="0.08"/>
    <s v="After Discount"/>
    <n v="125.99"/>
    <n v="7.69"/>
    <s v="Regular Air"/>
    <s v="Consumer"/>
    <s v="Technology"/>
    <s v="Telephones and Communication"/>
    <s v="Small Box"/>
    <x v="336"/>
    <n v="0.57999999999999996"/>
    <s v="United States"/>
    <s v="West"/>
    <s v="California"/>
    <s v="Temecula"/>
    <n v="92592"/>
    <x v="37"/>
    <s v="Sat"/>
    <d v="2015-02-09T00:00:00"/>
    <n v="2"/>
    <n v="377.154"/>
    <n v="7"/>
    <n v="703.46"/>
    <n v="86767"/>
    <n v="0"/>
    <n v="125.91"/>
    <s v="William"/>
  </r>
  <r>
    <n v="1723"/>
    <n v="0"/>
    <s v="Constance Flowers"/>
    <s v="Medium"/>
    <n v="0.05"/>
    <s v="After Discount"/>
    <n v="6.68"/>
    <n v="5.66"/>
    <s v="Regular Air"/>
    <s v="Corporate"/>
    <s v="Office Supplies"/>
    <s v="Paper"/>
    <s v="Small Box"/>
    <x v="337"/>
    <n v="0.37"/>
    <s v="United States"/>
    <s v="West"/>
    <s v="California"/>
    <s v="San Diego"/>
    <n v="92037"/>
    <x v="37"/>
    <s v="Sat"/>
    <d v="2015-02-09T00:00:00"/>
    <n v="2"/>
    <n v="-66.48"/>
    <n v="46"/>
    <n v="320.93"/>
    <n v="44002"/>
    <n v="1"/>
    <n v="6.63"/>
    <s v="William"/>
  </r>
  <r>
    <n v="1723"/>
    <n v="0"/>
    <s v="Constance Flowers"/>
    <s v="Medium"/>
    <n v="0.03"/>
    <s v="After Discount"/>
    <n v="17.7"/>
    <n v="9.4700000000000006"/>
    <s v="Regular Air"/>
    <s v="Corporate"/>
    <s v="Office Supplies"/>
    <s v="Storage &amp; Organization"/>
    <s v="Small Box"/>
    <x v="338"/>
    <n v="0.59"/>
    <s v="United States"/>
    <s v="West"/>
    <s v="California"/>
    <s v="San Diego"/>
    <n v="92037"/>
    <x v="37"/>
    <s v="Sat"/>
    <d v="2015-02-07T00:00:00"/>
    <n v="0"/>
    <n v="-52.33"/>
    <n v="14"/>
    <n v="261.85000000000002"/>
    <n v="44002"/>
    <n v="0"/>
    <n v="17.669999999999998"/>
    <s v="William"/>
  </r>
  <r>
    <n v="2813"/>
    <n v="1"/>
    <s v="Marjorie Burnette"/>
    <s v="Medium"/>
    <n v="7.0000000000000007E-2"/>
    <s v="After Discount"/>
    <n v="30.56"/>
    <n v="2.99"/>
    <s v="Regular Air"/>
    <s v="Corporate"/>
    <s v="Office Supplies"/>
    <s v="Binders and Binder Accessories"/>
    <s v="Small Box"/>
    <x v="339"/>
    <n v="0.35"/>
    <s v="United States"/>
    <s v="South"/>
    <s v="Tennessee"/>
    <s v="Cleveland"/>
    <n v="37311"/>
    <x v="37"/>
    <s v="Sat"/>
    <d v="2015-02-07T00:00:00"/>
    <n v="0"/>
    <n v="-95.618600000000001"/>
    <n v="12"/>
    <n v="364.92"/>
    <n v="88819"/>
    <n v="1"/>
    <n v="30.49"/>
    <s v="Sam"/>
  </r>
  <r>
    <n v="1026"/>
    <n v="1"/>
    <s v="Eugene Kerr"/>
    <s v="Not Specified"/>
    <n v="0.08"/>
    <s v="After Discount"/>
    <n v="65.989999999999995"/>
    <n v="5.92"/>
    <s v="Regular Air"/>
    <s v="Small Business"/>
    <s v="Technology"/>
    <s v="Telephones and Communication"/>
    <s v="Small Box"/>
    <x v="340"/>
    <n v="0.57999999999999996"/>
    <s v="United States"/>
    <s v="East"/>
    <s v="New York"/>
    <s v="Central Islip"/>
    <n v="11722"/>
    <x v="37"/>
    <s v="Sat"/>
    <d v="2015-02-07T00:00:00"/>
    <n v="0"/>
    <n v="624.40164000000004"/>
    <n v="22"/>
    <n v="1137.5999999999999"/>
    <n v="89005"/>
    <n v="1"/>
    <n v="65.91"/>
    <s v="Erin"/>
  </r>
  <r>
    <n v="3403"/>
    <n v="1"/>
    <s v="Tammy Buckley"/>
    <s v="High"/>
    <n v="0.1"/>
    <s v="After Discount"/>
    <n v="105.98"/>
    <n v="13.99"/>
    <s v="Express Air"/>
    <s v="Consumer"/>
    <s v="Furniture"/>
    <s v="Office Furnishings"/>
    <s v="Medium Box"/>
    <x v="341"/>
    <n v="0.65"/>
    <s v="United States"/>
    <s v="West"/>
    <s v="Wyoming"/>
    <s v="Cheyenne"/>
    <n v="82001"/>
    <x v="38"/>
    <s v="Sun"/>
    <d v="2015-02-11T00:00:00"/>
    <n v="3"/>
    <n v="349.48500000000001"/>
    <n v="5"/>
    <n v="506.5"/>
    <n v="87530"/>
    <n v="1"/>
    <n v="105.88000000000001"/>
    <s v="William"/>
  </r>
  <r>
    <n v="471"/>
    <n v="1"/>
    <s v="Ross Simpson"/>
    <s v="Not Specified"/>
    <n v="7.0000000000000007E-2"/>
    <s v="After Discount"/>
    <n v="179.99"/>
    <n v="19.989999999999998"/>
    <s v="Express Air"/>
    <s v="Consumer"/>
    <s v="Technology"/>
    <s v="Computer Peripherals"/>
    <s v="Small Box"/>
    <x v="225"/>
    <n v="0.48"/>
    <s v="United States"/>
    <s v="South"/>
    <s v="Georgia"/>
    <s v="Atlanta"/>
    <n v="30318"/>
    <x v="38"/>
    <s v="Sun"/>
    <d v="2015-02-08T00:00:00"/>
    <n v="0"/>
    <n v="-568.53510000000006"/>
    <n v="4"/>
    <n v="718.03"/>
    <n v="3138"/>
    <n v="1"/>
    <n v="179.92000000000002"/>
    <s v="Sam"/>
  </r>
  <r>
    <n v="472"/>
    <n v="1"/>
    <s v="Donna Craven"/>
    <s v="Not Specified"/>
    <n v="7.0000000000000007E-2"/>
    <s v="After Discount"/>
    <n v="179.99"/>
    <n v="19.989999999999998"/>
    <s v="Express Air"/>
    <s v="Consumer"/>
    <s v="Technology"/>
    <s v="Computer Peripherals"/>
    <s v="Small Box"/>
    <x v="225"/>
    <n v="0.48"/>
    <s v="United States"/>
    <s v="East"/>
    <s v="Maryland"/>
    <s v="Randallstown"/>
    <n v="21133"/>
    <x v="38"/>
    <s v="Sun"/>
    <d v="2015-02-08T00:00:00"/>
    <n v="0"/>
    <n v="-427.47"/>
    <n v="1"/>
    <n v="179.51"/>
    <n v="88023"/>
    <n v="1"/>
    <n v="179.92000000000002"/>
    <s v="Erin"/>
  </r>
  <r>
    <n v="2151"/>
    <n v="0"/>
    <s v="Melinda Rogers"/>
    <s v="High"/>
    <n v="0.08"/>
    <s v="After Discount"/>
    <n v="5.74"/>
    <n v="5.01"/>
    <s v="Regular Air"/>
    <s v="Corporate"/>
    <s v="Office Supplies"/>
    <s v="Binders and Binder Accessories"/>
    <s v="Small Box"/>
    <x v="342"/>
    <n v="0.39"/>
    <s v="United States"/>
    <s v="Central"/>
    <s v="Iowa"/>
    <s v="Dubuque"/>
    <n v="52001"/>
    <x v="39"/>
    <s v="Mon"/>
    <d v="2015-02-11T00:00:00"/>
    <n v="2"/>
    <n v="-6.9308199999999998"/>
    <n v="1"/>
    <n v="7.21"/>
    <n v="90405"/>
    <n v="1"/>
    <n v="5.66"/>
    <s v="Chris"/>
  </r>
  <r>
    <n v="1671"/>
    <n v="1"/>
    <s v="Mitchell Ross"/>
    <s v="Low"/>
    <n v="0.1"/>
    <s v="After Discount"/>
    <n v="4.13"/>
    <n v="0.99"/>
    <s v="Regular Air"/>
    <s v="Small Business"/>
    <s v="Office Supplies"/>
    <s v="Labels"/>
    <s v="Small Box"/>
    <x v="89"/>
    <n v="0.39"/>
    <s v="United States"/>
    <s v="South"/>
    <s v="Virginia"/>
    <s v="Burke"/>
    <n v="22015"/>
    <x v="39"/>
    <s v="Mon"/>
    <d v="2015-02-13T00:00:00"/>
    <n v="4"/>
    <n v="-40.53"/>
    <n v="13"/>
    <n v="52.16"/>
    <n v="86724"/>
    <n v="1"/>
    <n v="4.03"/>
    <s v="Sam"/>
  </r>
  <r>
    <n v="1574"/>
    <n v="1"/>
    <s v="Sherry Hurley"/>
    <s v="Medium"/>
    <n v="7.0000000000000007E-2"/>
    <s v="After Discount"/>
    <n v="20.95"/>
    <n v="5.99"/>
    <s v="Regular Air"/>
    <s v="Consumer"/>
    <s v="Technology"/>
    <s v="Computer Peripherals"/>
    <s v="Small Box"/>
    <x v="61"/>
    <n v="0.65"/>
    <s v="United States"/>
    <s v="South"/>
    <s v="North Carolina"/>
    <s v="Fayetteville"/>
    <n v="28314"/>
    <x v="39"/>
    <s v="Mon"/>
    <d v="2015-02-10T00:00:00"/>
    <n v="1"/>
    <n v="27.234000000000002"/>
    <n v="19"/>
    <n v="391.4"/>
    <n v="86966"/>
    <n v="1"/>
    <n v="20.88"/>
    <s v="Sam"/>
  </r>
  <r>
    <n v="2619"/>
    <n v="1"/>
    <s v="Brandon E Shepherd"/>
    <s v="Not Specified"/>
    <n v="0.1"/>
    <s v="After Discount"/>
    <n v="30.98"/>
    <n v="8.99"/>
    <s v="Regular Air"/>
    <s v="Corporate"/>
    <s v="Office Supplies"/>
    <s v="Pens &amp; Art Supplies"/>
    <s v="Small Pack"/>
    <x v="94"/>
    <n v="0.57999999999999996"/>
    <s v="United States"/>
    <s v="Central"/>
    <s v="South Dakota"/>
    <s v="Sioux Falls"/>
    <n v="57103"/>
    <x v="39"/>
    <s v="Mon"/>
    <d v="2015-02-11T00:00:00"/>
    <n v="2"/>
    <n v="-20.222799999999999"/>
    <n v="4"/>
    <n v="119.37"/>
    <n v="88015"/>
    <n v="1"/>
    <n v="30.88"/>
    <s v="Chris"/>
  </r>
  <r>
    <n v="491"/>
    <n v="1"/>
    <s v="Toni Swanson"/>
    <s v="Critical"/>
    <n v="0.01"/>
    <s v="After Discount"/>
    <n v="4.9800000000000004"/>
    <n v="6.07"/>
    <s v="Regular Air"/>
    <s v="Consumer"/>
    <s v="Office Supplies"/>
    <s v="Paper"/>
    <s v="Small Box"/>
    <x v="251"/>
    <n v="0.36"/>
    <s v="United States"/>
    <s v="East"/>
    <s v="New York"/>
    <s v="New York City"/>
    <n v="10154"/>
    <x v="40"/>
    <s v="Tue"/>
    <d v="2015-02-11T00:00:00"/>
    <n v="1"/>
    <n v="-69.069999999999993"/>
    <n v="41"/>
    <n v="217"/>
    <n v="10464"/>
    <n v="1"/>
    <n v="4.9700000000000006"/>
    <s v="Erin"/>
  </r>
  <r>
    <n v="494"/>
    <n v="1"/>
    <s v="Jimmy Alston Holder"/>
    <s v="Critical"/>
    <n v="0.01"/>
    <s v="After Discount"/>
    <n v="4.9800000000000004"/>
    <n v="6.07"/>
    <s v="Regular Air"/>
    <s v="Consumer"/>
    <s v="Office Supplies"/>
    <s v="Paper"/>
    <s v="Small Box"/>
    <x v="251"/>
    <n v="0.36"/>
    <s v="United States"/>
    <s v="West"/>
    <s v="Washington"/>
    <s v="Seattle"/>
    <n v="98115"/>
    <x v="40"/>
    <s v="Tue"/>
    <d v="2015-02-11T00:00:00"/>
    <n v="1"/>
    <n v="-35.916400000000003"/>
    <n v="10"/>
    <n v="52.93"/>
    <n v="88907"/>
    <n v="1"/>
    <n v="4.9700000000000006"/>
    <s v="William"/>
  </r>
  <r>
    <n v="1267"/>
    <n v="1"/>
    <s v="Rosemary Branch"/>
    <s v="Critical"/>
    <n v="0.01"/>
    <s v="After Discount"/>
    <n v="13.99"/>
    <n v="7.51"/>
    <s v="Regular Air"/>
    <s v="Corporate"/>
    <s v="Technology"/>
    <s v="Office Machines"/>
    <s v="Medium Box"/>
    <x v="343"/>
    <n v="0.39"/>
    <s v="United States"/>
    <s v="South"/>
    <s v="Florida"/>
    <s v="Boca Raton"/>
    <n v="33433"/>
    <x v="40"/>
    <s v="Tue"/>
    <d v="2015-02-11T00:00:00"/>
    <n v="1"/>
    <n v="533.74199999999996"/>
    <n v="2"/>
    <n v="29.85"/>
    <n v="89514"/>
    <n v="1"/>
    <n v="13.98"/>
    <s v="Sam"/>
  </r>
  <r>
    <n v="1361"/>
    <n v="0"/>
    <s v="Kristina Collier"/>
    <s v="Critical"/>
    <n v="0.01"/>
    <s v="After Discount"/>
    <n v="6.48"/>
    <n v="6.22"/>
    <s v="Express Air"/>
    <s v="Consumer"/>
    <s v="Office Supplies"/>
    <s v="Paper"/>
    <s v="Small Box"/>
    <x v="344"/>
    <n v="0.37"/>
    <s v="United States"/>
    <s v="Central"/>
    <s v="Michigan"/>
    <s v="Allen Park"/>
    <n v="48101"/>
    <x v="40"/>
    <s v="Tue"/>
    <d v="2015-02-11T00:00:00"/>
    <n v="1"/>
    <n v="-15.6312"/>
    <n v="9"/>
    <n v="69.459999999999994"/>
    <n v="89596"/>
    <n v="1"/>
    <n v="6.4700000000000006"/>
    <s v="Chris"/>
  </r>
  <r>
    <n v="1361"/>
    <n v="0"/>
    <s v="Kristina Collier"/>
    <s v="Critical"/>
    <n v="0.03"/>
    <s v="After Discount"/>
    <n v="85.99"/>
    <n v="3.3"/>
    <s v="Regular Air"/>
    <s v="Consumer"/>
    <s v="Technology"/>
    <s v="Telephones and Communication"/>
    <s v="Small Pack"/>
    <x v="155"/>
    <n v="0.37"/>
    <s v="United States"/>
    <s v="Central"/>
    <s v="Michigan"/>
    <s v="Allen Park"/>
    <n v="48101"/>
    <x v="40"/>
    <s v="Tue"/>
    <d v="2015-02-12T00:00:00"/>
    <n v="2"/>
    <n v="790.54679999999996"/>
    <n v="16"/>
    <n v="1145.72"/>
    <n v="89596"/>
    <n v="0"/>
    <n v="85.96"/>
    <s v="Chris"/>
  </r>
  <r>
    <n v="2204"/>
    <n v="0"/>
    <s v="Oscar Ford"/>
    <s v="Critical"/>
    <n v="0.04"/>
    <s v="After Discount"/>
    <n v="296.18"/>
    <n v="154.12"/>
    <s v="Delivery Truck"/>
    <s v="Consumer"/>
    <s v="Furniture"/>
    <s v="Tables"/>
    <s v="Jumbo Box"/>
    <x v="345"/>
    <n v="0.76"/>
    <s v="United States"/>
    <s v="Central"/>
    <s v="Minnesota"/>
    <s v="Burnsville"/>
    <n v="55337"/>
    <x v="40"/>
    <s v="Tue"/>
    <d v="2015-02-11T00:00:00"/>
    <n v="1"/>
    <n v="-87.998040000000003"/>
    <n v="20"/>
    <n v="5768.12"/>
    <n v="86053"/>
    <n v="1"/>
    <n v="296.14"/>
    <s v="Chris"/>
  </r>
  <r>
    <n v="1526"/>
    <n v="1"/>
    <s v="Larry Hall"/>
    <s v="High"/>
    <n v="0.04"/>
    <s v="After Discount"/>
    <n v="11.34"/>
    <n v="5.01"/>
    <s v="Regular Air"/>
    <s v="Home Office"/>
    <s v="Office Supplies"/>
    <s v="Paper"/>
    <s v="Small Box"/>
    <x v="118"/>
    <n v="0.36"/>
    <s v="United States"/>
    <s v="South"/>
    <s v="Alabama"/>
    <s v="Birmingham"/>
    <n v="35211"/>
    <x v="40"/>
    <s v="Tue"/>
    <d v="2015-02-11T00:00:00"/>
    <n v="1"/>
    <n v="-189.22399999999999"/>
    <n v="10"/>
    <n v="115.53"/>
    <n v="86812"/>
    <n v="1"/>
    <n v="11.3"/>
    <s v="Sam"/>
  </r>
  <r>
    <n v="1338"/>
    <n v="1"/>
    <s v="Denise McIntosh"/>
    <s v="Low"/>
    <n v="0.02"/>
    <s v="After Discount"/>
    <n v="55.99"/>
    <n v="3.3"/>
    <s v="Regular Air"/>
    <s v="Home Office"/>
    <s v="Technology"/>
    <s v="Telephones and Communication"/>
    <s v="Small Pack"/>
    <x v="346"/>
    <n v="0.59"/>
    <s v="United States"/>
    <s v="Central"/>
    <s v="Illinois"/>
    <s v="Chicago"/>
    <n v="60623"/>
    <x v="40"/>
    <s v="Tue"/>
    <d v="2015-02-10T00:00:00"/>
    <n v="0"/>
    <n v="525.20039999999995"/>
    <n v="16"/>
    <n v="761.16"/>
    <n v="91244"/>
    <n v="1"/>
    <n v="55.97"/>
    <s v="Chris"/>
  </r>
  <r>
    <n v="1340"/>
    <n v="1"/>
    <s v="Marie Bass"/>
    <s v="Low"/>
    <n v="0"/>
    <s v=" No Discount"/>
    <n v="22.38"/>
    <n v="15.1"/>
    <s v="Express Air"/>
    <s v="Home Office"/>
    <s v="Office Supplies"/>
    <s v="Binders and Binder Accessories"/>
    <s v="Small Box"/>
    <x v="347"/>
    <n v="0.38"/>
    <s v="United States"/>
    <s v="East"/>
    <s v="New York"/>
    <s v="New York City"/>
    <n v="10170"/>
    <x v="40"/>
    <s v="Tue"/>
    <d v="2015-02-17T00:00:00"/>
    <n v="7"/>
    <n v="-52.646999999999998"/>
    <n v="29"/>
    <n v="682.68"/>
    <n v="21636"/>
    <n v="1"/>
    <n v="22.38"/>
    <s v="Erin"/>
  </r>
  <r>
    <n v="1340"/>
    <n v="0"/>
    <s v="Marie Bass"/>
    <s v="Low"/>
    <n v="7.0000000000000007E-2"/>
    <s v="After Discount"/>
    <n v="5.98"/>
    <n v="4.6900000000000004"/>
    <s v="Regular Air"/>
    <s v="Home Office"/>
    <s v="Office Supplies"/>
    <s v="Storage &amp; Organization"/>
    <s v="Small Box"/>
    <x v="54"/>
    <n v="0.68"/>
    <s v="United States"/>
    <s v="East"/>
    <s v="New York"/>
    <s v="New York City"/>
    <n v="10170"/>
    <x v="40"/>
    <s v="Tue"/>
    <d v="2015-02-15T00:00:00"/>
    <n v="5"/>
    <n v="-24.44"/>
    <n v="11"/>
    <n v="73.44"/>
    <n v="21636"/>
    <n v="0"/>
    <n v="5.91"/>
    <s v="Erin"/>
  </r>
  <r>
    <n v="1340"/>
    <n v="0"/>
    <s v="Marie Bass"/>
    <s v="Low"/>
    <n v="0.02"/>
    <s v="After Discount"/>
    <n v="55.99"/>
    <n v="3.3"/>
    <s v="Regular Air"/>
    <s v="Home Office"/>
    <s v="Technology"/>
    <s v="Telephones and Communication"/>
    <s v="Small Pack"/>
    <x v="346"/>
    <n v="0.59"/>
    <s v="United States"/>
    <s v="East"/>
    <s v="New York"/>
    <s v="New York City"/>
    <n v="10170"/>
    <x v="40"/>
    <s v="Tue"/>
    <d v="2015-02-10T00:00:00"/>
    <n v="0"/>
    <n v="366.50700000000001"/>
    <n v="63"/>
    <n v="2997.07"/>
    <n v="21636"/>
    <n v="0"/>
    <n v="55.97"/>
    <s v="Erin"/>
  </r>
  <r>
    <n v="1341"/>
    <n v="1"/>
    <s v="Edward Bynum"/>
    <s v="Low"/>
    <n v="7.0000000000000007E-2"/>
    <s v="After Discount"/>
    <n v="5.98"/>
    <n v="4.6900000000000004"/>
    <s v="Regular Air"/>
    <s v="Home Office"/>
    <s v="Office Supplies"/>
    <s v="Storage &amp; Organization"/>
    <s v="Small Box"/>
    <x v="54"/>
    <n v="0.68"/>
    <s v="United States"/>
    <s v="East"/>
    <s v="Pennsylvania"/>
    <s v="Chambersburg"/>
    <n v="17201"/>
    <x v="40"/>
    <s v="Tue"/>
    <d v="2015-02-15T00:00:00"/>
    <n v="5"/>
    <n v="-12.7088"/>
    <n v="3"/>
    <n v="20.03"/>
    <n v="91244"/>
    <n v="0"/>
    <n v="5.91"/>
    <s v="Erin"/>
  </r>
  <r>
    <n v="3004"/>
    <n v="1"/>
    <s v="Maurice Everett"/>
    <s v="Low"/>
    <n v="0.08"/>
    <s v="After Discount"/>
    <n v="6.48"/>
    <n v="6.81"/>
    <s v="Regular Air"/>
    <s v="Corporate"/>
    <s v="Office Supplies"/>
    <s v="Paper"/>
    <s v="Small Box"/>
    <x v="348"/>
    <n v="0.36"/>
    <s v="United States"/>
    <s v="West"/>
    <s v="California"/>
    <s v="Los Angeles"/>
    <n v="90049"/>
    <x v="40"/>
    <s v="Tue"/>
    <d v="2015-02-15T00:00:00"/>
    <n v="5"/>
    <n v="-94.59"/>
    <n v="58"/>
    <n v="382.33"/>
    <n v="54949"/>
    <n v="1"/>
    <n v="6.4"/>
    <s v="William"/>
  </r>
  <r>
    <n v="3004"/>
    <n v="0"/>
    <s v="Maurice Everett"/>
    <s v="Low"/>
    <n v="0.09"/>
    <s v="After Discount"/>
    <n v="20.98"/>
    <n v="53.03"/>
    <s v="Delivery Truck"/>
    <s v="Corporate"/>
    <s v="Office Supplies"/>
    <s v="Storage &amp; Organization"/>
    <s v="Jumbo Drum"/>
    <x v="349"/>
    <n v="0.78"/>
    <s v="United States"/>
    <s v="West"/>
    <s v="California"/>
    <s v="Los Angeles"/>
    <n v="90049"/>
    <x v="40"/>
    <s v="Tue"/>
    <d v="2015-02-17T00:00:00"/>
    <n v="7"/>
    <n v="-293.74"/>
    <n v="13"/>
    <n v="356.61"/>
    <n v="54949"/>
    <n v="0"/>
    <n v="20.89"/>
    <s v="William"/>
  </r>
  <r>
    <n v="3006"/>
    <n v="1"/>
    <s v="Thomas Spence"/>
    <s v="Low"/>
    <n v="0.08"/>
    <s v="After Discount"/>
    <n v="6.48"/>
    <n v="6.81"/>
    <s v="Regular Air"/>
    <s v="Corporate"/>
    <s v="Office Supplies"/>
    <s v="Paper"/>
    <s v="Small Box"/>
    <x v="348"/>
    <n v="0.36"/>
    <s v="United States"/>
    <s v="West"/>
    <s v="Idaho"/>
    <s v="Idaho Falls"/>
    <n v="83402"/>
    <x v="40"/>
    <s v="Tue"/>
    <d v="2015-02-15T00:00:00"/>
    <n v="5"/>
    <n v="-49.186799999999998"/>
    <n v="14"/>
    <n v="92.29"/>
    <n v="91388"/>
    <n v="1"/>
    <n v="6.4"/>
    <s v="William"/>
  </r>
  <r>
    <n v="3006"/>
    <n v="0"/>
    <s v="Thomas Spence"/>
    <s v="Low"/>
    <n v="0.09"/>
    <s v="After Discount"/>
    <n v="20.98"/>
    <n v="53.03"/>
    <s v="Delivery Truck"/>
    <s v="Corporate"/>
    <s v="Office Supplies"/>
    <s v="Storage &amp; Organization"/>
    <s v="Jumbo Drum"/>
    <x v="349"/>
    <n v="0.78"/>
    <s v="United States"/>
    <s v="West"/>
    <s v="Idaho"/>
    <s v="Idaho Falls"/>
    <n v="83402"/>
    <x v="40"/>
    <s v="Tue"/>
    <d v="2015-02-17T00:00:00"/>
    <n v="7"/>
    <n v="-152.7448"/>
    <n v="3"/>
    <n v="82.29"/>
    <n v="91388"/>
    <n v="0"/>
    <n v="20.89"/>
    <s v="William"/>
  </r>
  <r>
    <n v="1132"/>
    <n v="1"/>
    <s v="Michael Robbins"/>
    <s v="Medium"/>
    <n v="0.06"/>
    <s v="After Discount"/>
    <n v="6.37"/>
    <n v="5.19"/>
    <s v="Regular Air"/>
    <s v="Corporate"/>
    <s v="Office Supplies"/>
    <s v="Binders and Binder Accessories"/>
    <s v="Small Box"/>
    <x v="290"/>
    <n v="0.38"/>
    <s v="United States"/>
    <s v="Central"/>
    <s v="Texas"/>
    <s v="Euless"/>
    <n v="76039"/>
    <x v="40"/>
    <s v="Tue"/>
    <d v="2015-02-11T00:00:00"/>
    <n v="1"/>
    <n v="-48.219499999999996"/>
    <n v="6"/>
    <n v="37.700000000000003"/>
    <n v="88101"/>
    <n v="1"/>
    <n v="6.3100000000000005"/>
    <s v="Chris"/>
  </r>
  <r>
    <n v="2145"/>
    <n v="1"/>
    <s v="Kerry Hardy"/>
    <s v="Medium"/>
    <n v="0"/>
    <s v=" No Discount"/>
    <n v="20.28"/>
    <n v="14.39"/>
    <s v="Regular Air"/>
    <s v="Corporate"/>
    <s v="Furniture"/>
    <s v="Office Furnishings"/>
    <s v="Small Box"/>
    <x v="223"/>
    <n v="0.47"/>
    <s v="United States"/>
    <s v="South"/>
    <s v="Florida"/>
    <s v="Fort Lauderdale"/>
    <n v="33311"/>
    <x v="40"/>
    <s v="Tue"/>
    <d v="2015-02-12T00:00:00"/>
    <n v="2"/>
    <n v="15.678000000000001"/>
    <n v="11"/>
    <n v="237.83"/>
    <n v="87072"/>
    <n v="1"/>
    <n v="20.28"/>
    <s v="Sam"/>
  </r>
  <r>
    <n v="1633"/>
    <n v="1"/>
    <s v="Gerald Raynor"/>
    <s v="Not Specified"/>
    <n v="0.03"/>
    <s v="After Discount"/>
    <n v="5.98"/>
    <n v="3.85"/>
    <s v="Regular Air"/>
    <s v="Home Office"/>
    <s v="Technology"/>
    <s v="Computer Peripherals"/>
    <s v="Small Pack"/>
    <x v="350"/>
    <n v="0.68"/>
    <s v="United States"/>
    <s v="South"/>
    <s v="Mississippi"/>
    <s v="Horn Lake"/>
    <n v="38637"/>
    <x v="40"/>
    <s v="Tue"/>
    <d v="2015-02-12T00:00:00"/>
    <n v="2"/>
    <n v="-76.106800000000007"/>
    <n v="6"/>
    <n v="38.54"/>
    <n v="90531"/>
    <n v="1"/>
    <n v="5.95"/>
    <s v="Sam"/>
  </r>
  <r>
    <n v="2302"/>
    <n v="0"/>
    <s v="Beth Dolan"/>
    <s v="Critical"/>
    <n v="7.0000000000000007E-2"/>
    <s v="After Discount"/>
    <n v="270.98"/>
    <n v="50"/>
    <s v="Delivery Truck"/>
    <s v="Corporate"/>
    <s v="Furniture"/>
    <s v="Chairs &amp; Chairmats"/>
    <s v="Jumbo Drum"/>
    <x v="351"/>
    <n v="0.77"/>
    <s v="United States"/>
    <s v="South"/>
    <s v="Florida"/>
    <s v="Panama City"/>
    <n v="32404"/>
    <x v="41"/>
    <s v="Wed"/>
    <d v="2015-02-13T00:00:00"/>
    <n v="2"/>
    <n v="27.725999999999999"/>
    <n v="9"/>
    <n v="2439.37"/>
    <n v="87695"/>
    <n v="1"/>
    <n v="270.91000000000003"/>
    <s v="Sam"/>
  </r>
  <r>
    <n v="2303"/>
    <n v="0"/>
    <s v="Joe Baldwin"/>
    <s v="Critical"/>
    <n v="7.0000000000000007E-2"/>
    <s v="After Discount"/>
    <n v="270.98"/>
    <n v="50"/>
    <s v="Delivery Truck"/>
    <s v="Corporate"/>
    <s v="Furniture"/>
    <s v="Chairs &amp; Chairmats"/>
    <s v="Jumbo Drum"/>
    <x v="351"/>
    <n v="0.77"/>
    <s v="United States"/>
    <s v="East"/>
    <s v="New York"/>
    <s v="New York City"/>
    <n v="10011"/>
    <x v="41"/>
    <s v="Wed"/>
    <d v="2015-02-13T00:00:00"/>
    <n v="2"/>
    <n v="-96.05"/>
    <n v="36"/>
    <n v="9757.48"/>
    <n v="47493"/>
    <n v="1"/>
    <n v="270.91000000000003"/>
    <s v="Erin"/>
  </r>
  <r>
    <n v="1354"/>
    <n v="1"/>
    <s v="Aaron Dillon"/>
    <s v="High"/>
    <n v="0.1"/>
    <s v="After Discount"/>
    <n v="4.13"/>
    <n v="0.99"/>
    <s v="Regular Air"/>
    <s v="Consumer"/>
    <s v="Office Supplies"/>
    <s v="Labels"/>
    <s v="Small Box"/>
    <x v="89"/>
    <n v="0.39"/>
    <s v="United States"/>
    <s v="Central"/>
    <s v="Texas"/>
    <s v="Weatherford"/>
    <n v="76086"/>
    <x v="41"/>
    <s v="Wed"/>
    <d v="2015-02-11T00:00:00"/>
    <n v="0"/>
    <n v="-1.0711999999999999"/>
    <n v="2"/>
    <n v="8.3000000000000007"/>
    <n v="91209"/>
    <n v="1"/>
    <n v="4.03"/>
    <s v="Chris"/>
  </r>
  <r>
    <n v="1354"/>
    <n v="0"/>
    <s v="Aaron Dillon"/>
    <s v="High"/>
    <n v="0.04"/>
    <s v="After Discount"/>
    <n v="4.9800000000000004"/>
    <n v="0.49"/>
    <s v="Regular Air"/>
    <s v="Consumer"/>
    <s v="Office Supplies"/>
    <s v="Labels"/>
    <s v="Small Box"/>
    <x v="352"/>
    <n v="0.39"/>
    <s v="United States"/>
    <s v="Central"/>
    <s v="Texas"/>
    <s v="Weatherford"/>
    <n v="76086"/>
    <x v="41"/>
    <s v="Wed"/>
    <d v="2015-02-13T00:00:00"/>
    <n v="2"/>
    <n v="4.4104000000000001"/>
    <n v="2"/>
    <n v="10.039999999999999"/>
    <n v="91209"/>
    <n v="0"/>
    <n v="4.9400000000000004"/>
    <s v="Chris"/>
  </r>
  <r>
    <n v="2072"/>
    <n v="0"/>
    <s v="Malcolm S Lanier"/>
    <s v="High"/>
    <n v="0.09"/>
    <s v="After Discount"/>
    <n v="260.98"/>
    <n v="41.91"/>
    <s v="Delivery Truck"/>
    <s v="Corporate"/>
    <s v="Furniture"/>
    <s v="Bookcases"/>
    <s v="Jumbo Box"/>
    <x v="125"/>
    <n v="0.59"/>
    <s v="United States"/>
    <s v="Central"/>
    <s v="Michigan"/>
    <s v="Flint"/>
    <n v="48505"/>
    <x v="41"/>
    <s v="Wed"/>
    <d v="2015-02-13T00:00:00"/>
    <n v="2"/>
    <n v="1307.2692"/>
    <n v="14"/>
    <n v="3377.06"/>
    <n v="88556"/>
    <n v="1"/>
    <n v="260.89000000000004"/>
    <s v="Chris"/>
  </r>
  <r>
    <n v="2072"/>
    <n v="0"/>
    <s v="Malcolm S Lanier"/>
    <s v="High"/>
    <n v="0.01"/>
    <s v="After Discount"/>
    <n v="10.52"/>
    <n v="7.94"/>
    <s v="Regular Air"/>
    <s v="Corporate"/>
    <s v="Furniture"/>
    <s v="Office Furnishings"/>
    <s v="Small Pack"/>
    <x v="353"/>
    <n v="0.52"/>
    <s v="United States"/>
    <s v="Central"/>
    <s v="Michigan"/>
    <s v="Flint"/>
    <n v="48505"/>
    <x v="41"/>
    <s v="Wed"/>
    <d v="2015-02-13T00:00:00"/>
    <n v="2"/>
    <n v="-15.8184"/>
    <n v="11"/>
    <n v="123.93"/>
    <n v="88556"/>
    <n v="0"/>
    <n v="10.51"/>
    <s v="Chris"/>
  </r>
  <r>
    <n v="2072"/>
    <n v="0"/>
    <s v="Malcolm S Lanier"/>
    <s v="High"/>
    <n v="0.02"/>
    <s v="After Discount"/>
    <n v="5.98"/>
    <n v="7.5"/>
    <s v="Express Air"/>
    <s v="Corporate"/>
    <s v="Office Supplies"/>
    <s v="Paper"/>
    <s v="Small Box"/>
    <x v="354"/>
    <n v="0.4"/>
    <s v="United States"/>
    <s v="Central"/>
    <s v="Michigan"/>
    <s v="Flint"/>
    <n v="48505"/>
    <x v="41"/>
    <s v="Wed"/>
    <d v="2015-02-13T00:00:00"/>
    <n v="2"/>
    <n v="-55.8324"/>
    <n v="14"/>
    <n v="93.96"/>
    <n v="88556"/>
    <n v="0"/>
    <n v="5.9600000000000009"/>
    <s v="Chris"/>
  </r>
  <r>
    <n v="2489"/>
    <n v="0"/>
    <s v="Craig Liu"/>
    <s v="High"/>
    <n v="0.01"/>
    <s v="After Discount"/>
    <n v="2036.48"/>
    <n v="14.7"/>
    <s v="Delivery Truck"/>
    <s v="Consumer"/>
    <s v="Technology"/>
    <s v="Office Machines"/>
    <s v="Jumbo Drum"/>
    <x v="3"/>
    <n v="0.55000000000000004"/>
    <s v="United States"/>
    <s v="West"/>
    <s v="California"/>
    <s v="Concord"/>
    <n v="94521"/>
    <x v="41"/>
    <s v="Wed"/>
    <d v="2015-02-13T00:00:00"/>
    <n v="2"/>
    <n v="-1596.7457999999999"/>
    <n v="2"/>
    <n v="3786.84"/>
    <n v="86883"/>
    <n v="1"/>
    <n v="2036.47"/>
    <s v="William"/>
  </r>
  <r>
    <n v="2778"/>
    <n v="1"/>
    <s v="Alison Jones"/>
    <s v="High"/>
    <n v="0.05"/>
    <s v="After Discount"/>
    <n v="205.99"/>
    <n v="8.99"/>
    <s v="Express Air"/>
    <s v="Consumer"/>
    <s v="Technology"/>
    <s v="Telephones and Communication"/>
    <s v="Small Box"/>
    <x v="355"/>
    <n v="0.57999999999999996"/>
    <s v="United States"/>
    <s v="South"/>
    <s v="North Carolina"/>
    <s v="Wilmington"/>
    <n v="28403"/>
    <x v="41"/>
    <s v="Wed"/>
    <d v="2015-02-12T00:00:00"/>
    <n v="1"/>
    <n v="111.05249999999999"/>
    <n v="12"/>
    <n v="2118.9899999999998"/>
    <n v="87160"/>
    <n v="1"/>
    <n v="205.94"/>
    <s v="Sam"/>
  </r>
  <r>
    <n v="2778"/>
    <n v="0"/>
    <s v="Alison Jones"/>
    <s v="High"/>
    <n v="0.08"/>
    <s v="After Discount"/>
    <n v="205.99"/>
    <n v="8.99"/>
    <s v="Regular Air"/>
    <s v="Consumer"/>
    <s v="Technology"/>
    <s v="Telephones and Communication"/>
    <s v="Small Box"/>
    <x v="206"/>
    <n v="0.56000000000000005"/>
    <s v="United States"/>
    <s v="South"/>
    <s v="North Carolina"/>
    <s v="Wilmington"/>
    <n v="28403"/>
    <x v="41"/>
    <s v="Wed"/>
    <d v="2015-02-12T00:00:00"/>
    <n v="1"/>
    <n v="-1963.752"/>
    <n v="5"/>
    <n v="837.64"/>
    <n v="87160"/>
    <n v="0"/>
    <n v="205.91"/>
    <s v="Sam"/>
  </r>
  <r>
    <n v="1815"/>
    <n v="1"/>
    <s v="Marvin Yang"/>
    <s v="Medium"/>
    <n v="0.06"/>
    <s v="After Discount"/>
    <n v="90.97"/>
    <n v="14"/>
    <s v="Delivery Truck"/>
    <s v="Home Office"/>
    <s v="Technology"/>
    <s v="Office Machines"/>
    <s v="Jumbo Drum"/>
    <x v="356"/>
    <n v="0.36"/>
    <s v="United States"/>
    <s v="South"/>
    <s v="Mississippi"/>
    <s v="Pearl"/>
    <n v="39208"/>
    <x v="41"/>
    <s v="Wed"/>
    <d v="2015-02-12T00:00:00"/>
    <n v="1"/>
    <n v="47.334000000000003"/>
    <n v="14"/>
    <n v="1263.3499999999999"/>
    <n v="90525"/>
    <n v="1"/>
    <n v="90.91"/>
    <s v="Sam"/>
  </r>
  <r>
    <n v="757"/>
    <n v="1"/>
    <s v="Neil Hogan"/>
    <s v="Not Specified"/>
    <n v="0.03"/>
    <s v="After Discount"/>
    <n v="37.94"/>
    <n v="5.08"/>
    <s v="Regular Air"/>
    <s v="Home Office"/>
    <s v="Office Supplies"/>
    <s v="Paper"/>
    <s v="Wrap Bag"/>
    <x v="357"/>
    <n v="0.38"/>
    <s v="United States"/>
    <s v="West"/>
    <s v="Oregon"/>
    <s v="Tualatin"/>
    <n v="97062"/>
    <x v="41"/>
    <s v="Wed"/>
    <d v="2015-02-13T00:00:00"/>
    <n v="2"/>
    <n v="-7.5244"/>
    <n v="1"/>
    <n v="39.97"/>
    <n v="90258"/>
    <n v="1"/>
    <n v="37.909999999999997"/>
    <s v="William"/>
  </r>
  <r>
    <n v="16"/>
    <n v="1"/>
    <s v="Sarah Ramsey"/>
    <s v="High"/>
    <n v="0.04"/>
    <s v="After Discount"/>
    <n v="2.98"/>
    <n v="1.58"/>
    <s v="Regular Air"/>
    <s v="Small Business"/>
    <s v="Office Supplies"/>
    <s v="Rubber Bands"/>
    <s v="Wrap Bag"/>
    <x v="358"/>
    <n v="0.39"/>
    <s v="United States"/>
    <s v="East"/>
    <s v="New York"/>
    <s v="Syracuse"/>
    <n v="13210"/>
    <x v="42"/>
    <s v="Thu"/>
    <d v="2015-02-15T00:00:00"/>
    <n v="3"/>
    <n v="2.63"/>
    <n v="6"/>
    <n v="18.8"/>
    <n v="86836"/>
    <n v="1"/>
    <n v="2.94"/>
    <s v="Erin"/>
  </r>
  <r>
    <n v="16"/>
    <n v="0"/>
    <s v="Sarah Ramsey"/>
    <s v="High"/>
    <n v="0.05"/>
    <s v="After Discount"/>
    <n v="115.99"/>
    <n v="2.5"/>
    <s v="Regular Air"/>
    <s v="Small Business"/>
    <s v="Technology"/>
    <s v="Telephones and Communication"/>
    <s v="Small Box"/>
    <x v="359"/>
    <n v="0.55000000000000004"/>
    <s v="United States"/>
    <s v="East"/>
    <s v="New York"/>
    <s v="Syracuse"/>
    <n v="13210"/>
    <x v="42"/>
    <s v="Thu"/>
    <d v="2015-02-14T00:00:00"/>
    <n v="2"/>
    <n v="652.73310000000004"/>
    <n v="10"/>
    <n v="945.99"/>
    <n v="86836"/>
    <n v="0"/>
    <n v="115.94"/>
    <s v="Erin"/>
  </r>
  <r>
    <n v="190"/>
    <n v="1"/>
    <s v="Lloyd Norris"/>
    <s v="High"/>
    <n v="0.1"/>
    <s v="After Discount"/>
    <n v="58.1"/>
    <n v="1.49"/>
    <s v="Regular Air"/>
    <s v="Corporate"/>
    <s v="Office Supplies"/>
    <s v="Binders and Binder Accessories"/>
    <s v="Small Box"/>
    <x v="192"/>
    <n v="0.38"/>
    <s v="United States"/>
    <s v="Central"/>
    <s v="Illinois"/>
    <s v="Arlington Heights"/>
    <n v="60004"/>
    <x v="42"/>
    <s v="Thu"/>
    <d v="2015-02-13T00:00:00"/>
    <n v="1"/>
    <n v="113.6499"/>
    <n v="3"/>
    <n v="164.71"/>
    <n v="89092"/>
    <n v="1"/>
    <n v="58"/>
    <s v="Chris"/>
  </r>
  <r>
    <n v="191"/>
    <n v="1"/>
    <s v="Gerald Kearney"/>
    <s v="High"/>
    <n v="0.01"/>
    <s v="After Discount"/>
    <n v="80.48"/>
    <n v="4.5"/>
    <s v="Regular Air"/>
    <s v="Corporate"/>
    <s v="Office Supplies"/>
    <s v="Appliances"/>
    <s v="Small Box"/>
    <x v="360"/>
    <n v="0.55000000000000004"/>
    <s v="United States"/>
    <s v="Central"/>
    <s v="Illinois"/>
    <s v="Aurora"/>
    <n v="60505"/>
    <x v="42"/>
    <s v="Thu"/>
    <d v="2015-02-15T00:00:00"/>
    <n v="3"/>
    <n v="-35.474400000000003"/>
    <n v="1"/>
    <n v="79.680000000000007"/>
    <n v="89092"/>
    <n v="0"/>
    <n v="80.47"/>
    <s v="Chris"/>
  </r>
  <r>
    <n v="3046"/>
    <n v="1"/>
    <s v="Andrew Pearce"/>
    <s v="High"/>
    <n v="0.05"/>
    <s v="After Discount"/>
    <n v="120.98"/>
    <n v="30"/>
    <s v="Delivery Truck"/>
    <s v="Small Business"/>
    <s v="Furniture"/>
    <s v="Chairs &amp; Chairmats"/>
    <s v="Jumbo Drum"/>
    <x v="361"/>
    <n v="0.64"/>
    <s v="United States"/>
    <s v="Central"/>
    <s v="Kansas"/>
    <s v="Leawood"/>
    <n v="66209"/>
    <x v="42"/>
    <s v="Thu"/>
    <d v="2015-02-14T00:00:00"/>
    <n v="2"/>
    <n v="-78.759200000000007"/>
    <n v="2"/>
    <n v="251.06"/>
    <n v="86103"/>
    <n v="1"/>
    <n v="120.93"/>
    <s v="Chris"/>
  </r>
  <r>
    <n v="954"/>
    <n v="1"/>
    <s v="Tony Chandler"/>
    <s v="Low"/>
    <n v="0.1"/>
    <s v="After Discount"/>
    <n v="7.31"/>
    <n v="0.49"/>
    <s v="Regular Air"/>
    <s v="Small Business"/>
    <s v="Office Supplies"/>
    <s v="Labels"/>
    <s v="Small Box"/>
    <x v="362"/>
    <n v="0.38"/>
    <s v="United States"/>
    <s v="Central"/>
    <s v="Texas"/>
    <s v="Highland Village"/>
    <n v="75067"/>
    <x v="42"/>
    <s v="Thu"/>
    <d v="2015-02-21T00:00:00"/>
    <n v="9"/>
    <n v="19.064699999999998"/>
    <n v="4"/>
    <n v="27.63"/>
    <n v="90771"/>
    <n v="1"/>
    <n v="7.21"/>
    <s v="Chris"/>
  </r>
  <r>
    <n v="954"/>
    <n v="0"/>
    <s v="Tony Chandler"/>
    <s v="Low"/>
    <n v="0.08"/>
    <s v="After Discount"/>
    <n v="6.7"/>
    <n v="1.56"/>
    <s v="Regular Air"/>
    <s v="Small Business"/>
    <s v="Office Supplies"/>
    <s v="Pens &amp; Art Supplies"/>
    <s v="Wrap Bag"/>
    <x v="335"/>
    <n v="0.52"/>
    <s v="United States"/>
    <s v="Central"/>
    <s v="Texas"/>
    <s v="Highland Village"/>
    <n v="75067"/>
    <x v="42"/>
    <s v="Thu"/>
    <d v="2015-02-12T00:00:00"/>
    <n v="0"/>
    <n v="10.56"/>
    <n v="5"/>
    <n v="31.21"/>
    <n v="90771"/>
    <n v="0"/>
    <n v="6.62"/>
    <s v="Chris"/>
  </r>
  <r>
    <n v="1743"/>
    <n v="1"/>
    <s v="Paige Jacobs"/>
    <s v="Medium"/>
    <n v="0"/>
    <s v=" No Discount"/>
    <n v="55.99"/>
    <n v="2.5"/>
    <s v="Regular Air"/>
    <s v="Consumer"/>
    <s v="Technology"/>
    <s v="Telephones and Communication"/>
    <s v="Small Pack"/>
    <x v="363"/>
    <n v="0.83"/>
    <s v="United States"/>
    <s v="Central"/>
    <s v="Texas"/>
    <s v="Friendswood"/>
    <n v="77546"/>
    <x v="42"/>
    <s v="Thu"/>
    <d v="2015-02-14T00:00:00"/>
    <n v="2"/>
    <n v="-121.05808"/>
    <n v="1"/>
    <n v="52.1"/>
    <n v="91025"/>
    <n v="1"/>
    <n v="55.99"/>
    <s v="Chris"/>
  </r>
  <r>
    <n v="2553"/>
    <n v="1"/>
    <s v="Virginia McNeill"/>
    <s v="Medium"/>
    <n v="0.03"/>
    <s v="After Discount"/>
    <n v="12.53"/>
    <n v="7.17"/>
    <s v="Regular Air"/>
    <s v="Home Office"/>
    <s v="Office Supplies"/>
    <s v="Binders and Binder Accessories"/>
    <s v="Small Box"/>
    <x v="364"/>
    <n v="0.38"/>
    <s v="United States"/>
    <s v="Central"/>
    <s v="Wisconsin"/>
    <s v="Kenosha"/>
    <n v="53142"/>
    <x v="42"/>
    <s v="Thu"/>
    <d v="2015-02-13T00:00:00"/>
    <n v="1"/>
    <n v="-20.320499999999999"/>
    <n v="1"/>
    <n v="19.32"/>
    <n v="86528"/>
    <n v="1"/>
    <n v="12.5"/>
    <s v="Chris"/>
  </r>
  <r>
    <n v="3324"/>
    <n v="1"/>
    <s v="Leslie Jacobson"/>
    <s v="Medium"/>
    <n v="0.05"/>
    <s v="After Discount"/>
    <n v="6.48"/>
    <n v="8.19"/>
    <s v="Regular Air"/>
    <s v="Consumer"/>
    <s v="Office Supplies"/>
    <s v="Paper"/>
    <s v="Small Box"/>
    <x v="289"/>
    <n v="0.37"/>
    <s v="United States"/>
    <s v="West"/>
    <s v="Arizona"/>
    <s v="El Mirage"/>
    <n v="85335"/>
    <x v="42"/>
    <s v="Thu"/>
    <d v="2015-02-15T00:00:00"/>
    <n v="3"/>
    <n v="-164.18"/>
    <n v="9"/>
    <n v="58.5"/>
    <n v="90985"/>
    <n v="1"/>
    <n v="6.4300000000000006"/>
    <s v="William"/>
  </r>
  <r>
    <n v="3369"/>
    <n v="1"/>
    <s v="Stacy Byrne"/>
    <s v="Medium"/>
    <n v="0.06"/>
    <s v="After Discount"/>
    <n v="7.1"/>
    <n v="6.05"/>
    <s v="Regular Air"/>
    <s v="Home Office"/>
    <s v="Office Supplies"/>
    <s v="Binders and Binder Accessories"/>
    <s v="Small Box"/>
    <x v="60"/>
    <n v="0.39"/>
    <s v="United States"/>
    <s v="East"/>
    <s v="Ohio"/>
    <s v="Westerville"/>
    <n v="43081"/>
    <x v="42"/>
    <s v="Thu"/>
    <d v="2015-02-13T00:00:00"/>
    <n v="1"/>
    <n v="-42.170499999999997"/>
    <n v="4"/>
    <n v="29.99"/>
    <n v="90500"/>
    <n v="1"/>
    <n v="7.04"/>
    <s v="Erin"/>
  </r>
  <r>
    <n v="1298"/>
    <n v="1"/>
    <s v="Herbert Beard"/>
    <s v="Not Specified"/>
    <n v="0.04"/>
    <s v="After Discount"/>
    <n v="150.97999999999999"/>
    <n v="13.99"/>
    <s v="Regular Air"/>
    <s v="Home Office"/>
    <s v="Technology"/>
    <s v="Office Machines"/>
    <s v="Medium Box"/>
    <x v="248"/>
    <n v="0.38"/>
    <s v="United States"/>
    <s v="Central"/>
    <s v="Texas"/>
    <s v="Sulphur Springs"/>
    <n v="75482"/>
    <x v="42"/>
    <s v="Thu"/>
    <d v="2015-02-15T00:00:00"/>
    <n v="3"/>
    <n v="606.05460000000005"/>
    <n v="6"/>
    <n v="878.34"/>
    <n v="90662"/>
    <n v="1"/>
    <n v="150.94"/>
    <s v="Chris"/>
  </r>
  <r>
    <n v="1298"/>
    <n v="0"/>
    <s v="Herbert Beard"/>
    <s v="Not Specified"/>
    <n v="0.04"/>
    <s v="After Discount"/>
    <n v="176.19"/>
    <n v="11.87"/>
    <s v="Regular Air"/>
    <s v="Home Office"/>
    <s v="Office Supplies"/>
    <s v="Storage &amp; Organization"/>
    <s v="Small Box"/>
    <x v="365"/>
    <n v="0.62"/>
    <s v="United States"/>
    <s v="Central"/>
    <s v="Texas"/>
    <s v="Sulphur Springs"/>
    <n v="75482"/>
    <x v="42"/>
    <s v="Thu"/>
    <d v="2015-02-14T00:00:00"/>
    <n v="2"/>
    <n v="320.10000000000002"/>
    <n v="4"/>
    <n v="676.57"/>
    <n v="90662"/>
    <n v="0"/>
    <n v="176.15"/>
    <s v="Chris"/>
  </r>
  <r>
    <n v="2020"/>
    <n v="1"/>
    <s v="Erika Jordan"/>
    <s v="Critical"/>
    <n v="0.02"/>
    <s v="After Discount"/>
    <n v="120.98"/>
    <n v="58.64"/>
    <s v="Delivery Truck"/>
    <s v="Home Office"/>
    <s v="Furniture"/>
    <s v="Bookcases"/>
    <s v="Jumbo Box"/>
    <x v="366"/>
    <n v="0.75"/>
    <s v="United States"/>
    <s v="East"/>
    <s v="Pennsylvania"/>
    <s v="Plum"/>
    <n v="15239"/>
    <x v="43"/>
    <s v="Fri"/>
    <d v="2015-02-15T00:00:00"/>
    <n v="2"/>
    <n v="-1330.5"/>
    <n v="11"/>
    <n v="1370.99"/>
    <n v="86933"/>
    <n v="1"/>
    <n v="120.96000000000001"/>
    <s v="Erin"/>
  </r>
  <r>
    <n v="3342"/>
    <n v="1"/>
    <s v="Paul Tate"/>
    <s v="Critical"/>
    <n v="0.03"/>
    <s v="After Discount"/>
    <n v="194.3"/>
    <n v="11.54"/>
    <s v="Regular Air"/>
    <s v="Home Office"/>
    <s v="Furniture"/>
    <s v="Office Furnishings"/>
    <s v="Large Box"/>
    <x v="44"/>
    <n v="0.59"/>
    <s v="United States"/>
    <s v="East"/>
    <s v="District of Columbia"/>
    <s v="Washington"/>
    <n v="20006"/>
    <x v="43"/>
    <s v="Fri"/>
    <d v="2015-02-15T00:00:00"/>
    <n v="2"/>
    <n v="2861.01"/>
    <n v="42"/>
    <n v="8549.0400000000009"/>
    <n v="21572"/>
    <n v="1"/>
    <n v="194.27"/>
    <s v="Erin"/>
  </r>
  <r>
    <n v="3344"/>
    <n v="1"/>
    <s v="Jim Hinson"/>
    <s v="Critical"/>
    <n v="0.03"/>
    <s v="After Discount"/>
    <n v="194.3"/>
    <n v="11.54"/>
    <s v="Regular Air"/>
    <s v="Home Office"/>
    <s v="Furniture"/>
    <s v="Office Furnishings"/>
    <s v="Large Box"/>
    <x v="44"/>
    <n v="0.59"/>
    <s v="United States"/>
    <s v="Central"/>
    <s v="Michigan"/>
    <s v="Rochester Hills"/>
    <n v="48307"/>
    <x v="43"/>
    <s v="Fri"/>
    <d v="2015-02-15T00:00:00"/>
    <n v="2"/>
    <n v="1544.9306999999999"/>
    <n v="11"/>
    <n v="2239.0300000000002"/>
    <n v="89928"/>
    <n v="1"/>
    <n v="194.27"/>
    <s v="Chris"/>
  </r>
  <r>
    <n v="1554"/>
    <n v="1"/>
    <s v="Joan Floyd"/>
    <s v="High"/>
    <n v="0.03"/>
    <s v="After Discount"/>
    <n v="124.49"/>
    <n v="51.94"/>
    <s v="Delivery Truck"/>
    <s v="Consumer"/>
    <s v="Furniture"/>
    <s v="Tables"/>
    <s v="Jumbo Box"/>
    <x v="367"/>
    <n v="0.63"/>
    <s v="United States"/>
    <s v="South"/>
    <s v="Mississippi"/>
    <s v="Gulfport"/>
    <n v="39503"/>
    <x v="43"/>
    <s v="Fri"/>
    <d v="2015-02-14T00:00:00"/>
    <n v="1"/>
    <n v="-4.0179999999999998"/>
    <n v="7"/>
    <n v="894.88"/>
    <n v="87487"/>
    <n v="1"/>
    <n v="124.46"/>
    <s v="Sam"/>
  </r>
  <r>
    <n v="2897"/>
    <n v="1"/>
    <s v="Betty Giles"/>
    <s v="High"/>
    <n v="0.05"/>
    <s v="After Discount"/>
    <n v="80.97"/>
    <n v="30.06"/>
    <s v="Delivery Truck"/>
    <s v="Home Office"/>
    <s v="Technology"/>
    <s v="Office Machines"/>
    <s v="Jumbo Box"/>
    <x v="368"/>
    <n v="0.4"/>
    <s v="United States"/>
    <s v="Central"/>
    <s v="Minnesota"/>
    <s v="Maple Grove"/>
    <n v="55369"/>
    <x v="43"/>
    <s v="Fri"/>
    <d v="2015-02-14T00:00:00"/>
    <n v="1"/>
    <n v="565.17999999999995"/>
    <n v="11"/>
    <n v="904.25"/>
    <n v="86926"/>
    <n v="1"/>
    <n v="80.92"/>
    <s v="Chris"/>
  </r>
  <r>
    <n v="2897"/>
    <n v="0"/>
    <s v="Betty Giles"/>
    <s v="High"/>
    <n v="0"/>
    <s v=" No Discount"/>
    <n v="6.48"/>
    <n v="10.050000000000001"/>
    <s v="Regular Air"/>
    <s v="Home Office"/>
    <s v="Office Supplies"/>
    <s v="Paper"/>
    <s v="Small Box"/>
    <x v="369"/>
    <n v="0.37"/>
    <s v="United States"/>
    <s v="Central"/>
    <s v="Minnesota"/>
    <s v="Maple Grove"/>
    <n v="55369"/>
    <x v="43"/>
    <s v="Fri"/>
    <d v="2015-02-15T00:00:00"/>
    <n v="2"/>
    <n v="-38.72"/>
    <n v="2"/>
    <n v="16.309999999999999"/>
    <n v="86926"/>
    <n v="0"/>
    <n v="6.48"/>
    <s v="Chris"/>
  </r>
  <r>
    <n v="2058"/>
    <n v="1"/>
    <s v="Louise Webster Sharma"/>
    <s v="Medium"/>
    <n v="7.0000000000000007E-2"/>
    <s v="After Discount"/>
    <n v="5.98"/>
    <n v="5.46"/>
    <s v="Regular Air"/>
    <s v="Corporate"/>
    <s v="Office Supplies"/>
    <s v="Paper"/>
    <s v="Small Box"/>
    <x v="370"/>
    <n v="0.36"/>
    <s v="United States"/>
    <s v="South"/>
    <s v="North Carolina"/>
    <s v="Hickory"/>
    <n v="28601"/>
    <x v="43"/>
    <s v="Fri"/>
    <d v="2015-02-15T00:00:00"/>
    <n v="2"/>
    <n v="46.65"/>
    <n v="5"/>
    <n v="32.76"/>
    <n v="88040"/>
    <n v="1"/>
    <n v="5.91"/>
    <s v="Sam"/>
  </r>
  <r>
    <n v="3170"/>
    <n v="1"/>
    <s v="Lawrence Haas"/>
    <s v="Medium"/>
    <n v="0.1"/>
    <s v="After Discount"/>
    <n v="7.28"/>
    <n v="5.47"/>
    <s v="Regular Air"/>
    <s v="Corporate"/>
    <s v="Office Supplies"/>
    <s v="Paper"/>
    <s v="Small Box"/>
    <x v="371"/>
    <n v="0.35"/>
    <s v="United States"/>
    <s v="South"/>
    <s v="Florida"/>
    <s v="Port Saint Lucie"/>
    <n v="34952"/>
    <x v="43"/>
    <s v="Fri"/>
    <d v="2015-02-13T00:00:00"/>
    <n v="0"/>
    <n v="167.334"/>
    <n v="12"/>
    <n v="83.14"/>
    <n v="86489"/>
    <n v="1"/>
    <n v="7.1800000000000006"/>
    <s v="Sam"/>
  </r>
  <r>
    <n v="2190"/>
    <n v="1"/>
    <s v="Marvin Patrick"/>
    <s v="Critical"/>
    <n v="0.05"/>
    <s v="After Discount"/>
    <n v="16.98"/>
    <n v="7.78"/>
    <s v="Regular Air"/>
    <s v="Home Office"/>
    <s v="Office Supplies"/>
    <s v="Pens &amp; Art Supplies"/>
    <s v="Small Pack"/>
    <x v="372"/>
    <n v="0.56999999999999995"/>
    <s v="United States"/>
    <s v="Central"/>
    <s v="Michigan"/>
    <s v="Detroit"/>
    <n v="48227"/>
    <x v="44"/>
    <s v="Sat"/>
    <d v="2015-02-16T00:00:00"/>
    <n v="2"/>
    <n v="-47.28"/>
    <n v="45"/>
    <n v="761.67"/>
    <n v="41636"/>
    <n v="1"/>
    <n v="16.93"/>
    <s v="Chris"/>
  </r>
  <r>
    <n v="2190"/>
    <n v="0"/>
    <s v="Marvin Patrick"/>
    <s v="Critical"/>
    <n v="0.03"/>
    <s v="After Discount"/>
    <n v="115.99"/>
    <n v="4.2300000000000004"/>
    <s v="Regular Air"/>
    <s v="Home Office"/>
    <s v="Technology"/>
    <s v="Telephones and Communication"/>
    <s v="Small Box"/>
    <x v="373"/>
    <n v="0.56000000000000005"/>
    <s v="United States"/>
    <s v="Central"/>
    <s v="Michigan"/>
    <s v="Detroit"/>
    <n v="48227"/>
    <x v="44"/>
    <s v="Sat"/>
    <d v="2015-02-16T00:00:00"/>
    <n v="2"/>
    <n v="722.24099999999999"/>
    <n v="49"/>
    <n v="5014.07"/>
    <n v="41636"/>
    <n v="0"/>
    <n v="115.96"/>
    <s v="Chris"/>
  </r>
  <r>
    <n v="2193"/>
    <n v="1"/>
    <s v="Donald Melton"/>
    <s v="Critical"/>
    <n v="0.05"/>
    <s v="After Discount"/>
    <n v="16.98"/>
    <n v="7.78"/>
    <s v="Regular Air"/>
    <s v="Home Office"/>
    <s v="Office Supplies"/>
    <s v="Pens &amp; Art Supplies"/>
    <s v="Small Pack"/>
    <x v="372"/>
    <n v="0.56999999999999995"/>
    <s v="United States"/>
    <s v="South"/>
    <s v="North Carolina"/>
    <s v="New Bern"/>
    <n v="28560"/>
    <x v="44"/>
    <s v="Sat"/>
    <d v="2015-02-16T00:00:00"/>
    <n v="2"/>
    <n v="-161"/>
    <n v="11"/>
    <n v="186.19"/>
    <n v="90685"/>
    <n v="1"/>
    <n v="16.93"/>
    <s v="Sam"/>
  </r>
  <r>
    <n v="2193"/>
    <n v="0"/>
    <s v="Donald Melton"/>
    <s v="Critical"/>
    <n v="0.03"/>
    <s v="After Discount"/>
    <n v="115.99"/>
    <n v="4.2300000000000004"/>
    <s v="Regular Air"/>
    <s v="Home Office"/>
    <s v="Technology"/>
    <s v="Telephones and Communication"/>
    <s v="Small Box"/>
    <x v="373"/>
    <n v="0.56000000000000005"/>
    <s v="United States"/>
    <s v="South"/>
    <s v="North Carolina"/>
    <s v="New Bern"/>
    <n v="28560"/>
    <x v="44"/>
    <s v="Sat"/>
    <d v="2015-02-16T00:00:00"/>
    <n v="2"/>
    <n v="848.3646"/>
    <n v="12"/>
    <n v="1227.94"/>
    <n v="90685"/>
    <n v="0"/>
    <n v="115.96"/>
    <s v="Sam"/>
  </r>
  <r>
    <n v="2358"/>
    <n v="1"/>
    <s v="Danielle Baird"/>
    <s v="Critical"/>
    <n v="0.05"/>
    <s v="After Discount"/>
    <n v="2.08"/>
    <n v="2.56"/>
    <s v="Regular Air"/>
    <s v="Home Office"/>
    <s v="Office Supplies"/>
    <s v="Scissors, Rulers and Trimmers"/>
    <s v="Small Pack"/>
    <x v="374"/>
    <n v="0.55000000000000004"/>
    <s v="United States"/>
    <s v="South"/>
    <s v="Florida"/>
    <s v="Fort Lauderdale"/>
    <n v="33311"/>
    <x v="44"/>
    <s v="Sat"/>
    <d v="2015-02-16T00:00:00"/>
    <n v="2"/>
    <n v="-1045.0160000000001"/>
    <n v="19"/>
    <n v="40.93"/>
    <n v="88268"/>
    <n v="1"/>
    <n v="2.0300000000000002"/>
    <s v="Sam"/>
  </r>
  <r>
    <n v="2490"/>
    <n v="0"/>
    <s v="Pauline Finch"/>
    <s v="Critical"/>
    <n v="0.09"/>
    <s v="After Discount"/>
    <n v="348.21"/>
    <n v="40.19"/>
    <s v="Delivery Truck"/>
    <s v="Home Office"/>
    <s v="Furniture"/>
    <s v="Tables"/>
    <s v="Jumbo Box"/>
    <x v="0"/>
    <n v="0.62"/>
    <s v="United States"/>
    <s v="West"/>
    <s v="California"/>
    <s v="Costa Mesa"/>
    <n v="92627"/>
    <x v="44"/>
    <s v="Sat"/>
    <d v="2015-02-16T00:00:00"/>
    <n v="2"/>
    <n v="-93.85"/>
    <n v="2"/>
    <n v="662.8"/>
    <n v="86884"/>
    <n v="1"/>
    <n v="348.12"/>
    <s v="William"/>
  </r>
  <r>
    <n v="2491"/>
    <n v="0"/>
    <s v="Sean N Boyer"/>
    <s v="Critical"/>
    <n v="0.09"/>
    <s v="After Discount"/>
    <n v="348.21"/>
    <n v="40.19"/>
    <s v="Delivery Truck"/>
    <s v="Home Office"/>
    <s v="Furniture"/>
    <s v="Tables"/>
    <s v="Jumbo Box"/>
    <x v="0"/>
    <n v="0.62"/>
    <s v="United States"/>
    <s v="West"/>
    <s v="California"/>
    <s v="Los Angeles"/>
    <n v="90045"/>
    <x v="44"/>
    <s v="Sat"/>
    <d v="2015-02-16T00:00:00"/>
    <n v="2"/>
    <n v="-93.85"/>
    <n v="8"/>
    <n v="2651.21"/>
    <n v="48836"/>
    <n v="1"/>
    <n v="348.12"/>
    <s v="William"/>
  </r>
  <r>
    <n v="3069"/>
    <n v="1"/>
    <s v="Tiffany Merrill"/>
    <s v="Critical"/>
    <n v="0.09"/>
    <s v="After Discount"/>
    <n v="1.82"/>
    <n v="0.83"/>
    <s v="Regular Air"/>
    <s v="Consumer"/>
    <s v="Office Supplies"/>
    <s v="Pens &amp; Art Supplies"/>
    <s v="Wrap Bag"/>
    <x v="375"/>
    <n v="0.56999999999999995"/>
    <s v="United States"/>
    <s v="Central"/>
    <s v="Minnesota"/>
    <s v="Oakdale"/>
    <n v="55128"/>
    <x v="44"/>
    <s v="Sat"/>
    <d v="2015-02-15T00:00:00"/>
    <n v="1"/>
    <n v="-6.734"/>
    <n v="22"/>
    <n v="36.82"/>
    <n v="88192"/>
    <n v="1"/>
    <n v="1.73"/>
    <s v="Chris"/>
  </r>
  <r>
    <n v="3393"/>
    <n v="1"/>
    <s v="Irene Murphy"/>
    <s v="Critical"/>
    <n v="0.08"/>
    <s v="After Discount"/>
    <n v="4.4800000000000004"/>
    <n v="2.5"/>
    <s v="Regular Air"/>
    <s v="Consumer"/>
    <s v="Office Supplies"/>
    <s v="Envelopes"/>
    <s v="Small Box"/>
    <x v="326"/>
    <n v="0.37"/>
    <s v="United States"/>
    <s v="West"/>
    <s v="Washington"/>
    <s v="Pullman"/>
    <n v="99163"/>
    <x v="44"/>
    <s v="Sat"/>
    <d v="2015-02-15T00:00:00"/>
    <n v="1"/>
    <n v="-3.2448000000000001"/>
    <n v="19"/>
    <n v="80.2"/>
    <n v="87909"/>
    <n v="1"/>
    <n v="4.4000000000000004"/>
    <s v="William"/>
  </r>
  <r>
    <n v="306"/>
    <n v="1"/>
    <s v="Thomas McAllister"/>
    <s v="High"/>
    <n v="0.01"/>
    <s v="After Discount"/>
    <n v="8.33"/>
    <n v="1.99"/>
    <s v="Regular Air"/>
    <s v="Small Business"/>
    <s v="Technology"/>
    <s v="Computer Peripherals"/>
    <s v="Small Pack"/>
    <x v="376"/>
    <n v="0.52"/>
    <s v="United States"/>
    <s v="East"/>
    <s v="Maryland"/>
    <s v="Pikesville"/>
    <n v="21208"/>
    <x v="44"/>
    <s v="Sat"/>
    <d v="2015-02-15T00:00:00"/>
    <n v="1"/>
    <n v="15.895200000000001"/>
    <n v="8"/>
    <n v="70.16"/>
    <n v="87057"/>
    <n v="1"/>
    <n v="8.32"/>
    <s v="Erin"/>
  </r>
  <r>
    <n v="306"/>
    <n v="0"/>
    <s v="Thomas McAllister"/>
    <s v="High"/>
    <n v="0.04"/>
    <s v="After Discount"/>
    <n v="85.99"/>
    <n v="0.99"/>
    <s v="Regular Air"/>
    <s v="Small Business"/>
    <s v="Technology"/>
    <s v="Telephones and Communication"/>
    <s v="Wrap Bag"/>
    <x v="377"/>
    <n v="0.55000000000000004"/>
    <s v="United States"/>
    <s v="East"/>
    <s v="Maryland"/>
    <s v="Pikesville"/>
    <n v="21208"/>
    <x v="44"/>
    <s v="Sat"/>
    <d v="2015-02-16T00:00:00"/>
    <n v="2"/>
    <n v="855.99329999999998"/>
    <n v="17"/>
    <n v="1240.57"/>
    <n v="87057"/>
    <n v="0"/>
    <n v="85.949999999999989"/>
    <s v="Erin"/>
  </r>
  <r>
    <n v="308"/>
    <n v="1"/>
    <s v="Glen Caldwell"/>
    <s v="High"/>
    <n v="0.01"/>
    <s v="After Discount"/>
    <n v="8.33"/>
    <n v="1.99"/>
    <s v="Regular Air"/>
    <s v="Small Business"/>
    <s v="Technology"/>
    <s v="Computer Peripherals"/>
    <s v="Small Pack"/>
    <x v="376"/>
    <n v="0.52"/>
    <s v="United States"/>
    <s v="West"/>
    <s v="Washington"/>
    <s v="Seattle"/>
    <n v="98115"/>
    <x v="44"/>
    <s v="Sat"/>
    <d v="2015-02-15T00:00:00"/>
    <n v="1"/>
    <n v="10.74"/>
    <n v="32"/>
    <n v="280.62"/>
    <n v="37760"/>
    <n v="1"/>
    <n v="8.32"/>
    <s v="William"/>
  </r>
  <r>
    <n v="1156"/>
    <n v="1"/>
    <s v="Edith Forbes"/>
    <s v="High"/>
    <n v="0.06"/>
    <s v="After Discount"/>
    <n v="175.99"/>
    <n v="8.99"/>
    <s v="Regular Air"/>
    <s v="Consumer"/>
    <s v="Technology"/>
    <s v="Telephones and Communication"/>
    <s v="Small Box"/>
    <x v="378"/>
    <n v="0.56999999999999995"/>
    <s v="United States"/>
    <s v="East"/>
    <s v="Massachusetts"/>
    <s v="Tewksbury"/>
    <n v="1876"/>
    <x v="44"/>
    <s v="Sat"/>
    <d v="2015-02-15T00:00:00"/>
    <n v="1"/>
    <n v="48.47148"/>
    <n v="7"/>
    <n v="1013.84"/>
    <n v="90855"/>
    <n v="1"/>
    <n v="175.93"/>
    <s v="Erin"/>
  </r>
  <r>
    <n v="1745"/>
    <n v="0"/>
    <s v="Herbert Holden"/>
    <s v="Low"/>
    <n v="0.04"/>
    <s v="After Discount"/>
    <n v="60.65"/>
    <n v="12.23"/>
    <s v="Regular Air"/>
    <s v="Home Office"/>
    <s v="Furniture"/>
    <s v="Office Furnishings"/>
    <s v="Medium Box"/>
    <x v="379"/>
    <n v="0.64"/>
    <s v="United States"/>
    <s v="South"/>
    <s v="Georgia"/>
    <s v="Atlanta"/>
    <n v="30305"/>
    <x v="44"/>
    <s v="Sat"/>
    <d v="2015-02-16T00:00:00"/>
    <n v="2"/>
    <n v="116.5063"/>
    <n v="4"/>
    <n v="256.77"/>
    <n v="13408"/>
    <n v="1"/>
    <n v="60.61"/>
    <s v="Sam"/>
  </r>
  <r>
    <n v="1749"/>
    <n v="0"/>
    <s v="Sherri P Stephens"/>
    <s v="Low"/>
    <n v="0.04"/>
    <s v="After Discount"/>
    <n v="60.65"/>
    <n v="12.23"/>
    <s v="Regular Air"/>
    <s v="Home Office"/>
    <s v="Furniture"/>
    <s v="Office Furnishings"/>
    <s v="Medium Box"/>
    <x v="379"/>
    <n v="0.64"/>
    <s v="United States"/>
    <s v="Central"/>
    <s v="Oklahoma"/>
    <s v="Lawton"/>
    <n v="73505"/>
    <x v="44"/>
    <s v="Sat"/>
    <d v="2015-02-16T00:00:00"/>
    <n v="2"/>
    <n v="44.2911"/>
    <n v="1"/>
    <n v="64.19"/>
    <n v="87244"/>
    <n v="1"/>
    <n v="60.61"/>
    <s v="Chris"/>
  </r>
  <r>
    <n v="639"/>
    <n v="1"/>
    <s v="Lois Rowland"/>
    <s v="Not Specified"/>
    <n v="0"/>
    <s v=" No Discount"/>
    <n v="236.97"/>
    <n v="59.24"/>
    <s v="Delivery Truck"/>
    <s v="Consumer"/>
    <s v="Furniture"/>
    <s v="Tables"/>
    <s v="Jumbo Box"/>
    <x v="380"/>
    <n v="0.61"/>
    <s v="United States"/>
    <s v="West"/>
    <s v="California"/>
    <s v="Santa Maria"/>
    <n v="93454"/>
    <x v="44"/>
    <s v="Sat"/>
    <d v="2015-02-15T00:00:00"/>
    <n v="1"/>
    <n v="1192.04"/>
    <n v="9"/>
    <n v="1769.91"/>
    <n v="87952"/>
    <n v="1"/>
    <n v="236.97"/>
    <s v="William"/>
  </r>
  <r>
    <n v="640"/>
    <n v="1"/>
    <s v="Neal Wolfe"/>
    <s v="Not Specified"/>
    <n v="0"/>
    <s v=" No Discount"/>
    <n v="236.97"/>
    <n v="59.24"/>
    <s v="Delivery Truck"/>
    <s v="Consumer"/>
    <s v="Furniture"/>
    <s v="Tables"/>
    <s v="Jumbo Box"/>
    <x v="380"/>
    <n v="0.61"/>
    <s v="United States"/>
    <s v="West"/>
    <s v="Washington"/>
    <s v="Seattle"/>
    <n v="98119"/>
    <x v="44"/>
    <s v="Sat"/>
    <d v="2015-02-15T00:00:00"/>
    <n v="1"/>
    <n v="1192.04"/>
    <n v="34"/>
    <n v="6686.34"/>
    <n v="56452"/>
    <n v="1"/>
    <n v="236.97"/>
    <s v="William"/>
  </r>
  <r>
    <n v="1682"/>
    <n v="1"/>
    <s v="Julie Edwards"/>
    <s v="Not Specified"/>
    <n v="0.04"/>
    <s v="After Discount"/>
    <n v="6.28"/>
    <n v="5.41"/>
    <s v="Regular Air"/>
    <s v="Consumer"/>
    <s v="Furniture"/>
    <s v="Office Furnishings"/>
    <s v="Small Box"/>
    <x v="298"/>
    <n v="0.53"/>
    <s v="United States"/>
    <s v="Central"/>
    <s v="Illinois"/>
    <s v="Chicago"/>
    <n v="60611"/>
    <x v="44"/>
    <s v="Sat"/>
    <d v="2015-02-16T00:00:00"/>
    <n v="2"/>
    <n v="-38.380000000000003"/>
    <n v="43"/>
    <n v="284.48"/>
    <n v="14115"/>
    <n v="1"/>
    <n v="6.24"/>
    <s v="Chris"/>
  </r>
  <r>
    <n v="1683"/>
    <n v="1"/>
    <s v="Wesley Corbett"/>
    <s v="Not Specified"/>
    <n v="0.04"/>
    <s v="After Discount"/>
    <n v="6.28"/>
    <n v="5.41"/>
    <s v="Regular Air"/>
    <s v="Consumer"/>
    <s v="Furniture"/>
    <s v="Office Furnishings"/>
    <s v="Small Box"/>
    <x v="298"/>
    <n v="0.53"/>
    <s v="United States"/>
    <s v="Central"/>
    <s v="Texas"/>
    <s v="Conroe"/>
    <n v="77301"/>
    <x v="44"/>
    <s v="Sat"/>
    <d v="2015-02-16T00:00:00"/>
    <n v="2"/>
    <n v="-19.957599999999999"/>
    <n v="11"/>
    <n v="72.77"/>
    <n v="90612"/>
    <n v="1"/>
    <n v="6.24"/>
    <s v="Chris"/>
  </r>
  <r>
    <n v="11"/>
    <n v="1"/>
    <s v="Marcus Dunlap"/>
    <s v="Critical"/>
    <n v="0.06"/>
    <s v="After Discount"/>
    <n v="9.48"/>
    <n v="7.29"/>
    <s v="Regular Air"/>
    <s v="Home Office"/>
    <s v="Furniture"/>
    <s v="Office Furnishings"/>
    <s v="Small Pack"/>
    <x v="151"/>
    <n v="0.45"/>
    <s v="United States"/>
    <s v="East"/>
    <s v="New Jersey"/>
    <s v="Roselle"/>
    <n v="7203"/>
    <x v="45"/>
    <s v="Sun"/>
    <d v="2015-02-17T00:00:00"/>
    <n v="2"/>
    <n v="-53.809600000000003"/>
    <n v="22"/>
    <n v="211.15"/>
    <n v="90192"/>
    <n v="1"/>
    <n v="9.42"/>
    <s v="Erin"/>
  </r>
  <r>
    <n v="596"/>
    <n v="1"/>
    <s v="Doris Fitzpatrick"/>
    <s v="Critical"/>
    <n v="0.03"/>
    <s v="After Discount"/>
    <n v="3.8"/>
    <n v="1.49"/>
    <s v="Regular Air"/>
    <s v="Consumer"/>
    <s v="Office Supplies"/>
    <s v="Binders and Binder Accessories"/>
    <s v="Small Box"/>
    <x v="381"/>
    <n v="0.38"/>
    <s v="United States"/>
    <s v="Central"/>
    <s v="Indiana"/>
    <s v="Carmel"/>
    <n v="46032"/>
    <x v="45"/>
    <s v="Sun"/>
    <d v="2015-02-17T00:00:00"/>
    <n v="2"/>
    <n v="15.2745"/>
    <n v="6"/>
    <n v="24.27"/>
    <n v="86308"/>
    <n v="1"/>
    <n v="3.77"/>
    <s v="Chris"/>
  </r>
  <r>
    <n v="596"/>
    <n v="0"/>
    <s v="Doris Fitzpatrick"/>
    <s v="Critical"/>
    <n v="7.0000000000000007E-2"/>
    <s v="After Discount"/>
    <n v="7.98"/>
    <n v="1.25"/>
    <s v="Regular Air"/>
    <s v="Consumer"/>
    <s v="Office Supplies"/>
    <s v="Paper"/>
    <s v="Wrap Bag"/>
    <x v="382"/>
    <n v="0.35"/>
    <s v="United States"/>
    <s v="Central"/>
    <s v="Indiana"/>
    <s v="Carmel"/>
    <n v="46032"/>
    <x v="45"/>
    <s v="Sun"/>
    <d v="2015-02-17T00:00:00"/>
    <n v="2"/>
    <n v="26.585699999999999"/>
    <n v="5"/>
    <n v="38.53"/>
    <n v="86308"/>
    <n v="0"/>
    <n v="7.91"/>
    <s v="Chris"/>
  </r>
  <r>
    <n v="596"/>
    <n v="0"/>
    <s v="Doris Fitzpatrick"/>
    <s v="Critical"/>
    <n v="7.0000000000000007E-2"/>
    <s v="After Discount"/>
    <n v="417.4"/>
    <n v="75.23"/>
    <s v="Delivery Truck"/>
    <s v="Consumer"/>
    <s v="Furniture"/>
    <s v="Tables"/>
    <s v="Jumbo Box"/>
    <x v="383"/>
    <n v="0.79"/>
    <s v="United States"/>
    <s v="Central"/>
    <s v="Indiana"/>
    <s v="Carmel"/>
    <n v="46032"/>
    <x v="45"/>
    <s v="Sun"/>
    <d v="2015-02-16T00:00:00"/>
    <n v="1"/>
    <n v="-575.35199999999998"/>
    <n v="12"/>
    <n v="4910.72"/>
    <n v="86308"/>
    <n v="0"/>
    <n v="417.33"/>
    <s v="Chris"/>
  </r>
  <r>
    <n v="2260"/>
    <n v="1"/>
    <s v="Geoffrey H Wong"/>
    <s v="Critical"/>
    <n v="0.02"/>
    <s v="After Discount"/>
    <n v="4.9800000000000004"/>
    <n v="0.49"/>
    <s v="Regular Air"/>
    <s v="Corporate"/>
    <s v="Office Supplies"/>
    <s v="Labels"/>
    <s v="Small Box"/>
    <x v="352"/>
    <n v="0.39"/>
    <s v="United States"/>
    <s v="South"/>
    <s v="Georgia"/>
    <s v="Rome"/>
    <n v="30161"/>
    <x v="45"/>
    <s v="Sun"/>
    <d v="2015-02-16T00:00:00"/>
    <n v="1"/>
    <n v="-52.863999999999997"/>
    <n v="17"/>
    <n v="87.11"/>
    <n v="89601"/>
    <n v="1"/>
    <n v="4.9600000000000009"/>
    <s v="Sam"/>
  </r>
  <r>
    <n v="2260"/>
    <n v="0"/>
    <s v="Geoffrey H Wong"/>
    <s v="Critical"/>
    <n v="0.01"/>
    <s v="After Discount"/>
    <n v="20.99"/>
    <n v="0.99"/>
    <s v="Regular Air"/>
    <s v="Corporate"/>
    <s v="Technology"/>
    <s v="Telephones and Communication"/>
    <s v="Small Pack"/>
    <x v="384"/>
    <n v="0.83"/>
    <s v="United States"/>
    <s v="South"/>
    <s v="Georgia"/>
    <s v="Rome"/>
    <n v="30161"/>
    <x v="45"/>
    <s v="Sun"/>
    <d v="2015-02-16T00:00:00"/>
    <n v="1"/>
    <n v="45.378"/>
    <n v="9"/>
    <n v="170.46"/>
    <n v="89601"/>
    <n v="0"/>
    <n v="20.979999999999997"/>
    <s v="Sam"/>
  </r>
  <r>
    <n v="3211"/>
    <n v="1"/>
    <s v="Jonathan Crabtree"/>
    <s v="High"/>
    <n v="0.1"/>
    <s v="After Discount"/>
    <n v="7.31"/>
    <n v="0.49"/>
    <s v="Regular Air"/>
    <s v="Corporate"/>
    <s v="Office Supplies"/>
    <s v="Labels"/>
    <s v="Small Box"/>
    <x v="362"/>
    <n v="0.38"/>
    <s v="United States"/>
    <s v="Central"/>
    <s v="Illinois"/>
    <s v="Addison"/>
    <n v="60101"/>
    <x v="45"/>
    <s v="Sun"/>
    <d v="2015-02-16T00:00:00"/>
    <n v="1"/>
    <n v="55.020600000000002"/>
    <n v="12"/>
    <n v="79.739999999999995"/>
    <n v="91522"/>
    <n v="1"/>
    <n v="7.21"/>
    <s v="Chris"/>
  </r>
  <r>
    <n v="3211"/>
    <n v="0"/>
    <s v="Jonathan Crabtree"/>
    <s v="High"/>
    <n v="0.1"/>
    <s v="After Discount"/>
    <n v="20.99"/>
    <n v="2.5"/>
    <s v="Regular Air"/>
    <s v="Corporate"/>
    <s v="Technology"/>
    <s v="Telephones and Communication"/>
    <s v="Wrap Bag"/>
    <x v="385"/>
    <n v="0.81"/>
    <s v="United States"/>
    <s v="Central"/>
    <s v="Illinois"/>
    <s v="Addison"/>
    <n v="60101"/>
    <x v="45"/>
    <s v="Sun"/>
    <d v="2015-02-16T00:00:00"/>
    <n v="1"/>
    <n v="-43.65504"/>
    <n v="23"/>
    <n v="392.45"/>
    <n v="91522"/>
    <n v="0"/>
    <n v="20.889999999999997"/>
    <s v="Chris"/>
  </r>
  <r>
    <n v="393"/>
    <n v="1"/>
    <s v="Shawn Combs"/>
    <s v="Low"/>
    <n v="7.0000000000000007E-2"/>
    <s v="After Discount"/>
    <n v="9.7100000000000009"/>
    <n v="9.4499999999999993"/>
    <s v="Regular Air"/>
    <s v="Corporate"/>
    <s v="Office Supplies"/>
    <s v="Storage &amp; Organization"/>
    <s v="Small Box"/>
    <x v="386"/>
    <n v="0.6"/>
    <s v="United States"/>
    <s v="East"/>
    <s v="New York"/>
    <s v="Auburn"/>
    <n v="13021"/>
    <x v="45"/>
    <s v="Sun"/>
    <d v="2015-02-22T00:00:00"/>
    <n v="7"/>
    <n v="-81.77"/>
    <n v="3"/>
    <n v="31.44"/>
    <n v="86382"/>
    <n v="1"/>
    <n v="9.64"/>
    <s v="Erin"/>
  </r>
  <r>
    <n v="651"/>
    <n v="0"/>
    <s v="Leah Clapp"/>
    <s v="Low"/>
    <n v="0.04"/>
    <s v="After Discount"/>
    <n v="880.98"/>
    <n v="44.55"/>
    <s v="Delivery Truck"/>
    <s v="Consumer"/>
    <s v="Furniture"/>
    <s v="Bookcases"/>
    <s v="Jumbo Box"/>
    <x v="57"/>
    <n v="0.62"/>
    <s v="United States"/>
    <s v="West"/>
    <s v="Nevada"/>
    <s v="Las Vegas"/>
    <n v="89115"/>
    <x v="45"/>
    <s v="Sun"/>
    <d v="2015-02-19T00:00:00"/>
    <n v="4"/>
    <n v="4233.2587999999996"/>
    <n v="8"/>
    <n v="6901.25"/>
    <n v="91576"/>
    <n v="1"/>
    <n v="880.94"/>
    <s v="William"/>
  </r>
  <r>
    <n v="651"/>
    <n v="0"/>
    <s v="Leah Clapp"/>
    <s v="Low"/>
    <n v="7.0000000000000007E-2"/>
    <s v="After Discount"/>
    <n v="13.4"/>
    <n v="4.95"/>
    <s v="Regular Air"/>
    <s v="Consumer"/>
    <s v="Furniture"/>
    <s v="Office Furnishings"/>
    <s v="Small Pack"/>
    <x v="387"/>
    <n v="0.37"/>
    <s v="United States"/>
    <s v="West"/>
    <s v="Nevada"/>
    <s v="Las Vegas"/>
    <n v="89115"/>
    <x v="45"/>
    <s v="Sun"/>
    <d v="2015-02-20T00:00:00"/>
    <n v="5"/>
    <n v="102.76860000000001"/>
    <n v="11"/>
    <n v="148.94"/>
    <n v="91576"/>
    <n v="0"/>
    <n v="13.33"/>
    <s v="William"/>
  </r>
  <r>
    <n v="651"/>
    <n v="0"/>
    <s v="Leah Clapp"/>
    <s v="Low"/>
    <n v="0.01"/>
    <s v="After Discount"/>
    <n v="15.99"/>
    <n v="11.28"/>
    <s v="Regular Air"/>
    <s v="Consumer"/>
    <s v="Technology"/>
    <s v="Office Machines"/>
    <s v="Medium Box"/>
    <x v="388"/>
    <n v="0.38"/>
    <s v="United States"/>
    <s v="West"/>
    <s v="Nevada"/>
    <s v="Las Vegas"/>
    <n v="89115"/>
    <x v="45"/>
    <s v="Sun"/>
    <d v="2015-02-22T00:00:00"/>
    <n v="7"/>
    <n v="-36.671543999999997"/>
    <n v="12"/>
    <n v="200.68"/>
    <n v="91576"/>
    <n v="0"/>
    <n v="15.98"/>
    <s v="William"/>
  </r>
  <r>
    <n v="2684"/>
    <n v="1"/>
    <s v="Edna Michael"/>
    <s v="Low"/>
    <n v="0.09"/>
    <s v="After Discount"/>
    <n v="8.74"/>
    <n v="1.39"/>
    <s v="Express Air"/>
    <s v="Small Business"/>
    <s v="Office Supplies"/>
    <s v="Envelopes"/>
    <s v="Small Box"/>
    <x v="127"/>
    <n v="0.38"/>
    <s v="United States"/>
    <s v="South"/>
    <s v="Florida"/>
    <s v="Port Charlotte"/>
    <n v="33952"/>
    <x v="45"/>
    <s v="Sun"/>
    <d v="2015-02-20T00:00:00"/>
    <n v="5"/>
    <n v="23.616"/>
    <n v="1"/>
    <n v="11.78"/>
    <n v="89146"/>
    <n v="1"/>
    <n v="8.65"/>
    <s v="Sam"/>
  </r>
  <r>
    <n v="2684"/>
    <n v="0"/>
    <s v="Edna Michael"/>
    <s v="Low"/>
    <n v="0.09"/>
    <s v="After Discount"/>
    <n v="18.97"/>
    <n v="9.0299999999999994"/>
    <s v="Regular Air"/>
    <s v="Small Business"/>
    <s v="Office Supplies"/>
    <s v="Paper"/>
    <s v="Small Box"/>
    <x v="195"/>
    <n v="0.37"/>
    <s v="United States"/>
    <s v="South"/>
    <s v="Florida"/>
    <s v="Port Charlotte"/>
    <n v="33952"/>
    <x v="45"/>
    <s v="Sun"/>
    <d v="2015-02-20T00:00:00"/>
    <n v="5"/>
    <n v="-1748.0119999999999"/>
    <n v="1"/>
    <n v="20.96"/>
    <n v="89146"/>
    <n v="0"/>
    <n v="18.88"/>
    <s v="Sam"/>
  </r>
  <r>
    <n v="2951"/>
    <n v="1"/>
    <s v="Jordan Womble"/>
    <s v="Medium"/>
    <n v="7.0000000000000007E-2"/>
    <s v="After Discount"/>
    <n v="42.98"/>
    <n v="4.62"/>
    <s v="Express Air"/>
    <s v="Corporate"/>
    <s v="Office Supplies"/>
    <s v="Appliances"/>
    <s v="Small Box"/>
    <x v="73"/>
    <n v="0.56000000000000005"/>
    <s v="United States"/>
    <s v="Central"/>
    <s v="Kansas"/>
    <s v="Hays"/>
    <n v="67601"/>
    <x v="45"/>
    <s v="Sun"/>
    <d v="2015-02-17T00:00:00"/>
    <n v="2"/>
    <n v="565.38599999999997"/>
    <n v="19"/>
    <n v="819.4"/>
    <n v="91397"/>
    <n v="1"/>
    <n v="42.91"/>
    <s v="Chris"/>
  </r>
  <r>
    <n v="2951"/>
    <n v="0"/>
    <s v="Jordan Womble"/>
    <s v="Medium"/>
    <n v="0.03"/>
    <s v="After Discount"/>
    <n v="89.99"/>
    <n v="42"/>
    <s v="Delivery Truck"/>
    <s v="Corporate"/>
    <s v="Furniture"/>
    <s v="Chairs &amp; Chairmats"/>
    <s v="Jumbo Drum"/>
    <x v="389"/>
    <n v="0.66"/>
    <s v="United States"/>
    <s v="Central"/>
    <s v="Kansas"/>
    <s v="Hays"/>
    <n v="67601"/>
    <x v="45"/>
    <s v="Sun"/>
    <d v="2015-02-18T00:00:00"/>
    <n v="3"/>
    <n v="-230.9528"/>
    <n v="19"/>
    <n v="1809.75"/>
    <n v="91397"/>
    <n v="0"/>
    <n v="89.96"/>
    <s v="Chris"/>
  </r>
  <r>
    <n v="2355"/>
    <n v="1"/>
    <s v="Clyde Burnett"/>
    <s v="Not Specified"/>
    <n v="0.1"/>
    <s v="After Discount"/>
    <n v="78.69"/>
    <n v="19.989999999999998"/>
    <s v="Regular Air"/>
    <s v="Consumer"/>
    <s v="Furniture"/>
    <s v="Office Furnishings"/>
    <s v="Small Box"/>
    <x v="390"/>
    <n v="0.43"/>
    <s v="United States"/>
    <s v="West"/>
    <s v="California"/>
    <s v="Coachella"/>
    <n v="92236"/>
    <x v="45"/>
    <s v="Sun"/>
    <d v="2015-02-16T00:00:00"/>
    <n v="1"/>
    <n v="465.43950000000001"/>
    <n v="9"/>
    <n v="674.55"/>
    <n v="91304"/>
    <n v="1"/>
    <n v="78.59"/>
    <s v="William"/>
  </r>
  <r>
    <n v="1129"/>
    <n v="0"/>
    <s v="Pam Patton"/>
    <s v="Low"/>
    <n v="0.04"/>
    <s v="After Discount"/>
    <n v="8.6"/>
    <n v="6.19"/>
    <s v="Regular Air"/>
    <s v="Home Office"/>
    <s v="Office Supplies"/>
    <s v="Binders and Binder Accessories"/>
    <s v="Small Box"/>
    <x v="162"/>
    <n v="0.38"/>
    <s v="United States"/>
    <s v="East"/>
    <s v="Massachusetts"/>
    <s v="Boston"/>
    <n v="2118"/>
    <x v="46"/>
    <s v="Mon"/>
    <d v="2015-02-23T00:00:00"/>
    <n v="7"/>
    <n v="-63.813499999999998"/>
    <n v="37"/>
    <n v="311.66000000000003"/>
    <n v="32037"/>
    <n v="1"/>
    <n v="8.56"/>
    <s v="Erin"/>
  </r>
  <r>
    <n v="1129"/>
    <n v="0"/>
    <s v="Pam Patton"/>
    <s v="Low"/>
    <n v="7.0000000000000007E-2"/>
    <s v="After Discount"/>
    <n v="699.99"/>
    <n v="24.49"/>
    <s v="Regular Air"/>
    <s v="Home Office"/>
    <s v="Technology"/>
    <s v="Copiers and Fax"/>
    <s v="Large Box"/>
    <x v="391"/>
    <n v="0.54"/>
    <s v="United States"/>
    <s v="East"/>
    <s v="Massachusetts"/>
    <s v="Boston"/>
    <n v="2118"/>
    <x v="46"/>
    <s v="Mon"/>
    <d v="2015-02-20T00:00:00"/>
    <n v="4"/>
    <n v="325.29000000000002"/>
    <n v="15"/>
    <n v="9862.51"/>
    <n v="32037"/>
    <n v="0"/>
    <n v="699.92"/>
    <s v="Erin"/>
  </r>
  <r>
    <n v="1132"/>
    <n v="0"/>
    <s v="Michael Robbins"/>
    <s v="Low"/>
    <n v="0.04"/>
    <s v="After Discount"/>
    <n v="8.6"/>
    <n v="6.19"/>
    <s v="Regular Air"/>
    <s v="Home Office"/>
    <s v="Office Supplies"/>
    <s v="Binders and Binder Accessories"/>
    <s v="Small Box"/>
    <x v="162"/>
    <n v="0.38"/>
    <s v="United States"/>
    <s v="Central"/>
    <s v="Texas"/>
    <s v="Euless"/>
    <n v="76039"/>
    <x v="46"/>
    <s v="Mon"/>
    <d v="2015-02-23T00:00:00"/>
    <n v="7"/>
    <n v="-63.813499999999998"/>
    <n v="9"/>
    <n v="75.81"/>
    <n v="88102"/>
    <n v="1"/>
    <n v="8.56"/>
    <s v="Chris"/>
  </r>
  <r>
    <n v="1132"/>
    <n v="0"/>
    <s v="Michael Robbins"/>
    <s v="Low"/>
    <n v="7.0000000000000007E-2"/>
    <s v="After Discount"/>
    <n v="699.99"/>
    <n v="24.49"/>
    <s v="Regular Air"/>
    <s v="Home Office"/>
    <s v="Technology"/>
    <s v="Copiers and Fax"/>
    <s v="Large Box"/>
    <x v="391"/>
    <n v="0.54"/>
    <s v="United States"/>
    <s v="Central"/>
    <s v="Texas"/>
    <s v="Euless"/>
    <n v="76039"/>
    <x v="46"/>
    <s v="Mon"/>
    <d v="2015-02-20T00:00:00"/>
    <n v="4"/>
    <n v="325.29000000000002"/>
    <n v="4"/>
    <n v="2630"/>
    <n v="88102"/>
    <n v="0"/>
    <n v="699.92"/>
    <s v="Chris"/>
  </r>
  <r>
    <n v="1580"/>
    <n v="1"/>
    <s v="Ronnie Nolan"/>
    <s v="Low"/>
    <n v="0.1"/>
    <s v="After Discount"/>
    <n v="11.58"/>
    <n v="6.97"/>
    <s v="Regular Air"/>
    <s v="Corporate"/>
    <s v="Office Supplies"/>
    <s v="Envelopes"/>
    <s v="Small Box"/>
    <x v="193"/>
    <n v="0.35"/>
    <s v="United States"/>
    <s v="East"/>
    <s v="Maine"/>
    <s v="Waterville"/>
    <n v="4901"/>
    <x v="46"/>
    <s v="Mon"/>
    <d v="2015-02-20T00:00:00"/>
    <n v="4"/>
    <n v="-8.3979999999999997"/>
    <n v="1"/>
    <n v="14.53"/>
    <n v="90934"/>
    <n v="1"/>
    <n v="11.48"/>
    <s v="Erin"/>
  </r>
  <r>
    <n v="1138"/>
    <n v="1"/>
    <s v="Malcolm Floyd"/>
    <s v="Medium"/>
    <n v="0.02"/>
    <s v="After Discount"/>
    <n v="160.97999999999999"/>
    <n v="30"/>
    <s v="Delivery Truck"/>
    <s v="Home Office"/>
    <s v="Furniture"/>
    <s v="Chairs &amp; Chairmats"/>
    <s v="Jumbo Drum"/>
    <x v="285"/>
    <n v="0.62"/>
    <s v="United States"/>
    <s v="Central"/>
    <s v="Texas"/>
    <s v="The Colony"/>
    <n v="75056"/>
    <x v="46"/>
    <s v="Mon"/>
    <d v="2015-02-19T00:00:00"/>
    <n v="3"/>
    <n v="-51.116"/>
    <n v="1"/>
    <n v="192.49"/>
    <n v="86574"/>
    <n v="1"/>
    <n v="160.95999999999998"/>
    <s v="Chris"/>
  </r>
  <r>
    <n v="1228"/>
    <n v="1"/>
    <s v="Hazel Jennings"/>
    <s v="Medium"/>
    <n v="0"/>
    <s v=" No Discount"/>
    <n v="7.1"/>
    <n v="6.05"/>
    <s v="Regular Air"/>
    <s v="Small Business"/>
    <s v="Office Supplies"/>
    <s v="Binders and Binder Accessories"/>
    <s v="Small Box"/>
    <x v="60"/>
    <n v="0.39"/>
    <s v="United States"/>
    <s v="East"/>
    <s v="Pennsylvania"/>
    <s v="Philadelphia"/>
    <n v="19140"/>
    <x v="46"/>
    <s v="Mon"/>
    <d v="2015-02-17T00:00:00"/>
    <n v="1"/>
    <n v="-60.145000000000003"/>
    <n v="28"/>
    <n v="208.83"/>
    <n v="55874"/>
    <n v="1"/>
    <n v="7.1"/>
    <s v="Erin"/>
  </r>
  <r>
    <n v="1228"/>
    <n v="0"/>
    <s v="Hazel Jennings"/>
    <s v="Medium"/>
    <n v="0.01"/>
    <s v="After Discount"/>
    <n v="4.9800000000000004"/>
    <n v="4.62"/>
    <s v="Express Air"/>
    <s v="Small Business"/>
    <s v="Technology"/>
    <s v="Computer Peripherals"/>
    <s v="Small Pack"/>
    <x v="392"/>
    <n v="0.64"/>
    <s v="United States"/>
    <s v="East"/>
    <s v="Pennsylvania"/>
    <s v="Philadelphia"/>
    <n v="19140"/>
    <x v="46"/>
    <s v="Mon"/>
    <d v="2015-02-18T00:00:00"/>
    <n v="2"/>
    <n v="-111.72"/>
    <n v="41"/>
    <n v="228.3"/>
    <n v="55874"/>
    <n v="0"/>
    <n v="4.9700000000000006"/>
    <s v="Erin"/>
  </r>
  <r>
    <n v="1228"/>
    <n v="0"/>
    <s v="Hazel Jennings"/>
    <s v="Medium"/>
    <n v="0.06"/>
    <s v="After Discount"/>
    <n v="5.68"/>
    <n v="1.39"/>
    <s v="Regular Air"/>
    <s v="Small Business"/>
    <s v="Office Supplies"/>
    <s v="Envelopes"/>
    <s v="Small Box"/>
    <x v="183"/>
    <n v="0.38"/>
    <s v="United States"/>
    <s v="East"/>
    <s v="Pennsylvania"/>
    <s v="Philadelphia"/>
    <n v="19140"/>
    <x v="46"/>
    <s v="Mon"/>
    <d v="2015-02-16T00:00:00"/>
    <n v="0"/>
    <n v="33.01"/>
    <n v="24"/>
    <n v="129.53"/>
    <n v="55874"/>
    <n v="0"/>
    <n v="5.62"/>
    <s v="Erin"/>
  </r>
  <r>
    <n v="1229"/>
    <n v="1"/>
    <s v="Patrick Byrne"/>
    <s v="Medium"/>
    <n v="0.01"/>
    <s v="After Discount"/>
    <n v="4.9800000000000004"/>
    <n v="4.62"/>
    <s v="Express Air"/>
    <s v="Small Business"/>
    <s v="Technology"/>
    <s v="Computer Peripherals"/>
    <s v="Small Pack"/>
    <x v="392"/>
    <n v="0.64"/>
    <s v="United States"/>
    <s v="Central"/>
    <s v="Texas"/>
    <s v="Sulphur Springs"/>
    <n v="75482"/>
    <x v="46"/>
    <s v="Mon"/>
    <d v="2015-02-18T00:00:00"/>
    <n v="2"/>
    <n v="-111.72"/>
    <n v="10"/>
    <n v="55.68"/>
    <n v="90378"/>
    <n v="1"/>
    <n v="4.9700000000000006"/>
    <s v="Chris"/>
  </r>
  <r>
    <n v="1625"/>
    <n v="1"/>
    <s v="Molly Browning"/>
    <s v="Medium"/>
    <n v="0"/>
    <s v=" No Discount"/>
    <n v="209.37"/>
    <n v="69"/>
    <s v="Regular Air"/>
    <s v="Home Office"/>
    <s v="Furniture"/>
    <s v="Tables"/>
    <s v="Large Box"/>
    <x v="393"/>
    <n v="0.79"/>
    <s v="United States"/>
    <s v="East"/>
    <s v="New York"/>
    <s v="Glen Cove"/>
    <n v="11542"/>
    <x v="46"/>
    <s v="Mon"/>
    <d v="2015-02-18T00:00:00"/>
    <n v="2"/>
    <n v="-263.11192907999998"/>
    <n v="11"/>
    <n v="1959.88"/>
    <n v="90601"/>
    <n v="1"/>
    <n v="209.37"/>
    <s v="Erin"/>
  </r>
  <r>
    <n v="3151"/>
    <n v="0"/>
    <s v="Glenda Hunter"/>
    <s v="Not Specified"/>
    <n v="0.05"/>
    <s v="After Discount"/>
    <n v="25.99"/>
    <n v="5.37"/>
    <s v="Express Air"/>
    <s v="Corporate"/>
    <s v="Office Supplies"/>
    <s v="Pens &amp; Art Supplies"/>
    <s v="Small Box"/>
    <x v="394"/>
    <n v="0.56000000000000005"/>
    <s v="United States"/>
    <s v="West"/>
    <s v="California"/>
    <s v="Twentynine Palms"/>
    <n v="92277"/>
    <x v="46"/>
    <s v="Mon"/>
    <d v="2015-02-18T00:00:00"/>
    <n v="2"/>
    <n v="220.35720000000001"/>
    <n v="18"/>
    <n v="451.35"/>
    <n v="88545"/>
    <n v="1"/>
    <n v="25.939999999999998"/>
    <s v="William"/>
  </r>
  <r>
    <n v="936"/>
    <n v="1"/>
    <s v="Robyn Garner"/>
    <s v="Critical"/>
    <n v="0.05"/>
    <s v="After Discount"/>
    <n v="6.04"/>
    <n v="2.14"/>
    <s v="Express Air"/>
    <s v="Corporate"/>
    <s v="Office Supplies"/>
    <s v="Paper"/>
    <s v="Wrap Bag"/>
    <x v="395"/>
    <n v="0.38"/>
    <s v="United States"/>
    <s v="West"/>
    <s v="California"/>
    <s v="Redlands"/>
    <n v="92374"/>
    <x v="47"/>
    <s v="Tue"/>
    <d v="2015-02-19T00:00:00"/>
    <n v="2"/>
    <n v="-4.1399999999999997"/>
    <n v="1"/>
    <n v="8.41"/>
    <n v="90588"/>
    <n v="1"/>
    <n v="5.99"/>
    <s v="William"/>
  </r>
  <r>
    <n v="1305"/>
    <n v="1"/>
    <s v="Chris Pritchard"/>
    <s v="High"/>
    <n v="0.04"/>
    <s v="After Discount"/>
    <n v="62.18"/>
    <n v="10.84"/>
    <s v="Regular Air"/>
    <s v="Consumer"/>
    <s v="Furniture"/>
    <s v="Office Furnishings"/>
    <s v="Medium Box"/>
    <x v="396"/>
    <n v="0.63"/>
    <s v="United States"/>
    <s v="West"/>
    <s v="Utah"/>
    <s v="West Valley City"/>
    <n v="84120"/>
    <x v="47"/>
    <s v="Tue"/>
    <d v="2015-02-19T00:00:00"/>
    <n v="2"/>
    <n v="125.8077"/>
    <n v="3"/>
    <n v="182.33"/>
    <n v="87002"/>
    <n v="1"/>
    <n v="62.14"/>
    <s v="William"/>
  </r>
  <r>
    <n v="2427"/>
    <n v="1"/>
    <s v="John Merritt"/>
    <s v="High"/>
    <n v="0.03"/>
    <s v="After Discount"/>
    <n v="40.99"/>
    <n v="19.989999999999998"/>
    <s v="Regular Air"/>
    <s v="Corporate"/>
    <s v="Office Supplies"/>
    <s v="Paper"/>
    <s v="Small Box"/>
    <x v="397"/>
    <n v="0.36"/>
    <s v="United States"/>
    <s v="Central"/>
    <s v="Texas"/>
    <s v="Keller"/>
    <n v="76248"/>
    <x v="47"/>
    <s v="Tue"/>
    <d v="2015-02-18T00:00:00"/>
    <n v="1"/>
    <n v="395.30799999999999"/>
    <n v="21"/>
    <n v="885.65"/>
    <n v="90860"/>
    <n v="1"/>
    <n v="40.96"/>
    <s v="Chris"/>
  </r>
  <r>
    <n v="1065"/>
    <n v="1"/>
    <s v="Vicki Bond"/>
    <s v="Critical"/>
    <n v="0.01"/>
    <s v="After Discount"/>
    <n v="15.99"/>
    <n v="13.18"/>
    <s v="Regular Air"/>
    <s v="Corporate"/>
    <s v="Office Supplies"/>
    <s v="Binders and Binder Accessories"/>
    <s v="Small Box"/>
    <x v="79"/>
    <n v="0.37"/>
    <s v="United States"/>
    <s v="Central"/>
    <s v="Illinois"/>
    <s v="Burbank"/>
    <n v="60459"/>
    <x v="48"/>
    <s v="Wed"/>
    <d v="2015-02-20T00:00:00"/>
    <n v="2"/>
    <n v="-99.43544"/>
    <n v="23"/>
    <n v="377.44"/>
    <n v="88899"/>
    <n v="1"/>
    <n v="15.98"/>
    <s v="Chris"/>
  </r>
  <r>
    <n v="3255"/>
    <n v="1"/>
    <s v="Maureen Whitley"/>
    <s v="Critical"/>
    <n v="0.06"/>
    <s v="After Discount"/>
    <n v="47.98"/>
    <n v="3.61"/>
    <s v="Regular Air"/>
    <s v="Home Office"/>
    <s v="Technology"/>
    <s v="Computer Peripherals"/>
    <s v="Small Pack"/>
    <x v="398"/>
    <n v="0.71"/>
    <s v="United States"/>
    <s v="South"/>
    <s v="Florida"/>
    <s v="Tamarac"/>
    <n v="33319"/>
    <x v="48"/>
    <s v="Wed"/>
    <d v="2015-02-20T00:00:00"/>
    <n v="2"/>
    <n v="596.80799999999999"/>
    <n v="2"/>
    <n v="97.96"/>
    <n v="90488"/>
    <n v="1"/>
    <n v="47.919999999999995"/>
    <s v="Sam"/>
  </r>
  <r>
    <n v="2141"/>
    <n v="1"/>
    <s v="Molly Webster"/>
    <s v="High"/>
    <n v="0.01"/>
    <s v="After Discount"/>
    <n v="5.44"/>
    <n v="7.46"/>
    <s v="Regular Air"/>
    <s v="Home Office"/>
    <s v="Office Supplies"/>
    <s v="Binders and Binder Accessories"/>
    <s v="Small Box"/>
    <x v="399"/>
    <n v="0.36"/>
    <s v="United States"/>
    <s v="West"/>
    <s v="Colorado"/>
    <s v="Durango"/>
    <n v="81301"/>
    <x v="48"/>
    <s v="Wed"/>
    <d v="2015-02-19T00:00:00"/>
    <n v="1"/>
    <n v="-18.478200000000001"/>
    <n v="3"/>
    <n v="19.68"/>
    <n v="87570"/>
    <n v="1"/>
    <n v="5.4300000000000006"/>
    <s v="William"/>
  </r>
  <r>
    <n v="2141"/>
    <n v="0"/>
    <s v="Molly Webster"/>
    <s v="High"/>
    <n v="0.02"/>
    <s v="After Discount"/>
    <n v="549.99"/>
    <n v="49"/>
    <s v="Delivery Truck"/>
    <s v="Home Office"/>
    <s v="Technology"/>
    <s v="Copiers and Fax"/>
    <s v="Jumbo Drum"/>
    <x v="400"/>
    <n v="0.35"/>
    <s v="United States"/>
    <s v="West"/>
    <s v="Colorado"/>
    <s v="Durango"/>
    <n v="81301"/>
    <x v="48"/>
    <s v="Wed"/>
    <d v="2015-02-20T00:00:00"/>
    <n v="2"/>
    <n v="-381.84120000000001"/>
    <n v="18"/>
    <n v="9798.84"/>
    <n v="87570"/>
    <n v="0"/>
    <n v="549.97"/>
    <s v="William"/>
  </r>
  <r>
    <n v="2141"/>
    <n v="0"/>
    <s v="Molly Webster"/>
    <s v="High"/>
    <n v="0.03"/>
    <s v="After Discount"/>
    <n v="22.01"/>
    <n v="5.53"/>
    <s v="Express Air"/>
    <s v="Home Office"/>
    <s v="Office Supplies"/>
    <s v="Pens &amp; Art Supplies"/>
    <s v="Small Pack"/>
    <x v="148"/>
    <n v="0.59"/>
    <s v="United States"/>
    <s v="West"/>
    <s v="Colorado"/>
    <s v="Durango"/>
    <n v="81301"/>
    <x v="48"/>
    <s v="Wed"/>
    <d v="2015-02-19T00:00:00"/>
    <n v="1"/>
    <n v="12.5504"/>
    <n v="7"/>
    <n v="154.11000000000001"/>
    <n v="87570"/>
    <n v="0"/>
    <n v="21.98"/>
    <s v="William"/>
  </r>
  <r>
    <n v="2141"/>
    <n v="0"/>
    <s v="Molly Webster"/>
    <s v="High"/>
    <n v="0.09"/>
    <s v="After Discount"/>
    <n v="34.76"/>
    <n v="8.2200000000000006"/>
    <s v="Regular Air"/>
    <s v="Home Office"/>
    <s v="Office Supplies"/>
    <s v="Storage &amp; Organization"/>
    <s v="Small Box"/>
    <x v="401"/>
    <n v="0.56999999999999995"/>
    <s v="United States"/>
    <s v="West"/>
    <s v="Colorado"/>
    <s v="Durango"/>
    <n v="81301"/>
    <x v="48"/>
    <s v="Wed"/>
    <d v="2015-02-20T00:00:00"/>
    <n v="2"/>
    <n v="45.3324"/>
    <n v="7"/>
    <n v="242.97"/>
    <n v="87570"/>
    <n v="0"/>
    <n v="34.669999999999995"/>
    <s v="William"/>
  </r>
  <r>
    <n v="91"/>
    <n v="1"/>
    <s v="Wallace Werner"/>
    <s v="Medium"/>
    <n v="0.05"/>
    <s v="After Discount"/>
    <n v="5.18"/>
    <n v="2.04"/>
    <s v="Regular Air"/>
    <s v="Home Office"/>
    <s v="Office Supplies"/>
    <s v="Paper"/>
    <s v="Wrap Bag"/>
    <x v="266"/>
    <n v="0.36"/>
    <s v="United States"/>
    <s v="West"/>
    <s v="California"/>
    <s v="Vallejo"/>
    <n v="94591"/>
    <x v="48"/>
    <s v="Wed"/>
    <d v="2015-02-20T00:00:00"/>
    <n v="2"/>
    <n v="34.010399999999997"/>
    <n v="10"/>
    <n v="53.54"/>
    <n v="87176"/>
    <n v="1"/>
    <n v="5.13"/>
    <s v="William"/>
  </r>
  <r>
    <n v="2521"/>
    <n v="1"/>
    <s v="Shawn Meyer"/>
    <s v="Medium"/>
    <n v="0"/>
    <s v=" No Discount"/>
    <n v="175.99"/>
    <n v="4.99"/>
    <s v="Regular Air"/>
    <s v="Home Office"/>
    <s v="Technology"/>
    <s v="Telephones and Communication"/>
    <s v="Small Box"/>
    <x v="402"/>
    <n v="0.59"/>
    <s v="United States"/>
    <s v="Central"/>
    <s v="Texas"/>
    <s v="Corsicana"/>
    <n v="75109"/>
    <x v="48"/>
    <s v="Wed"/>
    <d v="2015-02-21T00:00:00"/>
    <n v="3"/>
    <n v="1656.6555000000001"/>
    <n v="15"/>
    <n v="2400.9499999999998"/>
    <n v="87032"/>
    <n v="1"/>
    <n v="175.99"/>
    <s v="Chris"/>
  </r>
  <r>
    <n v="2498"/>
    <n v="0"/>
    <s v="Arlene Long"/>
    <s v="Not Specified"/>
    <n v="0.09"/>
    <s v="After Discount"/>
    <n v="355.98"/>
    <n v="58.92"/>
    <s v="Delivery Truck"/>
    <s v="Corporate"/>
    <s v="Furniture"/>
    <s v="Chairs &amp; Chairmats"/>
    <s v="Jumbo Drum"/>
    <x v="217"/>
    <n v="0.64"/>
    <s v="United States"/>
    <s v="West"/>
    <s v="California"/>
    <s v="San Diego"/>
    <n v="92024"/>
    <x v="48"/>
    <s v="Wed"/>
    <d v="2015-02-20T00:00:00"/>
    <n v="2"/>
    <n v="1240.25"/>
    <n v="30"/>
    <n v="10554.63"/>
    <n v="16547"/>
    <n v="1"/>
    <n v="355.89000000000004"/>
    <s v="William"/>
  </r>
  <r>
    <n v="2498"/>
    <n v="0"/>
    <s v="Arlene Long"/>
    <s v="Not Specified"/>
    <n v="0.04"/>
    <s v="After Discount"/>
    <n v="218.75"/>
    <n v="69.64"/>
    <s v="Delivery Truck"/>
    <s v="Corporate"/>
    <s v="Furniture"/>
    <s v="Tables"/>
    <s v="Jumbo Box"/>
    <x v="280"/>
    <n v="0.77"/>
    <s v="United States"/>
    <s v="West"/>
    <s v="California"/>
    <s v="San Diego"/>
    <n v="92024"/>
    <x v="48"/>
    <s v="Wed"/>
    <d v="2015-02-18T00:00:00"/>
    <n v="0"/>
    <n v="-533.23199999999997"/>
    <n v="8"/>
    <n v="1749.64"/>
    <n v="16547"/>
    <n v="0"/>
    <n v="218.71"/>
    <s v="William"/>
  </r>
  <r>
    <n v="2499"/>
    <n v="1"/>
    <s v="Geoffrey Koch"/>
    <s v="Not Specified"/>
    <n v="0.09"/>
    <s v="After Discount"/>
    <n v="355.98"/>
    <n v="58.92"/>
    <s v="Delivery Truck"/>
    <s v="Corporate"/>
    <s v="Furniture"/>
    <s v="Chairs &amp; Chairmats"/>
    <s v="Jumbo Drum"/>
    <x v="217"/>
    <n v="0.64"/>
    <s v="United States"/>
    <s v="Central"/>
    <s v="Illinois"/>
    <s v="Kankakee"/>
    <n v="60901"/>
    <x v="48"/>
    <s v="Wed"/>
    <d v="2015-02-20T00:00:00"/>
    <n v="2"/>
    <n v="1240.25"/>
    <n v="8"/>
    <n v="2814.57"/>
    <n v="88319"/>
    <n v="1"/>
    <n v="355.89000000000004"/>
    <s v="Chris"/>
  </r>
  <r>
    <n v="993"/>
    <n v="1"/>
    <s v="Gail Currin"/>
    <s v="High"/>
    <n v="0.05"/>
    <s v="After Discount"/>
    <n v="4.28"/>
    <n v="5.17"/>
    <s v="Regular Air"/>
    <s v="Small Business"/>
    <s v="Office Supplies"/>
    <s v="Paper"/>
    <s v="Small Box"/>
    <x v="403"/>
    <n v="0.4"/>
    <s v="United States"/>
    <s v="West"/>
    <s v="California"/>
    <s v="Oxnard"/>
    <n v="93030"/>
    <x v="49"/>
    <s v="Thu"/>
    <d v="2015-02-19T00:00:00"/>
    <n v="0"/>
    <n v="-104.57"/>
    <n v="9"/>
    <n v="38.58"/>
    <n v="89432"/>
    <n v="1"/>
    <n v="4.2300000000000004"/>
    <s v="William"/>
  </r>
  <r>
    <n v="1303"/>
    <n v="1"/>
    <s v="Cindy Harvey"/>
    <s v="High"/>
    <n v="0.03"/>
    <s v="After Discount"/>
    <n v="39.479999999999997"/>
    <n v="1.99"/>
    <s v="Regular Air"/>
    <s v="Consumer"/>
    <s v="Technology"/>
    <s v="Computer Peripherals"/>
    <s v="Small Pack"/>
    <x v="404"/>
    <n v="0.54"/>
    <s v="United States"/>
    <s v="West"/>
    <s v="Utah"/>
    <s v="Tooele"/>
    <n v="84074"/>
    <x v="49"/>
    <s v="Thu"/>
    <d v="2015-02-21T00:00:00"/>
    <n v="2"/>
    <n v="317.08949999999999"/>
    <n v="12"/>
    <n v="459.55"/>
    <n v="87003"/>
    <n v="1"/>
    <n v="39.449999999999996"/>
    <s v="William"/>
  </r>
  <r>
    <n v="2828"/>
    <n v="1"/>
    <s v="Monica Howard"/>
    <s v="High"/>
    <n v="0.05"/>
    <s v="After Discount"/>
    <n v="11.29"/>
    <n v="5.03"/>
    <s v="Regular Air"/>
    <s v="Corporate"/>
    <s v="Office Supplies"/>
    <s v="Storage &amp; Organization"/>
    <s v="Small Box"/>
    <x v="405"/>
    <n v="0.59"/>
    <s v="United States"/>
    <s v="West"/>
    <s v="California"/>
    <s v="El Centro"/>
    <n v="92243"/>
    <x v="49"/>
    <s v="Thu"/>
    <d v="2015-02-21T00:00:00"/>
    <n v="2"/>
    <n v="-35.26"/>
    <n v="8"/>
    <n v="90.46"/>
    <n v="87720"/>
    <n v="1"/>
    <n v="11.239999999999998"/>
    <s v="William"/>
  </r>
  <r>
    <n v="1303"/>
    <n v="0"/>
    <s v="Cindy Harvey"/>
    <s v="Low"/>
    <n v="0.01"/>
    <s v="After Discount"/>
    <n v="65.989999999999995"/>
    <n v="5.31"/>
    <s v="Regular Air"/>
    <s v="Consumer"/>
    <s v="Technology"/>
    <s v="Telephones and Communication"/>
    <s v="Small Box"/>
    <x v="406"/>
    <n v="0.56999999999999995"/>
    <s v="United States"/>
    <s v="West"/>
    <s v="Utah"/>
    <s v="Tooele"/>
    <n v="84074"/>
    <x v="49"/>
    <s v="Thu"/>
    <d v="2015-02-26T00:00:00"/>
    <n v="7"/>
    <n v="250.36272"/>
    <n v="9"/>
    <n v="536.9"/>
    <n v="87005"/>
    <n v="1"/>
    <n v="65.97999999999999"/>
    <s v="William"/>
  </r>
  <r>
    <n v="2287"/>
    <n v="1"/>
    <s v="Samuel Newman"/>
    <s v="Low"/>
    <n v="0.1"/>
    <s v="After Discount"/>
    <n v="54.1"/>
    <n v="19.989999999999998"/>
    <s v="Regular Air"/>
    <s v="Corporate"/>
    <s v="Office Supplies"/>
    <s v="Storage &amp; Organization"/>
    <s v="Small Box"/>
    <x v="407"/>
    <n v="0.59"/>
    <s v="United States"/>
    <s v="South"/>
    <s v="South Carolina"/>
    <s v="Summerville"/>
    <n v="29483"/>
    <x v="49"/>
    <s v="Thu"/>
    <d v="2015-02-24T00:00:00"/>
    <n v="5"/>
    <n v="34.067999999999998"/>
    <n v="9"/>
    <n v="469.59"/>
    <n v="90147"/>
    <n v="1"/>
    <n v="54"/>
    <s v="Sam"/>
  </r>
  <r>
    <n v="1827"/>
    <n v="1"/>
    <s v="Vincent Hale"/>
    <s v="Not Specified"/>
    <n v="0"/>
    <s v=" No Discount"/>
    <n v="5.98"/>
    <n v="0.96"/>
    <s v="Regular Air"/>
    <s v="Corporate"/>
    <s v="Office Supplies"/>
    <s v="Pens &amp; Art Supplies"/>
    <s v="Wrap Bag"/>
    <x v="408"/>
    <n v="0.6"/>
    <s v="United States"/>
    <s v="Central"/>
    <s v="Iowa"/>
    <s v="Burlington"/>
    <n v="52601"/>
    <x v="49"/>
    <s v="Thu"/>
    <d v="2015-02-20T00:00:00"/>
    <n v="1"/>
    <n v="38.039700000000003"/>
    <n v="9"/>
    <n v="55.13"/>
    <n v="86956"/>
    <n v="1"/>
    <n v="5.98"/>
    <s v="Chris"/>
  </r>
  <r>
    <n v="1828"/>
    <n v="0"/>
    <s v="Stacey Lucas"/>
    <s v="Not Specified"/>
    <n v="0.02"/>
    <s v="After Discount"/>
    <n v="5.98"/>
    <n v="5.46"/>
    <s v="Regular Air"/>
    <s v="Corporate"/>
    <s v="Office Supplies"/>
    <s v="Paper"/>
    <s v="Small Box"/>
    <x v="370"/>
    <n v="0.36"/>
    <s v="United States"/>
    <s v="Central"/>
    <s v="Iowa"/>
    <s v="Cedar Falls"/>
    <n v="50613"/>
    <x v="49"/>
    <s v="Thu"/>
    <d v="2015-02-20T00:00:00"/>
    <n v="1"/>
    <n v="-47.12"/>
    <n v="7"/>
    <n v="44.8"/>
    <n v="86956"/>
    <n v="0"/>
    <n v="5.9600000000000009"/>
    <s v="Chris"/>
  </r>
  <r>
    <n v="2052"/>
    <n v="1"/>
    <s v="Francis Kendall"/>
    <s v="Not Specified"/>
    <n v="7.0000000000000007E-2"/>
    <s v="After Discount"/>
    <n v="31.78"/>
    <n v="1.99"/>
    <s v="Regular Air"/>
    <s v="Home Office"/>
    <s v="Technology"/>
    <s v="Computer Peripherals"/>
    <s v="Small Pack"/>
    <x v="279"/>
    <n v="0.42"/>
    <s v="United States"/>
    <s v="West"/>
    <s v="New Mexico"/>
    <s v="Albuquerque"/>
    <n v="87105"/>
    <x v="49"/>
    <s v="Thu"/>
    <d v="2015-02-21T00:00:00"/>
    <n v="2"/>
    <n v="265.11180000000002"/>
    <n v="13"/>
    <n v="384.22"/>
    <n v="87234"/>
    <n v="1"/>
    <n v="31.71"/>
    <s v="William"/>
  </r>
  <r>
    <n v="2052"/>
    <n v="0"/>
    <s v="Francis Kendall"/>
    <s v="Not Specified"/>
    <n v="0"/>
    <s v=" No Discount"/>
    <n v="5.98"/>
    <n v="2.5"/>
    <s v="Regular Air"/>
    <s v="Home Office"/>
    <s v="Office Supplies"/>
    <s v="Envelopes"/>
    <s v="Small Box"/>
    <x v="409"/>
    <n v="0.36"/>
    <s v="United States"/>
    <s v="West"/>
    <s v="New Mexico"/>
    <s v="Albuquerque"/>
    <n v="87105"/>
    <x v="49"/>
    <s v="Thu"/>
    <d v="2015-02-20T00:00:00"/>
    <n v="1"/>
    <n v="9.5608000000000004"/>
    <n v="5"/>
    <n v="31.64"/>
    <n v="87234"/>
    <n v="0"/>
    <n v="5.98"/>
    <s v="William"/>
  </r>
  <r>
    <n v="2052"/>
    <n v="0"/>
    <s v="Francis Kendall"/>
    <s v="Not Specified"/>
    <n v="0.1"/>
    <s v="After Discount"/>
    <n v="35.99"/>
    <n v="1.1000000000000001"/>
    <s v="Express Air"/>
    <s v="Home Office"/>
    <s v="Technology"/>
    <s v="Telephones and Communication"/>
    <s v="Small Box"/>
    <x v="71"/>
    <n v="0.55000000000000004"/>
    <s v="United States"/>
    <s v="West"/>
    <s v="New Mexico"/>
    <s v="Albuquerque"/>
    <n v="87105"/>
    <x v="49"/>
    <s v="Thu"/>
    <d v="2015-02-20T00:00:00"/>
    <n v="1"/>
    <n v="390.09840000000003"/>
    <n v="19"/>
    <n v="565.36"/>
    <n v="87234"/>
    <n v="0"/>
    <n v="35.89"/>
    <s v="William"/>
  </r>
  <r>
    <n v="2882"/>
    <n v="0"/>
    <s v="Andrew Gonzalez"/>
    <s v="High"/>
    <n v="0.03"/>
    <s v="After Discount"/>
    <n v="4.0599999999999996"/>
    <n v="6.89"/>
    <s v="Regular Air"/>
    <s v="Consumer"/>
    <s v="Office Supplies"/>
    <s v="Appliances"/>
    <s v="Small Box"/>
    <x v="410"/>
    <n v="0.6"/>
    <s v="United States"/>
    <s v="South"/>
    <s v="North Carolina"/>
    <s v="Charlotte"/>
    <n v="28206"/>
    <x v="50"/>
    <s v="Fri"/>
    <d v="2015-02-22T00:00:00"/>
    <n v="2"/>
    <n v="-246.27610000000001"/>
    <n v="37"/>
    <n v="159.88999999999999"/>
    <n v="55300"/>
    <n v="1"/>
    <n v="4.0299999999999994"/>
    <s v="Sam"/>
  </r>
  <r>
    <n v="2882"/>
    <n v="0"/>
    <s v="Andrew Gonzalez"/>
    <s v="High"/>
    <n v="0.01"/>
    <s v="After Discount"/>
    <n v="3.75"/>
    <n v="0.5"/>
    <s v="Regular Air"/>
    <s v="Consumer"/>
    <s v="Office Supplies"/>
    <s v="Labels"/>
    <s v="Small Box"/>
    <x v="411"/>
    <n v="0.37"/>
    <s v="United States"/>
    <s v="South"/>
    <s v="North Carolina"/>
    <s v="Charlotte"/>
    <n v="28206"/>
    <x v="50"/>
    <s v="Fri"/>
    <d v="2015-02-21T00:00:00"/>
    <n v="1"/>
    <n v="55.194600000000001"/>
    <n v="48"/>
    <n v="180.48"/>
    <n v="55300"/>
    <n v="0"/>
    <n v="3.74"/>
    <s v="Sam"/>
  </r>
  <r>
    <n v="2882"/>
    <n v="0"/>
    <s v="Andrew Gonzalez"/>
    <s v="High"/>
    <n v="0.02"/>
    <s v="After Discount"/>
    <n v="10.68"/>
    <n v="13.04"/>
    <s v="Regular Air"/>
    <s v="Consumer"/>
    <s v="Furniture"/>
    <s v="Office Furnishings"/>
    <s v="Large Box"/>
    <x v="412"/>
    <n v="0.6"/>
    <s v="United States"/>
    <s v="South"/>
    <s v="North Carolina"/>
    <s v="Charlotte"/>
    <n v="28206"/>
    <x v="50"/>
    <s v="Fri"/>
    <d v="2015-02-22T00:00:00"/>
    <n v="2"/>
    <n v="-307.29649999999998"/>
    <n v="31"/>
    <n v="350.48"/>
    <n v="55300"/>
    <n v="0"/>
    <n v="10.66"/>
    <s v="Sam"/>
  </r>
  <r>
    <n v="2886"/>
    <n v="1"/>
    <s v="Gretchen McKinney"/>
    <s v="High"/>
    <n v="0.03"/>
    <s v="After Discount"/>
    <n v="4.0599999999999996"/>
    <n v="6.89"/>
    <s v="Regular Air"/>
    <s v="Consumer"/>
    <s v="Office Supplies"/>
    <s v="Appliances"/>
    <s v="Small Box"/>
    <x v="410"/>
    <n v="0.6"/>
    <s v="United States"/>
    <s v="East"/>
    <s v="Ohio"/>
    <s v="Parma"/>
    <n v="44134"/>
    <x v="50"/>
    <s v="Fri"/>
    <d v="2015-02-22T00:00:00"/>
    <n v="2"/>
    <n v="-185.17"/>
    <n v="9"/>
    <n v="38.89"/>
    <n v="87630"/>
    <n v="1"/>
    <n v="4.0299999999999994"/>
    <s v="Erin"/>
  </r>
  <r>
    <n v="2886"/>
    <n v="0"/>
    <s v="Gretchen McKinney"/>
    <s v="High"/>
    <n v="0.01"/>
    <s v="After Discount"/>
    <n v="3.75"/>
    <n v="0.5"/>
    <s v="Regular Air"/>
    <s v="Consumer"/>
    <s v="Office Supplies"/>
    <s v="Labels"/>
    <s v="Small Box"/>
    <x v="411"/>
    <n v="0.37"/>
    <s v="United States"/>
    <s v="East"/>
    <s v="Ohio"/>
    <s v="Parma"/>
    <n v="44134"/>
    <x v="50"/>
    <s v="Fri"/>
    <d v="2015-02-21T00:00:00"/>
    <n v="1"/>
    <n v="31.1328"/>
    <n v="12"/>
    <n v="45.12"/>
    <n v="87630"/>
    <n v="0"/>
    <n v="3.74"/>
    <s v="Erin"/>
  </r>
  <r>
    <n v="2886"/>
    <n v="0"/>
    <s v="Gretchen McKinney"/>
    <s v="High"/>
    <n v="0.02"/>
    <s v="After Discount"/>
    <n v="10.68"/>
    <n v="13.04"/>
    <s v="Regular Air"/>
    <s v="Consumer"/>
    <s v="Furniture"/>
    <s v="Office Furnishings"/>
    <s v="Large Box"/>
    <x v="412"/>
    <n v="0.6"/>
    <s v="United States"/>
    <s v="East"/>
    <s v="Ohio"/>
    <s v="Parma"/>
    <n v="44134"/>
    <x v="50"/>
    <s v="Fri"/>
    <d v="2015-02-22T00:00:00"/>
    <n v="2"/>
    <n v="-231.05"/>
    <n v="8"/>
    <n v="90.45"/>
    <n v="87630"/>
    <n v="0"/>
    <n v="10.66"/>
    <s v="Erin"/>
  </r>
  <r>
    <n v="3284"/>
    <n v="1"/>
    <s v="Michael Shaffer"/>
    <s v="High"/>
    <n v="0.05"/>
    <s v="After Discount"/>
    <n v="19.23"/>
    <n v="6.15"/>
    <s v="Express Air"/>
    <s v="Corporate"/>
    <s v="Furniture"/>
    <s v="Office Furnishings"/>
    <s v="Small Pack"/>
    <x v="413"/>
    <n v="0.44"/>
    <s v="United States"/>
    <s v="South"/>
    <s v="Florida"/>
    <s v="Kissimmee"/>
    <n v="34741"/>
    <x v="50"/>
    <s v="Fri"/>
    <d v="2015-02-22T00:00:00"/>
    <n v="2"/>
    <n v="-2133.2779999999998"/>
    <n v="6"/>
    <n v="119.78"/>
    <n v="90751"/>
    <n v="1"/>
    <n v="19.18"/>
    <s v="Sam"/>
  </r>
  <r>
    <n v="233"/>
    <n v="1"/>
    <s v="Michele Bullard"/>
    <s v="Medium"/>
    <n v="7.0000000000000007E-2"/>
    <s v="After Discount"/>
    <n v="5.81"/>
    <n v="8.49"/>
    <s v="Regular Air"/>
    <s v="Small Business"/>
    <s v="Office Supplies"/>
    <s v="Binders and Binder Accessories"/>
    <s v="Small Box"/>
    <x v="91"/>
    <n v="0.39"/>
    <s v="United States"/>
    <s v="Central"/>
    <s v="Illinois"/>
    <s v="Orland Park"/>
    <n v="60462"/>
    <x v="50"/>
    <s v="Fri"/>
    <d v="2015-02-22T00:00:00"/>
    <n v="2"/>
    <n v="-243.23650000000001"/>
    <n v="10"/>
    <n v="58.8"/>
    <n v="90237"/>
    <n v="1"/>
    <n v="5.7399999999999993"/>
    <s v="Chris"/>
  </r>
  <r>
    <n v="233"/>
    <n v="0"/>
    <s v="Michele Bullard"/>
    <s v="Medium"/>
    <n v="0.04"/>
    <s v="After Discount"/>
    <n v="9.65"/>
    <n v="6.22"/>
    <s v="Regular Air"/>
    <s v="Small Business"/>
    <s v="Furniture"/>
    <s v="Office Furnishings"/>
    <s v="Small Box"/>
    <x v="414"/>
    <n v="0.55000000000000004"/>
    <s v="United States"/>
    <s v="Central"/>
    <s v="Illinois"/>
    <s v="Orland Park"/>
    <n v="60462"/>
    <x v="50"/>
    <s v="Fri"/>
    <d v="2015-02-21T00:00:00"/>
    <n v="1"/>
    <n v="-53.62"/>
    <n v="12"/>
    <n v="120.47"/>
    <n v="90237"/>
    <n v="0"/>
    <n v="9.6100000000000012"/>
    <s v="Chris"/>
  </r>
  <r>
    <n v="1485"/>
    <n v="1"/>
    <s v="Wayne Sutherland"/>
    <s v="Not Specified"/>
    <n v="0.04"/>
    <s v="After Discount"/>
    <n v="11.5"/>
    <n v="7.19"/>
    <s v="Regular Air"/>
    <s v="Home Office"/>
    <s v="Office Supplies"/>
    <s v="Binders and Binder Accessories"/>
    <s v="Small Box"/>
    <x v="415"/>
    <n v="0.4"/>
    <s v="United States"/>
    <s v="Central"/>
    <s v="Illinois"/>
    <s v="Downers Grove"/>
    <n v="60516"/>
    <x v="50"/>
    <s v="Fri"/>
    <d v="2015-02-23T00:00:00"/>
    <n v="3"/>
    <n v="-23.357880000000002"/>
    <n v="14"/>
    <n v="157.81"/>
    <n v="91236"/>
    <n v="1"/>
    <n v="11.46"/>
    <s v="Chris"/>
  </r>
  <r>
    <n v="1485"/>
    <n v="0"/>
    <s v="Wayne Sutherland"/>
    <s v="Not Specified"/>
    <n v="0.02"/>
    <s v="After Discount"/>
    <n v="15.7"/>
    <n v="11.25"/>
    <s v="Regular Air"/>
    <s v="Home Office"/>
    <s v="Office Supplies"/>
    <s v="Storage &amp; Organization"/>
    <s v="Small Box"/>
    <x v="416"/>
    <n v="0.6"/>
    <s v="United States"/>
    <s v="Central"/>
    <s v="Illinois"/>
    <s v="Downers Grove"/>
    <n v="60516"/>
    <x v="50"/>
    <s v="Fri"/>
    <d v="2015-02-21T00:00:00"/>
    <n v="1"/>
    <n v="-18.241599999999998"/>
    <n v="1"/>
    <n v="19.440000000000001"/>
    <n v="91236"/>
    <n v="0"/>
    <n v="15.68"/>
    <s v="Chris"/>
  </r>
  <r>
    <n v="1485"/>
    <n v="0"/>
    <s v="Wayne Sutherland"/>
    <s v="Not Specified"/>
    <n v="0.05"/>
    <s v="After Discount"/>
    <n v="225.02"/>
    <n v="28.66"/>
    <s v="Delivery Truck"/>
    <s v="Home Office"/>
    <s v="Office Supplies"/>
    <s v="Storage &amp; Organization"/>
    <s v="Jumbo Drum"/>
    <x v="417"/>
    <n v="0.72"/>
    <s v="United States"/>
    <s v="Central"/>
    <s v="Illinois"/>
    <s v="Downers Grove"/>
    <n v="60516"/>
    <x v="50"/>
    <s v="Fri"/>
    <d v="2015-02-22T00:00:00"/>
    <n v="2"/>
    <n v="1428.9104"/>
    <n v="21"/>
    <n v="4636.63"/>
    <n v="91236"/>
    <n v="0"/>
    <n v="224.97"/>
    <s v="Chris"/>
  </r>
  <r>
    <n v="181"/>
    <n v="1"/>
    <s v="Wesley Waller"/>
    <s v="Critical"/>
    <n v="0.02"/>
    <s v="After Discount"/>
    <n v="49.99"/>
    <n v="19.989999999999998"/>
    <s v="Regular Air"/>
    <s v="Small Business"/>
    <s v="Technology"/>
    <s v="Computer Peripherals"/>
    <s v="Small Box"/>
    <x v="418"/>
    <n v="0.41"/>
    <s v="United States"/>
    <s v="West"/>
    <s v="California"/>
    <s v="San Francisco"/>
    <n v="94122"/>
    <x v="51"/>
    <s v="Sat"/>
    <d v="2015-02-21T00:00:00"/>
    <n v="0"/>
    <n v="-76.89"/>
    <n v="18"/>
    <n v="901.81"/>
    <n v="38087"/>
    <n v="1"/>
    <n v="49.97"/>
    <s v="William"/>
  </r>
  <r>
    <n v="184"/>
    <n v="1"/>
    <s v="Phillip Holmes"/>
    <s v="Critical"/>
    <n v="0.02"/>
    <s v="After Discount"/>
    <n v="49.99"/>
    <n v="19.989999999999998"/>
    <s v="Regular Air"/>
    <s v="Small Business"/>
    <s v="Technology"/>
    <s v="Computer Peripherals"/>
    <s v="Small Box"/>
    <x v="418"/>
    <n v="0.41"/>
    <s v="United States"/>
    <s v="East"/>
    <s v="Massachusetts"/>
    <s v="Arlington"/>
    <n v="2474"/>
    <x v="51"/>
    <s v="Sat"/>
    <d v="2015-02-21T00:00:00"/>
    <n v="0"/>
    <n v="-76.89"/>
    <n v="5"/>
    <n v="250.5"/>
    <n v="88360"/>
    <n v="1"/>
    <n v="49.97"/>
    <s v="Erin"/>
  </r>
  <r>
    <n v="2225"/>
    <n v="1"/>
    <s v="Sean McKenna"/>
    <s v="Critical"/>
    <n v="0"/>
    <s v=" No Discount"/>
    <n v="100.89"/>
    <n v="42"/>
    <s v="Delivery Truck"/>
    <s v="Small Business"/>
    <s v="Furniture"/>
    <s v="Chairs &amp; Chairmats"/>
    <s v="Jumbo Drum"/>
    <x v="419"/>
    <n v="0.61"/>
    <s v="United States"/>
    <s v="West"/>
    <s v="New Mexico"/>
    <s v="Hobbs"/>
    <n v="88240"/>
    <x v="51"/>
    <s v="Sat"/>
    <d v="2015-02-22T00:00:00"/>
    <n v="1"/>
    <n v="1500.12"/>
    <n v="15"/>
    <n v="1608.11"/>
    <n v="89970"/>
    <n v="1"/>
    <n v="100.89"/>
    <s v="William"/>
  </r>
  <r>
    <n v="875"/>
    <n v="1"/>
    <s v="Erika Fink"/>
    <s v="High"/>
    <n v="0.04"/>
    <s v="After Discount"/>
    <n v="4.37"/>
    <n v="5.15"/>
    <s v="Regular Air"/>
    <s v="Small Business"/>
    <s v="Office Supplies"/>
    <s v="Appliances"/>
    <s v="Small Box"/>
    <x v="420"/>
    <n v="0.59"/>
    <s v="United States"/>
    <s v="West"/>
    <s v="Utah"/>
    <s v="Salt Lake City"/>
    <n v="84106"/>
    <x v="51"/>
    <s v="Sat"/>
    <d v="2015-02-22T00:00:00"/>
    <n v="1"/>
    <n v="-74.479600000000005"/>
    <n v="18"/>
    <n v="78.59"/>
    <n v="89059"/>
    <n v="1"/>
    <n v="4.33"/>
    <s v="William"/>
  </r>
  <r>
    <n v="875"/>
    <n v="0"/>
    <s v="Erika Fink"/>
    <s v="High"/>
    <n v="0.09"/>
    <s v="After Discount"/>
    <n v="155.99"/>
    <n v="8.99"/>
    <s v="Regular Air"/>
    <s v="Small Business"/>
    <s v="Technology"/>
    <s v="Telephones and Communication"/>
    <s v="Small Box"/>
    <x v="421"/>
    <n v="0.57999999999999996"/>
    <s v="United States"/>
    <s v="West"/>
    <s v="Utah"/>
    <s v="Salt Lake City"/>
    <n v="84106"/>
    <x v="51"/>
    <s v="Sat"/>
    <d v="2015-02-23T00:00:00"/>
    <n v="2"/>
    <n v="-232.22056000000001"/>
    <n v="4"/>
    <n v="497.11"/>
    <n v="89059"/>
    <n v="0"/>
    <n v="155.9"/>
    <s v="William"/>
  </r>
  <r>
    <n v="2472"/>
    <n v="1"/>
    <s v="Ricky Sanders"/>
    <s v="Low"/>
    <n v="0.1"/>
    <s v="After Discount"/>
    <n v="4.91"/>
    <n v="0.5"/>
    <s v="Express Air"/>
    <s v="Home Office"/>
    <s v="Office Supplies"/>
    <s v="Labels"/>
    <s v="Small Box"/>
    <x v="308"/>
    <n v="0.36"/>
    <s v="United States"/>
    <s v="Central"/>
    <s v="Illinois"/>
    <s v="Joliet"/>
    <n v="60432"/>
    <x v="51"/>
    <s v="Sat"/>
    <d v="2015-02-21T00:00:00"/>
    <n v="0"/>
    <n v="35.279699999999998"/>
    <n v="10"/>
    <n v="51.13"/>
    <n v="86514"/>
    <n v="1"/>
    <n v="4.8100000000000005"/>
    <s v="Chris"/>
  </r>
  <r>
    <n v="553"/>
    <n v="0"/>
    <s v="Kristine Connolly"/>
    <s v="Not Specified"/>
    <n v="7.0000000000000007E-2"/>
    <s v="After Discount"/>
    <n v="2036.48"/>
    <n v="14.7"/>
    <s v="Delivery Truck"/>
    <s v="Corporate"/>
    <s v="Technology"/>
    <s v="Office Machines"/>
    <s v="Jumbo Drum"/>
    <x v="3"/>
    <n v="0.55000000000000004"/>
    <s v="United States"/>
    <s v="West"/>
    <s v="California"/>
    <s v="Los Angeles"/>
    <n v="90008"/>
    <x v="51"/>
    <s v="Sat"/>
    <d v="2015-02-21T00:00:00"/>
    <n v="0"/>
    <n v="4073.25"/>
    <n v="25"/>
    <n v="43046.2"/>
    <n v="2433"/>
    <n v="1"/>
    <n v="2036.41"/>
    <s v="William"/>
  </r>
  <r>
    <n v="555"/>
    <n v="1"/>
    <s v="Walter Young"/>
    <s v="Not Specified"/>
    <n v="7.0000000000000007E-2"/>
    <s v="After Discount"/>
    <n v="2036.48"/>
    <n v="14.7"/>
    <s v="Delivery Truck"/>
    <s v="Corporate"/>
    <s v="Technology"/>
    <s v="Office Machines"/>
    <s v="Jumbo Drum"/>
    <x v="3"/>
    <n v="0.55000000000000004"/>
    <s v="United States"/>
    <s v="West"/>
    <s v="Utah"/>
    <s v="Pleasant Grove"/>
    <n v="84062"/>
    <x v="51"/>
    <s v="Sat"/>
    <d v="2015-02-21T00:00:00"/>
    <n v="0"/>
    <n v="6028.41"/>
    <n v="6"/>
    <n v="10331.09"/>
    <n v="86190"/>
    <n v="1"/>
    <n v="2036.41"/>
    <s v="William"/>
  </r>
  <r>
    <n v="3136"/>
    <n v="1"/>
    <s v="Lee Hancock"/>
    <s v="Critical"/>
    <n v="0.03"/>
    <s v="After Discount"/>
    <n v="150.88999999999999"/>
    <n v="60.2"/>
    <s v="Delivery Truck"/>
    <s v="Consumer"/>
    <s v="Furniture"/>
    <s v="Chairs &amp; Chairmats"/>
    <s v="Jumbo Drum"/>
    <x v="422"/>
    <n v="0.77"/>
    <s v="United States"/>
    <s v="East"/>
    <s v="Maine"/>
    <s v="Sanford"/>
    <n v="4073"/>
    <x v="52"/>
    <s v="Sun"/>
    <d v="2015-02-22T00:00:00"/>
    <n v="0"/>
    <n v="-677.87199999999996"/>
    <n v="23"/>
    <n v="3596.03"/>
    <n v="86791"/>
    <n v="1"/>
    <n v="150.85999999999999"/>
    <s v="Erin"/>
  </r>
  <r>
    <n v="32"/>
    <n v="0"/>
    <s v="Matthew Berman"/>
    <s v="High"/>
    <n v="0.08"/>
    <s v="After Discount"/>
    <n v="34.99"/>
    <n v="7.73"/>
    <s v="Regular Air"/>
    <s v="Corporate"/>
    <s v="Office Supplies"/>
    <s v="Pens &amp; Art Supplies"/>
    <s v="Small Box"/>
    <x v="423"/>
    <n v="0.59"/>
    <s v="United States"/>
    <s v="West"/>
    <s v="Oregon"/>
    <s v="Grants Pass"/>
    <n v="97526"/>
    <x v="52"/>
    <s v="Sun"/>
    <d v="2015-02-23T00:00:00"/>
    <n v="1"/>
    <n v="144.69"/>
    <n v="13"/>
    <n v="424.68"/>
    <n v="89199"/>
    <n v="1"/>
    <n v="34.910000000000004"/>
    <s v="William"/>
  </r>
  <r>
    <n v="1728"/>
    <n v="1"/>
    <s v="Carrie Lewis"/>
    <s v="High"/>
    <n v="0.04"/>
    <s v="After Discount"/>
    <n v="55.48"/>
    <n v="6.79"/>
    <s v="Regular Air"/>
    <s v="Corporate"/>
    <s v="Office Supplies"/>
    <s v="Paper"/>
    <s v="Small Box"/>
    <x v="424"/>
    <n v="0.37"/>
    <s v="United States"/>
    <s v="East"/>
    <s v="Ohio"/>
    <s v="Kettering"/>
    <n v="45429"/>
    <x v="52"/>
    <s v="Sun"/>
    <d v="2015-02-24T00:00:00"/>
    <n v="2"/>
    <n v="376.88490000000002"/>
    <n v="10"/>
    <n v="546.21"/>
    <n v="87195"/>
    <n v="1"/>
    <n v="55.44"/>
    <s v="Erin"/>
  </r>
  <r>
    <n v="1991"/>
    <n v="1"/>
    <s v="Paula Hubbard"/>
    <s v="Medium"/>
    <n v="0"/>
    <s v=" No Discount"/>
    <n v="47.9"/>
    <n v="5.86"/>
    <s v="Regular Air"/>
    <s v="Home Office"/>
    <s v="Office Supplies"/>
    <s v="Paper"/>
    <s v="Small Box"/>
    <x v="425"/>
    <n v="0.37"/>
    <s v="United States"/>
    <s v="West"/>
    <s v="Utah"/>
    <s v="Kearns"/>
    <n v="84118"/>
    <x v="52"/>
    <s v="Sun"/>
    <d v="2015-02-24T00:00:00"/>
    <n v="2"/>
    <n v="638.38109999999995"/>
    <n v="18"/>
    <n v="925.19"/>
    <n v="90002"/>
    <n v="1"/>
    <n v="47.9"/>
    <s v="William"/>
  </r>
  <r>
    <n v="236"/>
    <n v="1"/>
    <s v="Shawn McIntyre"/>
    <s v="Not Specified"/>
    <n v="0"/>
    <s v=" No Discount"/>
    <n v="442.14"/>
    <n v="14.7"/>
    <s v="Delivery Truck"/>
    <s v="Corporate"/>
    <s v="Technology"/>
    <s v="Office Machines"/>
    <s v="Jumbo Drum"/>
    <x v="426"/>
    <n v="0.56000000000000005"/>
    <s v="United States"/>
    <s v="West"/>
    <s v="Colorado"/>
    <s v="Louisville"/>
    <n v="80027"/>
    <x v="52"/>
    <s v="Sun"/>
    <d v="2015-02-22T00:00:00"/>
    <n v="0"/>
    <n v="3294.8258999999998"/>
    <n v="10"/>
    <n v="4775.1099999999997"/>
    <n v="86621"/>
    <n v="1"/>
    <n v="442.14"/>
    <s v="William"/>
  </r>
  <r>
    <n v="829"/>
    <n v="1"/>
    <s v="Monica Law Thompson"/>
    <s v="Not Specified"/>
    <n v="0.01"/>
    <s v="After Discount"/>
    <n v="5.18"/>
    <n v="2.04"/>
    <s v="Regular Air"/>
    <s v="Corporate"/>
    <s v="Office Supplies"/>
    <s v="Paper"/>
    <s v="Wrap Bag"/>
    <x v="266"/>
    <n v="0.36"/>
    <s v="United States"/>
    <s v="South"/>
    <s v="Arkansas"/>
    <s v="Texarkana"/>
    <n v="71854"/>
    <x v="52"/>
    <s v="Sun"/>
    <d v="2015-02-24T00:00:00"/>
    <n v="2"/>
    <n v="-17.654"/>
    <n v="5"/>
    <n v="28.46"/>
    <n v="90271"/>
    <n v="1"/>
    <n v="5.17"/>
    <s v="Sam"/>
  </r>
  <r>
    <n v="2653"/>
    <n v="1"/>
    <s v="Leo Kane"/>
    <s v="Not Specified"/>
    <n v="0.05"/>
    <s v="After Discount"/>
    <n v="4.9800000000000004"/>
    <n v="4.62"/>
    <s v="Regular Air"/>
    <s v="Consumer"/>
    <s v="Technology"/>
    <s v="Computer Peripherals"/>
    <s v="Small Pack"/>
    <x v="392"/>
    <n v="0.64"/>
    <s v="United States"/>
    <s v="Central"/>
    <s v="Kansas"/>
    <s v="Derby"/>
    <n v="67037"/>
    <x v="52"/>
    <s v="Sun"/>
    <d v="2015-02-23T00:00:00"/>
    <n v="1"/>
    <n v="-98.35"/>
    <n v="7"/>
    <n v="34.32"/>
    <n v="89360"/>
    <n v="1"/>
    <n v="4.9300000000000006"/>
    <s v="Chris"/>
  </r>
  <r>
    <n v="2653"/>
    <n v="0"/>
    <s v="Leo Kane"/>
    <s v="Not Specified"/>
    <n v="0.02"/>
    <s v="After Discount"/>
    <n v="34.229999999999997"/>
    <n v="5.0199999999999996"/>
    <s v="Regular Air"/>
    <s v="Consumer"/>
    <s v="Furniture"/>
    <s v="Office Furnishings"/>
    <s v="Small Box"/>
    <x v="427"/>
    <n v="0.55000000000000004"/>
    <s v="United States"/>
    <s v="Central"/>
    <s v="Kansas"/>
    <s v="Derby"/>
    <n v="67037"/>
    <x v="52"/>
    <s v="Sun"/>
    <d v="2015-02-24T00:00:00"/>
    <n v="2"/>
    <n v="270.79050000000001"/>
    <n v="11"/>
    <n v="392.45"/>
    <n v="89360"/>
    <n v="0"/>
    <n v="34.209999999999994"/>
    <s v="Chris"/>
  </r>
  <r>
    <n v="2968"/>
    <n v="1"/>
    <s v="Miriam Bowman"/>
    <s v="Not Specified"/>
    <n v="0.08"/>
    <s v="After Discount"/>
    <n v="9.68"/>
    <n v="2.0299999999999998"/>
    <s v="Regular Air"/>
    <s v="Small Business"/>
    <s v="Office Supplies"/>
    <s v="Paper"/>
    <s v="Wrap Bag"/>
    <x v="428"/>
    <n v="0.37"/>
    <s v="United States"/>
    <s v="South"/>
    <s v="Florida"/>
    <s v="Hollywood"/>
    <n v="33021"/>
    <x v="52"/>
    <s v="Sun"/>
    <d v="2015-02-24T00:00:00"/>
    <n v="2"/>
    <n v="-536.24199999999996"/>
    <n v="1"/>
    <n v="10.94"/>
    <n v="86085"/>
    <n v="1"/>
    <n v="9.6"/>
    <s v="Sam"/>
  </r>
  <r>
    <n v="2968"/>
    <n v="0"/>
    <s v="Miriam Bowman"/>
    <s v="Not Specified"/>
    <n v="0.04"/>
    <s v="After Discount"/>
    <n v="150.97999999999999"/>
    <n v="16.010000000000002"/>
    <s v="Delivery Truck"/>
    <s v="Small Business"/>
    <s v="Furniture"/>
    <s v="Tables"/>
    <s v="Jumbo Box"/>
    <x v="429"/>
    <n v="0.7"/>
    <s v="United States"/>
    <s v="South"/>
    <s v="Florida"/>
    <s v="Hollywood"/>
    <n v="33021"/>
    <x v="52"/>
    <s v="Sun"/>
    <d v="2015-02-23T00:00:00"/>
    <n v="1"/>
    <n v="-125.86"/>
    <n v="5"/>
    <n v="731.38"/>
    <n v="86085"/>
    <n v="0"/>
    <n v="150.94"/>
    <s v="Sam"/>
  </r>
  <r>
    <n v="2697"/>
    <n v="1"/>
    <s v="Ricky W Clements"/>
    <s v="Critical"/>
    <n v="0.04"/>
    <s v="After Discount"/>
    <n v="1.74"/>
    <n v="4.08"/>
    <s v="Regular Air"/>
    <s v="Corporate"/>
    <s v="Furniture"/>
    <s v="Office Furnishings"/>
    <s v="Small Pack"/>
    <x v="244"/>
    <n v="0.53"/>
    <s v="United States"/>
    <s v="South"/>
    <s v="Alabama"/>
    <s v="Vestavia Hills"/>
    <n v="35216"/>
    <x v="53"/>
    <s v="Mon"/>
    <d v="2015-02-25T00:00:00"/>
    <n v="2"/>
    <n v="9.2520000000000007"/>
    <n v="16"/>
    <n v="29.08"/>
    <n v="87678"/>
    <n v="1"/>
    <n v="1.7"/>
    <s v="Sam"/>
  </r>
  <r>
    <n v="2697"/>
    <n v="0"/>
    <s v="Ricky W Clements"/>
    <s v="Critical"/>
    <n v="0.01"/>
    <s v="After Discount"/>
    <n v="119.99"/>
    <n v="56.14"/>
    <s v="Delivery Truck"/>
    <s v="Corporate"/>
    <s v="Technology"/>
    <s v="Office Machines"/>
    <s v="Jumbo Box"/>
    <x v="179"/>
    <n v="0.39"/>
    <s v="United States"/>
    <s v="South"/>
    <s v="Alabama"/>
    <s v="Vestavia Hills"/>
    <n v="35216"/>
    <x v="53"/>
    <s v="Mon"/>
    <d v="2015-02-24T00:00:00"/>
    <n v="1"/>
    <n v="-1197.0419999999999"/>
    <n v="21"/>
    <n v="2569.5700000000002"/>
    <n v="87678"/>
    <n v="0"/>
    <n v="119.97999999999999"/>
    <s v="Sam"/>
  </r>
  <r>
    <n v="2865"/>
    <n v="1"/>
    <s v="Roberta Mitchell"/>
    <s v="Critical"/>
    <n v="0.01"/>
    <s v="After Discount"/>
    <n v="13.79"/>
    <n v="8.7799999999999994"/>
    <s v="Regular Air"/>
    <s v="Corporate"/>
    <s v="Furniture"/>
    <s v="Office Furnishings"/>
    <s v="Small Box"/>
    <x v="430"/>
    <n v="0.43"/>
    <s v="United States"/>
    <s v="Central"/>
    <s v="Texas"/>
    <s v="Paris"/>
    <n v="75460"/>
    <x v="53"/>
    <s v="Mon"/>
    <d v="2015-02-25T00:00:00"/>
    <n v="2"/>
    <n v="-36.770000000000003"/>
    <n v="4"/>
    <n v="56.68"/>
    <n v="90871"/>
    <n v="1"/>
    <n v="13.78"/>
    <s v="Chris"/>
  </r>
  <r>
    <n v="2865"/>
    <n v="0"/>
    <s v="Roberta Mitchell"/>
    <s v="Critical"/>
    <n v="0.04"/>
    <s v="After Discount"/>
    <n v="33.29"/>
    <n v="8.74"/>
    <s v="Regular Air"/>
    <s v="Corporate"/>
    <s v="Office Supplies"/>
    <s v="Storage &amp; Organization"/>
    <s v="Small Box"/>
    <x v="431"/>
    <n v="0.61"/>
    <s v="United States"/>
    <s v="Central"/>
    <s v="Texas"/>
    <s v="Paris"/>
    <n v="75460"/>
    <x v="53"/>
    <s v="Mon"/>
    <d v="2015-02-24T00:00:00"/>
    <n v="1"/>
    <n v="87.03"/>
    <n v="8"/>
    <n v="273.33999999999997"/>
    <n v="90871"/>
    <n v="0"/>
    <n v="33.25"/>
    <s v="Chris"/>
  </r>
  <r>
    <n v="508"/>
    <n v="1"/>
    <s v="Cameron Owens"/>
    <s v="High"/>
    <n v="0.01"/>
    <s v="After Discount"/>
    <n v="20.98"/>
    <n v="53.03"/>
    <s v="Delivery Truck"/>
    <s v="Corporate"/>
    <s v="Office Supplies"/>
    <s v="Storage &amp; Organization"/>
    <s v="Jumbo Drum"/>
    <x v="349"/>
    <n v="0.78"/>
    <s v="United States"/>
    <s v="South"/>
    <s v="Kentucky"/>
    <s v="Covington"/>
    <n v="41011"/>
    <x v="53"/>
    <s v="Mon"/>
    <d v="2015-02-23T00:00:00"/>
    <n v="0"/>
    <n v="-282.08179999999999"/>
    <n v="5"/>
    <n v="123"/>
    <n v="87356"/>
    <n v="1"/>
    <n v="20.97"/>
    <s v="Sam"/>
  </r>
  <r>
    <n v="2892"/>
    <n v="1"/>
    <s v="Benjamin Porter"/>
    <s v="High"/>
    <n v="0.1"/>
    <s v="After Discount"/>
    <n v="209.37"/>
    <n v="69"/>
    <s v="Regular Air"/>
    <s v="Consumer"/>
    <s v="Furniture"/>
    <s v="Tables"/>
    <s v="Large Box"/>
    <x v="393"/>
    <n v="0.79"/>
    <s v="United States"/>
    <s v="Central"/>
    <s v="Michigan"/>
    <s v="Livonia"/>
    <n v="48154"/>
    <x v="53"/>
    <s v="Mon"/>
    <d v="2015-02-25T00:00:00"/>
    <n v="2"/>
    <n v="-165.59492040000001"/>
    <n v="11"/>
    <n v="2125.12"/>
    <n v="90011"/>
    <n v="1"/>
    <n v="209.27"/>
    <s v="Chris"/>
  </r>
  <r>
    <n v="2893"/>
    <n v="1"/>
    <s v="Kathryn Tate"/>
    <s v="High"/>
    <n v="7.0000000000000007E-2"/>
    <s v="After Discount"/>
    <n v="4.9800000000000004"/>
    <n v="4.7"/>
    <s v="Regular Air"/>
    <s v="Consumer"/>
    <s v="Office Supplies"/>
    <s v="Paper"/>
    <s v="Small Box"/>
    <x v="432"/>
    <n v="0.38"/>
    <s v="United States"/>
    <s v="Central"/>
    <s v="Michigan"/>
    <s v="Madison Heights"/>
    <n v="48071"/>
    <x v="53"/>
    <s v="Mon"/>
    <d v="2015-02-24T00:00:00"/>
    <n v="1"/>
    <n v="-21.684000000000001"/>
    <n v="9"/>
    <n v="45.05"/>
    <n v="90011"/>
    <n v="0"/>
    <n v="4.91"/>
    <s v="Chris"/>
  </r>
  <r>
    <n v="247"/>
    <n v="1"/>
    <s v="Marshall Brandt Briggs"/>
    <s v="Medium"/>
    <n v="0.02"/>
    <s v="After Discount"/>
    <n v="146.05000000000001"/>
    <n v="80.2"/>
    <s v="Delivery Truck"/>
    <s v="Corporate"/>
    <s v="Furniture"/>
    <s v="Tables"/>
    <s v="Jumbo Box"/>
    <x v="307"/>
    <n v="0.71"/>
    <s v="United States"/>
    <s v="South"/>
    <s v="Tennessee"/>
    <s v="Maryville"/>
    <n v="37804"/>
    <x v="53"/>
    <s v="Mon"/>
    <d v="2015-02-23T00:00:00"/>
    <n v="0"/>
    <n v="-101.19199999999999"/>
    <n v="5"/>
    <n v="798.69"/>
    <n v="89139"/>
    <n v="1"/>
    <n v="146.03"/>
    <s v="Sam"/>
  </r>
  <r>
    <n v="247"/>
    <n v="0"/>
    <s v="Marshall Brandt Briggs"/>
    <s v="Medium"/>
    <n v="0.06"/>
    <s v="After Discount"/>
    <n v="65.989999999999995"/>
    <n v="5.92"/>
    <s v="Regular Air"/>
    <s v="Corporate"/>
    <s v="Technology"/>
    <s v="Telephones and Communication"/>
    <s v="Small Box"/>
    <x v="66"/>
    <n v="0.55000000000000004"/>
    <s v="United States"/>
    <s v="South"/>
    <s v="Tennessee"/>
    <s v="Maryville"/>
    <n v="37804"/>
    <x v="53"/>
    <s v="Mon"/>
    <d v="2015-02-24T00:00:00"/>
    <n v="1"/>
    <n v="-3.3319999999999999"/>
    <n v="14"/>
    <n v="792.11"/>
    <n v="89139"/>
    <n v="0"/>
    <n v="65.929999999999993"/>
    <s v="Sam"/>
  </r>
  <r>
    <n v="1649"/>
    <n v="1"/>
    <s v="Roy Hardison"/>
    <s v="Critical"/>
    <n v="0.03"/>
    <s v="After Discount"/>
    <n v="48.58"/>
    <n v="3.99"/>
    <s v="Express Air"/>
    <s v="Corporate"/>
    <s v="Office Supplies"/>
    <s v="Appliances"/>
    <s v="Small Box"/>
    <x v="433"/>
    <n v="0.56000000000000005"/>
    <s v="United States"/>
    <s v="East"/>
    <s v="New York"/>
    <s v="Woodmere"/>
    <n v="11598"/>
    <x v="54"/>
    <s v="Tue"/>
    <d v="2015-02-26T00:00:00"/>
    <n v="2"/>
    <n v="100.1328"/>
    <n v="3"/>
    <n v="145.12"/>
    <n v="91041"/>
    <n v="1"/>
    <n v="48.55"/>
    <s v="Erin"/>
  </r>
  <r>
    <n v="1894"/>
    <n v="1"/>
    <s v="Maureen Herbert Hood"/>
    <s v="Critical"/>
    <n v="0"/>
    <s v=" No Discount"/>
    <n v="300.98"/>
    <n v="164.73"/>
    <s v="Delivery Truck"/>
    <s v="Home Office"/>
    <s v="Furniture"/>
    <s v="Chairs &amp; Chairmats"/>
    <s v="Jumbo Drum"/>
    <x v="434"/>
    <n v="0.56000000000000005"/>
    <s v="United States"/>
    <s v="Central"/>
    <s v="Wisconsin"/>
    <s v="Appleton"/>
    <n v="54915"/>
    <x v="54"/>
    <s v="Tue"/>
    <d v="2015-02-25T00:00:00"/>
    <n v="1"/>
    <n v="2653.2914999999998"/>
    <n v="12"/>
    <n v="3845.35"/>
    <n v="91261"/>
    <n v="1"/>
    <n v="300.98"/>
    <s v="Chris"/>
  </r>
  <r>
    <n v="1894"/>
    <n v="0"/>
    <s v="Maureen Herbert Hood"/>
    <s v="Critical"/>
    <n v="0.09"/>
    <s v="After Discount"/>
    <n v="2.94"/>
    <n v="0.96"/>
    <s v="Regular Air"/>
    <s v="Home Office"/>
    <s v="Office Supplies"/>
    <s v="Pens &amp; Art Supplies"/>
    <s v="Wrap Bag"/>
    <x v="265"/>
    <n v="0.57999999999999996"/>
    <s v="United States"/>
    <s v="Central"/>
    <s v="Wisconsin"/>
    <s v="Appleton"/>
    <n v="54915"/>
    <x v="54"/>
    <s v="Tue"/>
    <d v="2015-02-26T00:00:00"/>
    <n v="2"/>
    <n v="-1.84"/>
    <n v="1"/>
    <n v="3.77"/>
    <n v="91261"/>
    <n v="0"/>
    <n v="2.85"/>
    <s v="Chris"/>
  </r>
  <r>
    <n v="1919"/>
    <n v="1"/>
    <s v="Nathan Jenkins"/>
    <s v="High"/>
    <n v="0"/>
    <s v=" No Discount"/>
    <n v="195.99"/>
    <n v="8.99"/>
    <s v="Regular Air"/>
    <s v="Home Office"/>
    <s v="Technology"/>
    <s v="Telephones and Communication"/>
    <s v="Small Box"/>
    <x v="435"/>
    <n v="0.6"/>
    <s v="United States"/>
    <s v="South"/>
    <s v="Arkansas"/>
    <s v="Pine Bluff"/>
    <n v="71603"/>
    <x v="54"/>
    <s v="Tue"/>
    <d v="2015-02-25T00:00:00"/>
    <n v="1"/>
    <n v="114.88200000000001"/>
    <n v="5"/>
    <n v="882.93"/>
    <n v="85896"/>
    <n v="1"/>
    <n v="195.99"/>
    <s v="Sam"/>
  </r>
  <r>
    <n v="1127"/>
    <n v="1"/>
    <s v="Ray Grady"/>
    <s v="Medium"/>
    <n v="0.02"/>
    <s v="After Discount"/>
    <n v="4.0599999999999996"/>
    <n v="6.89"/>
    <s v="Regular Air"/>
    <s v="Consumer"/>
    <s v="Office Supplies"/>
    <s v="Appliances"/>
    <s v="Small Box"/>
    <x v="410"/>
    <n v="0.6"/>
    <s v="United States"/>
    <s v="Central"/>
    <s v="Texas"/>
    <s v="Eagle Pass"/>
    <n v="78852"/>
    <x v="54"/>
    <s v="Tue"/>
    <d v="2015-02-26T00:00:00"/>
    <n v="2"/>
    <n v="-93.735200000000006"/>
    <n v="16"/>
    <n v="66.81"/>
    <n v="87221"/>
    <n v="1"/>
    <n v="4.04"/>
    <s v="Chris"/>
  </r>
  <r>
    <n v="961"/>
    <n v="1"/>
    <s v="Benjamin Chan"/>
    <s v="Not Specified"/>
    <n v="0.05"/>
    <s v="After Discount"/>
    <n v="124.49"/>
    <n v="51.94"/>
    <s v="Delivery Truck"/>
    <s v="Home Office"/>
    <s v="Furniture"/>
    <s v="Tables"/>
    <s v="Jumbo Box"/>
    <x v="367"/>
    <n v="0.63"/>
    <s v="United States"/>
    <s v="West"/>
    <s v="California"/>
    <s v="Redwood City"/>
    <n v="94061"/>
    <x v="54"/>
    <s v="Tue"/>
    <d v="2015-02-24T00:00:00"/>
    <n v="0"/>
    <n v="-44.163600000000002"/>
    <n v="1"/>
    <n v="120.12"/>
    <n v="89402"/>
    <n v="1"/>
    <n v="124.44"/>
    <s v="William"/>
  </r>
  <r>
    <n v="2398"/>
    <n v="1"/>
    <s v="Julian F Wolfe"/>
    <s v="Not Specified"/>
    <n v="0.03"/>
    <s v="After Discount"/>
    <n v="7.64"/>
    <n v="5.83"/>
    <s v="Regular Air"/>
    <s v="Corporate"/>
    <s v="Office Supplies"/>
    <s v="Paper"/>
    <s v="Wrap Bag"/>
    <x v="55"/>
    <n v="0.36"/>
    <s v="United States"/>
    <s v="Central"/>
    <s v="Illinois"/>
    <s v="Hanover Park"/>
    <n v="60103"/>
    <x v="54"/>
    <s v="Tue"/>
    <d v="2015-02-26T00:00:00"/>
    <n v="2"/>
    <n v="-15.090400000000001"/>
    <n v="12"/>
    <n v="96.86"/>
    <n v="86373"/>
    <n v="1"/>
    <n v="7.6099999999999994"/>
    <s v="Chris"/>
  </r>
  <r>
    <n v="1193"/>
    <n v="1"/>
    <s v="Louis Parrish"/>
    <s v="High"/>
    <n v="0.05"/>
    <s v="After Discount"/>
    <n v="52.4"/>
    <n v="16.11"/>
    <s v="Regular Air"/>
    <s v="Consumer"/>
    <s v="Office Supplies"/>
    <s v="Binders and Binder Accessories"/>
    <s v="Small Box"/>
    <x v="436"/>
    <n v="0.39"/>
    <s v="United States"/>
    <s v="East"/>
    <s v="District of Columbia"/>
    <s v="Washington"/>
    <n v="20016"/>
    <x v="55"/>
    <s v="Wed"/>
    <d v="2015-02-27T00:00:00"/>
    <n v="2"/>
    <n v="592.52650000000006"/>
    <n v="85"/>
    <n v="4556.63"/>
    <n v="29350"/>
    <n v="1"/>
    <n v="52.35"/>
    <s v="Erin"/>
  </r>
  <r>
    <n v="1193"/>
    <n v="0"/>
    <s v="Louis Parrish"/>
    <s v="High"/>
    <n v="0.05"/>
    <s v="After Discount"/>
    <n v="36.549999999999997"/>
    <n v="13.89"/>
    <s v="Express Air"/>
    <s v="Consumer"/>
    <s v="Office Supplies"/>
    <s v="Pens &amp; Art Supplies"/>
    <s v="Wrap Bag"/>
    <x v="437"/>
    <n v="0.41"/>
    <s v="United States"/>
    <s v="East"/>
    <s v="District of Columbia"/>
    <s v="Washington"/>
    <n v="20016"/>
    <x v="55"/>
    <s v="Wed"/>
    <d v="2015-02-26T00:00:00"/>
    <n v="1"/>
    <n v="232.8"/>
    <n v="83"/>
    <n v="2948.61"/>
    <n v="29350"/>
    <n v="0"/>
    <n v="36.5"/>
    <s v="Erin"/>
  </r>
  <r>
    <n v="1199"/>
    <n v="1"/>
    <s v="Edward Lamm"/>
    <s v="High"/>
    <n v="0.1"/>
    <s v="After Discount"/>
    <n v="15.14"/>
    <n v="4.53"/>
    <s v="Regular Air"/>
    <s v="Consumer"/>
    <s v="Office Supplies"/>
    <s v="Storage &amp; Organization"/>
    <s v="Small Box"/>
    <x v="438"/>
    <n v="0.81"/>
    <s v="United States"/>
    <s v="East"/>
    <s v="New Hampshire"/>
    <s v="Nashua"/>
    <n v="3060"/>
    <x v="55"/>
    <s v="Wed"/>
    <d v="2015-02-28T00:00:00"/>
    <n v="3"/>
    <n v="-24.897600000000001"/>
    <n v="5"/>
    <n v="75.17"/>
    <n v="87585"/>
    <n v="1"/>
    <n v="15.040000000000001"/>
    <s v="Erin"/>
  </r>
  <r>
    <n v="1200"/>
    <n v="1"/>
    <s v="Beth English"/>
    <s v="High"/>
    <n v="0.05"/>
    <s v="After Discount"/>
    <n v="52.4"/>
    <n v="16.11"/>
    <s v="Regular Air"/>
    <s v="Consumer"/>
    <s v="Office Supplies"/>
    <s v="Binders and Binder Accessories"/>
    <s v="Small Box"/>
    <x v="436"/>
    <n v="0.39"/>
    <s v="United States"/>
    <s v="East"/>
    <s v="New Jersey"/>
    <s v="Elmwood Park"/>
    <n v="7407"/>
    <x v="55"/>
    <s v="Wed"/>
    <d v="2015-02-27T00:00:00"/>
    <n v="2"/>
    <n v="776.77440000000001"/>
    <n v="21"/>
    <n v="1125.76"/>
    <n v="87585"/>
    <n v="0"/>
    <n v="52.35"/>
    <s v="Erin"/>
  </r>
  <r>
    <n v="1202"/>
    <n v="1"/>
    <s v="Faye Wolf"/>
    <s v="High"/>
    <n v="0.05"/>
    <s v="After Discount"/>
    <n v="36.549999999999997"/>
    <n v="13.89"/>
    <s v="Express Air"/>
    <s v="Consumer"/>
    <s v="Office Supplies"/>
    <s v="Pens &amp; Art Supplies"/>
    <s v="Wrap Bag"/>
    <x v="437"/>
    <n v="0.41"/>
    <s v="United States"/>
    <s v="East"/>
    <s v="New Jersey"/>
    <s v="South Orange"/>
    <n v="7079"/>
    <x v="55"/>
    <s v="Wed"/>
    <d v="2015-02-26T00:00:00"/>
    <n v="1"/>
    <n v="344.54399999999998"/>
    <n v="21"/>
    <n v="746.03"/>
    <n v="87585"/>
    <n v="0"/>
    <n v="36.5"/>
    <s v="Erin"/>
  </r>
  <r>
    <n v="2361"/>
    <n v="1"/>
    <s v="Vincent Daniel"/>
    <s v="High"/>
    <n v="0.06"/>
    <s v="After Discount"/>
    <n v="8.33"/>
    <n v="1.99"/>
    <s v="Regular Air"/>
    <s v="Corporate"/>
    <s v="Technology"/>
    <s v="Computer Peripherals"/>
    <s v="Small Pack"/>
    <x v="376"/>
    <n v="0.52"/>
    <s v="United States"/>
    <s v="South"/>
    <s v="Florida"/>
    <s v="Fruit Cove"/>
    <n v="32259"/>
    <x v="55"/>
    <s v="Wed"/>
    <d v="2015-02-26T00:00:00"/>
    <n v="1"/>
    <n v="-344.82"/>
    <n v="1"/>
    <n v="8.49"/>
    <n v="88266"/>
    <n v="1"/>
    <n v="8.27"/>
    <s v="Sam"/>
  </r>
  <r>
    <n v="851"/>
    <n v="1"/>
    <s v="Helen H Heller"/>
    <s v="Low"/>
    <n v="0.1"/>
    <s v="After Discount"/>
    <n v="50.98"/>
    <n v="22.24"/>
    <s v="Regular Air"/>
    <s v="Corporate"/>
    <s v="Furniture"/>
    <s v="Office Furnishings"/>
    <s v="Large Box"/>
    <x v="439"/>
    <n v="0.55000000000000004"/>
    <s v="United States"/>
    <s v="West"/>
    <s v="California"/>
    <s v="Hacienda Heights"/>
    <n v="91745"/>
    <x v="55"/>
    <s v="Wed"/>
    <d v="2015-02-27T00:00:00"/>
    <n v="2"/>
    <n v="98.12"/>
    <n v="6"/>
    <n v="300.63"/>
    <n v="88568"/>
    <n v="1"/>
    <n v="50.879999999999995"/>
    <s v="William"/>
  </r>
  <r>
    <n v="2980"/>
    <n v="0"/>
    <s v="Joanna Kenney"/>
    <s v="Medium"/>
    <n v="7.0000000000000007E-2"/>
    <s v="After Discount"/>
    <n v="2.61"/>
    <n v="0.5"/>
    <s v="Regular Air"/>
    <s v="Corporate"/>
    <s v="Office Supplies"/>
    <s v="Labels"/>
    <s v="Small Box"/>
    <x v="440"/>
    <n v="0.39"/>
    <s v="United States"/>
    <s v="East"/>
    <s v="Ohio"/>
    <s v="Sandusky"/>
    <n v="44870"/>
    <x v="55"/>
    <s v="Wed"/>
    <d v="2015-02-27T00:00:00"/>
    <n v="2"/>
    <n v="10.798500000000001"/>
    <n v="6"/>
    <n v="15.65"/>
    <n v="86547"/>
    <n v="1"/>
    <n v="2.54"/>
    <s v="Erin"/>
  </r>
  <r>
    <n v="868"/>
    <n v="1"/>
    <s v="Sharon Ellis"/>
    <s v="Not Specified"/>
    <n v="0.04"/>
    <s v="After Discount"/>
    <n v="29.18"/>
    <n v="8.5500000000000007"/>
    <s v="Express Air"/>
    <s v="Corporate"/>
    <s v="Furniture"/>
    <s v="Office Furnishings"/>
    <s v="Small Box"/>
    <x v="441"/>
    <n v="0.42"/>
    <s v="United States"/>
    <s v="Central"/>
    <s v="Minnesota"/>
    <s v="Shoreview"/>
    <n v="55126"/>
    <x v="55"/>
    <s v="Wed"/>
    <d v="2015-02-27T00:00:00"/>
    <n v="2"/>
    <n v="201.7353"/>
    <n v="10"/>
    <n v="292.37"/>
    <n v="91194"/>
    <n v="1"/>
    <n v="29.14"/>
    <s v="Chris"/>
  </r>
  <r>
    <n v="868"/>
    <n v="0"/>
    <s v="Sharon Ellis"/>
    <s v="Not Specified"/>
    <n v="0"/>
    <s v=" No Discount"/>
    <n v="80.98"/>
    <n v="35"/>
    <s v="Regular Air"/>
    <s v="Corporate"/>
    <s v="Office Supplies"/>
    <s v="Storage &amp; Organization"/>
    <s v="Large Box"/>
    <x v="222"/>
    <n v="0.83"/>
    <s v="United States"/>
    <s v="Central"/>
    <s v="Minnesota"/>
    <s v="Shoreview"/>
    <n v="55126"/>
    <x v="55"/>
    <s v="Wed"/>
    <d v="2015-02-27T00:00:00"/>
    <n v="2"/>
    <n v="-684.78"/>
    <n v="8"/>
    <n v="682.79"/>
    <n v="91194"/>
    <n v="0"/>
    <n v="80.98"/>
    <s v="Chris"/>
  </r>
  <r>
    <n v="907"/>
    <n v="1"/>
    <s v="Rachel Casey"/>
    <s v="Critical"/>
    <n v="0.09"/>
    <s v="After Discount"/>
    <n v="35.99"/>
    <n v="5.99"/>
    <s v="Regular Air"/>
    <s v="Home Office"/>
    <s v="Technology"/>
    <s v="Telephones and Communication"/>
    <s v="Wrap Bag"/>
    <x v="442"/>
    <n v="0.38"/>
    <s v="United States"/>
    <s v="South"/>
    <s v="Kentucky"/>
    <s v="Henderson"/>
    <n v="42420"/>
    <x v="56"/>
    <s v="Thu"/>
    <d v="2015-02-27T00:00:00"/>
    <n v="1"/>
    <n v="114.3165"/>
    <n v="5"/>
    <n v="151.6"/>
    <n v="86459"/>
    <n v="1"/>
    <n v="35.9"/>
    <s v="Sam"/>
  </r>
  <r>
    <n v="1639"/>
    <n v="1"/>
    <s v="Marvin Rollins"/>
    <s v="Critical"/>
    <n v="0.08"/>
    <s v="After Discount"/>
    <n v="55.48"/>
    <n v="6.79"/>
    <s v="Regular Air"/>
    <s v="Home Office"/>
    <s v="Office Supplies"/>
    <s v="Paper"/>
    <s v="Small Box"/>
    <x v="424"/>
    <n v="0.37"/>
    <s v="United States"/>
    <s v="East"/>
    <s v="Connecticut"/>
    <s v="Stamford"/>
    <n v="6901"/>
    <x v="56"/>
    <s v="Thu"/>
    <d v="2015-02-28T00:00:00"/>
    <n v="2"/>
    <n v="147.75659999999999"/>
    <n v="4"/>
    <n v="214.14"/>
    <n v="89705"/>
    <n v="1"/>
    <n v="55.4"/>
    <s v="Erin"/>
  </r>
  <r>
    <n v="2114"/>
    <n v="1"/>
    <s v="Paige Mason"/>
    <s v="Critical"/>
    <n v="7.0000000000000007E-2"/>
    <s v="After Discount"/>
    <n v="226.67"/>
    <n v="28.16"/>
    <s v="Delivery Truck"/>
    <s v="Corporate"/>
    <s v="Furniture"/>
    <s v="Chairs &amp; Chairmats"/>
    <s v="Jumbo Drum"/>
    <x v="443"/>
    <n v="0.59"/>
    <s v="United States"/>
    <s v="South"/>
    <s v="Virginia"/>
    <s v="Norfolk"/>
    <n v="23518"/>
    <x v="56"/>
    <s v="Thu"/>
    <d v="2015-02-27T00:00:00"/>
    <n v="1"/>
    <n v="53.114400000000003"/>
    <n v="1"/>
    <n v="255.83"/>
    <n v="88405"/>
    <n v="1"/>
    <n v="226.6"/>
    <s v="Sam"/>
  </r>
  <r>
    <n v="2114"/>
    <n v="0"/>
    <s v="Paige Mason"/>
    <s v="Critical"/>
    <n v="0.08"/>
    <s v="After Discount"/>
    <n v="20.98"/>
    <n v="53.03"/>
    <s v="Delivery Truck"/>
    <s v="Corporate"/>
    <s v="Office Supplies"/>
    <s v="Storage &amp; Organization"/>
    <s v="Jumbo Drum"/>
    <x v="349"/>
    <n v="0.78"/>
    <s v="United States"/>
    <s v="South"/>
    <s v="Virginia"/>
    <s v="Norfolk"/>
    <n v="23518"/>
    <x v="56"/>
    <s v="Thu"/>
    <d v="2015-02-28T00:00:00"/>
    <n v="2"/>
    <n v="8.7420000000000009"/>
    <n v="20"/>
    <n v="421.18"/>
    <n v="88405"/>
    <n v="0"/>
    <n v="20.900000000000002"/>
    <s v="Sam"/>
  </r>
  <r>
    <n v="2979"/>
    <n v="0"/>
    <s v="Lloyd Dolan"/>
    <s v="Critical"/>
    <n v="0.02"/>
    <s v="After Discount"/>
    <n v="5.34"/>
    <n v="2.99"/>
    <s v="Regular Air"/>
    <s v="Corporate"/>
    <s v="Office Supplies"/>
    <s v="Binders and Binder Accessories"/>
    <s v="Small Box"/>
    <x v="444"/>
    <n v="0.38"/>
    <s v="United States"/>
    <s v="Central"/>
    <s v="North Dakota"/>
    <s v="Dickinson"/>
    <n v="58601"/>
    <x v="56"/>
    <s v="Thu"/>
    <d v="2015-02-28T00:00:00"/>
    <n v="2"/>
    <n v="5.2954999999999997"/>
    <n v="6"/>
    <n v="34.729999999999997"/>
    <n v="86545"/>
    <n v="1"/>
    <n v="5.32"/>
    <s v="Chris"/>
  </r>
  <r>
    <n v="2979"/>
    <n v="0"/>
    <s v="Lloyd Dolan"/>
    <s v="Critical"/>
    <n v="0.03"/>
    <s v="After Discount"/>
    <n v="40.98"/>
    <n v="7.47"/>
    <s v="Regular Air"/>
    <s v="Corporate"/>
    <s v="Office Supplies"/>
    <s v="Binders and Binder Accessories"/>
    <s v="Small Box"/>
    <x v="445"/>
    <n v="0.37"/>
    <s v="United States"/>
    <s v="Central"/>
    <s v="North Dakota"/>
    <s v="Dickinson"/>
    <n v="58601"/>
    <x v="56"/>
    <s v="Thu"/>
    <d v="2015-02-27T00:00:00"/>
    <n v="1"/>
    <n v="170.79570000000001"/>
    <n v="6"/>
    <n v="247.53"/>
    <n v="86545"/>
    <n v="0"/>
    <n v="40.949999999999996"/>
    <s v="Chris"/>
  </r>
  <r>
    <n v="573"/>
    <n v="1"/>
    <s v="Vanessa Winstead"/>
    <s v="High"/>
    <n v="0.08"/>
    <s v="After Discount"/>
    <n v="415.88"/>
    <n v="11.37"/>
    <s v="Regular Air"/>
    <s v="Corporate"/>
    <s v="Office Supplies"/>
    <s v="Storage &amp; Organization"/>
    <s v="Small Box"/>
    <x v="446"/>
    <n v="0.56999999999999995"/>
    <s v="United States"/>
    <s v="Central"/>
    <s v="Illinois"/>
    <s v="Pekin"/>
    <n v="61554"/>
    <x v="56"/>
    <s v="Thu"/>
    <d v="2015-02-27T00:00:00"/>
    <n v="1"/>
    <n v="-269.08440000000002"/>
    <n v="1"/>
    <n v="405.57"/>
    <n v="86556"/>
    <n v="1"/>
    <n v="415.8"/>
    <s v="Chris"/>
  </r>
  <r>
    <n v="1665"/>
    <n v="1"/>
    <s v="Elsie Pridgen"/>
    <s v="High"/>
    <n v="0.1"/>
    <s v="After Discount"/>
    <n v="3.6"/>
    <n v="2.2000000000000002"/>
    <s v="Regular Air"/>
    <s v="Consumer"/>
    <s v="Office Supplies"/>
    <s v="Paper"/>
    <s v="Wrap Bag"/>
    <x v="447"/>
    <n v="0.39"/>
    <s v="United States"/>
    <s v="West"/>
    <s v="California"/>
    <s v="Laguna Hills"/>
    <n v="92653"/>
    <x v="56"/>
    <s v="Thu"/>
    <d v="2015-02-27T00:00:00"/>
    <n v="1"/>
    <n v="-8.2799999999999994"/>
    <n v="2"/>
    <n v="6.97"/>
    <n v="90678"/>
    <n v="1"/>
    <n v="3.5"/>
    <s v="William"/>
  </r>
  <r>
    <n v="865"/>
    <n v="1"/>
    <s v="Dana Burgess"/>
    <s v="Low"/>
    <n v="0.04"/>
    <s v="After Discount"/>
    <n v="6.48"/>
    <n v="5.16"/>
    <s v="Express Air"/>
    <s v="Corporate"/>
    <s v="Office Supplies"/>
    <s v="Paper"/>
    <s v="Small Box"/>
    <x v="448"/>
    <n v="0.37"/>
    <s v="United States"/>
    <s v="Central"/>
    <s v="Indiana"/>
    <s v="East Chicago"/>
    <n v="46312"/>
    <x v="56"/>
    <s v="Thu"/>
    <d v="2015-03-02T00:00:00"/>
    <n v="4"/>
    <n v="-11.1332"/>
    <n v="12"/>
    <n v="86.79"/>
    <n v="90675"/>
    <n v="1"/>
    <n v="6.44"/>
    <s v="Chris"/>
  </r>
  <r>
    <n v="621"/>
    <n v="1"/>
    <s v="Heather Stern"/>
    <s v="Medium"/>
    <n v="0.1"/>
    <s v="After Discount"/>
    <n v="6.88"/>
    <n v="2"/>
    <s v="Regular Air"/>
    <s v="Home Office"/>
    <s v="Office Supplies"/>
    <s v="Paper"/>
    <s v="Wrap Bag"/>
    <x v="273"/>
    <n v="0.39"/>
    <s v="United States"/>
    <s v="East"/>
    <s v="Connecticut"/>
    <s v="Newington"/>
    <n v="6111"/>
    <x v="56"/>
    <s v="Thu"/>
    <d v="2015-02-27T00:00:00"/>
    <n v="1"/>
    <n v="18.420000000000002"/>
    <n v="5"/>
    <n v="31.46"/>
    <n v="91432"/>
    <n v="1"/>
    <n v="6.78"/>
    <s v="Erin"/>
  </r>
  <r>
    <n v="622"/>
    <n v="1"/>
    <s v="Hazel Khan"/>
    <s v="Medium"/>
    <n v="0.06"/>
    <s v="After Discount"/>
    <n v="195.99"/>
    <n v="8.99"/>
    <s v="Regular Air"/>
    <s v="Home Office"/>
    <s v="Technology"/>
    <s v="Telephones and Communication"/>
    <s v="Small Box"/>
    <x v="435"/>
    <n v="0.6"/>
    <s v="United States"/>
    <s v="East"/>
    <s v="Maine"/>
    <s v="Auburn"/>
    <n v="4210"/>
    <x v="56"/>
    <s v="Thu"/>
    <d v="2015-02-28T00:00:00"/>
    <n v="2"/>
    <n v="349.47"/>
    <n v="6"/>
    <n v="948.97"/>
    <n v="91432"/>
    <n v="0"/>
    <n v="195.93"/>
    <s v="Erin"/>
  </r>
  <r>
    <n v="3063"/>
    <n v="1"/>
    <s v="Ann Steele"/>
    <s v="Medium"/>
    <n v="7.0000000000000007E-2"/>
    <s v="After Discount"/>
    <n v="8.33"/>
    <n v="1.99"/>
    <s v="Regular Air"/>
    <s v="Consumer"/>
    <s v="Technology"/>
    <s v="Computer Peripherals"/>
    <s v="Small Pack"/>
    <x v="376"/>
    <n v="0.52"/>
    <s v="United States"/>
    <s v="West"/>
    <s v="Washington"/>
    <s v="Kirkland"/>
    <n v="98034"/>
    <x v="56"/>
    <s v="Thu"/>
    <d v="2015-02-28T00:00:00"/>
    <n v="2"/>
    <n v="11.95"/>
    <n v="6"/>
    <n v="50.28"/>
    <n v="88447"/>
    <n v="1"/>
    <n v="8.26"/>
    <s v="William"/>
  </r>
  <r>
    <n v="3063"/>
    <n v="0"/>
    <s v="Ann Steele"/>
    <s v="Medium"/>
    <n v="0.03"/>
    <s v="After Discount"/>
    <n v="499.99"/>
    <n v="24.49"/>
    <s v="Regular Air"/>
    <s v="Consumer"/>
    <s v="Technology"/>
    <s v="Copiers and Fax"/>
    <s v="Large Box"/>
    <x v="449"/>
    <n v="0.36"/>
    <s v="United States"/>
    <s v="West"/>
    <s v="Washington"/>
    <s v="Kirkland"/>
    <n v="98034"/>
    <x v="56"/>
    <s v="Thu"/>
    <d v="2015-02-27T00:00:00"/>
    <n v="1"/>
    <n v="1773.6105"/>
    <n v="5"/>
    <n v="2570.4499999999998"/>
    <n v="88447"/>
    <n v="0"/>
    <n v="499.96000000000004"/>
    <s v="William"/>
  </r>
  <r>
    <n v="1916"/>
    <n v="1"/>
    <s v="Marcia Feldman"/>
    <s v="Critical"/>
    <n v="0.03"/>
    <s v="After Discount"/>
    <n v="11.99"/>
    <n v="5.99"/>
    <s v="Regular Air"/>
    <s v="Home Office"/>
    <s v="Technology"/>
    <s v="Office Machines"/>
    <s v="Medium Box"/>
    <x v="450"/>
    <n v="0.36"/>
    <s v="United States"/>
    <s v="South"/>
    <s v="Arkansas"/>
    <s v="Little Rock"/>
    <n v="72209"/>
    <x v="57"/>
    <s v="Fri"/>
    <d v="2015-02-28T00:00:00"/>
    <n v="1"/>
    <n v="-216.02979999999999"/>
    <n v="7"/>
    <n v="83.72"/>
    <n v="85893"/>
    <n v="1"/>
    <n v="11.96"/>
    <s v="Sam"/>
  </r>
  <r>
    <n v="1005"/>
    <n v="1"/>
    <s v="Lloyd Dickson"/>
    <s v="High"/>
    <n v="0.02"/>
    <s v="After Discount"/>
    <n v="40.99"/>
    <n v="17.48"/>
    <s v="Regular Air"/>
    <s v="Small Business"/>
    <s v="Office Supplies"/>
    <s v="Paper"/>
    <s v="Small Box"/>
    <x v="451"/>
    <n v="0.36"/>
    <s v="United States"/>
    <s v="Central"/>
    <s v="Illinois"/>
    <s v="Buffalo Grove"/>
    <n v="60089"/>
    <x v="57"/>
    <s v="Fri"/>
    <d v="2015-02-28T00:00:00"/>
    <n v="1"/>
    <n v="551.09280000000001"/>
    <n v="23"/>
    <n v="950.43"/>
    <n v="90044"/>
    <n v="1"/>
    <n v="40.97"/>
    <s v="Chris"/>
  </r>
  <r>
    <n v="1044"/>
    <n v="1"/>
    <s v="Erin Ballard"/>
    <s v="High"/>
    <n v="0"/>
    <s v=" No Discount"/>
    <n v="6.68"/>
    <n v="5.66"/>
    <s v="Regular Air"/>
    <s v="Home Office"/>
    <s v="Office Supplies"/>
    <s v="Paper"/>
    <s v="Small Box"/>
    <x v="337"/>
    <n v="0.37"/>
    <s v="United States"/>
    <s v="West"/>
    <s v="California"/>
    <s v="Los Angeles"/>
    <n v="90004"/>
    <x v="57"/>
    <s v="Fri"/>
    <d v="2015-02-28T00:00:00"/>
    <n v="1"/>
    <n v="-76.94"/>
    <n v="90"/>
    <n v="617.4"/>
    <n v="47813"/>
    <n v="1"/>
    <n v="6.68"/>
    <s v="William"/>
  </r>
  <r>
    <n v="1047"/>
    <n v="1"/>
    <s v="Gayle Pearson"/>
    <s v="High"/>
    <n v="0"/>
    <s v=" No Discount"/>
    <n v="6.68"/>
    <n v="5.66"/>
    <s v="Regular Air"/>
    <s v="Home Office"/>
    <s v="Office Supplies"/>
    <s v="Paper"/>
    <s v="Small Box"/>
    <x v="337"/>
    <n v="0.37"/>
    <s v="United States"/>
    <s v="East"/>
    <s v="Massachusetts"/>
    <s v="Boston"/>
    <n v="2109"/>
    <x v="57"/>
    <s v="Fri"/>
    <d v="2015-02-28T00:00:00"/>
    <n v="1"/>
    <n v="-40.008800000000001"/>
    <n v="23"/>
    <n v="157.78"/>
    <n v="89389"/>
    <n v="1"/>
    <n v="6.68"/>
    <s v="Erin"/>
  </r>
  <r>
    <n v="751"/>
    <n v="1"/>
    <s v="David Wrenn"/>
    <s v="Low"/>
    <n v="0.06"/>
    <s v="After Discount"/>
    <n v="130.97999999999999"/>
    <n v="54.74"/>
    <s v="Delivery Truck"/>
    <s v="Corporate"/>
    <s v="Furniture"/>
    <s v="Bookcases"/>
    <s v="Jumbo Box"/>
    <x v="452"/>
    <n v="0.69"/>
    <s v="United States"/>
    <s v="South"/>
    <s v="Kentucky"/>
    <s v="Georgetown"/>
    <n v="40324"/>
    <x v="57"/>
    <s v="Fri"/>
    <d v="2015-03-06T00:00:00"/>
    <n v="7"/>
    <n v="14.76"/>
    <n v="3"/>
    <n v="411.64"/>
    <n v="91201"/>
    <n v="1"/>
    <n v="130.91999999999999"/>
    <s v="Sam"/>
  </r>
  <r>
    <n v="1754"/>
    <n v="1"/>
    <s v="Nelson Hong"/>
    <s v="Low"/>
    <n v="0.04"/>
    <s v="After Discount"/>
    <n v="8.5"/>
    <n v="1.99"/>
    <s v="Regular Air"/>
    <s v="Consumer"/>
    <s v="Technology"/>
    <s v="Computer Peripherals"/>
    <s v="Small Pack"/>
    <x v="453"/>
    <n v="0.49"/>
    <s v="United States"/>
    <s v="West"/>
    <s v="California"/>
    <s v="Torrance"/>
    <n v="90503"/>
    <x v="57"/>
    <s v="Fri"/>
    <d v="2015-02-28T00:00:00"/>
    <n v="1"/>
    <n v="43.275199999999998"/>
    <n v="14"/>
    <n v="118.57"/>
    <n v="90178"/>
    <n v="1"/>
    <n v="8.4600000000000009"/>
    <s v="William"/>
  </r>
  <r>
    <n v="1754"/>
    <n v="0"/>
    <s v="Nelson Hong"/>
    <s v="Low"/>
    <n v="0.1"/>
    <s v="After Discount"/>
    <n v="15.99"/>
    <n v="9.4"/>
    <s v="Regular Air"/>
    <s v="Consumer"/>
    <s v="Technology"/>
    <s v="Office Machines"/>
    <s v="Small Box"/>
    <x v="194"/>
    <n v="0.49"/>
    <s v="United States"/>
    <s v="West"/>
    <s v="California"/>
    <s v="Torrance"/>
    <n v="90503"/>
    <x v="57"/>
    <s v="Fri"/>
    <d v="2015-02-27T00:00:00"/>
    <n v="0"/>
    <n v="-36.214619999999996"/>
    <n v="5"/>
    <n v="79.47"/>
    <n v="90178"/>
    <n v="0"/>
    <n v="15.89"/>
    <s v="William"/>
  </r>
  <r>
    <n v="1754"/>
    <n v="0"/>
    <s v="Nelson Hong"/>
    <s v="Low"/>
    <n v="0.09"/>
    <s v="After Discount"/>
    <n v="95.99"/>
    <n v="8.99"/>
    <s v="Regular Air"/>
    <s v="Consumer"/>
    <s v="Technology"/>
    <s v="Telephones and Communication"/>
    <s v="Small Box"/>
    <x v="454"/>
    <n v="0.56999999999999995"/>
    <s v="United States"/>
    <s v="West"/>
    <s v="California"/>
    <s v="Torrance"/>
    <n v="90503"/>
    <x v="57"/>
    <s v="Fri"/>
    <d v="2015-03-03T00:00:00"/>
    <n v="4"/>
    <n v="7.0329600000000001"/>
    <n v="8"/>
    <n v="627.28"/>
    <n v="90178"/>
    <n v="0"/>
    <n v="95.899999999999991"/>
    <s v="William"/>
  </r>
  <r>
    <n v="2466"/>
    <n v="1"/>
    <s v="Gilbert Godfrey"/>
    <s v="Medium"/>
    <n v="0.04"/>
    <s v="After Discount"/>
    <n v="2.08"/>
    <n v="1.49"/>
    <s v="Regular Air"/>
    <s v="Corporate"/>
    <s v="Office Supplies"/>
    <s v="Binders and Binder Accessories"/>
    <s v="Small Box"/>
    <x v="455"/>
    <n v="0.36"/>
    <s v="United States"/>
    <s v="Central"/>
    <s v="Michigan"/>
    <s v="Sault Sainte Marie"/>
    <n v="49783"/>
    <x v="57"/>
    <s v="Fri"/>
    <d v="2015-02-28T00:00:00"/>
    <n v="1"/>
    <n v="-3.71956"/>
    <n v="7"/>
    <n v="14.77"/>
    <n v="88136"/>
    <n v="1"/>
    <n v="2.04"/>
    <s v="Chris"/>
  </r>
  <r>
    <n v="2466"/>
    <n v="0"/>
    <s v="Gilbert Godfrey"/>
    <s v="Medium"/>
    <n v="0.02"/>
    <s v="After Discount"/>
    <n v="53.98"/>
    <n v="5.5"/>
    <s v="Express Air"/>
    <s v="Corporate"/>
    <s v="Technology"/>
    <s v="Computer Peripherals"/>
    <s v="Small Box"/>
    <x v="456"/>
    <n v="0.62"/>
    <s v="United States"/>
    <s v="Central"/>
    <s v="Michigan"/>
    <s v="Sault Sainte Marie"/>
    <n v="49783"/>
    <x v="57"/>
    <s v="Fri"/>
    <d v="2015-02-28T00:00:00"/>
    <n v="1"/>
    <n v="101.97199999999999"/>
    <n v="8"/>
    <n v="438.33"/>
    <n v="88136"/>
    <n v="0"/>
    <n v="53.959999999999994"/>
    <s v="Chris"/>
  </r>
  <r>
    <n v="2466"/>
    <n v="0"/>
    <s v="Gilbert Godfrey"/>
    <s v="Medium"/>
    <n v="0.05"/>
    <s v="After Discount"/>
    <n v="4.9800000000000004"/>
    <n v="5.0199999999999996"/>
    <s v="Regular Air"/>
    <s v="Corporate"/>
    <s v="Office Supplies"/>
    <s v="Paper"/>
    <s v="Small Box"/>
    <x v="457"/>
    <n v="0.38"/>
    <s v="United States"/>
    <s v="Central"/>
    <s v="Michigan"/>
    <s v="Sault Sainte Marie"/>
    <n v="49783"/>
    <x v="57"/>
    <s v="Fri"/>
    <d v="2015-02-27T00:00:00"/>
    <n v="0"/>
    <n v="-16.634799999999998"/>
    <n v="7"/>
    <n v="38.11"/>
    <n v="88136"/>
    <n v="0"/>
    <n v="4.9300000000000006"/>
    <s v="Chris"/>
  </r>
  <r>
    <n v="972"/>
    <n v="1"/>
    <s v="Gregory Holden"/>
    <s v="Low"/>
    <n v="0.03"/>
    <s v="After Discount"/>
    <n v="284.98"/>
    <n v="69.55"/>
    <s v="Delivery Truck"/>
    <s v="Corporate"/>
    <s v="Furniture"/>
    <s v="Chairs &amp; Chairmats"/>
    <s v="Jumbo Drum"/>
    <x v="458"/>
    <n v="0.6"/>
    <s v="United States"/>
    <s v="West"/>
    <s v="California"/>
    <s v="Riverside"/>
    <n v="92503"/>
    <x v="58"/>
    <s v="Sat"/>
    <d v="2015-03-05T00:00:00"/>
    <n v="5"/>
    <n v="-116.584"/>
    <n v="2"/>
    <n v="619.38"/>
    <n v="87259"/>
    <n v="1"/>
    <n v="284.95000000000005"/>
    <s v="William"/>
  </r>
  <r>
    <n v="972"/>
    <n v="0"/>
    <s v="Gregory Holden"/>
    <s v="Low"/>
    <n v="0"/>
    <s v=" No Discount"/>
    <n v="12.99"/>
    <n v="14.37"/>
    <s v="Regular Air"/>
    <s v="Corporate"/>
    <s v="Furniture"/>
    <s v="Office Furnishings"/>
    <s v="Large Box"/>
    <x v="115"/>
    <n v="0.73"/>
    <s v="United States"/>
    <s v="West"/>
    <s v="California"/>
    <s v="Riverside"/>
    <n v="92503"/>
    <x v="58"/>
    <s v="Sat"/>
    <d v="2015-02-28T00:00:00"/>
    <n v="0"/>
    <n v="12.896100000000001"/>
    <n v="1"/>
    <n v="18.690000000000001"/>
    <n v="87259"/>
    <n v="0"/>
    <n v="12.99"/>
    <s v="William"/>
  </r>
  <r>
    <n v="2220"/>
    <n v="1"/>
    <s v="Jennifer Stanton"/>
    <s v="Low"/>
    <n v="0.09"/>
    <s v="After Discount"/>
    <n v="14.2"/>
    <n v="5.3"/>
    <s v="Regular Air"/>
    <s v="Consumer"/>
    <s v="Furniture"/>
    <s v="Office Furnishings"/>
    <s v="Wrap Bag"/>
    <x v="77"/>
    <n v="0.46"/>
    <s v="United States"/>
    <s v="South"/>
    <s v="Florida"/>
    <s v="Winter Garden"/>
    <n v="34787"/>
    <x v="58"/>
    <s v="Sat"/>
    <d v="2015-03-01T00:00:00"/>
    <n v="1"/>
    <n v="-324.73"/>
    <n v="4"/>
    <n v="55.08"/>
    <n v="91036"/>
    <n v="1"/>
    <n v="14.11"/>
    <s v="Sam"/>
  </r>
  <r>
    <n v="3075"/>
    <n v="1"/>
    <s v="Gordon Brandt"/>
    <s v="Low"/>
    <n v="0.06"/>
    <s v="After Discount"/>
    <n v="19.23"/>
    <n v="6.15"/>
    <s v="Regular Air"/>
    <s v="Corporate"/>
    <s v="Furniture"/>
    <s v="Office Furnishings"/>
    <s v="Small Pack"/>
    <x v="413"/>
    <n v="0.44"/>
    <s v="United States"/>
    <s v="West"/>
    <s v="California"/>
    <s v="Los Angeles"/>
    <n v="90061"/>
    <x v="58"/>
    <s v="Sat"/>
    <d v="2015-02-28T00:00:00"/>
    <n v="0"/>
    <n v="-25.38"/>
    <n v="4"/>
    <n v="84.6"/>
    <n v="14756"/>
    <n v="1"/>
    <n v="19.170000000000002"/>
    <s v="William"/>
  </r>
  <r>
    <n v="3098"/>
    <n v="1"/>
    <s v="Lorraine Boykin"/>
    <s v="Low"/>
    <n v="0.06"/>
    <s v="After Discount"/>
    <n v="2.89"/>
    <n v="0.5"/>
    <s v="Regular Air"/>
    <s v="Consumer"/>
    <s v="Office Supplies"/>
    <s v="Labels"/>
    <s v="Small Box"/>
    <x v="230"/>
    <n v="0.38"/>
    <s v="United States"/>
    <s v="East"/>
    <s v="New York"/>
    <s v="Shirley"/>
    <n v="11967"/>
    <x v="58"/>
    <s v="Sat"/>
    <d v="2015-02-28T00:00:00"/>
    <n v="0"/>
    <n v="9.6117000000000008"/>
    <n v="5"/>
    <n v="13.93"/>
    <n v="89316"/>
    <n v="1"/>
    <n v="2.83"/>
    <s v="Erin"/>
  </r>
  <r>
    <n v="3355"/>
    <n v="1"/>
    <s v="Glenda Simon"/>
    <s v="Low"/>
    <n v="0.1"/>
    <s v="After Discount"/>
    <n v="120.98"/>
    <n v="9.07"/>
    <s v="Regular Air"/>
    <s v="Corporate"/>
    <s v="Office Supplies"/>
    <s v="Binders and Binder Accessories"/>
    <s v="Small Box"/>
    <x v="459"/>
    <n v="0.35"/>
    <s v="United States"/>
    <s v="West"/>
    <s v="California"/>
    <s v="Camarillo"/>
    <n v="93010"/>
    <x v="58"/>
    <s v="Sat"/>
    <d v="2015-03-09T00:00:00"/>
    <n v="9"/>
    <n v="379.3965"/>
    <n v="5"/>
    <n v="549.85"/>
    <n v="88587"/>
    <n v="1"/>
    <n v="120.88000000000001"/>
    <s v="William"/>
  </r>
  <r>
    <n v="3355"/>
    <n v="0"/>
    <s v="Glenda Simon"/>
    <s v="Low"/>
    <n v="0.08"/>
    <s v="After Discount"/>
    <n v="8.32"/>
    <n v="2.38"/>
    <s v="Express Air"/>
    <s v="Corporate"/>
    <s v="Technology"/>
    <s v="Computer Peripherals"/>
    <s v="Small Pack"/>
    <x v="460"/>
    <n v="0.74"/>
    <s v="United States"/>
    <s v="West"/>
    <s v="California"/>
    <s v="Camarillo"/>
    <n v="93010"/>
    <x v="58"/>
    <s v="Sat"/>
    <d v="2015-03-04T00:00:00"/>
    <n v="4"/>
    <n v="-41.83"/>
    <n v="6"/>
    <n v="48.99"/>
    <n v="88587"/>
    <n v="0"/>
    <n v="8.24"/>
    <s v="William"/>
  </r>
  <r>
    <n v="3355"/>
    <n v="0"/>
    <s v="Glenda Simon"/>
    <s v="Low"/>
    <n v="0.1"/>
    <s v="After Discount"/>
    <n v="125.99"/>
    <n v="4.2"/>
    <s v="Regular Air"/>
    <s v="Corporate"/>
    <s v="Technology"/>
    <s v="Telephones and Communication"/>
    <s v="Small Box"/>
    <x v="461"/>
    <n v="0.59"/>
    <s v="United States"/>
    <s v="West"/>
    <s v="California"/>
    <s v="Camarillo"/>
    <n v="93010"/>
    <x v="58"/>
    <s v="Sat"/>
    <d v="2015-02-28T00:00:00"/>
    <n v="0"/>
    <n v="372.40199999999999"/>
    <n v="7"/>
    <n v="681.42"/>
    <n v="88587"/>
    <n v="0"/>
    <n v="125.89"/>
    <s v="William"/>
  </r>
  <r>
    <n v="2587"/>
    <n v="1"/>
    <s v="Eugene H Walsh"/>
    <s v="Medium"/>
    <n v="0.01"/>
    <s v="After Discount"/>
    <n v="6.48"/>
    <n v="6.57"/>
    <s v="Express Air"/>
    <s v="Home Office"/>
    <s v="Office Supplies"/>
    <s v="Paper"/>
    <s v="Small Box"/>
    <x v="462"/>
    <n v="0.37"/>
    <s v="United States"/>
    <s v="Central"/>
    <s v="Wisconsin"/>
    <s v="Manitowoc"/>
    <n v="54220"/>
    <x v="58"/>
    <s v="Sat"/>
    <d v="2015-02-28T00:00:00"/>
    <n v="0"/>
    <n v="-46.5244"/>
    <n v="18"/>
    <n v="127.83"/>
    <n v="91166"/>
    <n v="1"/>
    <n v="6.4700000000000006"/>
    <s v="Chris"/>
  </r>
  <r>
    <n v="2861"/>
    <n v="1"/>
    <s v="Dwight Robinson"/>
    <s v="Medium"/>
    <n v="0.05"/>
    <s v="After Discount"/>
    <n v="20.99"/>
    <n v="4.8099999999999996"/>
    <s v="Regular Air"/>
    <s v="Corporate"/>
    <s v="Technology"/>
    <s v="Telephones and Communication"/>
    <s v="Medium Box"/>
    <x v="463"/>
    <n v="0.57999999999999996"/>
    <s v="United States"/>
    <s v="Central"/>
    <s v="Kansas"/>
    <s v="Hays"/>
    <n v="67601"/>
    <x v="58"/>
    <s v="Sat"/>
    <d v="2015-02-28T00:00:00"/>
    <n v="0"/>
    <n v="4.9017600000000003"/>
    <n v="11"/>
    <n v="199.43"/>
    <n v="88280"/>
    <n v="1"/>
    <n v="20.939999999999998"/>
    <s v="Chris"/>
  </r>
  <r>
    <n v="2923"/>
    <n v="1"/>
    <s v="Lynne Griffith"/>
    <s v="Medium"/>
    <n v="0"/>
    <s v=" No Discount"/>
    <n v="6.37"/>
    <n v="5.19"/>
    <s v="Regular Air"/>
    <s v="Consumer"/>
    <s v="Office Supplies"/>
    <s v="Binders and Binder Accessories"/>
    <s v="Small Box"/>
    <x v="290"/>
    <n v="0.38"/>
    <s v="United States"/>
    <s v="East"/>
    <s v="Maryland"/>
    <s v="Hagerstown"/>
    <n v="21740"/>
    <x v="58"/>
    <s v="Sat"/>
    <d v="2015-03-02T00:00:00"/>
    <n v="2"/>
    <n v="-27.1492"/>
    <n v="15"/>
    <n v="99.75"/>
    <n v="86592"/>
    <n v="1"/>
    <n v="6.37"/>
    <s v="Erin"/>
  </r>
  <r>
    <n v="3151"/>
    <n v="0"/>
    <s v="Glenda Hunter"/>
    <s v="Medium"/>
    <n v="0.04"/>
    <s v="After Discount"/>
    <n v="17.239999999999998"/>
    <n v="3.26"/>
    <s v="Regular Air"/>
    <s v="Home Office"/>
    <s v="Office Supplies"/>
    <s v="Scissors, Rulers and Trimmers"/>
    <s v="Small Pack"/>
    <x v="464"/>
    <n v="0.56000000000000005"/>
    <s v="United States"/>
    <s v="West"/>
    <s v="California"/>
    <s v="Twentynine Palms"/>
    <n v="92277"/>
    <x v="58"/>
    <s v="Sat"/>
    <d v="2015-02-28T00:00:00"/>
    <n v="0"/>
    <n v="47.73"/>
    <n v="7"/>
    <n v="119.6"/>
    <n v="88546"/>
    <n v="1"/>
    <n v="17.2"/>
    <s v="William"/>
  </r>
  <r>
    <n v="719"/>
    <n v="1"/>
    <s v="Stephen Lam"/>
    <s v="Not Specified"/>
    <n v="0"/>
    <s v=" No Discount"/>
    <n v="8.5"/>
    <n v="1.99"/>
    <s v="Regular Air"/>
    <s v="Corporate"/>
    <s v="Technology"/>
    <s v="Computer Peripherals"/>
    <s v="Small Pack"/>
    <x v="453"/>
    <n v="0.49"/>
    <s v="United States"/>
    <s v="West"/>
    <s v="Nevada"/>
    <s v="Pahrump"/>
    <n v="89041"/>
    <x v="58"/>
    <s v="Sat"/>
    <d v="2015-03-02T00:00:00"/>
    <n v="2"/>
    <n v="71.735600000000005"/>
    <n v="14"/>
    <n v="122.25"/>
    <n v="89344"/>
    <n v="1"/>
    <n v="8.5"/>
    <s v="William"/>
  </r>
  <r>
    <n v="719"/>
    <n v="0"/>
    <s v="Stephen Lam"/>
    <s v="Not Specified"/>
    <n v="0.03"/>
    <s v="After Discount"/>
    <n v="95.43"/>
    <n v="19.989999999999998"/>
    <s v="Regular Air"/>
    <s v="Corporate"/>
    <s v="Office Supplies"/>
    <s v="Storage &amp; Organization"/>
    <s v="Small Box"/>
    <x v="465"/>
    <n v="0.79"/>
    <s v="United States"/>
    <s v="West"/>
    <s v="Nevada"/>
    <s v="Pahrump"/>
    <n v="89041"/>
    <x v="58"/>
    <s v="Sat"/>
    <d v="2015-03-02T00:00:00"/>
    <n v="2"/>
    <n v="-79.320800000000006"/>
    <n v="2"/>
    <n v="206.09"/>
    <n v="89344"/>
    <n v="0"/>
    <n v="95.4"/>
    <s v="William"/>
  </r>
  <r>
    <n v="1482"/>
    <n v="1"/>
    <s v="Michael Tanner"/>
    <s v="Not Specified"/>
    <n v="0.05"/>
    <s v="After Discount"/>
    <n v="9.65"/>
    <n v="6.22"/>
    <s v="Regular Air"/>
    <s v="Corporate"/>
    <s v="Furniture"/>
    <s v="Office Furnishings"/>
    <s v="Small Box"/>
    <x v="414"/>
    <n v="0.55000000000000004"/>
    <s v="United States"/>
    <s v="Central"/>
    <s v="Michigan"/>
    <s v="Bay City"/>
    <n v="48708"/>
    <x v="58"/>
    <s v="Sat"/>
    <d v="2015-02-28T00:00:00"/>
    <n v="0"/>
    <n v="-14.6432"/>
    <n v="15"/>
    <n v="151.34"/>
    <n v="91363"/>
    <n v="1"/>
    <n v="9.6"/>
    <s v="Chris"/>
  </r>
  <r>
    <n v="2908"/>
    <n v="0"/>
    <s v="Robyn Lyon"/>
    <s v="Not Specified"/>
    <n v="0.05"/>
    <s v="After Discount"/>
    <n v="34.979999999999997"/>
    <n v="7.53"/>
    <s v="Express Air"/>
    <s v="Home Office"/>
    <s v="Technology"/>
    <s v="Computer Peripherals"/>
    <s v="Small Box"/>
    <x v="466"/>
    <n v="0.76"/>
    <s v="United States"/>
    <s v="East"/>
    <s v="Ohio"/>
    <s v="Garfield Heights"/>
    <n v="44125"/>
    <x v="58"/>
    <s v="Sat"/>
    <d v="2015-03-03T00:00:00"/>
    <n v="3"/>
    <n v="-32.666400000000003"/>
    <n v="16"/>
    <n v="581.08000000000004"/>
    <n v="88157"/>
    <n v="1"/>
    <n v="34.93"/>
    <s v="Erin"/>
  </r>
  <r>
    <n v="2908"/>
    <n v="0"/>
    <s v="Robyn Lyon"/>
    <s v="Not Specified"/>
    <n v="0"/>
    <s v=" No Discount"/>
    <n v="3.14"/>
    <n v="1.92"/>
    <s v="Regular Air"/>
    <s v="Home Office"/>
    <s v="Office Supplies"/>
    <s v="Scissors, Rulers and Trimmers"/>
    <s v="Wrap Bag"/>
    <x v="467"/>
    <n v="0.84"/>
    <s v="United States"/>
    <s v="East"/>
    <s v="Ohio"/>
    <s v="Garfield Heights"/>
    <n v="44125"/>
    <x v="58"/>
    <s v="Sat"/>
    <d v="2015-03-02T00:00:00"/>
    <n v="2"/>
    <n v="-13.135199999999999"/>
    <n v="8"/>
    <n v="27.53"/>
    <n v="88157"/>
    <n v="0"/>
    <n v="3.14"/>
    <s v="Erin"/>
  </r>
  <r>
    <n v="2931"/>
    <n v="1"/>
    <s v="Faye Hanna"/>
    <s v="Not Specified"/>
    <n v="0.1"/>
    <s v="After Discount"/>
    <n v="11.55"/>
    <n v="2.36"/>
    <s v="Regular Air"/>
    <s v="Small Business"/>
    <s v="Office Supplies"/>
    <s v="Pens &amp; Art Supplies"/>
    <s v="Wrap Bag"/>
    <x v="108"/>
    <n v="0.55000000000000004"/>
    <s v="United States"/>
    <s v="West"/>
    <s v="California"/>
    <s v="El Dorado Hills"/>
    <n v="95630"/>
    <x v="58"/>
    <s v="Sat"/>
    <d v="2015-02-28T00:00:00"/>
    <n v="0"/>
    <n v="69.767200000000003"/>
    <n v="12"/>
    <n v="135.77000000000001"/>
    <n v="87619"/>
    <n v="1"/>
    <n v="11.450000000000001"/>
    <s v="William"/>
  </r>
  <r>
    <n v="946"/>
    <n v="1"/>
    <s v="Denise Parks"/>
    <s v="Critical"/>
    <n v="0.09"/>
    <s v="After Discount"/>
    <n v="90.98"/>
    <n v="56.2"/>
    <s v="Express Air"/>
    <s v="Home Office"/>
    <s v="Furniture"/>
    <s v="Office Furnishings"/>
    <s v="Medium Box"/>
    <x v="257"/>
    <n v="0.74"/>
    <s v="United States"/>
    <s v="East"/>
    <s v="Maine"/>
    <s v="Auburn"/>
    <n v="4210"/>
    <x v="59"/>
    <s v="Sun"/>
    <d v="2015-03-02T00:00:00"/>
    <n v="1"/>
    <n v="-1570.32"/>
    <n v="20"/>
    <n v="1782.44"/>
    <n v="86566"/>
    <n v="1"/>
    <n v="90.89"/>
    <s v="Erin"/>
  </r>
  <r>
    <n v="1014"/>
    <n v="1"/>
    <s v="Theresa Winters"/>
    <s v="Critical"/>
    <n v="0.09"/>
    <s v="After Discount"/>
    <n v="28.48"/>
    <n v="1.99"/>
    <s v="Regular Air"/>
    <s v="Home Office"/>
    <s v="Technology"/>
    <s v="Computer Peripherals"/>
    <s v="Small Pack"/>
    <x v="47"/>
    <n v="0.4"/>
    <s v="United States"/>
    <s v="South"/>
    <s v="Arkansas"/>
    <s v="Bryant"/>
    <n v="72022"/>
    <x v="59"/>
    <s v="Sun"/>
    <d v="2015-03-02T00:00:00"/>
    <n v="1"/>
    <n v="-17.149999999999999"/>
    <n v="6"/>
    <n v="160.16999999999999"/>
    <n v="88387"/>
    <n v="1"/>
    <n v="28.39"/>
    <s v="Sam"/>
  </r>
  <r>
    <n v="1014"/>
    <n v="0"/>
    <s v="Theresa Winters"/>
    <s v="Critical"/>
    <n v="0"/>
    <s v=" No Discount"/>
    <n v="2.08"/>
    <n v="5.33"/>
    <s v="Regular Air"/>
    <s v="Home Office"/>
    <s v="Furniture"/>
    <s v="Office Furnishings"/>
    <s v="Small Box"/>
    <x v="134"/>
    <n v="0.43"/>
    <s v="United States"/>
    <s v="South"/>
    <s v="Arkansas"/>
    <s v="Bryant"/>
    <n v="72022"/>
    <x v="59"/>
    <s v="Sun"/>
    <d v="2015-03-03T00:00:00"/>
    <n v="2"/>
    <n v="-29.54"/>
    <n v="3"/>
    <n v="7.47"/>
    <n v="88387"/>
    <n v="0"/>
    <n v="2.08"/>
    <s v="Sam"/>
  </r>
  <r>
    <n v="1014"/>
    <n v="0"/>
    <s v="Theresa Winters"/>
    <s v="Critical"/>
    <n v="0.06"/>
    <s v="After Discount"/>
    <n v="45.99"/>
    <n v="4.99"/>
    <s v="Express Air"/>
    <s v="Home Office"/>
    <s v="Technology"/>
    <s v="Telephones and Communication"/>
    <s v="Small Box"/>
    <x v="468"/>
    <n v="0.56000000000000005"/>
    <s v="United States"/>
    <s v="South"/>
    <s v="Arkansas"/>
    <s v="Bryant"/>
    <n v="72022"/>
    <x v="59"/>
    <s v="Sun"/>
    <d v="2015-03-02T00:00:00"/>
    <n v="1"/>
    <n v="-329.78399999999999"/>
    <n v="10"/>
    <n v="370.81"/>
    <n v="88387"/>
    <n v="0"/>
    <n v="45.93"/>
    <s v="Sam"/>
  </r>
  <r>
    <n v="1279"/>
    <n v="1"/>
    <s v="Josephine Rao"/>
    <s v="Critical"/>
    <n v="7.0000000000000007E-2"/>
    <s v="After Discount"/>
    <n v="40.98"/>
    <n v="7.47"/>
    <s v="Regular Air"/>
    <s v="Corporate"/>
    <s v="Office Supplies"/>
    <s v="Binders and Binder Accessories"/>
    <s v="Small Box"/>
    <x v="445"/>
    <n v="0.37"/>
    <s v="United States"/>
    <s v="Central"/>
    <s v="Indiana"/>
    <s v="Hammond"/>
    <n v="46324"/>
    <x v="59"/>
    <s v="Sun"/>
    <d v="2015-03-02T00:00:00"/>
    <n v="1"/>
    <n v="54.901499999999999"/>
    <n v="2"/>
    <n v="81.900000000000006"/>
    <n v="90114"/>
    <n v="1"/>
    <n v="40.909999999999997"/>
    <s v="Chris"/>
  </r>
  <r>
    <n v="1280"/>
    <n v="1"/>
    <s v="Harold Albright"/>
    <s v="Critical"/>
    <n v="7.0000000000000007E-2"/>
    <s v="After Discount"/>
    <n v="40.98"/>
    <n v="7.47"/>
    <s v="Regular Air"/>
    <s v="Corporate"/>
    <s v="Office Supplies"/>
    <s v="Binders and Binder Accessories"/>
    <s v="Small Box"/>
    <x v="445"/>
    <n v="0.37"/>
    <s v="United States"/>
    <s v="West"/>
    <s v="Washington"/>
    <s v="Seattle"/>
    <n v="98119"/>
    <x v="59"/>
    <s v="Sun"/>
    <d v="2015-03-02T00:00:00"/>
    <n v="1"/>
    <n v="54.901499999999999"/>
    <n v="8"/>
    <n v="327.61"/>
    <n v="19042"/>
    <n v="1"/>
    <n v="40.909999999999997"/>
    <s v="William"/>
  </r>
  <r>
    <n v="2718"/>
    <n v="1"/>
    <s v="Caroline Stone"/>
    <s v="Critical"/>
    <n v="0.1"/>
    <s v="After Discount"/>
    <n v="6.74"/>
    <n v="1.72"/>
    <s v="Regular Air"/>
    <s v="Consumer"/>
    <s v="Office Supplies"/>
    <s v="Paper"/>
    <s v="Wrap Bag"/>
    <x v="469"/>
    <n v="0.35"/>
    <s v="United States"/>
    <s v="Central"/>
    <s v="Illinois"/>
    <s v="Lansing"/>
    <n v="60438"/>
    <x v="59"/>
    <s v="Sun"/>
    <d v="2015-03-03T00:00:00"/>
    <n v="2"/>
    <n v="65.41"/>
    <n v="15"/>
    <n v="98.17"/>
    <n v="89394"/>
    <n v="1"/>
    <n v="6.6400000000000006"/>
    <s v="Chris"/>
  </r>
  <r>
    <n v="1561"/>
    <n v="1"/>
    <s v="Edwin Coley"/>
    <s v="High"/>
    <n v="0.02"/>
    <s v="After Discount"/>
    <n v="11.34"/>
    <n v="11.25"/>
    <s v="Regular Air"/>
    <s v="Corporate"/>
    <s v="Office Supplies"/>
    <s v="Paper"/>
    <s v="Small Box"/>
    <x v="470"/>
    <n v="0.36"/>
    <s v="United States"/>
    <s v="Central"/>
    <s v="Texas"/>
    <s v="Mansfield"/>
    <n v="76063"/>
    <x v="59"/>
    <s v="Sun"/>
    <d v="2015-03-02T00:00:00"/>
    <n v="1"/>
    <n v="-155.21"/>
    <n v="9"/>
    <n v="105.75"/>
    <n v="88093"/>
    <n v="1"/>
    <n v="11.32"/>
    <s v="Chris"/>
  </r>
  <r>
    <n v="1764"/>
    <n v="0"/>
    <s v="Michele Bradshaw"/>
    <s v="High"/>
    <n v="0.06"/>
    <s v="After Discount"/>
    <n v="19.98"/>
    <n v="10.49"/>
    <s v="Regular Air"/>
    <s v="Consumer"/>
    <s v="Furniture"/>
    <s v="Office Furnishings"/>
    <s v="Small Box"/>
    <x v="471"/>
    <n v="0.49"/>
    <s v="United States"/>
    <s v="South"/>
    <s v="Florida"/>
    <s v="Dunedin"/>
    <n v="34698"/>
    <x v="59"/>
    <s v="Sun"/>
    <d v="2015-03-03T00:00:00"/>
    <n v="2"/>
    <n v="514.17719999999997"/>
    <n v="5"/>
    <n v="103.37"/>
    <n v="89776"/>
    <n v="1"/>
    <n v="19.920000000000002"/>
    <s v="Sam"/>
  </r>
  <r>
    <n v="1764"/>
    <n v="0"/>
    <s v="Michele Bradshaw"/>
    <s v="High"/>
    <n v="0.08"/>
    <s v="After Discount"/>
    <n v="1.76"/>
    <n v="4.8600000000000003"/>
    <s v="Regular Air"/>
    <s v="Consumer"/>
    <s v="Furniture"/>
    <s v="Office Furnishings"/>
    <s v="Small Box"/>
    <x v="186"/>
    <n v="0.41"/>
    <s v="United States"/>
    <s v="South"/>
    <s v="Florida"/>
    <s v="Dunedin"/>
    <n v="34698"/>
    <x v="59"/>
    <s v="Sun"/>
    <d v="2015-03-02T00:00:00"/>
    <n v="1"/>
    <n v="235.65600000000001"/>
    <n v="23"/>
    <n v="40.22"/>
    <n v="89776"/>
    <n v="0"/>
    <n v="1.68"/>
    <s v="Sam"/>
  </r>
  <r>
    <n v="1917"/>
    <n v="1"/>
    <s v="Tracy Buckley"/>
    <s v="High"/>
    <n v="0.08"/>
    <s v="After Discount"/>
    <n v="22.23"/>
    <n v="3.63"/>
    <s v="Regular Air"/>
    <s v="Home Office"/>
    <s v="Furniture"/>
    <s v="Office Furnishings"/>
    <s v="Small Pack"/>
    <x v="472"/>
    <n v="0.52"/>
    <s v="United States"/>
    <s v="South"/>
    <s v="Arkansas"/>
    <s v="North Little Rock"/>
    <n v="72113"/>
    <x v="59"/>
    <s v="Sun"/>
    <d v="2015-03-03T00:00:00"/>
    <n v="2"/>
    <n v="-29.61"/>
    <n v="10"/>
    <n v="210.33"/>
    <n v="85897"/>
    <n v="1"/>
    <n v="22.150000000000002"/>
    <s v="Sam"/>
  </r>
  <r>
    <n v="2437"/>
    <n v="1"/>
    <s v="Judith Shepherd"/>
    <s v="Low"/>
    <n v="0.09"/>
    <s v="After Discount"/>
    <n v="90.97"/>
    <n v="14"/>
    <s v="Delivery Truck"/>
    <s v="Home Office"/>
    <s v="Technology"/>
    <s v="Office Machines"/>
    <s v="Jumbo Drum"/>
    <x v="356"/>
    <n v="0.36"/>
    <s v="United States"/>
    <s v="Central"/>
    <s v="Wisconsin"/>
    <s v="Muskego"/>
    <n v="53150"/>
    <x v="59"/>
    <s v="Sun"/>
    <d v="2015-03-03T00:00:00"/>
    <n v="2"/>
    <n v="35.29"/>
    <n v="3"/>
    <n v="260"/>
    <n v="90301"/>
    <n v="1"/>
    <n v="90.88"/>
    <s v="Chris"/>
  </r>
  <r>
    <n v="2454"/>
    <n v="1"/>
    <s v="Donna Braun"/>
    <s v="Medium"/>
    <n v="0.06"/>
    <s v="After Discount"/>
    <n v="3499.99"/>
    <n v="24.49"/>
    <s v="Express Air"/>
    <s v="Corporate"/>
    <s v="Technology"/>
    <s v="Copiers and Fax"/>
    <s v="Large Box"/>
    <x v="157"/>
    <n v="0.37"/>
    <s v="United States"/>
    <s v="South"/>
    <s v="Alabama"/>
    <s v="Hoover"/>
    <n v="35244"/>
    <x v="59"/>
    <s v="Sun"/>
    <d v="2015-03-04T00:00:00"/>
    <n v="3"/>
    <n v="-68.432000000000002"/>
    <n v="1"/>
    <n v="3550.28"/>
    <n v="89219"/>
    <n v="1"/>
    <n v="3499.93"/>
    <s v="Sam"/>
  </r>
  <r>
    <n v="1882"/>
    <n v="1"/>
    <s v="Anita Kent"/>
    <s v="Not Specified"/>
    <n v="0.09"/>
    <s v="After Discount"/>
    <n v="5.78"/>
    <n v="5.67"/>
    <s v="Regular Air"/>
    <s v="Home Office"/>
    <s v="Office Supplies"/>
    <s v="Paper"/>
    <s v="Small Box"/>
    <x v="190"/>
    <n v="0.36"/>
    <s v="United States"/>
    <s v="East"/>
    <s v="New Jersey"/>
    <s v="Linden"/>
    <n v="7036"/>
    <x v="59"/>
    <s v="Sun"/>
    <d v="2015-03-03T00:00:00"/>
    <n v="2"/>
    <n v="-7.96"/>
    <n v="1"/>
    <n v="11.35"/>
    <n v="87378"/>
    <n v="1"/>
    <n v="5.69"/>
    <s v="Erin"/>
  </r>
  <r>
    <n v="1885"/>
    <n v="1"/>
    <s v="Jacob Hirsch"/>
    <s v="Not Specified"/>
    <n v="0.05"/>
    <s v="After Discount"/>
    <n v="535.64"/>
    <n v="14.7"/>
    <s v="Delivery Truck"/>
    <s v="Home Office"/>
    <s v="Technology"/>
    <s v="Office Machines"/>
    <s v="Jumbo Drum"/>
    <x v="473"/>
    <n v="0.59"/>
    <s v="United States"/>
    <s v="East"/>
    <s v="Rhode Island"/>
    <s v="Barrington"/>
    <n v="2806"/>
    <x v="59"/>
    <s v="Sun"/>
    <d v="2015-03-03T00:00:00"/>
    <n v="2"/>
    <n v="4407.4399999999996"/>
    <n v="15"/>
    <n v="7029.1"/>
    <n v="87378"/>
    <n v="0"/>
    <n v="535.59"/>
    <s v="Erin"/>
  </r>
  <r>
    <n v="3187"/>
    <n v="1"/>
    <s v="Sidney Gilliam"/>
    <s v="High"/>
    <n v="0.08"/>
    <s v="After Discount"/>
    <n v="170.98"/>
    <n v="35.89"/>
    <s v="Delivery Truck"/>
    <s v="Small Business"/>
    <s v="Furniture"/>
    <s v="Bookcases"/>
    <s v="Jumbo Box"/>
    <x v="474"/>
    <n v="0.66"/>
    <s v="United States"/>
    <s v="South"/>
    <s v="Florida"/>
    <s v="Riverview"/>
    <n v="33569"/>
    <x v="60"/>
    <s v="Mon"/>
    <d v="2015-03-04T00:00:00"/>
    <n v="2"/>
    <n v="-119.812"/>
    <n v="1"/>
    <n v="199.48"/>
    <n v="89025"/>
    <n v="1"/>
    <n v="170.89999999999998"/>
    <s v="Sam"/>
  </r>
  <r>
    <n v="64"/>
    <n v="1"/>
    <s v="Lynn Morrow"/>
    <s v="Not Specified"/>
    <n v="0"/>
    <s v=" No Discount"/>
    <n v="3.69"/>
    <n v="0.5"/>
    <s v="Regular Air"/>
    <s v="Small Business"/>
    <s v="Office Supplies"/>
    <s v="Labels"/>
    <s v="Small Box"/>
    <x v="475"/>
    <n v="0.38"/>
    <s v="United States"/>
    <s v="South"/>
    <s v="Virginia"/>
    <s v="Salem"/>
    <n v="24153"/>
    <x v="60"/>
    <s v="Mon"/>
    <d v="2015-03-04T00:00:00"/>
    <n v="2"/>
    <n v="-37.5291"/>
    <n v="1"/>
    <n v="4"/>
    <n v="87406"/>
    <n v="1"/>
    <n v="3.69"/>
    <s v="Sam"/>
  </r>
  <r>
    <n v="64"/>
    <n v="0"/>
    <s v="Lynn Morrow"/>
    <s v="Not Specified"/>
    <n v="0.02"/>
    <s v="After Discount"/>
    <n v="175.99"/>
    <n v="4.99"/>
    <s v="Express Air"/>
    <s v="Small Business"/>
    <s v="Technology"/>
    <s v="Telephones and Communication"/>
    <s v="Small Box"/>
    <x v="402"/>
    <n v="0.59"/>
    <s v="United States"/>
    <s v="South"/>
    <s v="Virginia"/>
    <s v="Salem"/>
    <n v="24153"/>
    <x v="60"/>
    <s v="Mon"/>
    <d v="2015-03-02T00:00:00"/>
    <n v="0"/>
    <n v="101.49"/>
    <n v="4"/>
    <n v="589.79999999999995"/>
    <n v="87406"/>
    <n v="0"/>
    <n v="175.97"/>
    <s v="Sam"/>
  </r>
  <r>
    <n v="2877"/>
    <n v="1"/>
    <s v="Shannon Aldridge"/>
    <s v="Not Specified"/>
    <n v="0"/>
    <s v=" No Discount"/>
    <n v="8.33"/>
    <n v="1.99"/>
    <s v="Express Air"/>
    <s v="Consumer"/>
    <s v="Technology"/>
    <s v="Computer Peripherals"/>
    <s v="Small Pack"/>
    <x v="376"/>
    <n v="0.52"/>
    <s v="United States"/>
    <s v="East"/>
    <s v="Ohio"/>
    <s v="North Olmsted"/>
    <n v="44070"/>
    <x v="60"/>
    <s v="Mon"/>
    <d v="2015-03-04T00:00:00"/>
    <n v="2"/>
    <n v="74.181899999999999"/>
    <n v="12"/>
    <n v="107.51"/>
    <n v="91492"/>
    <n v="1"/>
    <n v="8.33"/>
    <s v="Erin"/>
  </r>
  <r>
    <n v="2878"/>
    <n v="1"/>
    <s v="Susan Carroll Berman"/>
    <s v="Not Specified"/>
    <n v="0"/>
    <s v=" No Discount"/>
    <n v="8.33"/>
    <n v="1.99"/>
    <s v="Express Air"/>
    <s v="Consumer"/>
    <s v="Technology"/>
    <s v="Computer Peripherals"/>
    <s v="Small Pack"/>
    <x v="376"/>
    <n v="0.52"/>
    <s v="United States"/>
    <s v="West"/>
    <s v="Washington"/>
    <s v="Seattle"/>
    <n v="98107"/>
    <x v="60"/>
    <s v="Mon"/>
    <d v="2015-03-04T00:00:00"/>
    <n v="2"/>
    <n v="82.31"/>
    <n v="47"/>
    <n v="421.08"/>
    <n v="54369"/>
    <n v="1"/>
    <n v="8.33"/>
    <s v="William"/>
  </r>
  <r>
    <n v="3067"/>
    <n v="1"/>
    <s v="Carole Miller"/>
    <s v="Not Specified"/>
    <n v="0.06"/>
    <s v="After Discount"/>
    <n v="355.98"/>
    <n v="58.92"/>
    <s v="Delivery Truck"/>
    <s v="Consumer"/>
    <s v="Furniture"/>
    <s v="Chairs &amp; Chairmats"/>
    <s v="Jumbo Drum"/>
    <x v="217"/>
    <n v="0.64"/>
    <s v="United States"/>
    <s v="East"/>
    <s v="Ohio"/>
    <s v="Austintown"/>
    <n v="44515"/>
    <x v="60"/>
    <s v="Mon"/>
    <d v="2015-03-03T00:00:00"/>
    <n v="1"/>
    <n v="1660.92"/>
    <n v="14"/>
    <n v="5086.08"/>
    <n v="91376"/>
    <n v="1"/>
    <n v="355.92"/>
    <s v="Erin"/>
  </r>
  <r>
    <n v="1686"/>
    <n v="1"/>
    <s v="Lynn O'Donnell"/>
    <s v="Low"/>
    <n v="0.08"/>
    <s v="After Discount"/>
    <n v="2.08"/>
    <n v="5.33"/>
    <s v="Regular Air"/>
    <s v="Corporate"/>
    <s v="Furniture"/>
    <s v="Office Furnishings"/>
    <s v="Small Box"/>
    <x v="134"/>
    <n v="0.43"/>
    <s v="United States"/>
    <s v="Central"/>
    <s v="Illinois"/>
    <s v="Elgin"/>
    <n v="60123"/>
    <x v="61"/>
    <s v="Tue"/>
    <d v="2015-03-10T00:00:00"/>
    <n v="7"/>
    <n v="-129.01"/>
    <n v="9"/>
    <n v="19.670000000000002"/>
    <n v="86973"/>
    <n v="1"/>
    <n v="2"/>
    <s v="Chris"/>
  </r>
  <r>
    <n v="428"/>
    <n v="0"/>
    <s v="Ernest Barber"/>
    <s v="Not Specified"/>
    <n v="0.05"/>
    <s v="After Discount"/>
    <n v="10.98"/>
    <n v="4.8"/>
    <s v="Regular Air"/>
    <s v="Corporate"/>
    <s v="Office Supplies"/>
    <s v="Envelopes"/>
    <s v="Small Box"/>
    <x v="476"/>
    <n v="0.36"/>
    <s v="United States"/>
    <s v="West"/>
    <s v="Nevada"/>
    <s v="Carson City"/>
    <n v="89701"/>
    <x v="61"/>
    <s v="Tue"/>
    <d v="2015-03-05T00:00:00"/>
    <n v="2"/>
    <n v="90.62"/>
    <n v="22"/>
    <n v="243.11"/>
    <n v="88480"/>
    <n v="1"/>
    <n v="10.93"/>
    <s v="William"/>
  </r>
  <r>
    <n v="568"/>
    <n v="1"/>
    <s v="Peter McConnell"/>
    <s v="Critical"/>
    <n v="0.02"/>
    <s v="After Discount"/>
    <n v="280.98"/>
    <n v="57"/>
    <s v="Delivery Truck"/>
    <s v="Consumer"/>
    <s v="Furniture"/>
    <s v="Chairs &amp; Chairmats"/>
    <s v="Jumbo Drum"/>
    <x v="276"/>
    <n v="0.78"/>
    <s v="United States"/>
    <s v="South"/>
    <s v="Mississippi"/>
    <s v="Columbus"/>
    <n v="39701"/>
    <x v="62"/>
    <s v="Wed"/>
    <d v="2015-03-05T00:00:00"/>
    <n v="1"/>
    <n v="1141.7940000000001"/>
    <n v="4"/>
    <n v="1128.74"/>
    <n v="88879"/>
    <n v="1"/>
    <n v="280.96000000000004"/>
    <s v="Sam"/>
  </r>
  <r>
    <n v="3133"/>
    <n v="0"/>
    <s v="Kristine Singleton"/>
    <s v="Critical"/>
    <n v="0.08"/>
    <s v="After Discount"/>
    <n v="5.4"/>
    <n v="7.78"/>
    <s v="Regular Air"/>
    <s v="Corporate"/>
    <s v="Office Supplies"/>
    <s v="Binders and Binder Accessories"/>
    <s v="Small Box"/>
    <x v="477"/>
    <n v="0.37"/>
    <s v="United States"/>
    <s v="Central"/>
    <s v="Illinois"/>
    <s v="Naperville"/>
    <n v="60540"/>
    <x v="62"/>
    <s v="Wed"/>
    <d v="2015-03-04T00:00:00"/>
    <n v="0"/>
    <n v="-44.067999999999998"/>
    <n v="4"/>
    <n v="25.35"/>
    <n v="86792"/>
    <n v="1"/>
    <n v="5.32"/>
    <s v="Chris"/>
  </r>
  <r>
    <n v="3133"/>
    <n v="0"/>
    <s v="Kristine Singleton"/>
    <s v="Critical"/>
    <n v="0.09"/>
    <s v="After Discount"/>
    <n v="8.4600000000000009"/>
    <n v="8.99"/>
    <s v="Express Air"/>
    <s v="Corporate"/>
    <s v="Technology"/>
    <s v="Computer Peripherals"/>
    <s v="Small Pack"/>
    <x v="478"/>
    <n v="0.79"/>
    <s v="United States"/>
    <s v="Central"/>
    <s v="Illinois"/>
    <s v="Naperville"/>
    <n v="60540"/>
    <x v="62"/>
    <s v="Wed"/>
    <d v="2015-03-07T00:00:00"/>
    <n v="3"/>
    <n v="-100.51"/>
    <n v="5"/>
    <n v="45.03"/>
    <n v="86792"/>
    <n v="0"/>
    <n v="8.370000000000001"/>
    <s v="Chris"/>
  </r>
  <r>
    <n v="3133"/>
    <n v="0"/>
    <s v="Kristine Singleton"/>
    <s v="Critical"/>
    <n v="0.21"/>
    <s v="After Discount"/>
    <n v="14.98"/>
    <n v="8.99"/>
    <s v="Regular Air"/>
    <s v="Corporate"/>
    <s v="Furniture"/>
    <s v="Office Furnishings"/>
    <s v="Small Pack"/>
    <x v="479"/>
    <n v="0.39"/>
    <s v="United States"/>
    <s v="Central"/>
    <s v="Illinois"/>
    <s v="Naperville"/>
    <n v="60540"/>
    <x v="62"/>
    <s v="Wed"/>
    <d v="2015-03-05T00:00:00"/>
    <n v="1"/>
    <n v="-17.75"/>
    <n v="10"/>
    <n v="153.87"/>
    <n v="86792"/>
    <n v="0"/>
    <n v="14.77"/>
    <s v="Chris"/>
  </r>
  <r>
    <n v="3133"/>
    <n v="0"/>
    <s v="Kristine Singleton"/>
    <s v="Critical"/>
    <n v="0.04"/>
    <s v="After Discount"/>
    <n v="155.99"/>
    <n v="8.08"/>
    <s v="Regular Air"/>
    <s v="Corporate"/>
    <s v="Technology"/>
    <s v="Telephones and Communication"/>
    <s v="Small Box"/>
    <x v="480"/>
    <n v="0.6"/>
    <s v="United States"/>
    <s v="Central"/>
    <s v="Illinois"/>
    <s v="Naperville"/>
    <n v="60540"/>
    <x v="62"/>
    <s v="Wed"/>
    <d v="2015-03-05T00:00:00"/>
    <n v="1"/>
    <n v="1374.9480000000001"/>
    <n v="22"/>
    <n v="2800.33"/>
    <n v="86792"/>
    <n v="0"/>
    <n v="155.95000000000002"/>
    <s v="Chris"/>
  </r>
  <r>
    <n v="1005"/>
    <n v="0"/>
    <s v="Lloyd Dickson"/>
    <s v="Low"/>
    <n v="0.06"/>
    <s v="After Discount"/>
    <n v="10.14"/>
    <n v="2.27"/>
    <s v="Regular Air"/>
    <s v="Small Business"/>
    <s v="Office Supplies"/>
    <s v="Paper"/>
    <s v="Wrap Bag"/>
    <x v="32"/>
    <n v="0.36"/>
    <s v="United States"/>
    <s v="Central"/>
    <s v="Illinois"/>
    <s v="Buffalo Grove"/>
    <n v="60089"/>
    <x v="62"/>
    <s v="Wed"/>
    <d v="2015-03-04T00:00:00"/>
    <n v="0"/>
    <n v="-3.88"/>
    <n v="1"/>
    <n v="12.18"/>
    <n v="90043"/>
    <n v="1"/>
    <n v="10.08"/>
    <s v="Chris"/>
  </r>
  <r>
    <n v="2358"/>
    <n v="0"/>
    <s v="Danielle Baird"/>
    <s v="Low"/>
    <n v="0.1"/>
    <s v="After Discount"/>
    <n v="205.99"/>
    <n v="8.99"/>
    <s v="Regular Air"/>
    <s v="Corporate"/>
    <s v="Technology"/>
    <s v="Telephones and Communication"/>
    <s v="Small Box"/>
    <x v="206"/>
    <n v="0.56000000000000005"/>
    <s v="United States"/>
    <s v="South"/>
    <s v="Florida"/>
    <s v="Fort Lauderdale"/>
    <n v="33311"/>
    <x v="62"/>
    <s v="Wed"/>
    <d v="2015-03-08T00:00:00"/>
    <n v="4"/>
    <n v="147"/>
    <n v="2"/>
    <n v="324.62"/>
    <n v="88267"/>
    <n v="1"/>
    <n v="205.89000000000001"/>
    <s v="Sam"/>
  </r>
  <r>
    <n v="91"/>
    <n v="0"/>
    <s v="Wallace Werner"/>
    <s v="Medium"/>
    <n v="0.06"/>
    <s v="After Discount"/>
    <n v="175.99"/>
    <n v="8.99"/>
    <s v="Regular Air"/>
    <s v="Corporate"/>
    <s v="Technology"/>
    <s v="Telephones and Communication"/>
    <s v="Small Box"/>
    <x v="378"/>
    <n v="0.56999999999999995"/>
    <s v="United States"/>
    <s v="West"/>
    <s v="California"/>
    <s v="Vallejo"/>
    <n v="94591"/>
    <x v="62"/>
    <s v="Wed"/>
    <d v="2015-03-06T00:00:00"/>
    <n v="2"/>
    <n v="2031.5070000000001"/>
    <n v="23"/>
    <n v="3363.53"/>
    <n v="87177"/>
    <n v="1"/>
    <n v="175.93"/>
    <s v="William"/>
  </r>
  <r>
    <n v="679"/>
    <n v="1"/>
    <s v="Katie Dougherty"/>
    <s v="Medium"/>
    <n v="0.01"/>
    <s v="After Discount"/>
    <n v="3.95"/>
    <n v="5.13"/>
    <s v="Regular Air"/>
    <s v="Corporate"/>
    <s v="Office Supplies"/>
    <s v="Appliances"/>
    <s v="Small Box"/>
    <x v="481"/>
    <n v="0.59"/>
    <s v="United States"/>
    <s v="West"/>
    <s v="Washington"/>
    <s v="Spanaway"/>
    <n v="98387"/>
    <x v="62"/>
    <s v="Wed"/>
    <d v="2015-03-05T00:00:00"/>
    <n v="1"/>
    <n v="-19.93"/>
    <n v="2"/>
    <n v="10.11"/>
    <n v="88890"/>
    <n v="1"/>
    <n v="3.9400000000000004"/>
    <s v="William"/>
  </r>
  <r>
    <n v="679"/>
    <n v="0"/>
    <s v="Katie Dougherty"/>
    <s v="Medium"/>
    <n v="0.02"/>
    <s v="After Discount"/>
    <n v="367.99"/>
    <n v="19.989999999999998"/>
    <s v="Regular Air"/>
    <s v="Corporate"/>
    <s v="Office Supplies"/>
    <s v="Binders and Binder Accessories"/>
    <s v="Small Box"/>
    <x v="482"/>
    <n v="0.4"/>
    <s v="United States"/>
    <s v="West"/>
    <s v="Washington"/>
    <s v="Spanaway"/>
    <n v="98387"/>
    <x v="62"/>
    <s v="Wed"/>
    <d v="2015-03-05T00:00:00"/>
    <n v="1"/>
    <n v="4568.6072999999997"/>
    <n v="17"/>
    <n v="6621.17"/>
    <n v="88890"/>
    <n v="0"/>
    <n v="367.97"/>
    <s v="William"/>
  </r>
  <r>
    <n v="680"/>
    <n v="1"/>
    <s v="Laurence Poe"/>
    <s v="Medium"/>
    <n v="0.04"/>
    <s v="After Discount"/>
    <n v="95.99"/>
    <n v="4.9000000000000004"/>
    <s v="Regular Air"/>
    <s v="Corporate"/>
    <s v="Technology"/>
    <s v="Telephones and Communication"/>
    <s v="Small Box"/>
    <x v="243"/>
    <n v="0.56000000000000005"/>
    <s v="United States"/>
    <s v="West"/>
    <s v="Washington"/>
    <s v="Spokane"/>
    <n v="99207"/>
    <x v="62"/>
    <s v="Wed"/>
    <d v="2015-03-06T00:00:00"/>
    <n v="2"/>
    <n v="-258.22500000000002"/>
    <n v="3"/>
    <n v="253.78"/>
    <n v="88890"/>
    <n v="0"/>
    <n v="95.949999999999989"/>
    <s v="William"/>
  </r>
  <r>
    <n v="2696"/>
    <n v="1"/>
    <s v="Sally Dunn"/>
    <s v="Critical"/>
    <n v="0.05"/>
    <s v="After Discount"/>
    <n v="107.53"/>
    <n v="5.81"/>
    <s v="Regular Air"/>
    <s v="Home Office"/>
    <s v="Furniture"/>
    <s v="Office Furnishings"/>
    <s v="Medium Box"/>
    <x v="483"/>
    <n v="0.65"/>
    <s v="United States"/>
    <s v="South"/>
    <s v="Alabama"/>
    <s v="Tuscaloosa"/>
    <n v="35401"/>
    <x v="63"/>
    <s v="Thu"/>
    <d v="2015-03-06T00:00:00"/>
    <n v="1"/>
    <n v="-89.418000000000006"/>
    <n v="6"/>
    <n v="612.91999999999996"/>
    <n v="87676"/>
    <n v="1"/>
    <n v="107.48"/>
    <s v="Sam"/>
  </r>
  <r>
    <n v="2376"/>
    <n v="1"/>
    <s v="Debra Batchelor"/>
    <s v="High"/>
    <n v="0.05"/>
    <s v="After Discount"/>
    <n v="3.28"/>
    <n v="3.97"/>
    <s v="Regular Air"/>
    <s v="Corporate"/>
    <s v="Office Supplies"/>
    <s v="Pens &amp; Art Supplies"/>
    <s v="Wrap Bag"/>
    <x v="59"/>
    <n v="0.56000000000000005"/>
    <s v="United States"/>
    <s v="West"/>
    <s v="Idaho"/>
    <s v="Moscow"/>
    <n v="83843"/>
    <x v="63"/>
    <s v="Thu"/>
    <d v="2015-03-06T00:00:00"/>
    <n v="1"/>
    <n v="-100.24"/>
    <n v="18"/>
    <n v="61.29"/>
    <n v="91321"/>
    <n v="1"/>
    <n v="3.23"/>
    <s v="William"/>
  </r>
  <r>
    <n v="2376"/>
    <n v="0"/>
    <s v="Debra Batchelor"/>
    <s v="High"/>
    <n v="0.03"/>
    <s v="After Discount"/>
    <n v="6.98"/>
    <n v="9.69"/>
    <s v="Regular Air"/>
    <s v="Corporate"/>
    <s v="Office Supplies"/>
    <s v="Storage &amp; Organization"/>
    <s v="Small Box"/>
    <x v="484"/>
    <n v="0.83"/>
    <s v="United States"/>
    <s v="West"/>
    <s v="Idaho"/>
    <s v="Moscow"/>
    <n v="83843"/>
    <x v="63"/>
    <s v="Thu"/>
    <d v="2015-03-07T00:00:00"/>
    <n v="2"/>
    <n v="-262.62"/>
    <n v="15"/>
    <n v="109.15"/>
    <n v="91321"/>
    <n v="0"/>
    <n v="6.95"/>
    <s v="William"/>
  </r>
  <r>
    <n v="670"/>
    <n v="1"/>
    <s v="Lewis Baldwin"/>
    <s v="Low"/>
    <n v="0.08"/>
    <s v="After Discount"/>
    <n v="296.18"/>
    <n v="54.12"/>
    <s v="Delivery Truck"/>
    <s v="Home Office"/>
    <s v="Furniture"/>
    <s v="Tables"/>
    <s v="Jumbo Box"/>
    <x v="345"/>
    <n v="0.76"/>
    <s v="United States"/>
    <s v="South"/>
    <s v="Virginia"/>
    <s v="Montclair"/>
    <n v="22025"/>
    <x v="63"/>
    <s v="Thu"/>
    <d v="2015-03-12T00:00:00"/>
    <n v="7"/>
    <n v="-187.22200000000001"/>
    <n v="5"/>
    <n v="1429.81"/>
    <n v="88474"/>
    <n v="1"/>
    <n v="296.10000000000002"/>
    <s v="Sam"/>
  </r>
  <r>
    <n v="2944"/>
    <n v="1"/>
    <s v="Elsie Lane"/>
    <s v="Low"/>
    <n v="0.04"/>
    <s v="After Discount"/>
    <n v="4.55"/>
    <n v="1.49"/>
    <s v="Regular Air"/>
    <s v="Corporate"/>
    <s v="Office Supplies"/>
    <s v="Binders and Binder Accessories"/>
    <s v="Small Box"/>
    <x v="485"/>
    <n v="0.35"/>
    <s v="United States"/>
    <s v="Central"/>
    <s v="Michigan"/>
    <s v="Midland"/>
    <n v="48640"/>
    <x v="63"/>
    <s v="Thu"/>
    <d v="2015-03-07T00:00:00"/>
    <n v="2"/>
    <n v="28.288"/>
    <n v="13"/>
    <n v="59.75"/>
    <n v="90309"/>
    <n v="1"/>
    <n v="4.51"/>
    <s v="Chris"/>
  </r>
  <r>
    <n v="392"/>
    <n v="1"/>
    <s v="Erica R Fuller"/>
    <s v="Medium"/>
    <n v="0.02"/>
    <s v="After Discount"/>
    <n v="34.979999999999997"/>
    <n v="7.53"/>
    <s v="Regular Air"/>
    <s v="Corporate"/>
    <s v="Technology"/>
    <s v="Computer Peripherals"/>
    <s v="Small Box"/>
    <x v="466"/>
    <n v="0.76"/>
    <s v="United States"/>
    <s v="Central"/>
    <s v="Missouri"/>
    <s v="Clayton"/>
    <n v="63105"/>
    <x v="63"/>
    <s v="Thu"/>
    <d v="2015-03-07T00:00:00"/>
    <n v="2"/>
    <n v="-159.68"/>
    <n v="1"/>
    <n v="37.159999999999997"/>
    <n v="86383"/>
    <n v="1"/>
    <n v="34.959999999999994"/>
    <s v="Chris"/>
  </r>
  <r>
    <n v="392"/>
    <n v="0"/>
    <s v="Erica R Fuller"/>
    <s v="Medium"/>
    <n v="0.01"/>
    <s v="After Discount"/>
    <n v="19.989999999999998"/>
    <n v="11.17"/>
    <s v="Regular Air"/>
    <s v="Corporate"/>
    <s v="Furniture"/>
    <s v="Office Furnishings"/>
    <s v="Large Box"/>
    <x v="146"/>
    <n v="0.6"/>
    <s v="United States"/>
    <s v="Central"/>
    <s v="Missouri"/>
    <s v="Clayton"/>
    <n v="63105"/>
    <x v="63"/>
    <s v="Thu"/>
    <d v="2015-03-08T00:00:00"/>
    <n v="3"/>
    <n v="27.91"/>
    <n v="2"/>
    <n v="43.65"/>
    <n v="86383"/>
    <n v="0"/>
    <n v="19.979999999999997"/>
    <s v="Chris"/>
  </r>
  <r>
    <n v="3003"/>
    <n v="1"/>
    <s v="Roy Rouse"/>
    <s v="Medium"/>
    <n v="0.03"/>
    <s v="After Discount"/>
    <n v="85.99"/>
    <n v="0.99"/>
    <s v="Regular Air"/>
    <s v="Home Office"/>
    <s v="Technology"/>
    <s v="Telephones and Communication"/>
    <s v="Wrap Bag"/>
    <x v="377"/>
    <n v="0.55000000000000004"/>
    <s v="United States"/>
    <s v="West"/>
    <s v="Idaho"/>
    <s v="Coeur D Alene"/>
    <n v="83814"/>
    <x v="63"/>
    <s v="Thu"/>
    <d v="2015-03-06T00:00:00"/>
    <n v="1"/>
    <n v="1037.1044999999999"/>
    <n v="20"/>
    <n v="1503.05"/>
    <n v="91586"/>
    <n v="1"/>
    <n v="85.96"/>
    <s v="William"/>
  </r>
  <r>
    <n v="1014"/>
    <n v="0"/>
    <s v="Theresa Winters"/>
    <s v="Not Specified"/>
    <n v="0.08"/>
    <s v="After Discount"/>
    <n v="10.91"/>
    <n v="2.99"/>
    <s v="Regular Air"/>
    <s v="Home Office"/>
    <s v="Office Supplies"/>
    <s v="Binders and Binder Accessories"/>
    <s v="Small Box"/>
    <x v="486"/>
    <n v="0.38"/>
    <s v="United States"/>
    <s v="South"/>
    <s v="Arkansas"/>
    <s v="Bryant"/>
    <n v="72022"/>
    <x v="63"/>
    <s v="Thu"/>
    <d v="2015-03-06T00:00:00"/>
    <n v="1"/>
    <n v="-2.1"/>
    <n v="11"/>
    <n v="119.99"/>
    <n v="88388"/>
    <n v="1"/>
    <n v="10.83"/>
    <s v="Sam"/>
  </r>
  <r>
    <n v="1279"/>
    <n v="0"/>
    <s v="Josephine Rao"/>
    <s v="Not Specified"/>
    <n v="0"/>
    <s v=" No Discount"/>
    <n v="442.14"/>
    <n v="14.7"/>
    <s v="Delivery Truck"/>
    <s v="Corporate"/>
    <s v="Technology"/>
    <s v="Office Machines"/>
    <s v="Jumbo Drum"/>
    <x v="426"/>
    <n v="0.56000000000000005"/>
    <s v="United States"/>
    <s v="Central"/>
    <s v="Indiana"/>
    <s v="Hammond"/>
    <n v="46324"/>
    <x v="63"/>
    <s v="Thu"/>
    <d v="2015-03-05T00:00:00"/>
    <n v="0"/>
    <n v="501.51"/>
    <n v="5"/>
    <n v="2343.34"/>
    <n v="90115"/>
    <n v="1"/>
    <n v="442.14"/>
    <s v="Chris"/>
  </r>
  <r>
    <n v="1432"/>
    <n v="1"/>
    <s v="Kerry Green"/>
    <s v="Not Specified"/>
    <n v="0.05"/>
    <s v="After Discount"/>
    <n v="9.7799999999999994"/>
    <n v="1.39"/>
    <s v="Regular Air"/>
    <s v="Corporate"/>
    <s v="Office Supplies"/>
    <s v="Envelopes"/>
    <s v="Small Box"/>
    <x v="487"/>
    <n v="0.39"/>
    <s v="United States"/>
    <s v="Central"/>
    <s v="Indiana"/>
    <s v="Indianapolis"/>
    <n v="46203"/>
    <x v="63"/>
    <s v="Thu"/>
    <d v="2015-03-06T00:00:00"/>
    <n v="1"/>
    <n v="74.278499999999994"/>
    <n v="11"/>
    <n v="107.65"/>
    <n v="86826"/>
    <n v="1"/>
    <n v="9.7299999999999986"/>
    <s v="Chris"/>
  </r>
  <r>
    <n v="1433"/>
    <n v="1"/>
    <s v="Frances Jackson"/>
    <s v="Not Specified"/>
    <n v="0.02"/>
    <s v="After Discount"/>
    <n v="3.28"/>
    <n v="3.97"/>
    <s v="Express Air"/>
    <s v="Corporate"/>
    <s v="Office Supplies"/>
    <s v="Pens &amp; Art Supplies"/>
    <s v="Wrap Bag"/>
    <x v="103"/>
    <n v="0.56000000000000005"/>
    <s v="United States"/>
    <s v="Central"/>
    <s v="Indiana"/>
    <s v="Jeffersonville"/>
    <n v="47130"/>
    <x v="63"/>
    <s v="Thu"/>
    <d v="2015-03-06T00:00:00"/>
    <n v="1"/>
    <n v="-66.349999999999994"/>
    <n v="7"/>
    <n v="25.15"/>
    <n v="86826"/>
    <n v="0"/>
    <n v="3.26"/>
    <s v="Chris"/>
  </r>
  <r>
    <n v="2006"/>
    <n v="1"/>
    <s v="Cynthia Khan"/>
    <s v="Not Specified"/>
    <n v="0.03"/>
    <s v="After Discount"/>
    <n v="5.78"/>
    <n v="5.37"/>
    <s v="Regular Air"/>
    <s v="Home Office"/>
    <s v="Office Supplies"/>
    <s v="Paper"/>
    <s v="Small Box"/>
    <x v="488"/>
    <n v="0.36"/>
    <s v="United States"/>
    <s v="West"/>
    <s v="Colorado"/>
    <s v="Durango"/>
    <n v="81301"/>
    <x v="63"/>
    <s v="Thu"/>
    <d v="2015-03-06T00:00:00"/>
    <n v="1"/>
    <n v="-63.35"/>
    <n v="15"/>
    <n v="88.22"/>
    <n v="88798"/>
    <n v="1"/>
    <n v="5.75"/>
    <s v="William"/>
  </r>
  <r>
    <n v="868"/>
    <n v="0"/>
    <s v="Sharon Ellis"/>
    <s v="Critical"/>
    <n v="0.06"/>
    <s v="After Discount"/>
    <n v="6.48"/>
    <n v="8.8800000000000008"/>
    <s v="Regular Air"/>
    <s v="Corporate"/>
    <s v="Office Supplies"/>
    <s v="Paper"/>
    <s v="Small Box"/>
    <x v="489"/>
    <n v="0.37"/>
    <s v="United States"/>
    <s v="Central"/>
    <s v="Minnesota"/>
    <s v="Shoreview"/>
    <n v="55126"/>
    <x v="64"/>
    <s v="Fri"/>
    <d v="2015-03-07T00:00:00"/>
    <n v="1"/>
    <n v="-237.47"/>
    <n v="20"/>
    <n v="125.77"/>
    <n v="91195"/>
    <n v="1"/>
    <n v="6.4200000000000008"/>
    <s v="Chris"/>
  </r>
  <r>
    <n v="3008"/>
    <n v="1"/>
    <s v="Penny Rich"/>
    <s v="Critical"/>
    <n v="0.05"/>
    <s v="After Discount"/>
    <n v="9.99"/>
    <n v="4.78"/>
    <s v="Regular Air"/>
    <s v="Home Office"/>
    <s v="Office Supplies"/>
    <s v="Paper"/>
    <s v="Small Box"/>
    <x v="490"/>
    <n v="0.4"/>
    <s v="United States"/>
    <s v="Central"/>
    <s v="Minnesota"/>
    <s v="Minnetonka Mills"/>
    <n v="55343"/>
    <x v="64"/>
    <s v="Fri"/>
    <d v="2015-03-07T00:00:00"/>
    <n v="1"/>
    <n v="41.3"/>
    <n v="20"/>
    <n v="203.37"/>
    <n v="89414"/>
    <n v="1"/>
    <n v="9.94"/>
    <s v="Chris"/>
  </r>
  <r>
    <n v="688"/>
    <n v="1"/>
    <s v="Ashley Reese"/>
    <s v="Low"/>
    <n v="0.06"/>
    <s v="After Discount"/>
    <n v="4.18"/>
    <n v="2.99"/>
    <s v="Regular Air"/>
    <s v="Small Business"/>
    <s v="Office Supplies"/>
    <s v="Binders and Binder Accessories"/>
    <s v="Small Box"/>
    <x v="491"/>
    <n v="0.37"/>
    <s v="United States"/>
    <s v="Central"/>
    <s v="Missouri"/>
    <s v="Saint Louis"/>
    <n v="63116"/>
    <x v="64"/>
    <s v="Fri"/>
    <d v="2015-03-08T00:00:00"/>
    <n v="2"/>
    <n v="-12.718999999999999"/>
    <n v="5"/>
    <n v="21.34"/>
    <n v="88504"/>
    <n v="1"/>
    <n v="4.12"/>
    <s v="Chris"/>
  </r>
  <r>
    <n v="797"/>
    <n v="1"/>
    <s v="Eileen Riddle"/>
    <s v="Low"/>
    <n v="0.09"/>
    <s v="After Discount"/>
    <n v="6.48"/>
    <n v="6.86"/>
    <s v="Regular Air"/>
    <s v="Corporate"/>
    <s v="Office Supplies"/>
    <s v="Paper"/>
    <s v="Small Box"/>
    <x v="492"/>
    <n v="0.37"/>
    <s v="United States"/>
    <s v="West"/>
    <s v="Utah"/>
    <s v="Roy"/>
    <n v="84067"/>
    <x v="64"/>
    <s v="Fri"/>
    <d v="2015-03-08T00:00:00"/>
    <n v="2"/>
    <n v="-62.23"/>
    <n v="8"/>
    <n v="50.88"/>
    <n v="86870"/>
    <n v="1"/>
    <n v="6.3900000000000006"/>
    <s v="William"/>
  </r>
  <r>
    <n v="2729"/>
    <n v="1"/>
    <s v="Penny O Caldwell"/>
    <s v="Low"/>
    <n v="0.08"/>
    <s v="After Discount"/>
    <n v="230.98"/>
    <n v="23.78"/>
    <s v="Delivery Truck"/>
    <s v="Consumer"/>
    <s v="Furniture"/>
    <s v="Tables"/>
    <s v="Jumbo Box"/>
    <x v="493"/>
    <n v="0.6"/>
    <s v="United States"/>
    <s v="West"/>
    <s v="Washington"/>
    <s v="Bellingham"/>
    <n v="98226"/>
    <x v="64"/>
    <s v="Fri"/>
    <d v="2015-03-10T00:00:00"/>
    <n v="4"/>
    <n v="501.69"/>
    <n v="4"/>
    <n v="924.8"/>
    <n v="88114"/>
    <n v="1"/>
    <n v="230.89999999999998"/>
    <s v="William"/>
  </r>
  <r>
    <n v="1771"/>
    <n v="1"/>
    <s v="Jeff Spivey"/>
    <s v="Medium"/>
    <n v="7.0000000000000007E-2"/>
    <s v="After Discount"/>
    <n v="60.98"/>
    <n v="49"/>
    <s v="Regular Air"/>
    <s v="Home Office"/>
    <s v="Office Supplies"/>
    <s v="Appliances"/>
    <s v="Large Box"/>
    <x v="494"/>
    <n v="0.59"/>
    <s v="United States"/>
    <s v="Central"/>
    <s v="Illinois"/>
    <s v="Freeport"/>
    <n v="61032"/>
    <x v="64"/>
    <s v="Fri"/>
    <d v="2015-03-07T00:00:00"/>
    <n v="1"/>
    <n v="-807.89"/>
    <n v="7"/>
    <n v="410.17"/>
    <n v="89106"/>
    <n v="1"/>
    <n v="60.91"/>
    <s v="Chris"/>
  </r>
  <r>
    <n v="945"/>
    <n v="1"/>
    <s v="Stephanie Sun Perry"/>
    <s v="Not Specified"/>
    <n v="0.03"/>
    <s v="After Discount"/>
    <n v="31.74"/>
    <n v="12.62"/>
    <s v="Regular Air"/>
    <s v="Home Office"/>
    <s v="Office Supplies"/>
    <s v="Binders and Binder Accessories"/>
    <s v="Small Box"/>
    <x v="495"/>
    <n v="0.37"/>
    <s v="United States"/>
    <s v="West"/>
    <s v="California"/>
    <s v="Saratoga"/>
    <n v="95070"/>
    <x v="64"/>
    <s v="Fri"/>
    <d v="2015-03-06T00:00:00"/>
    <n v="0"/>
    <n v="-4.3010000000000002"/>
    <n v="3"/>
    <n v="98.7"/>
    <n v="86567"/>
    <n v="1"/>
    <n v="31.709999999999997"/>
    <s v="William"/>
  </r>
  <r>
    <n v="3327"/>
    <n v="1"/>
    <s v="Bob Gibson"/>
    <s v="Not Specified"/>
    <n v="0.06"/>
    <s v="After Discount"/>
    <n v="113.98"/>
    <n v="30"/>
    <s v="Delivery Truck"/>
    <s v="Small Business"/>
    <s v="Furniture"/>
    <s v="Chairs &amp; Chairmats"/>
    <s v="Jumbo Drum"/>
    <x v="496"/>
    <n v="0.69"/>
    <s v="United States"/>
    <s v="Central"/>
    <s v="Michigan"/>
    <s v="Port Huron"/>
    <n v="48060"/>
    <x v="64"/>
    <s v="Fri"/>
    <d v="2015-03-08T00:00:00"/>
    <n v="2"/>
    <n v="-127.3"/>
    <n v="3"/>
    <n v="356.14"/>
    <n v="87272"/>
    <n v="1"/>
    <n v="113.92"/>
    <s v="Chris"/>
  </r>
  <r>
    <n v="3327"/>
    <n v="0"/>
    <s v="Bob Gibson"/>
    <s v="Not Specified"/>
    <n v="0.05"/>
    <s v="After Discount"/>
    <n v="6.48"/>
    <n v="6.86"/>
    <s v="Regular Air"/>
    <s v="Small Business"/>
    <s v="Office Supplies"/>
    <s v="Paper"/>
    <s v="Small Box"/>
    <x v="492"/>
    <n v="0.37"/>
    <s v="United States"/>
    <s v="Central"/>
    <s v="Michigan"/>
    <s v="Port Huron"/>
    <n v="48060"/>
    <x v="64"/>
    <s v="Fri"/>
    <d v="2015-03-08T00:00:00"/>
    <n v="2"/>
    <n v="-52.77"/>
    <n v="4"/>
    <n v="27.08"/>
    <n v="87272"/>
    <n v="0"/>
    <n v="6.4300000000000006"/>
    <s v="Chris"/>
  </r>
  <r>
    <n v="1020"/>
    <n v="0"/>
    <s v="Julie Porter"/>
    <s v="Critical"/>
    <n v="0.09"/>
    <s v="After Discount"/>
    <n v="517.48"/>
    <n v="16.63"/>
    <s v="Delivery Truck"/>
    <s v="Small Business"/>
    <s v="Technology"/>
    <s v="Office Machines"/>
    <s v="Jumbo Box"/>
    <x v="497"/>
    <n v="0.59"/>
    <s v="United States"/>
    <s v="Central"/>
    <s v="Kansas"/>
    <s v="Pittsburg"/>
    <n v="66762"/>
    <x v="65"/>
    <s v="Sat"/>
    <d v="2015-03-07T00:00:00"/>
    <n v="0"/>
    <n v="909.36"/>
    <n v="5"/>
    <n v="2354.54"/>
    <n v="88632"/>
    <n v="1"/>
    <n v="517.39"/>
    <s v="Chris"/>
  </r>
  <r>
    <n v="850"/>
    <n v="1"/>
    <s v="Jesse Hutchinson"/>
    <s v="Not Specified"/>
    <n v="7.0000000000000007E-2"/>
    <s v="After Discount"/>
    <n v="6.08"/>
    <n v="0.91"/>
    <s v="Regular Air"/>
    <s v="Corporate"/>
    <s v="Office Supplies"/>
    <s v="Pens &amp; Art Supplies"/>
    <s v="Wrap Bag"/>
    <x v="498"/>
    <n v="0.51"/>
    <s v="United States"/>
    <s v="West"/>
    <s v="California"/>
    <s v="Goleta"/>
    <n v="93117"/>
    <x v="65"/>
    <s v="Sat"/>
    <d v="2015-03-08T00:00:00"/>
    <n v="1"/>
    <n v="19.57"/>
    <n v="7"/>
    <n v="41.96"/>
    <n v="88569"/>
    <n v="1"/>
    <n v="6.01"/>
    <s v="William"/>
  </r>
  <r>
    <n v="851"/>
    <n v="0"/>
    <s v="Helen H Heller"/>
    <s v="Not Specified"/>
    <n v="0.08"/>
    <s v="After Discount"/>
    <n v="19.899999999999999"/>
    <n v="5.29"/>
    <s v="Regular Air"/>
    <s v="Corporate"/>
    <s v="Office Supplies"/>
    <s v="Appliances"/>
    <s v="Medium Box"/>
    <x v="499"/>
    <n v="0.4"/>
    <s v="United States"/>
    <s v="West"/>
    <s v="California"/>
    <s v="Hacienda Heights"/>
    <n v="91745"/>
    <x v="65"/>
    <s v="Sat"/>
    <d v="2015-03-09T00:00:00"/>
    <n v="2"/>
    <n v="107.11"/>
    <n v="13"/>
    <n v="240.46"/>
    <n v="88569"/>
    <n v="0"/>
    <n v="19.82"/>
    <s v="William"/>
  </r>
  <r>
    <n v="851"/>
    <n v="0"/>
    <s v="Helen H Heller"/>
    <s v="Not Specified"/>
    <n v="0.02"/>
    <s v="After Discount"/>
    <n v="3.36"/>
    <n v="6.27"/>
    <s v="Regular Air"/>
    <s v="Corporate"/>
    <s v="Office Supplies"/>
    <s v="Binders and Binder Accessories"/>
    <s v="Small Box"/>
    <x v="37"/>
    <n v="0.4"/>
    <s v="United States"/>
    <s v="West"/>
    <s v="California"/>
    <s v="Hacienda Heights"/>
    <n v="91745"/>
    <x v="65"/>
    <s v="Sat"/>
    <d v="2015-03-09T00:00:00"/>
    <n v="2"/>
    <n v="-216.154"/>
    <n v="21"/>
    <n v="74.08"/>
    <n v="88569"/>
    <n v="0"/>
    <n v="3.34"/>
    <s v="William"/>
  </r>
  <r>
    <n v="2750"/>
    <n v="1"/>
    <s v="Allen Nash"/>
    <s v="Critical"/>
    <n v="0.02"/>
    <s v="After Discount"/>
    <n v="161.55000000000001"/>
    <n v="19.989999999999998"/>
    <s v="Regular Air"/>
    <s v="Small Business"/>
    <s v="Office Supplies"/>
    <s v="Storage &amp; Organization"/>
    <s v="Small Box"/>
    <x v="7"/>
    <n v="0.66"/>
    <s v="United States"/>
    <s v="South"/>
    <s v="Virginia"/>
    <s v="Waynesboro"/>
    <n v="22980"/>
    <x v="66"/>
    <s v="Sun"/>
    <d v="2015-03-08T00:00:00"/>
    <n v="0"/>
    <n v="664.51800000000003"/>
    <n v="4"/>
    <n v="657.61"/>
    <n v="91424"/>
    <n v="1"/>
    <n v="161.53"/>
    <s v="Sam"/>
  </r>
  <r>
    <n v="2770"/>
    <n v="1"/>
    <s v="Joel Burnette"/>
    <s v="Critical"/>
    <n v="0.02"/>
    <s v="After Discount"/>
    <n v="11.55"/>
    <n v="2.36"/>
    <s v="Regular Air"/>
    <s v="Corporate"/>
    <s v="Office Supplies"/>
    <s v="Pens &amp; Art Supplies"/>
    <s v="Wrap Bag"/>
    <x v="108"/>
    <n v="0.55000000000000004"/>
    <s v="United States"/>
    <s v="South"/>
    <s v="Georgia"/>
    <s v="Dunwoody"/>
    <n v="30338"/>
    <x v="66"/>
    <s v="Sun"/>
    <d v="2015-03-10T00:00:00"/>
    <n v="2"/>
    <n v="1289.3820000000001"/>
    <n v="14"/>
    <n v="159.53"/>
    <n v="88975"/>
    <n v="1"/>
    <n v="11.530000000000001"/>
    <s v="Sam"/>
  </r>
  <r>
    <n v="2837"/>
    <n v="1"/>
    <s v="Leslie Hawley"/>
    <s v="High"/>
    <n v="7.0000000000000007E-2"/>
    <s v="After Discount"/>
    <n v="51.98"/>
    <n v="10.17"/>
    <s v="Regular Air"/>
    <s v="Home Office"/>
    <s v="Technology"/>
    <s v="Office Machines"/>
    <s v="Medium Box"/>
    <x v="500"/>
    <n v="0.37"/>
    <s v="United States"/>
    <s v="Central"/>
    <s v="Oklahoma"/>
    <s v="Tulsa"/>
    <n v="74133"/>
    <x v="66"/>
    <s v="Sun"/>
    <d v="2015-03-10T00:00:00"/>
    <n v="2"/>
    <n v="439.78530000000001"/>
    <n v="13"/>
    <n v="637.37"/>
    <n v="89801"/>
    <n v="1"/>
    <n v="51.91"/>
    <s v="Chris"/>
  </r>
  <r>
    <n v="2837"/>
    <n v="0"/>
    <s v="Leslie Hawley"/>
    <s v="High"/>
    <n v="0.1"/>
    <s v="After Discount"/>
    <n v="80.97"/>
    <n v="33.6"/>
    <s v="Delivery Truck"/>
    <s v="Home Office"/>
    <s v="Technology"/>
    <s v="Office Machines"/>
    <s v="Jumbo Drum"/>
    <x v="291"/>
    <n v="0.37"/>
    <s v="United States"/>
    <s v="Central"/>
    <s v="Oklahoma"/>
    <s v="Tulsa"/>
    <n v="74133"/>
    <x v="66"/>
    <s v="Sun"/>
    <d v="2015-03-11T00:00:00"/>
    <n v="3"/>
    <n v="-149.4573"/>
    <n v="3"/>
    <n v="232.16"/>
    <n v="89801"/>
    <n v="0"/>
    <n v="80.87"/>
    <s v="Chris"/>
  </r>
  <r>
    <n v="693"/>
    <n v="1"/>
    <s v="Richard McClure"/>
    <s v="Low"/>
    <n v="0.09"/>
    <s v="After Discount"/>
    <n v="5.34"/>
    <n v="2.99"/>
    <s v="Express Air"/>
    <s v="Small Business"/>
    <s v="Office Supplies"/>
    <s v="Binders and Binder Accessories"/>
    <s v="Small Box"/>
    <x v="444"/>
    <n v="0.38"/>
    <s v="United States"/>
    <s v="West"/>
    <s v="Colorado"/>
    <s v="Thornton"/>
    <n v="80229"/>
    <x v="66"/>
    <s v="Sun"/>
    <d v="2015-03-15T00:00:00"/>
    <n v="7"/>
    <n v="9.4860000000000007"/>
    <n v="17"/>
    <n v="95.1"/>
    <n v="87812"/>
    <n v="1"/>
    <n v="5.25"/>
    <s v="William"/>
  </r>
  <r>
    <n v="693"/>
    <n v="0"/>
    <s v="Richard McClure"/>
    <s v="Low"/>
    <n v="7.0000000000000007E-2"/>
    <s v="After Discount"/>
    <n v="140.97999999999999"/>
    <n v="53.48"/>
    <s v="Delivery Truck"/>
    <s v="Small Business"/>
    <s v="Furniture"/>
    <s v="Bookcases"/>
    <s v="Jumbo Box"/>
    <x v="501"/>
    <n v="0.65"/>
    <s v="United States"/>
    <s v="West"/>
    <s v="Colorado"/>
    <s v="Thornton"/>
    <n v="80229"/>
    <x v="66"/>
    <s v="Sun"/>
    <d v="2015-03-15T00:00:00"/>
    <n v="7"/>
    <n v="-263.64999999999998"/>
    <n v="5"/>
    <n v="734.74"/>
    <n v="87812"/>
    <n v="0"/>
    <n v="140.91"/>
    <s v="William"/>
  </r>
  <r>
    <n v="693"/>
    <n v="0"/>
    <s v="Richard McClure"/>
    <s v="Low"/>
    <n v="0.06"/>
    <s v="After Discount"/>
    <n v="205.99"/>
    <n v="5.26"/>
    <s v="Regular Air"/>
    <s v="Small Business"/>
    <s v="Technology"/>
    <s v="Telephones and Communication"/>
    <s v="Small Box"/>
    <x v="502"/>
    <n v="0.56000000000000005"/>
    <s v="United States"/>
    <s v="West"/>
    <s v="Colorado"/>
    <s v="Thornton"/>
    <n v="80229"/>
    <x v="66"/>
    <s v="Sun"/>
    <d v="2015-03-15T00:00:00"/>
    <n v="7"/>
    <n v="890.18100000000004"/>
    <n v="11"/>
    <n v="1882.87"/>
    <n v="87812"/>
    <n v="0"/>
    <n v="205.93"/>
    <s v="William"/>
  </r>
  <r>
    <n v="1718"/>
    <n v="1"/>
    <s v="Kathy Shah"/>
    <s v="Low"/>
    <n v="0.01"/>
    <s v="After Discount"/>
    <n v="300.98"/>
    <n v="64.73"/>
    <s v="Delivery Truck"/>
    <s v="Consumer"/>
    <s v="Furniture"/>
    <s v="Chairs &amp; Chairmats"/>
    <s v="Jumbo Drum"/>
    <x v="434"/>
    <n v="0.56000000000000005"/>
    <s v="United States"/>
    <s v="South"/>
    <s v="North Carolina"/>
    <s v="Garner"/>
    <n v="27529"/>
    <x v="66"/>
    <s v="Sun"/>
    <d v="2015-03-15T00:00:00"/>
    <n v="7"/>
    <n v="-48.874000000000002"/>
    <n v="3"/>
    <n v="974.14"/>
    <n v="90621"/>
    <n v="1"/>
    <n v="300.97000000000003"/>
    <s v="Sam"/>
  </r>
  <r>
    <n v="1075"/>
    <n v="1"/>
    <s v="Theodore Tyson"/>
    <s v="High"/>
    <n v="0.04"/>
    <s v="After Discount"/>
    <n v="19.23"/>
    <n v="6.15"/>
    <s v="Regular Air"/>
    <s v="Home Office"/>
    <s v="Furniture"/>
    <s v="Office Furnishings"/>
    <s v="Small Pack"/>
    <x v="413"/>
    <n v="0.44"/>
    <s v="United States"/>
    <s v="Central"/>
    <s v="Illinois"/>
    <s v="Romeoville"/>
    <n v="60441"/>
    <x v="67"/>
    <s v="Mon"/>
    <d v="2015-03-10T00:00:00"/>
    <n v="1"/>
    <n v="152.4348"/>
    <n v="11"/>
    <n v="220.92"/>
    <n v="86422"/>
    <n v="1"/>
    <n v="19.190000000000001"/>
    <s v="Chris"/>
  </r>
  <r>
    <n v="2258"/>
    <n v="1"/>
    <s v="Nicole Pope"/>
    <s v="Low"/>
    <n v="0.01"/>
    <s v="After Discount"/>
    <n v="7.64"/>
    <n v="1.39"/>
    <s v="Express Air"/>
    <s v="Corporate"/>
    <s v="Office Supplies"/>
    <s v="Envelopes"/>
    <s v="Small Box"/>
    <x v="503"/>
    <n v="0.36"/>
    <s v="United States"/>
    <s v="South"/>
    <s v="North Carolina"/>
    <s v="Rocky Mount"/>
    <n v="27801"/>
    <x v="67"/>
    <s v="Mon"/>
    <d v="2015-03-13T00:00:00"/>
    <n v="4"/>
    <n v="-1676.6120000000001"/>
    <n v="9"/>
    <n v="73.290000000000006"/>
    <n v="87962"/>
    <n v="1"/>
    <n v="7.63"/>
    <s v="Sam"/>
  </r>
  <r>
    <n v="2258"/>
    <n v="0"/>
    <s v="Nicole Pope"/>
    <s v="Low"/>
    <n v="7.0000000000000007E-2"/>
    <s v="After Discount"/>
    <n v="400.97"/>
    <n v="48.26"/>
    <s v="Delivery Truck"/>
    <s v="Corporate"/>
    <s v="Technology"/>
    <s v="Office Machines"/>
    <s v="Jumbo Box"/>
    <x v="504"/>
    <n v="0.36"/>
    <s v="United States"/>
    <s v="South"/>
    <s v="North Carolina"/>
    <s v="Rocky Mount"/>
    <n v="27801"/>
    <x v="67"/>
    <s v="Mon"/>
    <d v="2015-03-13T00:00:00"/>
    <n v="4"/>
    <n v="45.127800000000001"/>
    <n v="8"/>
    <n v="2961.32"/>
    <n v="87962"/>
    <n v="0"/>
    <n v="400.90000000000003"/>
    <s v="Sam"/>
  </r>
  <r>
    <n v="2855"/>
    <n v="0"/>
    <s v="Vicki Womble"/>
    <s v="Low"/>
    <n v="0.09"/>
    <s v="After Discount"/>
    <n v="6783.02"/>
    <n v="24.49"/>
    <s v="Regular Air"/>
    <s v="Consumer"/>
    <s v="Technology"/>
    <s v="Office Machines"/>
    <s v="Large Box"/>
    <x v="86"/>
    <n v="0.39"/>
    <s v="United States"/>
    <s v="West"/>
    <s v="Washington"/>
    <s v="Des Moines"/>
    <n v="98198"/>
    <x v="68"/>
    <s v="Tue"/>
    <d v="2015-03-14T00:00:00"/>
    <n v="4"/>
    <n v="-14140.7016"/>
    <n v="1"/>
    <n v="6296"/>
    <n v="87317"/>
    <n v="1"/>
    <n v="6782.93"/>
    <s v="William"/>
  </r>
  <r>
    <n v="2545"/>
    <n v="1"/>
    <s v="Rick Ellis"/>
    <s v="Medium"/>
    <n v="0.01"/>
    <s v="After Discount"/>
    <n v="99.99"/>
    <n v="19.989999999999998"/>
    <s v="Express Air"/>
    <s v="Home Office"/>
    <s v="Technology"/>
    <s v="Office Machines"/>
    <s v="Small Box"/>
    <x v="505"/>
    <n v="0.52"/>
    <s v="United States"/>
    <s v="South"/>
    <s v="Virginia"/>
    <s v="Springfield"/>
    <n v="22153"/>
    <x v="68"/>
    <s v="Tue"/>
    <d v="2015-03-12T00:00:00"/>
    <n v="2"/>
    <n v="90.024000000000001"/>
    <n v="2"/>
    <n v="202.98"/>
    <n v="87915"/>
    <n v="1"/>
    <n v="99.97999999999999"/>
    <s v="Sam"/>
  </r>
  <r>
    <n v="3194"/>
    <n v="1"/>
    <s v="Angela Rose"/>
    <s v="Medium"/>
    <n v="0.1"/>
    <s v="After Discount"/>
    <n v="4.9800000000000004"/>
    <n v="7.54"/>
    <s v="Regular Air"/>
    <s v="Consumer"/>
    <s v="Office Supplies"/>
    <s v="Paper"/>
    <s v="Small Box"/>
    <x v="506"/>
    <n v="0.38"/>
    <s v="United States"/>
    <s v="South"/>
    <s v="Florida"/>
    <s v="Spring Hill"/>
    <n v="34609"/>
    <x v="68"/>
    <s v="Tue"/>
    <d v="2015-03-11T00:00:00"/>
    <n v="1"/>
    <n v="45.078000000000003"/>
    <n v="9"/>
    <n v="43.84"/>
    <n v="89805"/>
    <n v="1"/>
    <n v="4.8800000000000008"/>
    <s v="Sam"/>
  </r>
  <r>
    <n v="3194"/>
    <n v="0"/>
    <s v="Angela Rose"/>
    <s v="Medium"/>
    <n v="0"/>
    <s v=" No Discount"/>
    <n v="22.84"/>
    <n v="8.18"/>
    <s v="Regular Air"/>
    <s v="Consumer"/>
    <s v="Office Supplies"/>
    <s v="Paper"/>
    <s v="Small Box"/>
    <x v="185"/>
    <n v="0.39"/>
    <s v="United States"/>
    <s v="South"/>
    <s v="Florida"/>
    <s v="Spring Hill"/>
    <n v="34609"/>
    <x v="68"/>
    <s v="Tue"/>
    <d v="2015-03-12T00:00:00"/>
    <n v="2"/>
    <n v="-110.376"/>
    <n v="6"/>
    <n v="141.74"/>
    <n v="89805"/>
    <n v="0"/>
    <n v="22.84"/>
    <s v="Sam"/>
  </r>
  <r>
    <n v="52"/>
    <n v="1"/>
    <s v="Lorraine Kelly"/>
    <s v="Not Specified"/>
    <n v="0"/>
    <s v=" No Discount"/>
    <n v="115.99"/>
    <n v="2.5"/>
    <s v="Regular Air"/>
    <s v="Corporate"/>
    <s v="Technology"/>
    <s v="Telephones and Communication"/>
    <s v="Small Box"/>
    <x v="507"/>
    <n v="0.56999999999999995"/>
    <s v="United States"/>
    <s v="West"/>
    <s v="Washington"/>
    <s v="Puyallup"/>
    <n v="98373"/>
    <x v="68"/>
    <s v="Tue"/>
    <d v="2015-03-10T00:00:00"/>
    <n v="0"/>
    <n v="162.666"/>
    <n v="6"/>
    <n v="627.04"/>
    <n v="88426"/>
    <n v="1"/>
    <n v="115.99"/>
    <s v="William"/>
  </r>
  <r>
    <n v="53"/>
    <n v="0"/>
    <s v="Sidney Russell Austin"/>
    <s v="Not Specified"/>
    <n v="0.02"/>
    <s v="After Discount"/>
    <n v="5.98"/>
    <n v="5.79"/>
    <s v="Regular Air"/>
    <s v="Corporate"/>
    <s v="Office Supplies"/>
    <s v="Paper"/>
    <s v="Small Box"/>
    <x v="138"/>
    <n v="0.36"/>
    <s v="United States"/>
    <s v="West"/>
    <s v="Washington"/>
    <s v="Redmond"/>
    <n v="98052"/>
    <x v="68"/>
    <s v="Tue"/>
    <d v="2015-03-11T00:00:00"/>
    <n v="1"/>
    <n v="-67.489999999999995"/>
    <n v="17"/>
    <n v="110.19"/>
    <n v="88426"/>
    <n v="0"/>
    <n v="5.9600000000000009"/>
    <s v="William"/>
  </r>
  <r>
    <n v="753"/>
    <n v="1"/>
    <s v="Elisabeth Massey"/>
    <s v="Critical"/>
    <n v="0.06"/>
    <s v="After Discount"/>
    <n v="2.61"/>
    <n v="0.5"/>
    <s v="Express Air"/>
    <s v="Corporate"/>
    <s v="Office Supplies"/>
    <s v="Labels"/>
    <s v="Small Box"/>
    <x v="508"/>
    <n v="0.39"/>
    <s v="United States"/>
    <s v="West"/>
    <s v="Arizona"/>
    <s v="Prescott"/>
    <n v="86301"/>
    <x v="69"/>
    <s v="Wed"/>
    <d v="2015-03-11T00:00:00"/>
    <n v="0"/>
    <n v="10.85"/>
    <n v="1"/>
    <n v="17.59"/>
    <n v="90438"/>
    <n v="1"/>
    <n v="2.5499999999999998"/>
    <s v="William"/>
  </r>
  <r>
    <n v="753"/>
    <n v="0"/>
    <s v="Elisabeth Massey"/>
    <s v="Critical"/>
    <n v="0.01"/>
    <s v="After Discount"/>
    <n v="6.35"/>
    <n v="1.02"/>
    <s v="Regular Air"/>
    <s v="Corporate"/>
    <s v="Office Supplies"/>
    <s v="Paper"/>
    <s v="Wrap Bag"/>
    <x v="160"/>
    <n v="0.39"/>
    <s v="United States"/>
    <s v="West"/>
    <s v="Arizona"/>
    <s v="Prescott"/>
    <n v="86301"/>
    <x v="69"/>
    <s v="Wed"/>
    <d v="2015-03-13T00:00:00"/>
    <n v="2"/>
    <n v="97.662599999999998"/>
    <n v="22"/>
    <n v="141.54"/>
    <n v="90438"/>
    <n v="0"/>
    <n v="6.34"/>
    <s v="William"/>
  </r>
  <r>
    <n v="1494"/>
    <n v="1"/>
    <s v="Kate Lehman"/>
    <s v="Critical"/>
    <n v="0.06"/>
    <s v="After Discount"/>
    <n v="8.3699999999999992"/>
    <n v="10.16"/>
    <s v="Regular Air"/>
    <s v="Corporate"/>
    <s v="Furniture"/>
    <s v="Office Furnishings"/>
    <s v="Large Box"/>
    <x v="509"/>
    <n v="0.59"/>
    <s v="United States"/>
    <s v="East"/>
    <s v="Maryland"/>
    <s v="Dundalk"/>
    <n v="21222"/>
    <x v="69"/>
    <s v="Wed"/>
    <d v="2015-03-13T00:00:00"/>
    <n v="2"/>
    <n v="-255.65"/>
    <n v="18"/>
    <n v="157.63999999999999"/>
    <n v="85880"/>
    <n v="1"/>
    <n v="8.3099999999999987"/>
    <s v="Erin"/>
  </r>
  <r>
    <n v="1494"/>
    <n v="0"/>
    <s v="Kate Lehman"/>
    <s v="Critical"/>
    <n v="0.09"/>
    <s v="After Discount"/>
    <n v="6.48"/>
    <n v="9.17"/>
    <s v="Express Air"/>
    <s v="Corporate"/>
    <s v="Office Supplies"/>
    <s v="Paper"/>
    <s v="Small Box"/>
    <x v="114"/>
    <n v="0.37"/>
    <s v="United States"/>
    <s v="East"/>
    <s v="Maryland"/>
    <s v="Dundalk"/>
    <n v="21222"/>
    <x v="69"/>
    <s v="Wed"/>
    <d v="2015-03-13T00:00:00"/>
    <n v="2"/>
    <n v="-76.540000000000006"/>
    <n v="6"/>
    <n v="42.16"/>
    <n v="85880"/>
    <n v="0"/>
    <n v="6.3900000000000006"/>
    <s v="Erin"/>
  </r>
  <r>
    <n v="1497"/>
    <n v="1"/>
    <s v="Gloria Jacobs"/>
    <s v="Critical"/>
    <n v="0.09"/>
    <s v="After Discount"/>
    <n v="6.28"/>
    <n v="5.29"/>
    <s v="Regular Air"/>
    <s v="Corporate"/>
    <s v="Furniture"/>
    <s v="Office Furnishings"/>
    <s v="Small Box"/>
    <x v="510"/>
    <n v="0.43"/>
    <s v="United States"/>
    <s v="East"/>
    <s v="New York"/>
    <s v="Elmira"/>
    <n v="14901"/>
    <x v="69"/>
    <s v="Wed"/>
    <d v="2015-03-12T00:00:00"/>
    <n v="1"/>
    <n v="-10.09"/>
    <n v="2"/>
    <n v="14.08"/>
    <n v="85880"/>
    <n v="0"/>
    <n v="6.19"/>
    <s v="Erin"/>
  </r>
  <r>
    <n v="1497"/>
    <n v="0"/>
    <s v="Gloria Jacobs"/>
    <s v="Critical"/>
    <n v="0.03"/>
    <s v="After Discount"/>
    <n v="15.14"/>
    <n v="4.53"/>
    <s v="Regular Air"/>
    <s v="Corporate"/>
    <s v="Office Supplies"/>
    <s v="Storage &amp; Organization"/>
    <s v="Small Box"/>
    <x v="438"/>
    <n v="0.81"/>
    <s v="United States"/>
    <s v="East"/>
    <s v="New York"/>
    <s v="Elmira"/>
    <n v="14901"/>
    <x v="69"/>
    <s v="Wed"/>
    <d v="2015-03-13T00:00:00"/>
    <n v="2"/>
    <n v="-92.87"/>
    <n v="17"/>
    <n v="256.73"/>
    <n v="85880"/>
    <n v="0"/>
    <n v="15.110000000000001"/>
    <s v="Erin"/>
  </r>
  <r>
    <n v="2616"/>
    <n v="1"/>
    <s v="Laurence Hull"/>
    <s v="Critical"/>
    <n v="0"/>
    <s v=" No Discount"/>
    <n v="2.6"/>
    <n v="2.4"/>
    <s v="Regular Air"/>
    <s v="Corporate"/>
    <s v="Office Supplies"/>
    <s v="Pens &amp; Art Supplies"/>
    <s v="Wrap Bag"/>
    <x v="100"/>
    <n v="0.57999999999999996"/>
    <s v="United States"/>
    <s v="Central"/>
    <s v="Michigan"/>
    <s v="Portage"/>
    <n v="49002"/>
    <x v="69"/>
    <s v="Wed"/>
    <d v="2015-03-13T00:00:00"/>
    <n v="2"/>
    <n v="-45.21"/>
    <n v="16"/>
    <n v="44.75"/>
    <n v="91495"/>
    <n v="1"/>
    <n v="2.6"/>
    <s v="Chris"/>
  </r>
  <r>
    <n v="1484"/>
    <n v="1"/>
    <s v="Alison Stewart"/>
    <s v="High"/>
    <n v="0.06"/>
    <s v="After Discount"/>
    <n v="99.99"/>
    <n v="19.989999999999998"/>
    <s v="Regular Air"/>
    <s v="Home Office"/>
    <s v="Technology"/>
    <s v="Computer Peripherals"/>
    <s v="Small Box"/>
    <x v="511"/>
    <n v="0.52"/>
    <s v="United States"/>
    <s v="Central"/>
    <s v="Illinois"/>
    <s v="Des Plaines"/>
    <n v="60016"/>
    <x v="69"/>
    <s v="Wed"/>
    <d v="2015-03-14T00:00:00"/>
    <n v="3"/>
    <n v="-127.56"/>
    <n v="3"/>
    <n v="290.24"/>
    <n v="91235"/>
    <n v="1"/>
    <n v="99.929999999999993"/>
    <s v="Chris"/>
  </r>
  <r>
    <n v="1484"/>
    <n v="0"/>
    <s v="Alison Stewart"/>
    <s v="High"/>
    <n v="0"/>
    <s v=" No Discount"/>
    <n v="193.17"/>
    <n v="19.989999999999998"/>
    <s v="Regular Air"/>
    <s v="Home Office"/>
    <s v="Office Supplies"/>
    <s v="Storage &amp; Organization"/>
    <s v="Small Box"/>
    <x v="512"/>
    <n v="0.71"/>
    <s v="United States"/>
    <s v="Central"/>
    <s v="Illinois"/>
    <s v="Des Plaines"/>
    <n v="60016"/>
    <x v="69"/>
    <s v="Wed"/>
    <d v="2015-03-12T00:00:00"/>
    <n v="1"/>
    <n v="282.18"/>
    <n v="5"/>
    <n v="971.4"/>
    <n v="91235"/>
    <n v="0"/>
    <n v="193.17"/>
    <s v="Chris"/>
  </r>
  <r>
    <n v="1484"/>
    <n v="0"/>
    <s v="Alison Stewart"/>
    <s v="High"/>
    <n v="0.08"/>
    <s v="After Discount"/>
    <n v="20.99"/>
    <n v="3.3"/>
    <s v="Express Air"/>
    <s v="Home Office"/>
    <s v="Technology"/>
    <s v="Telephones and Communication"/>
    <s v="Small Pack"/>
    <x v="513"/>
    <n v="0.81"/>
    <s v="United States"/>
    <s v="Central"/>
    <s v="Illinois"/>
    <s v="Des Plaines"/>
    <n v="60016"/>
    <x v="69"/>
    <s v="Wed"/>
    <d v="2015-03-11T00:00:00"/>
    <n v="0"/>
    <n v="-96.337999999999994"/>
    <n v="11"/>
    <n v="193.51"/>
    <n v="91235"/>
    <n v="0"/>
    <n v="20.91"/>
    <s v="Chris"/>
  </r>
  <r>
    <n v="3397"/>
    <n v="1"/>
    <s v="Andrea Shaw"/>
    <s v="High"/>
    <n v="0.01"/>
    <s v="After Discount"/>
    <n v="10.9"/>
    <n v="7.46"/>
    <s v="Regular Air"/>
    <s v="Small Business"/>
    <s v="Office Supplies"/>
    <s v="Storage &amp; Organization"/>
    <s v="Small Box"/>
    <x v="514"/>
    <n v="0.59"/>
    <s v="United States"/>
    <s v="Central"/>
    <s v="Illinois"/>
    <s v="Danville"/>
    <n v="61832"/>
    <x v="69"/>
    <s v="Wed"/>
    <d v="2015-03-12T00:00:00"/>
    <n v="1"/>
    <n v="-116.76"/>
    <n v="18"/>
    <n v="207.31"/>
    <n v="87536"/>
    <n v="1"/>
    <n v="10.89"/>
    <s v="Chris"/>
  </r>
  <r>
    <n v="3397"/>
    <n v="0"/>
    <s v="Andrea Shaw"/>
    <s v="High"/>
    <n v="0.1"/>
    <s v="After Discount"/>
    <n v="7.99"/>
    <n v="5.03"/>
    <s v="Regular Air"/>
    <s v="Small Business"/>
    <s v="Technology"/>
    <s v="Telephones and Communication"/>
    <s v="Medium Box"/>
    <x v="136"/>
    <n v="0.6"/>
    <s v="United States"/>
    <s v="Central"/>
    <s v="Illinois"/>
    <s v="Danville"/>
    <n v="61832"/>
    <x v="69"/>
    <s v="Wed"/>
    <d v="2015-03-12T00:00:00"/>
    <n v="1"/>
    <n v="-160.952"/>
    <n v="22"/>
    <n v="143.12"/>
    <n v="87536"/>
    <n v="0"/>
    <n v="7.8900000000000006"/>
    <s v="Chris"/>
  </r>
  <r>
    <n v="3151"/>
    <n v="0"/>
    <s v="Glenda Hunter"/>
    <s v="Medium"/>
    <n v="0.02"/>
    <s v="After Discount"/>
    <n v="5.98"/>
    <n v="1.49"/>
    <s v="Regular Air"/>
    <s v="Corporate"/>
    <s v="Office Supplies"/>
    <s v="Binders and Binder Accessories"/>
    <s v="Small Box"/>
    <x v="515"/>
    <n v="0.39"/>
    <s v="United States"/>
    <s v="West"/>
    <s v="California"/>
    <s v="Twentynine Palms"/>
    <n v="92277"/>
    <x v="69"/>
    <s v="Wed"/>
    <d v="2015-03-12T00:00:00"/>
    <n v="1"/>
    <n v="28.526"/>
    <n v="10"/>
    <n v="59.9"/>
    <n v="88547"/>
    <n v="1"/>
    <n v="5.9600000000000009"/>
    <s v="William"/>
  </r>
  <r>
    <n v="796"/>
    <n v="1"/>
    <s v="Amanda Conner"/>
    <s v="Not Specified"/>
    <n v="0.06"/>
    <s v="After Discount"/>
    <n v="8.6"/>
    <n v="6.19"/>
    <s v="Regular Air"/>
    <s v="Corporate"/>
    <s v="Office Supplies"/>
    <s v="Binders and Binder Accessories"/>
    <s v="Small Box"/>
    <x v="162"/>
    <n v="0.38"/>
    <s v="United States"/>
    <s v="Central"/>
    <s v="Nebraska"/>
    <s v="Papillion"/>
    <n v="68046"/>
    <x v="69"/>
    <s v="Wed"/>
    <d v="2015-03-12T00:00:00"/>
    <n v="1"/>
    <n v="-46.115000000000002"/>
    <n v="9"/>
    <n v="79.400000000000006"/>
    <n v="86867"/>
    <n v="1"/>
    <n v="8.5399999999999991"/>
    <s v="Chris"/>
  </r>
  <r>
    <n v="1254"/>
    <n v="1"/>
    <s v="Anne Bland"/>
    <s v="Critical"/>
    <n v="0.06"/>
    <s v="After Discount"/>
    <n v="80.98"/>
    <n v="35"/>
    <s v="Regular Air"/>
    <s v="Home Office"/>
    <s v="Office Supplies"/>
    <s v="Storage &amp; Organization"/>
    <s v="Large Box"/>
    <x v="52"/>
    <n v="0.81"/>
    <s v="United States"/>
    <s v="Central"/>
    <s v="Texas"/>
    <s v="Channelview"/>
    <n v="77530"/>
    <x v="70"/>
    <s v="Thu"/>
    <d v="2015-03-13T00:00:00"/>
    <n v="1"/>
    <n v="-218.77"/>
    <n v="2"/>
    <n v="172.79"/>
    <n v="89983"/>
    <n v="1"/>
    <n v="80.92"/>
    <s v="Chris"/>
  </r>
  <r>
    <n v="2896"/>
    <n v="0"/>
    <s v="Anna Ellis"/>
    <s v="Critical"/>
    <n v="0"/>
    <s v=" No Discount"/>
    <n v="22.84"/>
    <n v="16.920000000000002"/>
    <s v="Regular Air"/>
    <s v="Home Office"/>
    <s v="Office Supplies"/>
    <s v="Paper"/>
    <s v="Small Box"/>
    <x v="516"/>
    <n v="0.39"/>
    <s v="United States"/>
    <s v="Central"/>
    <s v="Minnesota"/>
    <s v="Mankato"/>
    <n v="56001"/>
    <x v="70"/>
    <s v="Thu"/>
    <d v="2015-03-14T00:00:00"/>
    <n v="2"/>
    <n v="-83.75"/>
    <n v="15"/>
    <n v="370.62"/>
    <n v="86927"/>
    <n v="1"/>
    <n v="22.84"/>
    <s v="Chris"/>
  </r>
  <r>
    <n v="1027"/>
    <n v="1"/>
    <s v="Brian Bennett"/>
    <s v="High"/>
    <n v="0.1"/>
    <s v="After Discount"/>
    <n v="73.98"/>
    <n v="4"/>
    <s v="Regular Air"/>
    <s v="Small Business"/>
    <s v="Technology"/>
    <s v="Computer Peripherals"/>
    <s v="Small Box"/>
    <x v="83"/>
    <n v="0.79"/>
    <s v="United States"/>
    <s v="East"/>
    <s v="New York"/>
    <s v="Cheektowaga"/>
    <n v="14225"/>
    <x v="70"/>
    <s v="Thu"/>
    <d v="2015-03-13T00:00:00"/>
    <n v="1"/>
    <n v="-229.87"/>
    <n v="5"/>
    <n v="347.23"/>
    <n v="89004"/>
    <n v="1"/>
    <n v="73.88000000000001"/>
    <s v="Erin"/>
  </r>
  <r>
    <n v="1027"/>
    <n v="0"/>
    <s v="Brian Bennett"/>
    <s v="High"/>
    <n v="0.05"/>
    <s v="After Discount"/>
    <n v="51.98"/>
    <n v="10.17"/>
    <s v="Regular Air"/>
    <s v="Small Business"/>
    <s v="Technology"/>
    <s v="Office Machines"/>
    <s v="Medium Box"/>
    <x v="500"/>
    <n v="0.37"/>
    <s v="United States"/>
    <s v="East"/>
    <s v="New York"/>
    <s v="Cheektowaga"/>
    <n v="14225"/>
    <x v="70"/>
    <s v="Thu"/>
    <d v="2015-03-13T00:00:00"/>
    <n v="1"/>
    <n v="329.9787"/>
    <n v="9"/>
    <n v="478.23"/>
    <n v="89004"/>
    <n v="0"/>
    <n v="51.93"/>
    <s v="Erin"/>
  </r>
  <r>
    <n v="32"/>
    <n v="0"/>
    <s v="Matthew Berman"/>
    <s v="Low"/>
    <n v="0.06"/>
    <s v="After Discount"/>
    <n v="205.99"/>
    <n v="8.99"/>
    <s v="Regular Air"/>
    <s v="Corporate"/>
    <s v="Technology"/>
    <s v="Telephones and Communication"/>
    <s v="Small Box"/>
    <x v="206"/>
    <n v="0.56000000000000005"/>
    <s v="United States"/>
    <s v="West"/>
    <s v="Oregon"/>
    <s v="Grants Pass"/>
    <n v="97526"/>
    <x v="70"/>
    <s v="Thu"/>
    <d v="2015-03-19T00:00:00"/>
    <n v="7"/>
    <n v="3568.096"/>
    <n v="22"/>
    <n v="3838.14"/>
    <n v="89203"/>
    <n v="1"/>
    <n v="205.93"/>
    <s v="William"/>
  </r>
  <r>
    <n v="2593"/>
    <n v="1"/>
    <s v="Anne Schultz"/>
    <s v="Low"/>
    <n v="0.01"/>
    <s v="After Discount"/>
    <n v="85.99"/>
    <n v="0.99"/>
    <s v="Regular Air"/>
    <s v="Corporate"/>
    <s v="Technology"/>
    <s v="Telephones and Communication"/>
    <s v="Wrap Bag"/>
    <x v="517"/>
    <n v="0.85"/>
    <s v="United States"/>
    <s v="South"/>
    <s v="Georgia"/>
    <s v="Athens"/>
    <n v="30605"/>
    <x v="70"/>
    <s v="Thu"/>
    <d v="2015-03-17T00:00:00"/>
    <n v="5"/>
    <n v="311.73"/>
    <n v="2"/>
    <n v="146.16999999999999"/>
    <n v="87773"/>
    <n v="1"/>
    <n v="85.97999999999999"/>
    <s v="Sam"/>
  </r>
  <r>
    <n v="2741"/>
    <n v="1"/>
    <s v="Megan York"/>
    <s v="Low"/>
    <n v="0.01"/>
    <s v="After Discount"/>
    <n v="35.99"/>
    <n v="5.99"/>
    <s v="Regular Air"/>
    <s v="Small Business"/>
    <s v="Technology"/>
    <s v="Telephones and Communication"/>
    <s v="Wrap Bag"/>
    <x v="442"/>
    <n v="0.38"/>
    <s v="United States"/>
    <s v="West"/>
    <s v="Idaho"/>
    <s v="Caldwell"/>
    <n v="83605"/>
    <x v="70"/>
    <s v="Thu"/>
    <d v="2015-03-19T00:00:00"/>
    <n v="7"/>
    <n v="218.23320000000001"/>
    <n v="10"/>
    <n v="316.27999999999997"/>
    <n v="89481"/>
    <n v="1"/>
    <n v="35.980000000000004"/>
    <s v="William"/>
  </r>
  <r>
    <n v="146"/>
    <n v="1"/>
    <s v="Yvonne Fox"/>
    <s v="Not Specified"/>
    <n v="0.01"/>
    <s v="After Discount"/>
    <n v="45.98"/>
    <n v="4.8"/>
    <s v="Regular Air"/>
    <s v="Small Business"/>
    <s v="Furniture"/>
    <s v="Office Furnishings"/>
    <s v="Wrap Bag"/>
    <x v="518"/>
    <n v="0.68"/>
    <s v="United States"/>
    <s v="Central"/>
    <s v="Texas"/>
    <s v="Watauga"/>
    <n v="76148"/>
    <x v="70"/>
    <s v="Thu"/>
    <d v="2015-03-13T00:00:00"/>
    <n v="1"/>
    <n v="133.5771"/>
    <n v="4"/>
    <n v="193.59"/>
    <n v="91088"/>
    <n v="1"/>
    <n v="45.97"/>
    <s v="Chris"/>
  </r>
  <r>
    <n v="903"/>
    <n v="1"/>
    <s v="Francis Spivey"/>
    <s v="Not Specified"/>
    <n v="0"/>
    <s v=" No Discount"/>
    <n v="5.98"/>
    <n v="1.49"/>
    <s v="Regular Air"/>
    <s v="Consumer"/>
    <s v="Office Supplies"/>
    <s v="Binders and Binder Accessories"/>
    <s v="Small Box"/>
    <x v="515"/>
    <n v="0.39"/>
    <s v="United States"/>
    <s v="East"/>
    <s v="Massachusetts"/>
    <s v="Wilmington"/>
    <n v="1887"/>
    <x v="70"/>
    <s v="Thu"/>
    <d v="2015-03-14T00:00:00"/>
    <n v="2"/>
    <n v="80.674800000000005"/>
    <n v="18"/>
    <n v="116.92"/>
    <n v="90806"/>
    <n v="1"/>
    <n v="5.98"/>
    <s v="Erin"/>
  </r>
  <r>
    <n v="2037"/>
    <n v="1"/>
    <s v="Lynda Herman"/>
    <s v="Not Specified"/>
    <n v="0"/>
    <s v=" No Discount"/>
    <n v="73.98"/>
    <n v="14.52"/>
    <s v="Regular Air"/>
    <s v="Small Business"/>
    <s v="Technology"/>
    <s v="Computer Peripherals"/>
    <s v="Small Box"/>
    <x v="83"/>
    <n v="0.65"/>
    <s v="United States"/>
    <s v="West"/>
    <s v="Montana"/>
    <s v="Bozeman"/>
    <n v="59715"/>
    <x v="70"/>
    <s v="Thu"/>
    <d v="2015-03-14T00:00:00"/>
    <n v="2"/>
    <n v="-88.61"/>
    <n v="4"/>
    <n v="305.70999999999998"/>
    <n v="89333"/>
    <n v="1"/>
    <n v="73.98"/>
    <s v="William"/>
  </r>
  <r>
    <n v="2787"/>
    <n v="1"/>
    <s v="Rodney Kearney"/>
    <s v="Not Specified"/>
    <n v="0.01"/>
    <s v="After Discount"/>
    <n v="47.98"/>
    <n v="3.61"/>
    <s v="Express Air"/>
    <s v="Consumer"/>
    <s v="Technology"/>
    <s v="Computer Peripherals"/>
    <s v="Small Pack"/>
    <x v="398"/>
    <n v="0.71"/>
    <s v="United States"/>
    <s v="South"/>
    <s v="Louisiana"/>
    <s v="Metairie"/>
    <n v="70003"/>
    <x v="70"/>
    <s v="Thu"/>
    <d v="2015-03-13T00:00:00"/>
    <n v="1"/>
    <n v="-44.436"/>
    <n v="8"/>
    <n v="393.98"/>
    <n v="91316"/>
    <n v="1"/>
    <n v="47.97"/>
    <s v="Sam"/>
  </r>
  <r>
    <n v="573"/>
    <n v="0"/>
    <s v="Vanessa Winstead"/>
    <s v="Critical"/>
    <n v="0.05"/>
    <s v="After Discount"/>
    <n v="4.13"/>
    <n v="5.04"/>
    <s v="Regular Air"/>
    <s v="Home Office"/>
    <s v="Office Supplies"/>
    <s v="Binders and Binder Accessories"/>
    <s v="Small Box"/>
    <x v="325"/>
    <n v="0.38"/>
    <s v="United States"/>
    <s v="Central"/>
    <s v="Illinois"/>
    <s v="Pekin"/>
    <n v="61554"/>
    <x v="71"/>
    <s v="Fri"/>
    <d v="2015-03-14T00:00:00"/>
    <n v="1"/>
    <n v="-12.1555"/>
    <n v="1"/>
    <n v="5.84"/>
    <n v="86555"/>
    <n v="1"/>
    <n v="4.08"/>
    <s v="Chris"/>
  </r>
  <r>
    <n v="1035"/>
    <n v="1"/>
    <s v="Kent Burton"/>
    <s v="Critical"/>
    <n v="7.0000000000000007E-2"/>
    <s v="After Discount"/>
    <n v="125.99"/>
    <n v="2.5"/>
    <s v="Regular Air"/>
    <s v="Home Office"/>
    <s v="Technology"/>
    <s v="Telephones and Communication"/>
    <s v="Small Box"/>
    <x v="302"/>
    <n v="0.6"/>
    <s v="United States"/>
    <s v="East"/>
    <s v="Ohio"/>
    <s v="Delaware"/>
    <n v="43015"/>
    <x v="71"/>
    <s v="Fri"/>
    <d v="2015-03-13T00:00:00"/>
    <n v="0"/>
    <n v="-604.40599999999995"/>
    <n v="1"/>
    <n v="100.59"/>
    <n v="90710"/>
    <n v="1"/>
    <n v="125.92"/>
    <s v="Erin"/>
  </r>
  <r>
    <n v="1036"/>
    <n v="1"/>
    <s v="Jessica Huffman"/>
    <s v="Critical"/>
    <n v="0.03"/>
    <s v="After Discount"/>
    <n v="99.99"/>
    <n v="19.989999999999998"/>
    <s v="Regular Air"/>
    <s v="Home Office"/>
    <s v="Technology"/>
    <s v="Computer Peripherals"/>
    <s v="Small Box"/>
    <x v="511"/>
    <n v="0.52"/>
    <s v="United States"/>
    <s v="East"/>
    <s v="Ohio"/>
    <s v="Dublin"/>
    <n v="43017"/>
    <x v="71"/>
    <s v="Fri"/>
    <d v="2015-03-14T00:00:00"/>
    <n v="1"/>
    <n v="293.66000000000003"/>
    <n v="6"/>
    <n v="598.38"/>
    <n v="90710"/>
    <n v="0"/>
    <n v="99.96"/>
    <s v="Erin"/>
  </r>
  <r>
    <n v="2468"/>
    <n v="1"/>
    <s v="Rhonda Stein"/>
    <s v="Critical"/>
    <n v="0.04"/>
    <s v="After Discount"/>
    <n v="65.989999999999995"/>
    <n v="8.99"/>
    <s v="Regular Air"/>
    <s v="Corporate"/>
    <s v="Technology"/>
    <s v="Telephones and Communication"/>
    <s v="Small Box"/>
    <x v="519"/>
    <n v="0.55000000000000004"/>
    <s v="United States"/>
    <s v="South"/>
    <s v="North Carolina"/>
    <s v="Salisbury"/>
    <n v="28144"/>
    <x v="71"/>
    <s v="Fri"/>
    <d v="2015-03-14T00:00:00"/>
    <n v="1"/>
    <n v="-335.041"/>
    <n v="13"/>
    <n v="724.57"/>
    <n v="88137"/>
    <n v="1"/>
    <n v="65.949999999999989"/>
    <s v="Sam"/>
  </r>
  <r>
    <n v="3036"/>
    <n v="0"/>
    <s v="Edith Reynolds"/>
    <s v="Critical"/>
    <n v="0.08"/>
    <s v="After Discount"/>
    <n v="178.47"/>
    <n v="19.989999999999998"/>
    <s v="Regular Air"/>
    <s v="Home Office"/>
    <s v="Office Supplies"/>
    <s v="Storage &amp; Organization"/>
    <s v="Small Box"/>
    <x v="322"/>
    <n v="0.55000000000000004"/>
    <s v="United States"/>
    <s v="Central"/>
    <s v="North Dakota"/>
    <s v="Mandan"/>
    <n v="58554"/>
    <x v="71"/>
    <s v="Fri"/>
    <d v="2015-03-16T00:00:00"/>
    <n v="3"/>
    <n v="2267.2199999999998"/>
    <n v="22"/>
    <n v="3802.01"/>
    <n v="89130"/>
    <n v="1"/>
    <n v="178.39"/>
    <s v="Chris"/>
  </r>
  <r>
    <n v="600"/>
    <n v="1"/>
    <s v="Vickie Morse"/>
    <s v="Medium"/>
    <n v="0.06"/>
    <s v="After Discount"/>
    <n v="6.48"/>
    <n v="7.37"/>
    <s v="Regular Air"/>
    <s v="Corporate"/>
    <s v="Office Supplies"/>
    <s v="Paper"/>
    <s v="Small Box"/>
    <x v="520"/>
    <n v="0.37"/>
    <s v="United States"/>
    <s v="East"/>
    <s v="Maryland"/>
    <s v="Reisterstown"/>
    <n v="21136"/>
    <x v="71"/>
    <s v="Fri"/>
    <d v="2015-03-14T00:00:00"/>
    <n v="1"/>
    <n v="-75.44"/>
    <n v="5"/>
    <n v="32.39"/>
    <n v="87579"/>
    <n v="1"/>
    <n v="6.4200000000000008"/>
    <s v="Erin"/>
  </r>
  <r>
    <n v="2285"/>
    <n v="1"/>
    <s v="Arnold Floyd Blair"/>
    <s v="Medium"/>
    <n v="0.02"/>
    <s v="After Discount"/>
    <n v="17.7"/>
    <n v="9.4700000000000006"/>
    <s v="Express Air"/>
    <s v="Corporate"/>
    <s v="Office Supplies"/>
    <s v="Storage &amp; Organization"/>
    <s v="Small Box"/>
    <x v="338"/>
    <n v="0.59"/>
    <s v="United States"/>
    <s v="South"/>
    <s v="South Carolina"/>
    <s v="Rock Hill"/>
    <n v="29730"/>
    <x v="71"/>
    <s v="Fri"/>
    <d v="2015-03-15T00:00:00"/>
    <n v="2"/>
    <n v="-85.022000000000006"/>
    <n v="21"/>
    <n v="374.6"/>
    <n v="90148"/>
    <n v="1"/>
    <n v="17.68"/>
    <s v="Sam"/>
  </r>
  <r>
    <n v="2484"/>
    <n v="1"/>
    <s v="Rhonda Bryant"/>
    <s v="Medium"/>
    <n v="0.05"/>
    <s v="After Discount"/>
    <n v="6.48"/>
    <n v="7.91"/>
    <s v="Regular Air"/>
    <s v="Corporate"/>
    <s v="Office Supplies"/>
    <s v="Paper"/>
    <s v="Small Box"/>
    <x v="521"/>
    <n v="0.37"/>
    <s v="United States"/>
    <s v="South"/>
    <s v="Florida"/>
    <s v="Winter Haven"/>
    <n v="33881"/>
    <x v="71"/>
    <s v="Fri"/>
    <d v="2015-03-14T00:00:00"/>
    <n v="1"/>
    <n v="322.12200000000001"/>
    <n v="16"/>
    <n v="109.99"/>
    <n v="88998"/>
    <n v="1"/>
    <n v="6.4300000000000006"/>
    <s v="Sam"/>
  </r>
  <r>
    <n v="2484"/>
    <n v="0"/>
    <s v="Rhonda Bryant"/>
    <s v="Medium"/>
    <n v="0.03"/>
    <s v="After Discount"/>
    <n v="111.03"/>
    <n v="8.64"/>
    <s v="Regular Air"/>
    <s v="Corporate"/>
    <s v="Office Supplies"/>
    <s v="Storage &amp; Organization"/>
    <s v="Small Box"/>
    <x v="522"/>
    <n v="0.78"/>
    <s v="United States"/>
    <s v="South"/>
    <s v="Florida"/>
    <s v="Winter Haven"/>
    <n v="33881"/>
    <x v="71"/>
    <s v="Fri"/>
    <d v="2015-03-14T00:00:00"/>
    <n v="1"/>
    <n v="366.54"/>
    <n v="8"/>
    <n v="900.12"/>
    <n v="88998"/>
    <n v="0"/>
    <n v="111"/>
    <s v="Sam"/>
  </r>
  <r>
    <n v="604"/>
    <n v="0"/>
    <s v="Lindsay P Ashley"/>
    <s v="Critical"/>
    <n v="0.09"/>
    <s v="After Discount"/>
    <n v="154.13"/>
    <n v="69"/>
    <s v="Express Air"/>
    <s v="Corporate"/>
    <s v="Furniture"/>
    <s v="Tables"/>
    <s v="Large Box"/>
    <x v="296"/>
    <n v="0.68"/>
    <s v="United States"/>
    <s v="West"/>
    <s v="California"/>
    <s v="Los Angeles"/>
    <n v="90045"/>
    <x v="72"/>
    <s v="Sat"/>
    <d v="2015-03-15T00:00:00"/>
    <n v="1"/>
    <n v="-1763.7476999999999"/>
    <n v="38"/>
    <n v="5679.59"/>
    <n v="28647"/>
    <n v="1"/>
    <n v="154.04"/>
    <s v="William"/>
  </r>
  <r>
    <n v="605"/>
    <n v="1"/>
    <s v="Alison Peters Wooten"/>
    <s v="Critical"/>
    <n v="0.09"/>
    <s v="After Discount"/>
    <n v="154.13"/>
    <n v="69"/>
    <s v="Express Air"/>
    <s v="Corporate"/>
    <s v="Furniture"/>
    <s v="Tables"/>
    <s v="Large Box"/>
    <x v="296"/>
    <n v="0.68"/>
    <s v="United States"/>
    <s v="East"/>
    <s v="New York"/>
    <s v="West Islip"/>
    <n v="11795"/>
    <x v="72"/>
    <s v="Sat"/>
    <d v="2015-03-15T00:00:00"/>
    <n v="1"/>
    <n v="-1763.7476999999999"/>
    <n v="10"/>
    <n v="1494.63"/>
    <n v="91144"/>
    <n v="1"/>
    <n v="154.04"/>
    <s v="Erin"/>
  </r>
  <r>
    <n v="994"/>
    <n v="1"/>
    <s v="Neal Weber"/>
    <s v="High"/>
    <n v="0.1"/>
    <s v="After Discount"/>
    <n v="400.98"/>
    <n v="76.37"/>
    <s v="Delivery Truck"/>
    <s v="Small Business"/>
    <s v="Furniture"/>
    <s v="Tables"/>
    <s v="Jumbo Box"/>
    <x v="319"/>
    <n v="0.6"/>
    <s v="United States"/>
    <s v="East"/>
    <s v="Maine"/>
    <s v="Sanford"/>
    <n v="4073"/>
    <x v="72"/>
    <s v="Sat"/>
    <d v="2015-03-15T00:00:00"/>
    <n v="1"/>
    <n v="-969.04836599999999"/>
    <n v="2"/>
    <n v="810.47"/>
    <n v="89433"/>
    <n v="1"/>
    <n v="400.88"/>
    <s v="Erin"/>
  </r>
  <r>
    <n v="999"/>
    <n v="1"/>
    <s v="Rita Barton"/>
    <s v="High"/>
    <n v="0.08"/>
    <s v="After Discount"/>
    <n v="45.19"/>
    <n v="1.99"/>
    <s v="Regular Air"/>
    <s v="Small Business"/>
    <s v="Technology"/>
    <s v="Computer Peripherals"/>
    <s v="Small Pack"/>
    <x v="1"/>
    <n v="0.55000000000000004"/>
    <s v="United States"/>
    <s v="East"/>
    <s v="New Jersey"/>
    <s v="Ridgewood"/>
    <n v="7450"/>
    <x v="72"/>
    <s v="Sat"/>
    <d v="2015-03-15T00:00:00"/>
    <n v="1"/>
    <n v="-71.83"/>
    <n v="3"/>
    <n v="127.22"/>
    <n v="89433"/>
    <n v="0"/>
    <n v="45.11"/>
    <s v="Erin"/>
  </r>
  <r>
    <n v="1000"/>
    <n v="1"/>
    <s v="Lynn Bell"/>
    <s v="High"/>
    <n v="0.03"/>
    <s v="After Discount"/>
    <n v="33.979999999999997"/>
    <n v="19.989999999999998"/>
    <s v="Regular Air"/>
    <s v="Small Business"/>
    <s v="Furniture"/>
    <s v="Office Furnishings"/>
    <s v="Small Box"/>
    <x v="523"/>
    <n v="0.55000000000000004"/>
    <s v="United States"/>
    <s v="East"/>
    <s v="Vermont"/>
    <s v="Bennington"/>
    <n v="5201"/>
    <x v="72"/>
    <s v="Sat"/>
    <d v="2015-03-15T00:00:00"/>
    <n v="1"/>
    <n v="-0.74"/>
    <n v="12"/>
    <n v="432.44"/>
    <n v="89433"/>
    <n v="0"/>
    <n v="33.949999999999996"/>
    <s v="Erin"/>
  </r>
  <r>
    <n v="2345"/>
    <n v="1"/>
    <s v="Colleen Marsh"/>
    <s v="Medium"/>
    <n v="7.0000000000000007E-2"/>
    <s v="After Discount"/>
    <n v="200.98"/>
    <n v="23.76"/>
    <s v="Delivery Truck"/>
    <s v="Corporate"/>
    <s v="Furniture"/>
    <s v="Chairs &amp; Chairmats"/>
    <s v="Jumbo Drum"/>
    <x v="524"/>
    <n v="0.57999999999999996"/>
    <s v="United States"/>
    <s v="South"/>
    <s v="Kentucky"/>
    <s v="Paducah"/>
    <n v="42003"/>
    <x v="72"/>
    <s v="Sat"/>
    <d v="2015-03-15T00:00:00"/>
    <n v="1"/>
    <n v="-132.42599999999999"/>
    <n v="9"/>
    <n v="1805.9"/>
    <n v="89504"/>
    <n v="1"/>
    <n v="200.91"/>
    <s v="Sam"/>
  </r>
  <r>
    <n v="2345"/>
    <n v="0"/>
    <s v="Colleen Marsh"/>
    <s v="Medium"/>
    <n v="0.02"/>
    <s v="After Discount"/>
    <n v="179.29"/>
    <n v="29.21"/>
    <s v="Delivery Truck"/>
    <s v="Corporate"/>
    <s v="Furniture"/>
    <s v="Tables"/>
    <s v="Jumbo Box"/>
    <x v="165"/>
    <n v="0.76"/>
    <s v="United States"/>
    <s v="South"/>
    <s v="Kentucky"/>
    <s v="Paducah"/>
    <n v="42003"/>
    <x v="72"/>
    <s v="Sat"/>
    <d v="2015-03-14T00:00:00"/>
    <n v="0"/>
    <n v="-411.23599999999999"/>
    <n v="2"/>
    <n v="311.41000000000003"/>
    <n v="89504"/>
    <n v="0"/>
    <n v="179.26999999999998"/>
    <s v="Sam"/>
  </r>
  <r>
    <n v="2417"/>
    <n v="1"/>
    <s v="Ken H Frazier"/>
    <s v="Medium"/>
    <n v="0"/>
    <s v=" No Discount"/>
    <n v="65.989999999999995"/>
    <n v="3.99"/>
    <s v="Regular Air"/>
    <s v="Consumer"/>
    <s v="Technology"/>
    <s v="Telephones and Communication"/>
    <s v="Small Box"/>
    <x v="525"/>
    <n v="0.59"/>
    <s v="United States"/>
    <s v="South"/>
    <s v="Virginia"/>
    <s v="Oakton"/>
    <n v="22124"/>
    <x v="72"/>
    <s v="Sat"/>
    <d v="2015-03-15T00:00:00"/>
    <n v="1"/>
    <n v="-60.564"/>
    <n v="13"/>
    <n v="765.65"/>
    <n v="86754"/>
    <n v="1"/>
    <n v="65.989999999999995"/>
    <s v="Sam"/>
  </r>
  <r>
    <n v="3279"/>
    <n v="1"/>
    <s v="Ricky Allred"/>
    <s v="Medium"/>
    <n v="0.01"/>
    <s v="After Discount"/>
    <n v="45.99"/>
    <n v="4.99"/>
    <s v="Regular Air"/>
    <s v="Home Office"/>
    <s v="Technology"/>
    <s v="Telephones and Communication"/>
    <s v="Small Box"/>
    <x v="468"/>
    <n v="0.56000000000000005"/>
    <s v="United States"/>
    <s v="South"/>
    <s v="South Carolina"/>
    <s v="Columbia"/>
    <n v="29203"/>
    <x v="72"/>
    <s v="Sat"/>
    <d v="2015-03-16T00:00:00"/>
    <n v="2"/>
    <n v="24.018000000000001"/>
    <n v="3"/>
    <n v="125.19"/>
    <n v="90767"/>
    <n v="1"/>
    <n v="45.980000000000004"/>
    <s v="Sam"/>
  </r>
  <r>
    <n v="373"/>
    <n v="1"/>
    <s v="Jeanne Werner"/>
    <s v="Not Specified"/>
    <n v="0.02"/>
    <s v="After Discount"/>
    <n v="200.98"/>
    <n v="55.96"/>
    <s v="Delivery Truck"/>
    <s v="Small Business"/>
    <s v="Furniture"/>
    <s v="Bookcases"/>
    <s v="Jumbo Box"/>
    <x v="526"/>
    <n v="0.75"/>
    <s v="United States"/>
    <s v="Central"/>
    <s v="Michigan"/>
    <s v="Detroit"/>
    <n v="48234"/>
    <x v="72"/>
    <s v="Sat"/>
    <d v="2015-03-16T00:00:00"/>
    <n v="2"/>
    <n v="-163.63"/>
    <n v="45"/>
    <n v="9539.6"/>
    <n v="24193"/>
    <n v="1"/>
    <n v="200.95999999999998"/>
    <s v="Chris"/>
  </r>
  <r>
    <n v="373"/>
    <n v="0"/>
    <s v="Jeanne Werner"/>
    <s v="Not Specified"/>
    <n v="0.02"/>
    <s v="After Discount"/>
    <n v="4.28"/>
    <n v="5.17"/>
    <s v="Regular Air"/>
    <s v="Small Business"/>
    <s v="Office Supplies"/>
    <s v="Paper"/>
    <s v="Small Box"/>
    <x v="403"/>
    <n v="0.4"/>
    <s v="United States"/>
    <s v="Central"/>
    <s v="Michigan"/>
    <s v="Detroit"/>
    <n v="48234"/>
    <x v="72"/>
    <s v="Sat"/>
    <d v="2015-03-15T00:00:00"/>
    <n v="1"/>
    <n v="-63.87"/>
    <n v="24"/>
    <n v="109.86"/>
    <n v="24193"/>
    <n v="0"/>
    <n v="4.2600000000000007"/>
    <s v="Chris"/>
  </r>
  <r>
    <n v="373"/>
    <n v="0"/>
    <s v="Jeanne Werner"/>
    <s v="Not Specified"/>
    <n v="0.04"/>
    <s v="After Discount"/>
    <n v="85.99"/>
    <n v="0.99"/>
    <s v="Regular Air"/>
    <s v="Small Business"/>
    <s v="Technology"/>
    <s v="Telephones and Communication"/>
    <s v="Wrap Bag"/>
    <x v="517"/>
    <n v="0.85"/>
    <s v="United States"/>
    <s v="Central"/>
    <s v="Michigan"/>
    <s v="Detroit"/>
    <n v="48234"/>
    <x v="72"/>
    <s v="Sat"/>
    <d v="2015-03-16T00:00:00"/>
    <n v="2"/>
    <n v="-175.17500000000001"/>
    <n v="19"/>
    <n v="1426.51"/>
    <n v="24193"/>
    <n v="0"/>
    <n v="85.949999999999989"/>
    <s v="Chris"/>
  </r>
  <r>
    <n v="375"/>
    <n v="1"/>
    <s v="Sandra Sharma"/>
    <s v="Not Specified"/>
    <n v="0.02"/>
    <s v="After Discount"/>
    <n v="200.98"/>
    <n v="55.96"/>
    <s v="Delivery Truck"/>
    <s v="Small Business"/>
    <s v="Furniture"/>
    <s v="Bookcases"/>
    <s v="Jumbo Box"/>
    <x v="526"/>
    <n v="0.75"/>
    <s v="United States"/>
    <s v="South"/>
    <s v="Tennessee"/>
    <s v="Morristown"/>
    <n v="37814"/>
    <x v="72"/>
    <s v="Sat"/>
    <d v="2015-03-16T00:00:00"/>
    <n v="2"/>
    <n v="-224.9478"/>
    <n v="11"/>
    <n v="2331.9"/>
    <n v="90917"/>
    <n v="1"/>
    <n v="200.95999999999998"/>
    <s v="Sam"/>
  </r>
  <r>
    <n v="375"/>
    <n v="0"/>
    <s v="Sandra Sharma"/>
    <s v="Not Specified"/>
    <n v="0.02"/>
    <s v="After Discount"/>
    <n v="4.28"/>
    <n v="5.17"/>
    <s v="Regular Air"/>
    <s v="Small Business"/>
    <s v="Office Supplies"/>
    <s v="Paper"/>
    <s v="Small Box"/>
    <x v="403"/>
    <n v="0.4"/>
    <s v="United States"/>
    <s v="South"/>
    <s v="Tennessee"/>
    <s v="Morristown"/>
    <n v="37814"/>
    <x v="72"/>
    <s v="Sat"/>
    <d v="2015-03-15T00:00:00"/>
    <n v="1"/>
    <n v="196.8"/>
    <n v="6"/>
    <n v="27.47"/>
    <n v="90917"/>
    <n v="0"/>
    <n v="4.2600000000000007"/>
    <s v="Sam"/>
  </r>
  <r>
    <n v="1682"/>
    <n v="0"/>
    <s v="Julie Edwards"/>
    <s v="Not Specified"/>
    <n v="0.08"/>
    <s v="After Discount"/>
    <n v="4.9800000000000004"/>
    <n v="4.7"/>
    <s v="Regular Air"/>
    <s v="Consumer"/>
    <s v="Office Supplies"/>
    <s v="Paper"/>
    <s v="Small Box"/>
    <x v="432"/>
    <n v="0.38"/>
    <s v="United States"/>
    <s v="Central"/>
    <s v="Illinois"/>
    <s v="Chicago"/>
    <n v="60611"/>
    <x v="72"/>
    <s v="Sat"/>
    <d v="2015-03-15T00:00:00"/>
    <n v="1"/>
    <n v="-56.35"/>
    <n v="47"/>
    <n v="225.98"/>
    <n v="38080"/>
    <n v="1"/>
    <n v="4.9000000000000004"/>
    <s v="Chris"/>
  </r>
  <r>
    <n v="1683"/>
    <n v="0"/>
    <s v="Wesley Corbett"/>
    <s v="Not Specified"/>
    <n v="0.08"/>
    <s v="After Discount"/>
    <n v="4.9800000000000004"/>
    <n v="4.7"/>
    <s v="Regular Air"/>
    <s v="Consumer"/>
    <s v="Office Supplies"/>
    <s v="Paper"/>
    <s v="Small Box"/>
    <x v="432"/>
    <n v="0.38"/>
    <s v="United States"/>
    <s v="Central"/>
    <s v="Texas"/>
    <s v="Conroe"/>
    <n v="77301"/>
    <x v="72"/>
    <s v="Sat"/>
    <d v="2015-03-15T00:00:00"/>
    <n v="1"/>
    <n v="-56.35"/>
    <n v="12"/>
    <n v="57.7"/>
    <n v="90613"/>
    <n v="1"/>
    <n v="4.9000000000000004"/>
    <s v="Chris"/>
  </r>
  <r>
    <n v="3177"/>
    <n v="1"/>
    <s v="Laurie Petty"/>
    <s v="Not Specified"/>
    <n v="0.1"/>
    <s v="After Discount"/>
    <n v="62.18"/>
    <n v="10.84"/>
    <s v="Regular Air"/>
    <s v="Consumer"/>
    <s v="Furniture"/>
    <s v="Office Furnishings"/>
    <s v="Medium Box"/>
    <x v="396"/>
    <n v="0.63"/>
    <s v="United States"/>
    <s v="South"/>
    <s v="Florida"/>
    <s v="Jupiter"/>
    <n v="33458"/>
    <x v="72"/>
    <s v="Sat"/>
    <d v="2015-03-16T00:00:00"/>
    <n v="2"/>
    <n v="-29.666"/>
    <n v="9"/>
    <n v="511.57"/>
    <n v="90818"/>
    <n v="1"/>
    <n v="62.08"/>
    <s v="Sam"/>
  </r>
  <r>
    <n v="594"/>
    <n v="1"/>
    <s v="Charlie Moore"/>
    <s v="Critical"/>
    <n v="0.09"/>
    <s v="After Discount"/>
    <n v="13.79"/>
    <n v="8.7799999999999994"/>
    <s v="Regular Air"/>
    <s v="Consumer"/>
    <s v="Furniture"/>
    <s v="Office Furnishings"/>
    <s v="Small Box"/>
    <x v="430"/>
    <n v="0.43"/>
    <s v="United States"/>
    <s v="Central"/>
    <s v="Indiana"/>
    <s v="Anderson"/>
    <n v="46016"/>
    <x v="73"/>
    <s v="Sun"/>
    <d v="2015-03-17T00:00:00"/>
    <n v="2"/>
    <n v="-22.12"/>
    <n v="1"/>
    <n v="17.440000000000001"/>
    <n v="86309"/>
    <n v="1"/>
    <n v="13.7"/>
    <s v="Chris"/>
  </r>
  <r>
    <n v="83"/>
    <n v="1"/>
    <s v="Edgar Stone"/>
    <s v="High"/>
    <n v="0.04"/>
    <s v="After Discount"/>
    <n v="296.18"/>
    <n v="54.12"/>
    <s v="Delivery Truck"/>
    <s v="Corporate"/>
    <s v="Furniture"/>
    <s v="Tables"/>
    <s v="Jumbo Box"/>
    <x v="345"/>
    <n v="0.76"/>
    <s v="United States"/>
    <s v="East"/>
    <s v="Ohio"/>
    <s v="Canton"/>
    <n v="44708"/>
    <x v="73"/>
    <s v="Sun"/>
    <d v="2015-03-15T00:00:00"/>
    <n v="0"/>
    <n v="-715.77820599999995"/>
    <n v="6"/>
    <n v="1821.89"/>
    <n v="87365"/>
    <n v="1"/>
    <n v="296.14"/>
    <s v="Erin"/>
  </r>
  <r>
    <n v="1123"/>
    <n v="1"/>
    <s v="Peggy Lanier"/>
    <s v="High"/>
    <n v="0.03"/>
    <s v="After Discount"/>
    <n v="7.3"/>
    <n v="7.72"/>
    <s v="Regular Air"/>
    <s v="Small Business"/>
    <s v="Office Supplies"/>
    <s v="Binders and Binder Accessories"/>
    <s v="Small Box"/>
    <x v="527"/>
    <n v="0.38"/>
    <s v="United States"/>
    <s v="West"/>
    <s v="California"/>
    <s v="Roseville"/>
    <n v="95661"/>
    <x v="73"/>
    <s v="Sun"/>
    <d v="2015-03-18T00:00:00"/>
    <n v="3"/>
    <n v="-127.05200000000001"/>
    <n v="14"/>
    <n v="103.61"/>
    <n v="87015"/>
    <n v="1"/>
    <n v="7.27"/>
    <s v="William"/>
  </r>
  <r>
    <n v="2426"/>
    <n v="1"/>
    <s v="Dorothy Holt"/>
    <s v="High"/>
    <n v="0.08"/>
    <s v="After Discount"/>
    <n v="30.93"/>
    <n v="3.92"/>
    <s v="Regular Air"/>
    <s v="Small Business"/>
    <s v="Furniture"/>
    <s v="Office Furnishings"/>
    <s v="Small Pack"/>
    <x v="528"/>
    <n v="0.44"/>
    <s v="United States"/>
    <s v="Central"/>
    <s v="Texas"/>
    <s v="Irving"/>
    <n v="75061"/>
    <x v="73"/>
    <s v="Sun"/>
    <d v="2015-03-16T00:00:00"/>
    <n v="1"/>
    <n v="63.059100000000001"/>
    <n v="3"/>
    <n v="91.39"/>
    <n v="90859"/>
    <n v="1"/>
    <n v="30.85"/>
    <s v="Chris"/>
  </r>
  <r>
    <n v="724"/>
    <n v="1"/>
    <s v="Beverly Cooke Brooks"/>
    <s v="Medium"/>
    <n v="0.09"/>
    <s v="After Discount"/>
    <n v="125.99"/>
    <n v="8.99"/>
    <s v="Regular Air"/>
    <s v="Consumer"/>
    <s v="Technology"/>
    <s v="Telephones and Communication"/>
    <s v="Small Box"/>
    <x v="529"/>
    <n v="0.55000000000000004"/>
    <s v="United States"/>
    <s v="East"/>
    <s v="Connecticut"/>
    <s v="Stratford"/>
    <n v="6614"/>
    <x v="73"/>
    <s v="Sun"/>
    <d v="2015-03-16T00:00:00"/>
    <n v="1"/>
    <n v="-605.37400000000002"/>
    <n v="1"/>
    <n v="100.38"/>
    <n v="90359"/>
    <n v="1"/>
    <n v="125.89999999999999"/>
    <s v="Erin"/>
  </r>
  <r>
    <n v="727"/>
    <n v="1"/>
    <s v="Lindsay Link"/>
    <s v="Medium"/>
    <n v="0.1"/>
    <s v="After Discount"/>
    <n v="17.98"/>
    <n v="4"/>
    <s v="Regular Air"/>
    <s v="Consumer"/>
    <s v="Technology"/>
    <s v="Computer Peripherals"/>
    <s v="Small Box"/>
    <x v="530"/>
    <n v="0.79"/>
    <s v="United States"/>
    <s v="East"/>
    <s v="Maine"/>
    <s v="Lewiston"/>
    <n v="4240"/>
    <x v="73"/>
    <s v="Sun"/>
    <d v="2015-03-16T00:00:00"/>
    <n v="1"/>
    <n v="-99.55"/>
    <n v="4"/>
    <n v="66.319999999999993"/>
    <n v="90359"/>
    <n v="0"/>
    <n v="17.88"/>
    <s v="Erin"/>
  </r>
  <r>
    <n v="2356"/>
    <n v="1"/>
    <s v="Emma Bloom"/>
    <s v="Medium"/>
    <n v="0"/>
    <s v=" No Discount"/>
    <n v="29.34"/>
    <n v="7.87"/>
    <s v="Regular Air"/>
    <s v="Consumer"/>
    <s v="Furniture"/>
    <s v="Office Furnishings"/>
    <s v="Small Box"/>
    <x v="531"/>
    <n v="0.54"/>
    <s v="United States"/>
    <s v="West"/>
    <s v="Wyoming"/>
    <s v="Rock Springs"/>
    <n v="82901"/>
    <x v="73"/>
    <s v="Sun"/>
    <d v="2015-03-17T00:00:00"/>
    <n v="2"/>
    <n v="385.37"/>
    <n v="22"/>
    <n v="668.38"/>
    <n v="91305"/>
    <n v="1"/>
    <n v="29.34"/>
    <s v="William"/>
  </r>
  <r>
    <n v="2372"/>
    <n v="1"/>
    <s v="Marvin Parrott"/>
    <s v="Medium"/>
    <n v="0.01"/>
    <s v="After Discount"/>
    <n v="1.76"/>
    <n v="0.7"/>
    <s v="Regular Air"/>
    <s v="Corporate"/>
    <s v="Office Supplies"/>
    <s v="Pens &amp; Art Supplies"/>
    <s v="Wrap Bag"/>
    <x v="532"/>
    <n v="0.56000000000000005"/>
    <s v="United States"/>
    <s v="Central"/>
    <s v="Minnesota"/>
    <s v="Duluth"/>
    <n v="55803"/>
    <x v="73"/>
    <s v="Sun"/>
    <d v="2015-03-16T00:00:00"/>
    <n v="1"/>
    <n v="-1.56"/>
    <n v="4"/>
    <n v="7.2"/>
    <n v="90714"/>
    <n v="1"/>
    <n v="1.75"/>
    <s v="Chris"/>
  </r>
  <r>
    <n v="871"/>
    <n v="1"/>
    <s v="Sandy Ellington"/>
    <s v="Not Specified"/>
    <n v="0.03"/>
    <s v="After Discount"/>
    <n v="14.2"/>
    <n v="5.3"/>
    <s v="Regular Air"/>
    <s v="Home Office"/>
    <s v="Furniture"/>
    <s v="Office Furnishings"/>
    <s v="Wrap Bag"/>
    <x v="77"/>
    <n v="0.46"/>
    <s v="United States"/>
    <s v="West"/>
    <s v="Nevada"/>
    <s v="Reno"/>
    <n v="89502"/>
    <x v="73"/>
    <s v="Sun"/>
    <d v="2015-03-17T00:00:00"/>
    <n v="2"/>
    <n v="21.555599999999998"/>
    <n v="2"/>
    <n v="31.24"/>
    <n v="90577"/>
    <n v="1"/>
    <n v="14.17"/>
    <s v="William"/>
  </r>
  <r>
    <n v="1646"/>
    <n v="1"/>
    <s v="Eugene Brewer Knox"/>
    <s v="Not Specified"/>
    <n v="0.06"/>
    <s v="After Discount"/>
    <n v="3.29"/>
    <n v="1.35"/>
    <s v="Regular Air"/>
    <s v="Small Business"/>
    <s v="Office Supplies"/>
    <s v="Rubber Bands"/>
    <s v="Wrap Bag"/>
    <x v="533"/>
    <n v="0.4"/>
    <s v="United States"/>
    <s v="East"/>
    <s v="New York"/>
    <s v="Bethpage"/>
    <n v="11714"/>
    <x v="73"/>
    <s v="Sun"/>
    <d v="2015-03-17T00:00:00"/>
    <n v="2"/>
    <n v="8.5299999999999994"/>
    <n v="11"/>
    <n v="35.97"/>
    <n v="90932"/>
    <n v="1"/>
    <n v="3.23"/>
    <s v="Erin"/>
  </r>
  <r>
    <n v="853"/>
    <n v="1"/>
    <s v="Leah Davenport"/>
    <s v="High"/>
    <n v="0.05"/>
    <s v="After Discount"/>
    <n v="4.24"/>
    <n v="5.41"/>
    <s v="Regular Air"/>
    <s v="Small Business"/>
    <s v="Office Supplies"/>
    <s v="Binders and Binder Accessories"/>
    <s v="Small Box"/>
    <x v="534"/>
    <n v="0.35"/>
    <s v="United States"/>
    <s v="West"/>
    <s v="California"/>
    <s v="Hesperia"/>
    <n v="92345"/>
    <x v="74"/>
    <s v="Mon"/>
    <d v="2015-03-18T00:00:00"/>
    <n v="2"/>
    <n v="-89.216999999999999"/>
    <n v="12"/>
    <n v="50.83"/>
    <n v="88570"/>
    <n v="1"/>
    <n v="4.1900000000000004"/>
    <s v="William"/>
  </r>
  <r>
    <n v="2272"/>
    <n v="1"/>
    <s v="Brett Ingram"/>
    <s v="High"/>
    <n v="0.08"/>
    <s v="After Discount"/>
    <n v="15.73"/>
    <n v="7.42"/>
    <s v="Express Air"/>
    <s v="Corporate"/>
    <s v="Office Supplies"/>
    <s v="Scissors, Rulers and Trimmers"/>
    <s v="Small Pack"/>
    <x v="304"/>
    <n v="0.56000000000000005"/>
    <s v="United States"/>
    <s v="Central"/>
    <s v="Texas"/>
    <s v="Harker Heights"/>
    <n v="76543"/>
    <x v="74"/>
    <s v="Mon"/>
    <d v="2015-03-18T00:00:00"/>
    <n v="2"/>
    <n v="-37.6"/>
    <n v="5"/>
    <n v="78.08"/>
    <n v="90110"/>
    <n v="1"/>
    <n v="15.65"/>
    <s v="Chris"/>
  </r>
  <r>
    <n v="2323"/>
    <n v="1"/>
    <s v="Emma Buckley"/>
    <s v="High"/>
    <n v="0.08"/>
    <s v="After Discount"/>
    <n v="68.81"/>
    <n v="60"/>
    <s v="Delivery Truck"/>
    <s v="Small Business"/>
    <s v="Office Supplies"/>
    <s v="Appliances"/>
    <s v="Jumbo Drum"/>
    <x v="535"/>
    <n v="0.41"/>
    <s v="United States"/>
    <s v="West"/>
    <s v="California"/>
    <s v="Coachella"/>
    <n v="92236"/>
    <x v="74"/>
    <s v="Mon"/>
    <d v="2015-03-17T00:00:00"/>
    <n v="1"/>
    <n v="-550.42999999999995"/>
    <n v="5"/>
    <n v="337.86"/>
    <n v="88721"/>
    <n v="1"/>
    <n v="68.73"/>
    <s v="William"/>
  </r>
  <r>
    <n v="2323"/>
    <n v="0"/>
    <s v="Emma Buckley"/>
    <s v="High"/>
    <n v="0.04"/>
    <s v="After Discount"/>
    <n v="21.38"/>
    <n v="8.99"/>
    <s v="Regular Air"/>
    <s v="Small Business"/>
    <s v="Office Supplies"/>
    <s v="Pens &amp; Art Supplies"/>
    <s v="Small Pack"/>
    <x v="536"/>
    <n v="0.59"/>
    <s v="United States"/>
    <s v="West"/>
    <s v="California"/>
    <s v="Coachella"/>
    <n v="92236"/>
    <x v="74"/>
    <s v="Mon"/>
    <d v="2015-03-18T00:00:00"/>
    <n v="2"/>
    <n v="-52.12"/>
    <n v="4"/>
    <n v="84.21"/>
    <n v="88721"/>
    <n v="0"/>
    <n v="21.34"/>
    <s v="William"/>
  </r>
  <r>
    <n v="145"/>
    <n v="0"/>
    <s v="Rhonda Ivey"/>
    <s v="Low"/>
    <n v="7.0000000000000007E-2"/>
    <s v="After Discount"/>
    <n v="154.13"/>
    <n v="69"/>
    <s v="Express Air"/>
    <s v="Home Office"/>
    <s v="Furniture"/>
    <s v="Tables"/>
    <s v="Large Box"/>
    <x v="296"/>
    <n v="0.68"/>
    <s v="United States"/>
    <s v="East"/>
    <s v="Pennsylvania"/>
    <s v="West Mifflin"/>
    <n v="15122"/>
    <x v="74"/>
    <s v="Mon"/>
    <d v="2015-03-16T00:00:00"/>
    <n v="0"/>
    <n v="-634.73410000000001"/>
    <n v="3"/>
    <n v="453.62"/>
    <n v="91089"/>
    <n v="1"/>
    <n v="154.06"/>
    <s v="Erin"/>
  </r>
  <r>
    <n v="1068"/>
    <n v="1"/>
    <s v="Erik Barr"/>
    <s v="Low"/>
    <n v="0.04"/>
    <s v="After Discount"/>
    <n v="22.84"/>
    <n v="16.87"/>
    <s v="Regular Air"/>
    <s v="Home Office"/>
    <s v="Office Supplies"/>
    <s v="Paper"/>
    <s v="Small Box"/>
    <x v="537"/>
    <n v="0.39"/>
    <s v="United States"/>
    <s v="Central"/>
    <s v="Illinois"/>
    <s v="Calumet City"/>
    <n v="60409"/>
    <x v="74"/>
    <s v="Mon"/>
    <d v="2015-03-16T00:00:00"/>
    <n v="0"/>
    <n v="-97.28"/>
    <n v="12"/>
    <n v="286.39999999999998"/>
    <n v="87109"/>
    <n v="1"/>
    <n v="22.8"/>
    <s v="Chris"/>
  </r>
  <r>
    <n v="2157"/>
    <n v="1"/>
    <s v="Tom Hoyle Honeycutt"/>
    <s v="Low"/>
    <n v="0.05"/>
    <s v="After Discount"/>
    <n v="55.5"/>
    <n v="52.2"/>
    <s v="Regular Air"/>
    <s v="Home Office"/>
    <s v="Furniture"/>
    <s v="Office Furnishings"/>
    <s v="Medium Box"/>
    <x v="538"/>
    <n v="0.72"/>
    <s v="United States"/>
    <s v="Central"/>
    <s v="Michigan"/>
    <s v="Warren"/>
    <n v="48093"/>
    <x v="74"/>
    <s v="Mon"/>
    <d v="2015-03-16T00:00:00"/>
    <n v="0"/>
    <n v="-118.54"/>
    <n v="4"/>
    <n v="253.87"/>
    <n v="90385"/>
    <n v="1"/>
    <n v="55.45"/>
    <s v="Chris"/>
  </r>
  <r>
    <n v="2157"/>
    <n v="0"/>
    <s v="Tom Hoyle Honeycutt"/>
    <s v="Low"/>
    <n v="0.05"/>
    <s v="After Discount"/>
    <n v="442.14"/>
    <n v="14.7"/>
    <s v="Delivery Truck"/>
    <s v="Home Office"/>
    <s v="Technology"/>
    <s v="Office Machines"/>
    <s v="Jumbo Drum"/>
    <x v="426"/>
    <n v="0.56000000000000005"/>
    <s v="United States"/>
    <s v="Central"/>
    <s v="Michigan"/>
    <s v="Warren"/>
    <n v="48093"/>
    <x v="74"/>
    <s v="Mon"/>
    <d v="2015-03-25T00:00:00"/>
    <n v="9"/>
    <n v="2963.48"/>
    <n v="14"/>
    <n v="5880.46"/>
    <n v="90385"/>
    <n v="0"/>
    <n v="442.09"/>
    <s v="Chris"/>
  </r>
  <r>
    <n v="1241"/>
    <n v="1"/>
    <s v="Bradley Schroeder"/>
    <s v="Not Specified"/>
    <n v="0"/>
    <s v=" No Discount"/>
    <n v="387.99"/>
    <n v="19.989999999999998"/>
    <s v="Regular Air"/>
    <s v="Corporate"/>
    <s v="Office Supplies"/>
    <s v="Binders and Binder Accessories"/>
    <s v="Small Box"/>
    <x v="539"/>
    <n v="0.38"/>
    <s v="United States"/>
    <s v="South"/>
    <s v="Alabama"/>
    <s v="Auburn"/>
    <n v="36830"/>
    <x v="74"/>
    <s v="Mon"/>
    <d v="2015-03-17T00:00:00"/>
    <n v="1"/>
    <n v="-70.14"/>
    <n v="23"/>
    <n v="9280.7199999999993"/>
    <n v="90880"/>
    <n v="1"/>
    <n v="387.99"/>
    <s v="Sam"/>
  </r>
  <r>
    <n v="1711"/>
    <n v="1"/>
    <s v="Sharon Long"/>
    <s v="Not Specified"/>
    <n v="7.0000000000000007E-2"/>
    <s v="After Discount"/>
    <n v="7.59"/>
    <n v="4"/>
    <s v="Regular Air"/>
    <s v="Corporate"/>
    <s v="Furniture"/>
    <s v="Office Furnishings"/>
    <s v="Wrap Bag"/>
    <x v="540"/>
    <n v="0.42"/>
    <s v="United States"/>
    <s v="South"/>
    <s v="Georgia"/>
    <s v="Marietta"/>
    <n v="30062"/>
    <x v="74"/>
    <s v="Mon"/>
    <d v="2015-03-18T00:00:00"/>
    <n v="2"/>
    <n v="-167.048"/>
    <n v="3"/>
    <n v="22.48"/>
    <n v="87747"/>
    <n v="1"/>
    <n v="7.52"/>
    <s v="Sam"/>
  </r>
  <r>
    <n v="2030"/>
    <n v="1"/>
    <s v="Lindsay O'Connell"/>
    <s v="Critical"/>
    <n v="0.04"/>
    <s v="After Discount"/>
    <n v="120.97"/>
    <n v="7.11"/>
    <s v="Regular Air"/>
    <s v="Corporate"/>
    <s v="Technology"/>
    <s v="Office Machines"/>
    <s v="Medium Box"/>
    <x v="541"/>
    <n v="0.36"/>
    <s v="United States"/>
    <s v="Central"/>
    <s v="Texas"/>
    <s v="Greenville"/>
    <n v="75401"/>
    <x v="75"/>
    <s v="Tue"/>
    <d v="2015-03-17T00:00:00"/>
    <n v="0"/>
    <n v="1320.5496000000001"/>
    <n v="16"/>
    <n v="1913.84"/>
    <n v="91059"/>
    <n v="1"/>
    <n v="120.92999999999999"/>
    <s v="Chris"/>
  </r>
  <r>
    <n v="2030"/>
    <n v="0"/>
    <s v="Lindsay O'Connell"/>
    <s v="Critical"/>
    <n v="0"/>
    <s v=" No Discount"/>
    <n v="195.99"/>
    <n v="4.2"/>
    <s v="Regular Air"/>
    <s v="Corporate"/>
    <s v="Technology"/>
    <s v="Telephones and Communication"/>
    <s v="Small Box"/>
    <x v="542"/>
    <n v="0.6"/>
    <s v="United States"/>
    <s v="Central"/>
    <s v="Texas"/>
    <s v="Greenville"/>
    <n v="75401"/>
    <x v="75"/>
    <s v="Tue"/>
    <d v="2015-03-19T00:00:00"/>
    <n v="2"/>
    <n v="1585.5029999999999"/>
    <n v="16"/>
    <n v="2692.12"/>
    <n v="91059"/>
    <n v="0"/>
    <n v="195.99"/>
    <s v="Chris"/>
  </r>
  <r>
    <n v="2647"/>
    <n v="1"/>
    <s v="Teresa Bishop"/>
    <s v="Low"/>
    <n v="0.1"/>
    <s v="After Discount"/>
    <n v="10.98"/>
    <n v="3.99"/>
    <s v="Regular Air"/>
    <s v="Corporate"/>
    <s v="Office Supplies"/>
    <s v="Appliances"/>
    <s v="Small Box"/>
    <x v="543"/>
    <n v="0.57999999999999996"/>
    <s v="United States"/>
    <s v="West"/>
    <s v="California"/>
    <s v="Bakersfield"/>
    <n v="93309"/>
    <x v="75"/>
    <s v="Tue"/>
    <d v="2015-03-24T00:00:00"/>
    <n v="7"/>
    <n v="-21.03"/>
    <n v="5"/>
    <n v="52.21"/>
    <n v="91386"/>
    <n v="1"/>
    <n v="10.88"/>
    <s v="William"/>
  </r>
  <r>
    <n v="2647"/>
    <n v="0"/>
    <s v="Teresa Bishop"/>
    <s v="Low"/>
    <n v="0.01"/>
    <s v="After Discount"/>
    <n v="39.979999999999997"/>
    <n v="9.1999999999999993"/>
    <s v="Regular Air"/>
    <s v="Corporate"/>
    <s v="Furniture"/>
    <s v="Office Furnishings"/>
    <s v="Wrap Bag"/>
    <x v="544"/>
    <n v="0.65"/>
    <s v="United States"/>
    <s v="West"/>
    <s v="California"/>
    <s v="Bakersfield"/>
    <n v="93309"/>
    <x v="75"/>
    <s v="Tue"/>
    <d v="2015-03-19T00:00:00"/>
    <n v="2"/>
    <n v="117.52079999999999"/>
    <n v="4"/>
    <n v="170.32"/>
    <n v="91386"/>
    <n v="0"/>
    <n v="39.97"/>
    <s v="William"/>
  </r>
  <r>
    <n v="339"/>
    <n v="1"/>
    <s v="Bobby Clements"/>
    <s v="Medium"/>
    <n v="0.08"/>
    <s v="After Discount"/>
    <n v="7.77"/>
    <n v="9.23"/>
    <s v="Regular Air"/>
    <s v="Corporate"/>
    <s v="Office Supplies"/>
    <s v="Appliances"/>
    <s v="Small Box"/>
    <x v="140"/>
    <n v="0.57999999999999996"/>
    <s v="United States"/>
    <s v="East"/>
    <s v="Ohio"/>
    <s v="Columbus"/>
    <n v="43229"/>
    <x v="75"/>
    <s v="Tue"/>
    <d v="2015-03-18T00:00:00"/>
    <n v="1"/>
    <n v="-83.65"/>
    <n v="5"/>
    <n v="40.299999999999997"/>
    <n v="90583"/>
    <n v="1"/>
    <n v="7.6899999999999995"/>
    <s v="Erin"/>
  </r>
  <r>
    <n v="339"/>
    <n v="0"/>
    <s v="Bobby Clements"/>
    <s v="Medium"/>
    <n v="7.0000000000000007E-2"/>
    <s v="After Discount"/>
    <n v="7.59"/>
    <n v="4"/>
    <s v="Regular Air"/>
    <s v="Corporate"/>
    <s v="Furniture"/>
    <s v="Office Furnishings"/>
    <s v="Wrap Bag"/>
    <x v="540"/>
    <n v="0.42"/>
    <s v="United States"/>
    <s v="East"/>
    <s v="Ohio"/>
    <s v="Columbus"/>
    <n v="43229"/>
    <x v="75"/>
    <s v="Tue"/>
    <d v="2015-03-19T00:00:00"/>
    <n v="2"/>
    <n v="24.39"/>
    <n v="15"/>
    <n v="111.88"/>
    <n v="90583"/>
    <n v="0"/>
    <n v="7.52"/>
    <s v="Erin"/>
  </r>
  <r>
    <n v="1808"/>
    <n v="1"/>
    <s v="Joyce Knox"/>
    <s v="Medium"/>
    <n v="0.01"/>
    <s v="After Discount"/>
    <n v="8.1199999999999992"/>
    <n v="2.83"/>
    <s v="Express Air"/>
    <s v="Home Office"/>
    <s v="Technology"/>
    <s v="Computer Peripherals"/>
    <s v="Small Pack"/>
    <x v="545"/>
    <n v="0.77"/>
    <s v="United States"/>
    <s v="East"/>
    <s v="West Virginia"/>
    <s v="Parkersburg"/>
    <n v="26101"/>
    <x v="75"/>
    <s v="Tue"/>
    <d v="2015-03-18T00:00:00"/>
    <n v="1"/>
    <n v="-40.76"/>
    <n v="10"/>
    <n v="88.64"/>
    <n v="89251"/>
    <n v="1"/>
    <n v="8.11"/>
    <s v="Erin"/>
  </r>
  <r>
    <n v="1364"/>
    <n v="1"/>
    <s v="Chris Ford"/>
    <s v="Not Specified"/>
    <n v="0.1"/>
    <s v="After Discount"/>
    <n v="5.98"/>
    <n v="5.35"/>
    <s v="Regular Air"/>
    <s v="Home Office"/>
    <s v="Office Supplies"/>
    <s v="Paper"/>
    <s v="Small Box"/>
    <x v="258"/>
    <n v="0.4"/>
    <s v="United States"/>
    <s v="East"/>
    <s v="Maryland"/>
    <s v="Camp Springs"/>
    <n v="20746"/>
    <x v="75"/>
    <s v="Tue"/>
    <d v="2015-03-17T00:00:00"/>
    <n v="0"/>
    <n v="-90.26"/>
    <n v="10"/>
    <n v="57.34"/>
    <n v="89994"/>
    <n v="1"/>
    <n v="5.8800000000000008"/>
    <s v="Erin"/>
  </r>
  <r>
    <n v="3001"/>
    <n v="1"/>
    <s v="Anthony Foley"/>
    <s v="Not Specified"/>
    <n v="0.03"/>
    <s v="After Discount"/>
    <n v="5.4"/>
    <n v="7.78"/>
    <s v="Regular Air"/>
    <s v="Consumer"/>
    <s v="Office Supplies"/>
    <s v="Binders and Binder Accessories"/>
    <s v="Small Box"/>
    <x v="477"/>
    <n v="0.37"/>
    <s v="United States"/>
    <s v="Central"/>
    <s v="Michigan"/>
    <s v="Port Huron"/>
    <n v="48060"/>
    <x v="75"/>
    <s v="Tue"/>
    <d v="2015-03-19T00:00:00"/>
    <n v="2"/>
    <n v="-237.54400000000001"/>
    <n v="21"/>
    <n v="117.87"/>
    <n v="87043"/>
    <n v="1"/>
    <n v="5.37"/>
    <s v="Chris"/>
  </r>
  <r>
    <n v="2127"/>
    <n v="1"/>
    <s v="Joyce Kern"/>
    <s v="Critical"/>
    <n v="0.1"/>
    <s v="After Discount"/>
    <n v="5.98"/>
    <n v="5.14"/>
    <s v="Regular Air"/>
    <s v="Home Office"/>
    <s v="Office Supplies"/>
    <s v="Paper"/>
    <s v="Small Box"/>
    <x v="546"/>
    <n v="0.36"/>
    <s v="United States"/>
    <s v="Central"/>
    <s v="Michigan"/>
    <s v="Sterling Heights"/>
    <n v="48310"/>
    <x v="76"/>
    <s v="Wed"/>
    <d v="2015-03-20T00:00:00"/>
    <n v="2"/>
    <n v="-49.53"/>
    <n v="6"/>
    <n v="33.950000000000003"/>
    <n v="88418"/>
    <n v="1"/>
    <n v="5.8800000000000008"/>
    <s v="Chris"/>
  </r>
  <r>
    <n v="3191"/>
    <n v="1"/>
    <s v="Jenny Hawkins"/>
    <s v="Critical"/>
    <n v="0.01"/>
    <s v="After Discount"/>
    <n v="20.99"/>
    <n v="4.8099999999999996"/>
    <s v="Regular Air"/>
    <s v="Corporate"/>
    <s v="Technology"/>
    <s v="Telephones and Communication"/>
    <s v="Medium Box"/>
    <x v="463"/>
    <n v="0.57999999999999996"/>
    <s v="United States"/>
    <s v="Central"/>
    <s v="Wisconsin"/>
    <s v="Stevens Point"/>
    <n v="54481"/>
    <x v="76"/>
    <s v="Wed"/>
    <d v="2015-03-18T00:00:00"/>
    <n v="0"/>
    <n v="-9.1080000000000005"/>
    <n v="5"/>
    <n v="93.81"/>
    <n v="86447"/>
    <n v="1"/>
    <n v="20.979999999999997"/>
    <s v="Chris"/>
  </r>
  <r>
    <n v="1197"/>
    <n v="1"/>
    <s v="Grace McNeill Hunt"/>
    <s v="High"/>
    <n v="0.08"/>
    <s v="After Discount"/>
    <n v="355.98"/>
    <n v="58.92"/>
    <s v="Delivery Truck"/>
    <s v="Small Business"/>
    <s v="Furniture"/>
    <s v="Chairs &amp; Chairmats"/>
    <s v="Jumbo Drum"/>
    <x v="217"/>
    <n v="0.64"/>
    <s v="United States"/>
    <s v="East"/>
    <s v="Massachusetts"/>
    <s v="Sudbury"/>
    <n v="1776"/>
    <x v="76"/>
    <s v="Wed"/>
    <d v="2015-03-20T00:00:00"/>
    <n v="2"/>
    <n v="103.83"/>
    <n v="4"/>
    <n v="1350.94"/>
    <n v="87583"/>
    <n v="1"/>
    <n v="355.90000000000003"/>
    <s v="Erin"/>
  </r>
  <r>
    <n v="1894"/>
    <n v="0"/>
    <s v="Maureen Herbert Hood"/>
    <s v="High"/>
    <n v="0.01"/>
    <s v="After Discount"/>
    <n v="26.17"/>
    <n v="1.39"/>
    <s v="Regular Air"/>
    <s v="Consumer"/>
    <s v="Office Supplies"/>
    <s v="Envelopes"/>
    <s v="Small Box"/>
    <x v="547"/>
    <n v="0.38"/>
    <s v="United States"/>
    <s v="Central"/>
    <s v="Wisconsin"/>
    <s v="Appleton"/>
    <n v="54915"/>
    <x v="76"/>
    <s v="Wed"/>
    <d v="2015-03-19T00:00:00"/>
    <n v="1"/>
    <n v="237.04259999999999"/>
    <n v="13"/>
    <n v="343.54"/>
    <n v="91263"/>
    <n v="1"/>
    <n v="26.16"/>
    <s v="Chris"/>
  </r>
  <r>
    <n v="1015"/>
    <n v="1"/>
    <s v="Beverly Cameron"/>
    <s v="Medium"/>
    <n v="0"/>
    <s v=" No Discount"/>
    <n v="43.98"/>
    <n v="8.99"/>
    <s v="Regular Air"/>
    <s v="Home Office"/>
    <s v="Office Supplies"/>
    <s v="Pens &amp; Art Supplies"/>
    <s v="Small Pack"/>
    <x v="262"/>
    <n v="0.57999999999999996"/>
    <s v="United States"/>
    <s v="South"/>
    <s v="North Carolina"/>
    <s v="Apex"/>
    <n v="27502"/>
    <x v="76"/>
    <s v="Wed"/>
    <d v="2015-03-18T00:00:00"/>
    <n v="0"/>
    <n v="829.46699999999998"/>
    <n v="14"/>
    <n v="650.70000000000005"/>
    <n v="88390"/>
    <n v="1"/>
    <n v="43.98"/>
    <s v="Sam"/>
  </r>
  <r>
    <n v="1967"/>
    <n v="1"/>
    <s v="Carolyn Hoffman"/>
    <s v="Medium"/>
    <n v="0.01"/>
    <s v="After Discount"/>
    <n v="78.650000000000006"/>
    <n v="13.99"/>
    <s v="Express Air"/>
    <s v="Small Business"/>
    <s v="Office Supplies"/>
    <s v="Appliances"/>
    <s v="Medium Box"/>
    <x v="548"/>
    <n v="0.52"/>
    <s v="United States"/>
    <s v="Central"/>
    <s v="Iowa"/>
    <s v="Clinton"/>
    <n v="52732"/>
    <x v="76"/>
    <s v="Wed"/>
    <d v="2015-03-19T00:00:00"/>
    <n v="1"/>
    <n v="442.36590000000001"/>
    <n v="8"/>
    <n v="641.11"/>
    <n v="89456"/>
    <n v="1"/>
    <n v="78.64"/>
    <s v="Chris"/>
  </r>
  <r>
    <n v="2030"/>
    <n v="0"/>
    <s v="Lindsay O'Connell"/>
    <s v="Medium"/>
    <n v="0.03"/>
    <s v="After Discount"/>
    <n v="55.98"/>
    <n v="4.8600000000000003"/>
    <s v="Regular Air"/>
    <s v="Corporate"/>
    <s v="Office Supplies"/>
    <s v="Paper"/>
    <s v="Small Box"/>
    <x v="549"/>
    <n v="0.36"/>
    <s v="United States"/>
    <s v="Central"/>
    <s v="Texas"/>
    <s v="Greenville"/>
    <n v="75401"/>
    <x v="76"/>
    <s v="Wed"/>
    <d v="2015-03-20T00:00:00"/>
    <n v="2"/>
    <n v="526.04219999999998"/>
    <n v="13"/>
    <n v="762.38"/>
    <n v="91060"/>
    <n v="1"/>
    <n v="55.949999999999996"/>
    <s v="Chris"/>
  </r>
  <r>
    <n v="2745"/>
    <n v="1"/>
    <s v="Arnold Gay"/>
    <s v="Medium"/>
    <n v="0.01"/>
    <s v="After Discount"/>
    <n v="220.98"/>
    <n v="64.66"/>
    <s v="Delivery Truck"/>
    <s v="Corporate"/>
    <s v="Furniture"/>
    <s v="Bookcases"/>
    <s v="Jumbo Box"/>
    <x v="550"/>
    <n v="0.62"/>
    <s v="United States"/>
    <s v="West"/>
    <s v="Arizona"/>
    <s v="Chandler"/>
    <n v="85224"/>
    <x v="76"/>
    <s v="Wed"/>
    <d v="2015-03-19T00:00:00"/>
    <n v="1"/>
    <n v="1049.03"/>
    <n v="11"/>
    <n v="2591.09"/>
    <n v="86184"/>
    <n v="1"/>
    <n v="220.97"/>
    <s v="William"/>
  </r>
  <r>
    <n v="2747"/>
    <n v="0"/>
    <s v="Brian Grady"/>
    <s v="Medium"/>
    <n v="0.01"/>
    <s v="After Discount"/>
    <n v="220.98"/>
    <n v="64.66"/>
    <s v="Delivery Truck"/>
    <s v="Corporate"/>
    <s v="Furniture"/>
    <s v="Bookcases"/>
    <s v="Jumbo Box"/>
    <x v="550"/>
    <n v="0.62"/>
    <s v="United States"/>
    <s v="East"/>
    <s v="New York"/>
    <s v="New York City"/>
    <n v="10115"/>
    <x v="76"/>
    <s v="Wed"/>
    <d v="2015-03-19T00:00:00"/>
    <n v="1"/>
    <n v="1049.03"/>
    <n v="44"/>
    <n v="10364.36"/>
    <n v="23751"/>
    <n v="1"/>
    <n v="220.97"/>
    <s v="Erin"/>
  </r>
  <r>
    <n v="485"/>
    <n v="1"/>
    <s v="Edward Leonard"/>
    <s v="Not Specified"/>
    <n v="0.05"/>
    <s v="After Discount"/>
    <n v="2.88"/>
    <n v="0.5"/>
    <s v="Regular Air"/>
    <s v="Corporate"/>
    <s v="Office Supplies"/>
    <s v="Labels"/>
    <s v="Small Box"/>
    <x v="551"/>
    <n v="0.36"/>
    <s v="United States"/>
    <s v="West"/>
    <s v="California"/>
    <s v="Fresno"/>
    <n v="93727"/>
    <x v="76"/>
    <s v="Wed"/>
    <d v="2015-03-20T00:00:00"/>
    <n v="2"/>
    <n v="6.0513000000000003"/>
    <n v="3"/>
    <n v="8.77"/>
    <n v="91062"/>
    <n v="1"/>
    <n v="2.83"/>
    <s v="William"/>
  </r>
  <r>
    <n v="383"/>
    <n v="1"/>
    <s v="Renee Alston"/>
    <s v="Critical"/>
    <n v="0.06"/>
    <s v="After Discount"/>
    <n v="5.34"/>
    <n v="5.63"/>
    <s v="Regular Air"/>
    <s v="Corporate"/>
    <s v="Office Supplies"/>
    <s v="Binders and Binder Accessories"/>
    <s v="Small Box"/>
    <x v="552"/>
    <n v="0.39"/>
    <s v="United States"/>
    <s v="East"/>
    <s v="Pennsylvania"/>
    <s v="Drexel Hill"/>
    <n v="19026"/>
    <x v="77"/>
    <s v="Thu"/>
    <d v="2015-03-19T00:00:00"/>
    <n v="0"/>
    <n v="-82.822999999999993"/>
    <n v="7"/>
    <n v="38.65"/>
    <n v="88928"/>
    <n v="1"/>
    <n v="5.28"/>
    <s v="Erin"/>
  </r>
  <r>
    <n v="383"/>
    <n v="0"/>
    <s v="Renee Alston"/>
    <s v="Critical"/>
    <n v="7.0000000000000007E-2"/>
    <s v="After Discount"/>
    <n v="65.989999999999995"/>
    <n v="5.26"/>
    <s v="Express Air"/>
    <s v="Corporate"/>
    <s v="Technology"/>
    <s v="Telephones and Communication"/>
    <s v="Small Box"/>
    <x v="553"/>
    <n v="0.56000000000000005"/>
    <s v="United States"/>
    <s v="East"/>
    <s v="Pennsylvania"/>
    <s v="Drexel Hill"/>
    <n v="19026"/>
    <x v="77"/>
    <s v="Thu"/>
    <d v="2015-03-21T00:00:00"/>
    <n v="2"/>
    <n v="107.08199999999999"/>
    <n v="5"/>
    <n v="279.83"/>
    <n v="88928"/>
    <n v="0"/>
    <n v="65.92"/>
    <s v="Erin"/>
  </r>
  <r>
    <n v="770"/>
    <n v="1"/>
    <s v="Geraldine Puckett"/>
    <s v="Critical"/>
    <n v="0.08"/>
    <s v="After Discount"/>
    <n v="30.73"/>
    <n v="4"/>
    <s v="Regular Air"/>
    <s v="Small Business"/>
    <s v="Technology"/>
    <s v="Computer Peripherals"/>
    <s v="Small Box"/>
    <x v="210"/>
    <n v="0.75"/>
    <s v="United States"/>
    <s v="West"/>
    <s v="Oregon"/>
    <s v="Tualatin"/>
    <n v="97062"/>
    <x v="77"/>
    <s v="Thu"/>
    <d v="2015-03-19T00:00:00"/>
    <n v="0"/>
    <n v="-45.07"/>
    <n v="14"/>
    <n v="429.33"/>
    <n v="88667"/>
    <n v="1"/>
    <n v="30.650000000000002"/>
    <s v="William"/>
  </r>
  <r>
    <n v="771"/>
    <n v="1"/>
    <s v="Deborah Paul"/>
    <s v="Critical"/>
    <n v="0.05"/>
    <s v="After Discount"/>
    <n v="14.56"/>
    <n v="3.5"/>
    <s v="Regular Air"/>
    <s v="Small Business"/>
    <s v="Office Supplies"/>
    <s v="Appliances"/>
    <s v="Small Box"/>
    <x v="92"/>
    <n v="0.57999999999999996"/>
    <s v="United States"/>
    <s v="West"/>
    <s v="Oregon"/>
    <s v="West Linn"/>
    <n v="97068"/>
    <x v="77"/>
    <s v="Thu"/>
    <d v="2015-03-21T00:00:00"/>
    <n v="2"/>
    <n v="-8.5299999999999994"/>
    <n v="3"/>
    <n v="44.66"/>
    <n v="88667"/>
    <n v="0"/>
    <n v="14.51"/>
    <s v="William"/>
  </r>
  <r>
    <n v="771"/>
    <n v="0"/>
    <s v="Deborah Paul"/>
    <s v="Critical"/>
    <n v="0"/>
    <s v=" No Discount"/>
    <n v="299.99"/>
    <n v="11.64"/>
    <s v="Regular Air"/>
    <s v="Small Business"/>
    <s v="Technology"/>
    <s v="Copiers and Fax"/>
    <s v="Large Box"/>
    <x v="554"/>
    <n v="0.5"/>
    <s v="United States"/>
    <s v="West"/>
    <s v="Oregon"/>
    <s v="West Linn"/>
    <n v="97068"/>
    <x v="77"/>
    <s v="Thu"/>
    <d v="2015-03-21T00:00:00"/>
    <n v="2"/>
    <n v="285.95"/>
    <n v="5"/>
    <n v="1619.95"/>
    <n v="88667"/>
    <n v="0"/>
    <n v="299.99"/>
    <s v="William"/>
  </r>
  <r>
    <n v="2502"/>
    <n v="1"/>
    <s v="Toni Owens Poe"/>
    <s v="High"/>
    <n v="0.1"/>
    <s v="After Discount"/>
    <n v="24.92"/>
    <n v="12.98"/>
    <s v="Regular Air"/>
    <s v="Home Office"/>
    <s v="Office Supplies"/>
    <s v="Binders and Binder Accessories"/>
    <s v="Small Box"/>
    <x v="555"/>
    <n v="0.39"/>
    <s v="United States"/>
    <s v="Central"/>
    <s v="Indiana"/>
    <s v="Munster"/>
    <n v="46321"/>
    <x v="77"/>
    <s v="Thu"/>
    <d v="2015-03-19T00:00:00"/>
    <n v="0"/>
    <n v="-45.816000000000003"/>
    <n v="3"/>
    <n v="70.819999999999993"/>
    <n v="91310"/>
    <n v="1"/>
    <n v="24.82"/>
    <s v="Chris"/>
  </r>
  <r>
    <n v="2502"/>
    <n v="0"/>
    <s v="Toni Owens Poe"/>
    <s v="High"/>
    <n v="0"/>
    <s v=" No Discount"/>
    <n v="12.28"/>
    <n v="6.35"/>
    <s v="Express Air"/>
    <s v="Home Office"/>
    <s v="Office Supplies"/>
    <s v="Paper"/>
    <s v="Small Box"/>
    <x v="556"/>
    <n v="0.38"/>
    <s v="United States"/>
    <s v="Central"/>
    <s v="Indiana"/>
    <s v="Munster"/>
    <n v="46321"/>
    <x v="77"/>
    <s v="Thu"/>
    <d v="2015-03-20T00:00:00"/>
    <n v="1"/>
    <n v="30.63"/>
    <n v="7"/>
    <n v="90.44"/>
    <n v="91310"/>
    <n v="0"/>
    <n v="12.28"/>
    <s v="Chris"/>
  </r>
  <r>
    <n v="2621"/>
    <n v="1"/>
    <s v="Robyn Hayes"/>
    <s v="High"/>
    <n v="0.03"/>
    <s v="After Discount"/>
    <n v="40.97"/>
    <n v="8.99"/>
    <s v="Express Air"/>
    <s v="Corporate"/>
    <s v="Office Supplies"/>
    <s v="Pens &amp; Art Supplies"/>
    <s v="Small Pack"/>
    <x v="557"/>
    <n v="0.59"/>
    <s v="United States"/>
    <s v="South"/>
    <s v="Tennessee"/>
    <s v="Brentwood"/>
    <n v="37027"/>
    <x v="77"/>
    <s v="Thu"/>
    <d v="2015-03-20T00:00:00"/>
    <n v="1"/>
    <n v="-177.05799999999999"/>
    <n v="5"/>
    <n v="207.22"/>
    <n v="88016"/>
    <n v="1"/>
    <n v="40.94"/>
    <s v="Sam"/>
  </r>
  <r>
    <n v="2840"/>
    <n v="1"/>
    <s v="Bob Berg"/>
    <s v="High"/>
    <n v="0"/>
    <s v=" No Discount"/>
    <n v="21.98"/>
    <n v="2.87"/>
    <s v="Regular Air"/>
    <s v="Corporate"/>
    <s v="Office Supplies"/>
    <s v="Pens &amp; Art Supplies"/>
    <s v="Small Pack"/>
    <x v="558"/>
    <n v="0.55000000000000004"/>
    <s v="United States"/>
    <s v="South"/>
    <s v="Florida"/>
    <s v="North Miami"/>
    <n v="33161"/>
    <x v="77"/>
    <s v="Thu"/>
    <d v="2015-03-20T00:00:00"/>
    <n v="1"/>
    <n v="21.096"/>
    <n v="16"/>
    <n v="360.03"/>
    <n v="87884"/>
    <n v="1"/>
    <n v="21.98"/>
    <s v="Sam"/>
  </r>
  <r>
    <n v="2882"/>
    <n v="0"/>
    <s v="Andrew Gonzalez"/>
    <s v="High"/>
    <n v="7.0000000000000007E-2"/>
    <s v="After Discount"/>
    <n v="28.99"/>
    <n v="8.59"/>
    <s v="Regular Air"/>
    <s v="Consumer"/>
    <s v="Technology"/>
    <s v="Telephones and Communication"/>
    <s v="Medium Box"/>
    <x v="329"/>
    <n v="0.56000000000000005"/>
    <s v="United States"/>
    <s v="South"/>
    <s v="North Carolina"/>
    <s v="Charlotte"/>
    <n v="28206"/>
    <x v="77"/>
    <s v="Thu"/>
    <d v="2015-03-19T00:00:00"/>
    <n v="0"/>
    <n v="-16.063739999999999"/>
    <n v="39"/>
    <n v="936.8"/>
    <n v="16676"/>
    <n v="1"/>
    <n v="28.919999999999998"/>
    <s v="Sam"/>
  </r>
  <r>
    <n v="2884"/>
    <n v="1"/>
    <s v="Stuart C Robinson"/>
    <s v="High"/>
    <n v="7.0000000000000007E-2"/>
    <s v="After Discount"/>
    <n v="28.99"/>
    <n v="8.59"/>
    <s v="Regular Air"/>
    <s v="Consumer"/>
    <s v="Technology"/>
    <s v="Telephones and Communication"/>
    <s v="Medium Box"/>
    <x v="329"/>
    <n v="0.56000000000000005"/>
    <s v="United States"/>
    <s v="East"/>
    <s v="Ohio"/>
    <s v="North Ridgeville"/>
    <n v="44039"/>
    <x v="77"/>
    <s v="Thu"/>
    <d v="2015-03-19T00:00:00"/>
    <n v="0"/>
    <n v="-12.077999999999999"/>
    <n v="10"/>
    <n v="240.21"/>
    <n v="87631"/>
    <n v="1"/>
    <n v="28.919999999999998"/>
    <s v="Erin"/>
  </r>
  <r>
    <n v="3222"/>
    <n v="1"/>
    <s v="Diane Lu"/>
    <s v="High"/>
    <n v="0.04"/>
    <s v="After Discount"/>
    <n v="39.479999999999997"/>
    <n v="1.99"/>
    <s v="Express Air"/>
    <s v="Corporate"/>
    <s v="Technology"/>
    <s v="Computer Peripherals"/>
    <s v="Small Pack"/>
    <x v="404"/>
    <n v="0.54"/>
    <s v="United States"/>
    <s v="South"/>
    <s v="Florida"/>
    <s v="Tallahassee"/>
    <n v="32303"/>
    <x v="77"/>
    <s v="Thu"/>
    <d v="2015-03-19T00:00:00"/>
    <n v="0"/>
    <n v="-1535.4864"/>
    <n v="8"/>
    <n v="332.16"/>
    <n v="90814"/>
    <n v="1"/>
    <n v="39.44"/>
    <s v="Sam"/>
  </r>
  <r>
    <n v="3222"/>
    <n v="0"/>
    <s v="Diane Lu"/>
    <s v="High"/>
    <n v="0"/>
    <s v=" No Discount"/>
    <n v="8.1199999999999992"/>
    <n v="2.83"/>
    <s v="Regular Air"/>
    <s v="Corporate"/>
    <s v="Technology"/>
    <s v="Computer Peripherals"/>
    <s v="Small Pack"/>
    <x v="545"/>
    <n v="0.77"/>
    <s v="United States"/>
    <s v="South"/>
    <s v="Florida"/>
    <s v="Tallahassee"/>
    <n v="32303"/>
    <x v="77"/>
    <s v="Thu"/>
    <d v="2015-03-20T00:00:00"/>
    <n v="1"/>
    <n v="-159.32"/>
    <n v="17"/>
    <n v="147.62"/>
    <n v="90814"/>
    <n v="0"/>
    <n v="8.1199999999999992"/>
    <s v="Sam"/>
  </r>
  <r>
    <n v="1852"/>
    <n v="1"/>
    <s v="Joy Kaplan McNeill"/>
    <s v="Not Specified"/>
    <n v="0.06"/>
    <s v="After Discount"/>
    <n v="6.48"/>
    <n v="5.14"/>
    <s v="Express Air"/>
    <s v="Home Office"/>
    <s v="Office Supplies"/>
    <s v="Paper"/>
    <s v="Small Box"/>
    <x v="559"/>
    <n v="0.37"/>
    <s v="United States"/>
    <s v="West"/>
    <s v="California"/>
    <s v="Carlsbad"/>
    <n v="92008"/>
    <x v="77"/>
    <s v="Thu"/>
    <d v="2015-03-21T00:00:00"/>
    <n v="2"/>
    <n v="-28.45"/>
    <n v="10"/>
    <n v="68.34"/>
    <n v="86847"/>
    <n v="1"/>
    <n v="6.4200000000000008"/>
    <s v="William"/>
  </r>
  <r>
    <n v="1854"/>
    <n v="1"/>
    <s v="Erika Morgan"/>
    <s v="Not Specified"/>
    <n v="0.02"/>
    <s v="After Discount"/>
    <n v="30.73"/>
    <n v="4"/>
    <s v="Regular Air"/>
    <s v="Home Office"/>
    <s v="Technology"/>
    <s v="Computer Peripherals"/>
    <s v="Small Box"/>
    <x v="210"/>
    <n v="0.75"/>
    <s v="United States"/>
    <s v="East"/>
    <s v="Connecticut"/>
    <s v="Seymour"/>
    <n v="6478"/>
    <x v="77"/>
    <s v="Thu"/>
    <d v="2015-03-22T00:00:00"/>
    <n v="3"/>
    <n v="72.78"/>
    <n v="16"/>
    <n v="522.22"/>
    <n v="86847"/>
    <n v="0"/>
    <n v="30.71"/>
    <s v="Erin"/>
  </r>
  <r>
    <n v="2639"/>
    <n v="1"/>
    <s v="Marianne Connor"/>
    <s v="Not Specified"/>
    <n v="0.05"/>
    <s v="After Discount"/>
    <n v="4.9800000000000004"/>
    <n v="0.49"/>
    <s v="Regular Air"/>
    <s v="Consumer"/>
    <s v="Office Supplies"/>
    <s v="Labels"/>
    <s v="Small Box"/>
    <x v="352"/>
    <n v="0.39"/>
    <s v="United States"/>
    <s v="West"/>
    <s v="New Mexico"/>
    <s v="Roswell"/>
    <n v="88201"/>
    <x v="77"/>
    <s v="Thu"/>
    <d v="2015-03-19T00:00:00"/>
    <n v="0"/>
    <n v="3.84"/>
    <n v="3"/>
    <n v="14.2"/>
    <n v="90952"/>
    <n v="1"/>
    <n v="4.9300000000000006"/>
    <s v="William"/>
  </r>
  <r>
    <n v="3105"/>
    <n v="1"/>
    <s v="Lawrence Hester"/>
    <s v="Critical"/>
    <n v="0.04"/>
    <s v="After Discount"/>
    <n v="3.08"/>
    <n v="0.99"/>
    <s v="Regular Air"/>
    <s v="Home Office"/>
    <s v="Office Supplies"/>
    <s v="Labels"/>
    <s v="Small Box"/>
    <x v="204"/>
    <n v="0.37"/>
    <s v="United States"/>
    <s v="South"/>
    <s v="Kentucky"/>
    <s v="Murray"/>
    <n v="42071"/>
    <x v="78"/>
    <s v="Fri"/>
    <d v="2015-03-21T00:00:00"/>
    <n v="1"/>
    <n v="13.8"/>
    <n v="19"/>
    <n v="60.01"/>
    <n v="86327"/>
    <n v="1"/>
    <n v="3.04"/>
    <s v="Sam"/>
  </r>
  <r>
    <n v="3105"/>
    <n v="0"/>
    <s v="Lawrence Hester"/>
    <s v="Critical"/>
    <n v="0.02"/>
    <s v="After Discount"/>
    <n v="6.48"/>
    <n v="5.9"/>
    <s v="Regular Air"/>
    <s v="Home Office"/>
    <s v="Office Supplies"/>
    <s v="Paper"/>
    <s v="Small Box"/>
    <x v="560"/>
    <n v="0.37"/>
    <s v="United States"/>
    <s v="South"/>
    <s v="Kentucky"/>
    <s v="Murray"/>
    <n v="42071"/>
    <x v="78"/>
    <s v="Fri"/>
    <d v="2015-03-21T00:00:00"/>
    <n v="1"/>
    <n v="4.3920000000000003"/>
    <n v="13"/>
    <n v="90.98"/>
    <n v="86327"/>
    <n v="0"/>
    <n v="6.4600000000000009"/>
    <s v="Sam"/>
  </r>
  <r>
    <n v="3105"/>
    <n v="0"/>
    <s v="Lawrence Hester"/>
    <s v="Critical"/>
    <n v="0.04"/>
    <s v="After Discount"/>
    <n v="125.99"/>
    <n v="4.2"/>
    <s v="Regular Air"/>
    <s v="Home Office"/>
    <s v="Technology"/>
    <s v="Telephones and Communication"/>
    <s v="Small Box"/>
    <x v="461"/>
    <n v="0.59"/>
    <s v="United States"/>
    <s v="South"/>
    <s v="Kentucky"/>
    <s v="Murray"/>
    <n v="42071"/>
    <x v="78"/>
    <s v="Fri"/>
    <d v="2015-03-22T00:00:00"/>
    <n v="2"/>
    <n v="-236.25"/>
    <n v="12"/>
    <n v="1270.7"/>
    <n v="86327"/>
    <n v="0"/>
    <n v="125.94999999999999"/>
    <s v="Sam"/>
  </r>
  <r>
    <n v="3106"/>
    <n v="1"/>
    <s v="Alexander O'Brien"/>
    <s v="Critical"/>
    <n v="0.04"/>
    <s v="After Discount"/>
    <n v="3.08"/>
    <n v="0.99"/>
    <s v="Regular Air"/>
    <s v="Home Office"/>
    <s v="Office Supplies"/>
    <s v="Labels"/>
    <s v="Small Box"/>
    <x v="204"/>
    <n v="0.37"/>
    <s v="United States"/>
    <s v="Central"/>
    <s v="Texas"/>
    <s v="Houston"/>
    <n v="77041"/>
    <x v="78"/>
    <s v="Fri"/>
    <d v="2015-03-21T00:00:00"/>
    <n v="1"/>
    <n v="36.020000000000003"/>
    <n v="75"/>
    <n v="236.87"/>
    <n v="548"/>
    <n v="1"/>
    <n v="3.04"/>
    <s v="Chris"/>
  </r>
  <r>
    <n v="3106"/>
    <n v="0"/>
    <s v="Alexander O'Brien"/>
    <s v="Critical"/>
    <n v="0.02"/>
    <s v="After Discount"/>
    <n v="6.48"/>
    <n v="5.9"/>
    <s v="Regular Air"/>
    <s v="Home Office"/>
    <s v="Office Supplies"/>
    <s v="Paper"/>
    <s v="Small Box"/>
    <x v="560"/>
    <n v="0.37"/>
    <s v="United States"/>
    <s v="Central"/>
    <s v="Texas"/>
    <s v="Houston"/>
    <n v="77041"/>
    <x v="78"/>
    <s v="Fri"/>
    <d v="2015-03-21T00:00:00"/>
    <n v="1"/>
    <n v="-50.64"/>
    <n v="53"/>
    <n v="370.91"/>
    <n v="548"/>
    <n v="0"/>
    <n v="6.4600000000000009"/>
    <s v="Chris"/>
  </r>
  <r>
    <n v="3106"/>
    <n v="0"/>
    <s v="Alexander O'Brien"/>
    <s v="Critical"/>
    <n v="0.04"/>
    <s v="After Discount"/>
    <n v="125.99"/>
    <n v="4.2"/>
    <s v="Regular Air"/>
    <s v="Home Office"/>
    <s v="Technology"/>
    <s v="Telephones and Communication"/>
    <s v="Small Box"/>
    <x v="461"/>
    <n v="0.59"/>
    <s v="United States"/>
    <s v="Central"/>
    <s v="Texas"/>
    <s v="Houston"/>
    <n v="77041"/>
    <x v="78"/>
    <s v="Fri"/>
    <d v="2015-03-22T00:00:00"/>
    <n v="2"/>
    <n v="510.48899999999998"/>
    <n v="47"/>
    <n v="4976.92"/>
    <n v="548"/>
    <n v="0"/>
    <n v="125.94999999999999"/>
    <s v="Chris"/>
  </r>
  <r>
    <n v="637"/>
    <n v="1"/>
    <s v="Christopher Bryant"/>
    <s v="Low"/>
    <n v="0.06"/>
    <s v="After Discount"/>
    <n v="160.97999999999999"/>
    <n v="35.020000000000003"/>
    <s v="Delivery Truck"/>
    <s v="Consumer"/>
    <s v="Furniture"/>
    <s v="Bookcases"/>
    <s v="Jumbo Box"/>
    <x v="561"/>
    <n v="0.72"/>
    <s v="United States"/>
    <s v="West"/>
    <s v="California"/>
    <s v="Santa Clara"/>
    <n v="95051"/>
    <x v="78"/>
    <s v="Fri"/>
    <d v="2015-03-24T00:00:00"/>
    <n v="4"/>
    <n v="-229.68"/>
    <n v="8"/>
    <n v="1232.01"/>
    <n v="87953"/>
    <n v="1"/>
    <n v="160.91999999999999"/>
    <s v="William"/>
  </r>
  <r>
    <n v="640"/>
    <n v="0"/>
    <s v="Neal Wolfe"/>
    <s v="Low"/>
    <n v="0.06"/>
    <s v="After Discount"/>
    <n v="160.97999999999999"/>
    <n v="35.020000000000003"/>
    <s v="Delivery Truck"/>
    <s v="Consumer"/>
    <s v="Furniture"/>
    <s v="Bookcases"/>
    <s v="Jumbo Box"/>
    <x v="561"/>
    <n v="0.72"/>
    <s v="United States"/>
    <s v="West"/>
    <s v="Washington"/>
    <s v="Seattle"/>
    <n v="98119"/>
    <x v="78"/>
    <s v="Fri"/>
    <d v="2015-03-24T00:00:00"/>
    <n v="4"/>
    <n v="-229.68"/>
    <n v="30"/>
    <n v="4620.05"/>
    <n v="11077"/>
    <n v="1"/>
    <n v="160.91999999999999"/>
    <s v="William"/>
  </r>
  <r>
    <n v="314"/>
    <n v="1"/>
    <s v="Ruby Gibbons"/>
    <s v="Medium"/>
    <n v="0.04"/>
    <s v="After Discount"/>
    <n v="1637.53"/>
    <n v="24.49"/>
    <s v="Regular Air"/>
    <s v="Corporate"/>
    <s v="Office Supplies"/>
    <s v="Scissors, Rulers and Trimmers"/>
    <s v="Medium Box"/>
    <x v="562"/>
    <n v="0.81"/>
    <s v="United States"/>
    <s v="Central"/>
    <s v="Illinois"/>
    <s v="Forest Park"/>
    <n v="60130"/>
    <x v="78"/>
    <s v="Fri"/>
    <d v="2015-03-22T00:00:00"/>
    <n v="2"/>
    <n v="-1759.58"/>
    <n v="2"/>
    <n v="3206.94"/>
    <n v="89166"/>
    <n v="1"/>
    <n v="1637.49"/>
    <s v="Chris"/>
  </r>
  <r>
    <n v="315"/>
    <n v="1"/>
    <s v="Benjamin Kaufman"/>
    <s v="Medium"/>
    <n v="0.01"/>
    <s v="After Discount"/>
    <n v="19.98"/>
    <n v="4"/>
    <s v="Regular Air"/>
    <s v="Corporate"/>
    <s v="Technology"/>
    <s v="Computer Peripherals"/>
    <s v="Small Box"/>
    <x v="563"/>
    <n v="0.68"/>
    <s v="United States"/>
    <s v="East"/>
    <s v="Massachusetts"/>
    <s v="Belchertown"/>
    <n v="1007"/>
    <x v="78"/>
    <s v="Fri"/>
    <d v="2015-03-20T00:00:00"/>
    <n v="0"/>
    <n v="-72.23"/>
    <n v="2"/>
    <n v="43.08"/>
    <n v="89166"/>
    <n v="0"/>
    <n v="19.97"/>
    <s v="Erin"/>
  </r>
  <r>
    <n v="669"/>
    <n v="1"/>
    <s v="Amy Shea"/>
    <s v="Medium"/>
    <n v="0.09"/>
    <s v="After Discount"/>
    <n v="2.89"/>
    <n v="0.5"/>
    <s v="Regular Air"/>
    <s v="Home Office"/>
    <s v="Office Supplies"/>
    <s v="Labels"/>
    <s v="Small Box"/>
    <x v="230"/>
    <n v="0.38"/>
    <s v="United States"/>
    <s v="Central"/>
    <s v="Iowa"/>
    <s v="Ottumwa"/>
    <n v="52501"/>
    <x v="78"/>
    <s v="Fri"/>
    <d v="2015-03-22T00:00:00"/>
    <n v="2"/>
    <n v="40.482300000000002"/>
    <n v="22"/>
    <n v="58.67"/>
    <n v="88475"/>
    <n v="1"/>
    <n v="2.8000000000000003"/>
    <s v="Chris"/>
  </r>
  <r>
    <n v="669"/>
    <n v="0"/>
    <s v="Amy Shea"/>
    <s v="Medium"/>
    <n v="0.02"/>
    <s v="After Discount"/>
    <n v="48.91"/>
    <n v="5.81"/>
    <s v="Regular Air"/>
    <s v="Home Office"/>
    <s v="Office Supplies"/>
    <s v="Paper"/>
    <s v="Small Box"/>
    <x v="564"/>
    <n v="0.38"/>
    <s v="United States"/>
    <s v="Central"/>
    <s v="Iowa"/>
    <s v="Ottumwa"/>
    <n v="52501"/>
    <x v="78"/>
    <s v="Fri"/>
    <d v="2015-03-21T00:00:00"/>
    <n v="1"/>
    <n v="32.86"/>
    <n v="2"/>
    <n v="101.06"/>
    <n v="88475"/>
    <n v="0"/>
    <n v="48.889999999999993"/>
    <s v="Chris"/>
  </r>
  <r>
    <n v="1679"/>
    <n v="1"/>
    <s v="Jeanne Nguyen"/>
    <s v="Medium"/>
    <n v="7.0000000000000007E-2"/>
    <s v="After Discount"/>
    <n v="13.73"/>
    <n v="6.85"/>
    <s v="Regular Air"/>
    <s v="Consumer"/>
    <s v="Furniture"/>
    <s v="Office Furnishings"/>
    <s v="Wrap Bag"/>
    <x v="565"/>
    <n v="0.54"/>
    <s v="United States"/>
    <s v="East"/>
    <s v="Ohio"/>
    <s v="Fairborn"/>
    <n v="45324"/>
    <x v="78"/>
    <s v="Fri"/>
    <d v="2015-03-21T00:00:00"/>
    <n v="1"/>
    <n v="-22.72"/>
    <n v="21"/>
    <n v="276.64"/>
    <n v="86646"/>
    <n v="1"/>
    <n v="13.66"/>
    <s v="Erin"/>
  </r>
  <r>
    <n v="2794"/>
    <n v="1"/>
    <s v="Connie Bunn"/>
    <s v="Medium"/>
    <n v="0.06"/>
    <s v="After Discount"/>
    <n v="2.61"/>
    <n v="0.5"/>
    <s v="Regular Air"/>
    <s v="Corporate"/>
    <s v="Office Supplies"/>
    <s v="Labels"/>
    <s v="Small Box"/>
    <x v="508"/>
    <n v="0.39"/>
    <s v="United States"/>
    <s v="Central"/>
    <s v="Iowa"/>
    <s v="Marshalltown"/>
    <n v="50158"/>
    <x v="78"/>
    <s v="Fri"/>
    <d v="2015-03-22T00:00:00"/>
    <n v="2"/>
    <n v="3.5949"/>
    <n v="2"/>
    <n v="5.21"/>
    <n v="87554"/>
    <n v="1"/>
    <n v="2.5499999999999998"/>
    <s v="Chris"/>
  </r>
  <r>
    <n v="3360"/>
    <n v="1"/>
    <s v="Daniel Huff"/>
    <s v="Not Specified"/>
    <n v="0.02"/>
    <s v="After Discount"/>
    <n v="9.11"/>
    <n v="2.15"/>
    <s v="Regular Air"/>
    <s v="Home Office"/>
    <s v="Office Supplies"/>
    <s v="Paper"/>
    <s v="Wrap Bag"/>
    <x v="9"/>
    <n v="0.4"/>
    <s v="United States"/>
    <s v="Central"/>
    <s v="Wisconsin"/>
    <s v="West Allis"/>
    <n v="53214"/>
    <x v="78"/>
    <s v="Fri"/>
    <d v="2015-03-22T00:00:00"/>
    <n v="2"/>
    <n v="18.41"/>
    <n v="3"/>
    <n v="27.37"/>
    <n v="91435"/>
    <n v="1"/>
    <n v="9.09"/>
    <s v="Chris"/>
  </r>
  <r>
    <n v="3361"/>
    <n v="0"/>
    <s v="Oscar Kenney"/>
    <s v="Not Specified"/>
    <n v="0.06"/>
    <s v="After Discount"/>
    <n v="12.64"/>
    <n v="4.9800000000000004"/>
    <s v="Regular Air"/>
    <s v="Home Office"/>
    <s v="Furniture"/>
    <s v="Office Furnishings"/>
    <s v="Small Pack"/>
    <x v="566"/>
    <n v="0.48"/>
    <s v="United States"/>
    <s v="Central"/>
    <s v="Wisconsin"/>
    <s v="West Bend"/>
    <n v="53095"/>
    <x v="78"/>
    <s v="Fri"/>
    <d v="2015-03-22T00:00:00"/>
    <n v="2"/>
    <n v="65.63"/>
    <n v="8"/>
    <n v="98.16"/>
    <n v="91435"/>
    <n v="0"/>
    <n v="12.58"/>
    <s v="Chris"/>
  </r>
  <r>
    <n v="691"/>
    <n v="1"/>
    <s v="Alicia Curtis"/>
    <s v="High"/>
    <n v="0.09"/>
    <s v="After Discount"/>
    <n v="6.48"/>
    <n v="6.35"/>
    <s v="Regular Air"/>
    <s v="Home Office"/>
    <s v="Office Supplies"/>
    <s v="Paper"/>
    <s v="Small Box"/>
    <x v="567"/>
    <n v="0.37"/>
    <s v="United States"/>
    <s v="West"/>
    <s v="Washington"/>
    <s v="Tacoma"/>
    <n v="98408"/>
    <x v="79"/>
    <s v="Sat"/>
    <d v="2015-03-22T00:00:00"/>
    <n v="1"/>
    <n v="-88.6"/>
    <n v="8"/>
    <n v="49.81"/>
    <n v="89915"/>
    <n v="1"/>
    <n v="6.3900000000000006"/>
    <s v="William"/>
  </r>
  <r>
    <n v="1471"/>
    <n v="1"/>
    <s v="Danielle Daniel"/>
    <s v="High"/>
    <n v="0.03"/>
    <s v="After Discount"/>
    <n v="420.98"/>
    <n v="19.989999999999998"/>
    <s v="Regular Air"/>
    <s v="Home Office"/>
    <s v="Office Supplies"/>
    <s v="Binders and Binder Accessories"/>
    <s v="Small Box"/>
    <x v="278"/>
    <n v="0.35"/>
    <s v="United States"/>
    <s v="East"/>
    <s v="Ohio"/>
    <s v="Westerville"/>
    <n v="43081"/>
    <x v="79"/>
    <s v="Sat"/>
    <d v="2015-03-22T00:00:00"/>
    <n v="1"/>
    <n v="3043.0311000000002"/>
    <n v="10"/>
    <n v="4410.1899999999996"/>
    <n v="87077"/>
    <n v="1"/>
    <n v="420.95000000000005"/>
    <s v="Erin"/>
  </r>
  <r>
    <n v="2601"/>
    <n v="1"/>
    <s v="Malcolm French"/>
    <s v="Low"/>
    <n v="0.05"/>
    <s v="After Discount"/>
    <n v="5.74"/>
    <n v="5.3"/>
    <s v="Regular Air"/>
    <s v="Corporate"/>
    <s v="Office Supplies"/>
    <s v="Scissors, Rulers and Trimmers"/>
    <s v="Small Pack"/>
    <x v="568"/>
    <n v="0.55000000000000004"/>
    <s v="United States"/>
    <s v="East"/>
    <s v="New Hampshire"/>
    <s v="Merrimack"/>
    <n v="3054"/>
    <x v="79"/>
    <s v="Sat"/>
    <d v="2015-03-26T00:00:00"/>
    <n v="5"/>
    <n v="-50.75"/>
    <n v="7"/>
    <n v="42.02"/>
    <n v="87382"/>
    <n v="1"/>
    <n v="5.69"/>
    <s v="Erin"/>
  </r>
  <r>
    <n v="3275"/>
    <n v="0"/>
    <s v="Tamara Dickinson"/>
    <s v="Low"/>
    <n v="0.02"/>
    <s v="After Discount"/>
    <n v="13.48"/>
    <n v="4.51"/>
    <s v="Regular Air"/>
    <s v="Home Office"/>
    <s v="Office Supplies"/>
    <s v="Storage &amp; Organization"/>
    <s v="Small Box"/>
    <x v="569"/>
    <n v="0.59"/>
    <s v="United States"/>
    <s v="West"/>
    <s v="Washington"/>
    <s v="Mount Vernon"/>
    <n v="98273"/>
    <x v="79"/>
    <s v="Sat"/>
    <d v="2015-03-23T00:00:00"/>
    <n v="2"/>
    <n v="34.520000000000003"/>
    <n v="9"/>
    <n v="127.12"/>
    <n v="86233"/>
    <n v="1"/>
    <n v="13.46"/>
    <s v="William"/>
  </r>
  <r>
    <n v="247"/>
    <n v="0"/>
    <s v="Marshall Brandt Briggs"/>
    <s v="Medium"/>
    <n v="0.09"/>
    <s v="After Discount"/>
    <n v="2.88"/>
    <n v="0.99"/>
    <s v="Regular Air"/>
    <s v="Corporate"/>
    <s v="Office Supplies"/>
    <s v="Labels"/>
    <s v="Small Box"/>
    <x v="51"/>
    <n v="0.36"/>
    <s v="United States"/>
    <s v="South"/>
    <s v="Tennessee"/>
    <s v="Maryville"/>
    <n v="37804"/>
    <x v="79"/>
    <s v="Sat"/>
    <d v="2015-03-23T00:00:00"/>
    <n v="2"/>
    <n v="-145.08199999999999"/>
    <n v="10"/>
    <n v="28.73"/>
    <n v="89140"/>
    <n v="1"/>
    <n v="2.79"/>
    <s v="Sam"/>
  </r>
  <r>
    <n v="1185"/>
    <n v="1"/>
    <s v="Lee Xu"/>
    <s v="Medium"/>
    <n v="0"/>
    <s v=" No Discount"/>
    <n v="6783.02"/>
    <n v="24.49"/>
    <s v="Regular Air"/>
    <s v="Consumer"/>
    <s v="Technology"/>
    <s v="Office Machines"/>
    <s v="Large Box"/>
    <x v="86"/>
    <n v="0.39"/>
    <s v="United States"/>
    <s v="South"/>
    <s v="Alabama"/>
    <s v="Madison"/>
    <n v="35756"/>
    <x v="79"/>
    <s v="Sat"/>
    <d v="2015-03-22T00:00:00"/>
    <n v="1"/>
    <n v="4.1100000000000003"/>
    <n v="3"/>
    <n v="20552.55"/>
    <n v="85938"/>
    <n v="1"/>
    <n v="6783.02"/>
    <s v="Sam"/>
  </r>
  <r>
    <n v="3258"/>
    <n v="1"/>
    <s v="Gretchen Best Wilkins"/>
    <s v="Not Specified"/>
    <n v="0.02"/>
    <s v="After Discount"/>
    <n v="55.94"/>
    <n v="6.55"/>
    <s v="Regular Air"/>
    <s v="Consumer"/>
    <s v="Technology"/>
    <s v="Computer Peripherals"/>
    <s v="Small Box"/>
    <x v="570"/>
    <n v="0.68"/>
    <s v="United States"/>
    <s v="West"/>
    <s v="Washington"/>
    <s v="Lynnwood"/>
    <n v="98037"/>
    <x v="79"/>
    <s v="Sat"/>
    <d v="2015-03-23T00:00:00"/>
    <n v="2"/>
    <n v="401.85"/>
    <n v="11"/>
    <n v="646.88"/>
    <n v="88824"/>
    <n v="1"/>
    <n v="55.919999999999995"/>
    <s v="William"/>
  </r>
  <r>
    <n v="87"/>
    <n v="1"/>
    <s v="Norman Shields"/>
    <s v="High"/>
    <n v="0.09"/>
    <s v="After Discount"/>
    <n v="4.91"/>
    <n v="0.5"/>
    <s v="Regular Air"/>
    <s v="Corporate"/>
    <s v="Office Supplies"/>
    <s v="Labels"/>
    <s v="Small Box"/>
    <x v="308"/>
    <n v="0.36"/>
    <s v="United States"/>
    <s v="West"/>
    <s v="California"/>
    <s v="Vacaville"/>
    <n v="95687"/>
    <x v="80"/>
    <s v="Sun"/>
    <d v="2015-03-23T00:00:00"/>
    <n v="1"/>
    <n v="28.855799999999999"/>
    <n v="9"/>
    <n v="41.82"/>
    <n v="90597"/>
    <n v="1"/>
    <n v="4.82"/>
    <s v="William"/>
  </r>
  <r>
    <n v="87"/>
    <n v="0"/>
    <s v="Norman Shields"/>
    <s v="High"/>
    <n v="0.01"/>
    <s v="After Discount"/>
    <n v="296.18"/>
    <n v="54.12"/>
    <s v="Delivery Truck"/>
    <s v="Corporate"/>
    <s v="Furniture"/>
    <s v="Tables"/>
    <s v="Jumbo Box"/>
    <x v="345"/>
    <n v="0.76"/>
    <s v="United States"/>
    <s v="West"/>
    <s v="California"/>
    <s v="Vacaville"/>
    <n v="95687"/>
    <x v="80"/>
    <s v="Sun"/>
    <d v="2015-03-25T00:00:00"/>
    <n v="3"/>
    <n v="173.48"/>
    <n v="9"/>
    <n v="2875.72"/>
    <n v="90597"/>
    <n v="0"/>
    <n v="296.17"/>
    <s v="William"/>
  </r>
  <r>
    <n v="2014"/>
    <n v="1"/>
    <s v="Cathy Simon"/>
    <s v="High"/>
    <n v="7.0000000000000007E-2"/>
    <s v="After Discount"/>
    <n v="39.479999999999997"/>
    <n v="1.99"/>
    <s v="Regular Air"/>
    <s v="Home Office"/>
    <s v="Technology"/>
    <s v="Computer Peripherals"/>
    <s v="Small Pack"/>
    <x v="404"/>
    <n v="0.54"/>
    <s v="United States"/>
    <s v="Central"/>
    <s v="Iowa"/>
    <s v="Council Bluffs"/>
    <n v="51503"/>
    <x v="80"/>
    <s v="Sun"/>
    <d v="2015-03-24T00:00:00"/>
    <n v="2"/>
    <n v="88.72"/>
    <n v="4"/>
    <n v="151.27000000000001"/>
    <n v="88367"/>
    <n v="1"/>
    <n v="39.409999999999997"/>
    <s v="Chris"/>
  </r>
  <r>
    <n v="2014"/>
    <n v="0"/>
    <s v="Cathy Simon"/>
    <s v="High"/>
    <n v="0"/>
    <s v=" No Discount"/>
    <n v="4.91"/>
    <n v="0.5"/>
    <s v="Regular Air"/>
    <s v="Home Office"/>
    <s v="Office Supplies"/>
    <s v="Labels"/>
    <s v="Small Box"/>
    <x v="308"/>
    <n v="0.36"/>
    <s v="United States"/>
    <s v="Central"/>
    <s v="Iowa"/>
    <s v="Council Bluffs"/>
    <n v="51503"/>
    <x v="80"/>
    <s v="Sun"/>
    <d v="2015-03-24T00:00:00"/>
    <n v="2"/>
    <n v="7.2519"/>
    <n v="2"/>
    <n v="10.51"/>
    <n v="88367"/>
    <n v="0"/>
    <n v="4.91"/>
    <s v="Chris"/>
  </r>
  <r>
    <n v="949"/>
    <n v="0"/>
    <s v="Ernest Oh"/>
    <s v="Low"/>
    <n v="0.02"/>
    <s v="After Discount"/>
    <n v="48.04"/>
    <n v="5.09"/>
    <s v="Regular Air"/>
    <s v="Consumer"/>
    <s v="Office Supplies"/>
    <s v="Paper"/>
    <s v="Small Box"/>
    <x v="135"/>
    <n v="0.37"/>
    <s v="United States"/>
    <s v="West"/>
    <s v="California"/>
    <s v="Los Angeles"/>
    <n v="90049"/>
    <x v="80"/>
    <s v="Sun"/>
    <d v="2015-03-26T00:00:00"/>
    <n v="4"/>
    <n v="373.67"/>
    <n v="18"/>
    <n v="881.32"/>
    <n v="8257"/>
    <n v="1"/>
    <n v="48.019999999999996"/>
    <s v="William"/>
  </r>
  <r>
    <n v="950"/>
    <n v="0"/>
    <s v="Jane Shah"/>
    <s v="Low"/>
    <n v="0.05"/>
    <s v="After Discount"/>
    <n v="1500.97"/>
    <n v="29.7"/>
    <s v="Delivery Truck"/>
    <s v="Consumer"/>
    <s v="Technology"/>
    <s v="Office Machines"/>
    <s v="Jumbo Drum"/>
    <x v="571"/>
    <n v="0.56999999999999995"/>
    <s v="United States"/>
    <s v="Central"/>
    <s v="Minnesota"/>
    <s v="Prior Lake"/>
    <n v="55372"/>
    <x v="80"/>
    <s v="Sun"/>
    <d v="2015-03-22T00:00:00"/>
    <n v="0"/>
    <n v="-2561.3235"/>
    <n v="1"/>
    <n v="1497.22"/>
    <n v="89084"/>
    <n v="1"/>
    <n v="1500.92"/>
    <s v="Chris"/>
  </r>
  <r>
    <n v="950"/>
    <n v="0"/>
    <s v="Jane Shah"/>
    <s v="Low"/>
    <n v="0.02"/>
    <s v="After Discount"/>
    <n v="48.04"/>
    <n v="5.09"/>
    <s v="Regular Air"/>
    <s v="Consumer"/>
    <s v="Office Supplies"/>
    <s v="Paper"/>
    <s v="Small Box"/>
    <x v="135"/>
    <n v="0.37"/>
    <s v="United States"/>
    <s v="Central"/>
    <s v="Minnesota"/>
    <s v="Prior Lake"/>
    <n v="55372"/>
    <x v="80"/>
    <s v="Sun"/>
    <d v="2015-03-26T00:00:00"/>
    <n v="4"/>
    <n v="168.91890000000001"/>
    <n v="5"/>
    <n v="244.81"/>
    <n v="89084"/>
    <n v="0"/>
    <n v="48.019999999999996"/>
    <s v="Chris"/>
  </r>
  <r>
    <n v="950"/>
    <n v="0"/>
    <s v="Jane Shah"/>
    <s v="Low"/>
    <n v="0.03"/>
    <s v="After Discount"/>
    <n v="4.28"/>
    <n v="1.6"/>
    <s v="Regular Air"/>
    <s v="Consumer"/>
    <s v="Office Supplies"/>
    <s v="Pens &amp; Art Supplies"/>
    <s v="Wrap Bag"/>
    <x v="572"/>
    <n v="0.57999999999999996"/>
    <s v="United States"/>
    <s v="Central"/>
    <s v="Minnesota"/>
    <s v="Prior Lake"/>
    <n v="55372"/>
    <x v="80"/>
    <s v="Sun"/>
    <d v="2015-03-29T00:00:00"/>
    <n v="7"/>
    <n v="-6.2"/>
    <n v="1"/>
    <n v="4.55"/>
    <n v="89084"/>
    <n v="0"/>
    <n v="4.25"/>
    <s v="Chris"/>
  </r>
  <r>
    <n v="1938"/>
    <n v="1"/>
    <s v="Franklin Spencer"/>
    <s v="Medium"/>
    <n v="0.1"/>
    <s v="After Discount"/>
    <n v="152.47999999999999"/>
    <n v="4"/>
    <s v="Express Air"/>
    <s v="Corporate"/>
    <s v="Technology"/>
    <s v="Computer Peripherals"/>
    <s v="Small Box"/>
    <x v="573"/>
    <n v="0.79"/>
    <s v="United States"/>
    <s v="Central"/>
    <s v="Kansas"/>
    <s v="Emporia"/>
    <n v="66801"/>
    <x v="80"/>
    <s v="Sun"/>
    <d v="2015-03-23T00:00:00"/>
    <n v="1"/>
    <n v="-521.09"/>
    <n v="4"/>
    <n v="558.16999999999996"/>
    <n v="88870"/>
    <n v="1"/>
    <n v="152.38"/>
    <s v="Chris"/>
  </r>
  <r>
    <n v="1940"/>
    <n v="1"/>
    <s v="Eileen McDonald"/>
    <s v="Medium"/>
    <n v="0.08"/>
    <s v="After Discount"/>
    <n v="6.84"/>
    <n v="8.3699999999999992"/>
    <s v="Regular Air"/>
    <s v="Corporate"/>
    <s v="Office Supplies"/>
    <s v="Scissors, Rulers and Trimmers"/>
    <s v="Small Pack"/>
    <x v="233"/>
    <n v="0.57999999999999996"/>
    <s v="United States"/>
    <s v="West"/>
    <s v="Utah"/>
    <s v="Draper"/>
    <n v="84020"/>
    <x v="80"/>
    <s v="Sun"/>
    <d v="2015-03-24T00:00:00"/>
    <n v="2"/>
    <n v="-29.49"/>
    <n v="1"/>
    <n v="8.39"/>
    <n v="88870"/>
    <n v="0"/>
    <n v="6.76"/>
    <s v="William"/>
  </r>
  <r>
    <n v="959"/>
    <n v="1"/>
    <s v="Sally House"/>
    <s v="Not Specified"/>
    <n v="0.01"/>
    <s v="After Discount"/>
    <n v="145.44999999999999"/>
    <n v="17.850000000000001"/>
    <s v="Delivery Truck"/>
    <s v="Corporate"/>
    <s v="Technology"/>
    <s v="Office Machines"/>
    <s v="Jumbo Drum"/>
    <x v="46"/>
    <n v="0.56000000000000005"/>
    <s v="United States"/>
    <s v="Central"/>
    <s v="Texas"/>
    <s v="Burleson"/>
    <n v="76028"/>
    <x v="80"/>
    <s v="Sun"/>
    <d v="2015-03-23T00:00:00"/>
    <n v="1"/>
    <n v="837.6807"/>
    <n v="8"/>
    <n v="1214.03"/>
    <n v="91581"/>
    <n v="1"/>
    <n v="145.44"/>
    <s v="Chris"/>
  </r>
  <r>
    <n v="1553"/>
    <n v="1"/>
    <s v="Tara Powers Underwood"/>
    <s v="Not Specified"/>
    <n v="0.03"/>
    <s v="After Discount"/>
    <n v="12.28"/>
    <n v="6.35"/>
    <s v="Regular Air"/>
    <s v="Small Business"/>
    <s v="Office Supplies"/>
    <s v="Paper"/>
    <s v="Small Box"/>
    <x v="556"/>
    <n v="0.38"/>
    <s v="United States"/>
    <s v="South"/>
    <s v="Mississippi"/>
    <s v="Greenville"/>
    <n v="38701"/>
    <x v="80"/>
    <s v="Sun"/>
    <d v="2015-03-24T00:00:00"/>
    <n v="2"/>
    <n v="68.676000000000002"/>
    <n v="7"/>
    <n v="87.53"/>
    <n v="87484"/>
    <n v="1"/>
    <n v="12.25"/>
    <s v="Sam"/>
  </r>
  <r>
    <n v="2561"/>
    <n v="1"/>
    <s v="Laurie Moon"/>
    <s v="Not Specified"/>
    <n v="0.03"/>
    <s v="After Discount"/>
    <n v="160.97999999999999"/>
    <n v="30"/>
    <s v="Delivery Truck"/>
    <s v="Consumer"/>
    <s v="Furniture"/>
    <s v="Chairs &amp; Chairmats"/>
    <s v="Jumbo Drum"/>
    <x v="285"/>
    <n v="0.62"/>
    <s v="United States"/>
    <s v="East"/>
    <s v="New York"/>
    <s v="Ossining"/>
    <n v="10562"/>
    <x v="80"/>
    <s v="Sun"/>
    <d v="2015-03-25T00:00:00"/>
    <n v="3"/>
    <n v="1261.4718"/>
    <n v="11"/>
    <n v="1828.22"/>
    <n v="86465"/>
    <n v="1"/>
    <n v="160.94999999999999"/>
    <s v="Erin"/>
  </r>
  <r>
    <n v="1976"/>
    <n v="0"/>
    <s v="Sherri F Vogel"/>
    <s v="Critical"/>
    <n v="0.06"/>
    <s v="After Discount"/>
    <n v="40.99"/>
    <n v="17.48"/>
    <s v="Regular Air"/>
    <s v="Consumer"/>
    <s v="Office Supplies"/>
    <s v="Paper"/>
    <s v="Small Box"/>
    <x v="451"/>
    <n v="0.36"/>
    <s v="United States"/>
    <s v="Central"/>
    <s v="Michigan"/>
    <s v="East Lansing"/>
    <n v="48823"/>
    <x v="81"/>
    <s v="Mon"/>
    <d v="2015-03-25T00:00:00"/>
    <n v="2"/>
    <n v="214.23"/>
    <n v="14"/>
    <n v="585.08000000000004"/>
    <n v="89041"/>
    <n v="1"/>
    <n v="40.93"/>
    <s v="Chris"/>
  </r>
  <r>
    <n v="2618"/>
    <n v="0"/>
    <s v="Amy Hamrick Melvin"/>
    <s v="Critical"/>
    <n v="0.1"/>
    <s v="After Discount"/>
    <n v="20.27"/>
    <n v="3.99"/>
    <s v="Regular Air"/>
    <s v="Corporate"/>
    <s v="Office Supplies"/>
    <s v="Appliances"/>
    <s v="Small Box"/>
    <x v="574"/>
    <n v="0.56999999999999995"/>
    <s v="United States"/>
    <s v="East"/>
    <s v="New York"/>
    <s v="New York City"/>
    <n v="10004"/>
    <x v="81"/>
    <s v="Mon"/>
    <d v="2015-03-24T00:00:00"/>
    <n v="1"/>
    <n v="84.05"/>
    <n v="53"/>
    <n v="1051.52"/>
    <n v="53153"/>
    <n v="1"/>
    <n v="20.169999999999998"/>
    <s v="Erin"/>
  </r>
  <r>
    <n v="2620"/>
    <n v="1"/>
    <s v="Phyllis Little"/>
    <s v="Critical"/>
    <n v="0.1"/>
    <s v="After Discount"/>
    <n v="20.27"/>
    <n v="3.99"/>
    <s v="Regular Air"/>
    <s v="Corporate"/>
    <s v="Office Supplies"/>
    <s v="Appliances"/>
    <s v="Small Box"/>
    <x v="574"/>
    <n v="0.56999999999999995"/>
    <s v="United States"/>
    <s v="South"/>
    <s v="Tennessee"/>
    <s v="Bartlett"/>
    <n v="38134"/>
    <x v="81"/>
    <s v="Mon"/>
    <d v="2015-03-24T00:00:00"/>
    <n v="1"/>
    <n v="381.61799999999999"/>
    <n v="13"/>
    <n v="257.92"/>
    <n v="88017"/>
    <n v="1"/>
    <n v="20.169999999999998"/>
    <s v="Sam"/>
  </r>
  <r>
    <n v="2618"/>
    <n v="0"/>
    <s v="Amy Hamrick Melvin"/>
    <s v="High"/>
    <n v="0.05"/>
    <s v="After Discount"/>
    <n v="4.84"/>
    <n v="0.71"/>
    <s v="Express Air"/>
    <s v="Corporate"/>
    <s v="Office Supplies"/>
    <s v="Pens &amp; Art Supplies"/>
    <s v="Wrap Bag"/>
    <x v="2"/>
    <n v="0.52"/>
    <s v="United States"/>
    <s v="East"/>
    <s v="New York"/>
    <s v="New York City"/>
    <n v="10004"/>
    <x v="81"/>
    <s v="Mon"/>
    <d v="2015-03-23T00:00:00"/>
    <n v="0"/>
    <n v="29.17"/>
    <n v="20"/>
    <n v="103.39"/>
    <n v="34017"/>
    <n v="1"/>
    <n v="4.79"/>
    <s v="Erin"/>
  </r>
  <r>
    <n v="2618"/>
    <n v="0"/>
    <s v="Amy Hamrick Melvin"/>
    <s v="High"/>
    <n v="0.01"/>
    <s v="After Discount"/>
    <n v="14.98"/>
    <n v="7.69"/>
    <s v="Regular Air"/>
    <s v="Corporate"/>
    <s v="Office Supplies"/>
    <s v="Storage &amp; Organization"/>
    <s v="Small Box"/>
    <x v="215"/>
    <n v="0.56999999999999995"/>
    <s v="United States"/>
    <s v="East"/>
    <s v="New York"/>
    <s v="New York City"/>
    <n v="10004"/>
    <x v="81"/>
    <s v="Mon"/>
    <d v="2015-03-25T00:00:00"/>
    <n v="2"/>
    <n v="-48.97"/>
    <n v="28"/>
    <n v="435.39"/>
    <n v="34017"/>
    <n v="0"/>
    <n v="14.97"/>
    <s v="Erin"/>
  </r>
  <r>
    <n v="2619"/>
    <n v="0"/>
    <s v="Brandon E Shepherd"/>
    <s v="High"/>
    <n v="0.05"/>
    <s v="After Discount"/>
    <n v="4.84"/>
    <n v="0.71"/>
    <s v="Express Air"/>
    <s v="Corporate"/>
    <s v="Office Supplies"/>
    <s v="Pens &amp; Art Supplies"/>
    <s v="Wrap Bag"/>
    <x v="2"/>
    <n v="0.52"/>
    <s v="United States"/>
    <s v="Central"/>
    <s v="South Dakota"/>
    <s v="Sioux Falls"/>
    <n v="57103"/>
    <x v="81"/>
    <s v="Mon"/>
    <d v="2015-03-23T00:00:00"/>
    <n v="0"/>
    <n v="17.836500000000001"/>
    <n v="5"/>
    <n v="25.85"/>
    <n v="88014"/>
    <n v="1"/>
    <n v="4.79"/>
    <s v="Chris"/>
  </r>
  <r>
    <n v="2958"/>
    <n v="1"/>
    <s v="Ellen Sparks"/>
    <s v="Low"/>
    <n v="0.06"/>
    <s v="After Discount"/>
    <n v="20.99"/>
    <n v="0.99"/>
    <s v="Regular Air"/>
    <s v="Corporate"/>
    <s v="Technology"/>
    <s v="Telephones and Communication"/>
    <s v="Wrap Bag"/>
    <x v="575"/>
    <n v="0.37"/>
    <s v="United States"/>
    <s v="Central"/>
    <s v="Wisconsin"/>
    <s v="Neenah"/>
    <n v="54956"/>
    <x v="81"/>
    <s v="Mon"/>
    <d v="2015-03-28T00:00:00"/>
    <n v="5"/>
    <n v="224.9607"/>
    <n v="18"/>
    <n v="326.02999999999997"/>
    <n v="90265"/>
    <n v="1"/>
    <n v="20.93"/>
    <s v="Chris"/>
  </r>
  <r>
    <n v="1368"/>
    <n v="1"/>
    <s v="Patsy Harmon"/>
    <s v="Medium"/>
    <n v="0.09"/>
    <s v="After Discount"/>
    <n v="4.55"/>
    <n v="1.49"/>
    <s v="Regular Air"/>
    <s v="Consumer"/>
    <s v="Office Supplies"/>
    <s v="Binders and Binder Accessories"/>
    <s v="Small Box"/>
    <x v="485"/>
    <n v="0.35"/>
    <s v="United States"/>
    <s v="Central"/>
    <s v="Texas"/>
    <s v="Lufkin"/>
    <n v="75901"/>
    <x v="81"/>
    <s v="Mon"/>
    <d v="2015-03-25T00:00:00"/>
    <n v="2"/>
    <n v="16.898"/>
    <n v="6"/>
    <n v="25.45"/>
    <n v="90514"/>
    <n v="1"/>
    <n v="4.46"/>
    <s v="Chris"/>
  </r>
  <r>
    <n v="1369"/>
    <n v="1"/>
    <s v="Joe D Dean"/>
    <s v="Medium"/>
    <n v="7.0000000000000007E-2"/>
    <s v="After Discount"/>
    <n v="9.7799999999999994"/>
    <n v="5.76"/>
    <s v="Express Air"/>
    <s v="Consumer"/>
    <s v="Office Supplies"/>
    <s v="Envelopes"/>
    <s v="Small Box"/>
    <x v="487"/>
    <n v="0.35"/>
    <s v="United States"/>
    <s v="Central"/>
    <s v="Texas"/>
    <s v="Mansfield"/>
    <n v="76063"/>
    <x v="81"/>
    <s v="Mon"/>
    <d v="2015-03-25T00:00:00"/>
    <n v="2"/>
    <n v="20.14"/>
    <n v="11"/>
    <n v="110.72"/>
    <n v="90514"/>
    <n v="0"/>
    <n v="9.7099999999999991"/>
    <s v="Chris"/>
  </r>
  <r>
    <n v="2395"/>
    <n v="1"/>
    <s v="Beverly Roberts"/>
    <s v="Not Specified"/>
    <n v="0.04"/>
    <s v="After Discount"/>
    <n v="60.97"/>
    <n v="4.5"/>
    <s v="Regular Air"/>
    <s v="Corporate"/>
    <s v="Office Supplies"/>
    <s v="Appliances"/>
    <s v="Small Box"/>
    <x v="11"/>
    <n v="0.56000000000000005"/>
    <s v="United States"/>
    <s v="South"/>
    <s v="Georgia"/>
    <s v="Savannah"/>
    <n v="31401"/>
    <x v="81"/>
    <s v="Mon"/>
    <d v="2015-03-24T00:00:00"/>
    <n v="1"/>
    <n v="79.423199999999994"/>
    <n v="15"/>
    <n v="904.31"/>
    <n v="86952"/>
    <n v="1"/>
    <n v="60.93"/>
    <s v="Sam"/>
  </r>
  <r>
    <n v="3381"/>
    <n v="1"/>
    <s v="Christopher Norton Patterson"/>
    <s v="Not Specified"/>
    <n v="0.05"/>
    <s v="After Discount"/>
    <n v="11.97"/>
    <n v="5.81"/>
    <s v="Regular Air"/>
    <s v="Corporate"/>
    <s v="Office Supplies"/>
    <s v="Pens &amp; Art Supplies"/>
    <s v="Small Pack"/>
    <x v="576"/>
    <n v="0.6"/>
    <s v="United States"/>
    <s v="South"/>
    <s v="Georgia"/>
    <s v="Macon"/>
    <n v="31204"/>
    <x v="81"/>
    <s v="Mon"/>
    <d v="2015-03-25T00:00:00"/>
    <n v="2"/>
    <n v="349.05930000000001"/>
    <n v="2"/>
    <n v="25.31"/>
    <n v="88836"/>
    <n v="1"/>
    <n v="11.92"/>
    <s v="Sam"/>
  </r>
  <r>
    <n v="618"/>
    <n v="1"/>
    <s v="Robert Cowan"/>
    <s v="Critical"/>
    <n v="0.06"/>
    <s v="After Discount"/>
    <n v="17.98"/>
    <n v="4"/>
    <s v="Regular Air"/>
    <s v="Consumer"/>
    <s v="Technology"/>
    <s v="Computer Peripherals"/>
    <s v="Small Box"/>
    <x v="530"/>
    <n v="0.79"/>
    <s v="United States"/>
    <s v="West"/>
    <s v="Colorado"/>
    <s v="Pueblo West"/>
    <n v="81007"/>
    <x v="82"/>
    <s v="Tue"/>
    <d v="2015-03-25T00:00:00"/>
    <n v="1"/>
    <n v="-78.13"/>
    <n v="4"/>
    <n v="70.06"/>
    <n v="88197"/>
    <n v="1"/>
    <n v="17.920000000000002"/>
    <s v="William"/>
  </r>
  <r>
    <n v="3309"/>
    <n v="1"/>
    <s v="Edwin Chung"/>
    <s v="Critical"/>
    <n v="0.1"/>
    <s v="After Discount"/>
    <n v="6.64"/>
    <n v="54.95"/>
    <s v="Regular Air"/>
    <s v="Small Business"/>
    <s v="Furniture"/>
    <s v="Office Furnishings"/>
    <s v="Small Pack"/>
    <x v="68"/>
    <n v="0.37"/>
    <s v="United States"/>
    <s v="East"/>
    <s v="Massachusetts"/>
    <s v="Natick"/>
    <n v="1760"/>
    <x v="82"/>
    <s v="Tue"/>
    <d v="2015-03-26T00:00:00"/>
    <n v="2"/>
    <n v="-25"/>
    <n v="4"/>
    <n v="25.31"/>
    <n v="90460"/>
    <n v="1"/>
    <n v="6.54"/>
    <s v="Erin"/>
  </r>
  <r>
    <n v="3310"/>
    <n v="1"/>
    <s v="Tiffany Grossman Hardin"/>
    <s v="Critical"/>
    <n v="0.05"/>
    <s v="After Discount"/>
    <n v="90.48"/>
    <n v="19.989999999999998"/>
    <s v="Regular Air"/>
    <s v="Small Business"/>
    <s v="Office Supplies"/>
    <s v="Envelopes"/>
    <s v="Small Box"/>
    <x v="150"/>
    <n v="0.4"/>
    <s v="United States"/>
    <s v="East"/>
    <s v="Massachusetts"/>
    <s v="Sandwich"/>
    <n v="2563"/>
    <x v="82"/>
    <s v="Tue"/>
    <d v="2015-03-25T00:00:00"/>
    <n v="1"/>
    <n v="255.1482"/>
    <n v="4"/>
    <n v="369.78"/>
    <n v="90460"/>
    <n v="0"/>
    <n v="90.43"/>
    <s v="Erin"/>
  </r>
  <r>
    <n v="1689"/>
    <n v="1"/>
    <s v="Larry Church"/>
    <s v="High"/>
    <n v="0"/>
    <s v=" No Discount"/>
    <n v="48.91"/>
    <n v="35"/>
    <s v="Regular Air"/>
    <s v="Corporate"/>
    <s v="Office Supplies"/>
    <s v="Storage &amp; Organization"/>
    <s v="Large Box"/>
    <x v="577"/>
    <n v="0.83"/>
    <s v="United States"/>
    <s v="Central"/>
    <s v="Indiana"/>
    <s v="Highland"/>
    <n v="46322"/>
    <x v="82"/>
    <s v="Tue"/>
    <d v="2015-03-25T00:00:00"/>
    <n v="1"/>
    <n v="-628.38"/>
    <n v="10"/>
    <n v="514.79"/>
    <n v="91077"/>
    <n v="1"/>
    <n v="48.91"/>
    <s v="Chris"/>
  </r>
  <r>
    <n v="2308"/>
    <n v="1"/>
    <s v="Laurence Cummings"/>
    <s v="Low"/>
    <n v="0.08"/>
    <s v="After Discount"/>
    <n v="9.48"/>
    <n v="7.29"/>
    <s v="Regular Air"/>
    <s v="Small Business"/>
    <s v="Furniture"/>
    <s v="Office Furnishings"/>
    <s v="Small Pack"/>
    <x v="151"/>
    <n v="0.45"/>
    <s v="United States"/>
    <s v="South"/>
    <s v="Florida"/>
    <s v="Lehigh Acres"/>
    <n v="33971"/>
    <x v="82"/>
    <s v="Tue"/>
    <d v="2015-03-26T00:00:00"/>
    <n v="2"/>
    <n v="-50.4"/>
    <n v="2"/>
    <n v="20.22"/>
    <n v="90557"/>
    <n v="1"/>
    <n v="9.4"/>
    <s v="Sam"/>
  </r>
  <r>
    <n v="2308"/>
    <n v="0"/>
    <s v="Laurence Cummings"/>
    <s v="Low"/>
    <n v="0.03"/>
    <s v="After Discount"/>
    <n v="193.17"/>
    <n v="19.989999999999998"/>
    <s v="Regular Air"/>
    <s v="Small Business"/>
    <s v="Office Supplies"/>
    <s v="Storage &amp; Organization"/>
    <s v="Small Box"/>
    <x v="512"/>
    <n v="0.71"/>
    <s v="United States"/>
    <s v="South"/>
    <s v="Florida"/>
    <s v="Lehigh Acres"/>
    <n v="33971"/>
    <x v="82"/>
    <s v="Tue"/>
    <d v="2015-03-28T00:00:00"/>
    <n v="4"/>
    <n v="-348.75400000000002"/>
    <n v="8"/>
    <n v="1548.97"/>
    <n v="90557"/>
    <n v="0"/>
    <n v="193.14"/>
    <s v="Sam"/>
  </r>
  <r>
    <n v="1060"/>
    <n v="1"/>
    <s v="Gene Gilliam"/>
    <s v="Medium"/>
    <n v="0.09"/>
    <s v="After Discount"/>
    <n v="138.75"/>
    <n v="52.42"/>
    <s v="Delivery Truck"/>
    <s v="Small Business"/>
    <s v="Furniture"/>
    <s v="Tables"/>
    <s v="Jumbo Box"/>
    <x v="578"/>
    <n v="0.74"/>
    <s v="United States"/>
    <s v="South"/>
    <s v="Georgia"/>
    <s v="Atlanta"/>
    <n v="30318"/>
    <x v="82"/>
    <s v="Tue"/>
    <d v="2015-03-25T00:00:00"/>
    <n v="1"/>
    <n v="-445.97177625"/>
    <n v="23"/>
    <n v="2527.79"/>
    <n v="58628"/>
    <n v="1"/>
    <n v="138.66"/>
    <s v="Sam"/>
  </r>
  <r>
    <n v="1062"/>
    <n v="1"/>
    <s v="Willie Robinson"/>
    <s v="Medium"/>
    <n v="0.09"/>
    <s v="After Discount"/>
    <n v="138.75"/>
    <n v="52.42"/>
    <s v="Delivery Truck"/>
    <s v="Small Business"/>
    <s v="Furniture"/>
    <s v="Tables"/>
    <s v="Jumbo Box"/>
    <x v="578"/>
    <n v="0.74"/>
    <s v="United States"/>
    <s v="East"/>
    <s v="New York"/>
    <s v="Coram"/>
    <n v="11727"/>
    <x v="82"/>
    <s v="Tue"/>
    <d v="2015-03-25T00:00:00"/>
    <n v="1"/>
    <n v="-335.31712499999998"/>
    <n v="6"/>
    <n v="659.42"/>
    <n v="91354"/>
    <n v="1"/>
    <n v="138.66"/>
    <s v="Erin"/>
  </r>
  <r>
    <n v="1254"/>
    <n v="0"/>
    <s v="Anne Bland"/>
    <s v="Medium"/>
    <n v="0.06"/>
    <s v="After Discount"/>
    <n v="3.95"/>
    <n v="2"/>
    <s v="Regular Air"/>
    <s v="Home Office"/>
    <s v="Office Supplies"/>
    <s v="Rubber Bands"/>
    <s v="Wrap Bag"/>
    <x v="579"/>
    <n v="0.53"/>
    <s v="United States"/>
    <s v="Central"/>
    <s v="Texas"/>
    <s v="Channelview"/>
    <n v="77530"/>
    <x v="82"/>
    <s v="Tue"/>
    <d v="2015-03-25T00:00:00"/>
    <n v="1"/>
    <n v="-9.68"/>
    <n v="5"/>
    <n v="19.66"/>
    <n v="89984"/>
    <n v="1"/>
    <n v="3.89"/>
    <s v="Chris"/>
  </r>
  <r>
    <n v="2256"/>
    <n v="0"/>
    <s v="Lloyd Levin"/>
    <s v="Medium"/>
    <n v="7.0000000000000007E-2"/>
    <s v="After Discount"/>
    <n v="70.98"/>
    <n v="30"/>
    <s v="Delivery Truck"/>
    <s v="Corporate"/>
    <s v="Furniture"/>
    <s v="Chairs &amp; Chairmats"/>
    <s v="Jumbo Drum"/>
    <x v="580"/>
    <n v="0.73"/>
    <s v="United States"/>
    <s v="South"/>
    <s v="North Carolina"/>
    <s v="New Bern"/>
    <n v="28560"/>
    <x v="82"/>
    <s v="Tue"/>
    <d v="2015-03-26T00:00:00"/>
    <n v="2"/>
    <n v="-222.95"/>
    <n v="20"/>
    <n v="1373.47"/>
    <n v="87964"/>
    <n v="1"/>
    <n v="70.910000000000011"/>
    <s v="Sam"/>
  </r>
  <r>
    <n v="2330"/>
    <n v="1"/>
    <s v="Kara Foster"/>
    <s v="Medium"/>
    <n v="0.06"/>
    <s v="After Discount"/>
    <n v="28.53"/>
    <n v="1.49"/>
    <s v="Regular Air"/>
    <s v="Home Office"/>
    <s v="Office Supplies"/>
    <s v="Binders and Binder Accessories"/>
    <s v="Small Box"/>
    <x v="581"/>
    <n v="0.38"/>
    <s v="United States"/>
    <s v="Central"/>
    <s v="Iowa"/>
    <s v="Marion"/>
    <n v="52302"/>
    <x v="82"/>
    <s v="Tue"/>
    <d v="2015-03-27T00:00:00"/>
    <n v="3"/>
    <n v="74.638499999999993"/>
    <n v="5"/>
    <n v="134.09"/>
    <n v="90964"/>
    <n v="1"/>
    <n v="28.470000000000002"/>
    <s v="Chris"/>
  </r>
  <r>
    <n v="3143"/>
    <n v="1"/>
    <s v="Neil Song"/>
    <s v="Medium"/>
    <n v="0.02"/>
    <s v="After Discount"/>
    <n v="15.42"/>
    <n v="5.41"/>
    <s v="Regular Air"/>
    <s v="Consumer"/>
    <s v="Office Supplies"/>
    <s v="Storage &amp; Organization"/>
    <s v="Small Box"/>
    <x v="582"/>
    <n v="0.59"/>
    <s v="United States"/>
    <s v="Central"/>
    <s v="Texas"/>
    <s v="Pflugerville"/>
    <n v="78660"/>
    <x v="82"/>
    <s v="Tue"/>
    <d v="2015-03-25T00:00:00"/>
    <n v="1"/>
    <n v="-16.37"/>
    <n v="2"/>
    <n v="33.840000000000003"/>
    <n v="86368"/>
    <n v="1"/>
    <n v="15.4"/>
    <s v="Chris"/>
  </r>
  <r>
    <n v="2430"/>
    <n v="1"/>
    <s v="Kimberly Reilly"/>
    <s v="Not Specified"/>
    <n v="0.1"/>
    <s v="After Discount"/>
    <n v="14.28"/>
    <n v="2.99"/>
    <s v="Regular Air"/>
    <s v="Home Office"/>
    <s v="Office Supplies"/>
    <s v="Binders and Binder Accessories"/>
    <s v="Small Box"/>
    <x v="214"/>
    <n v="0.39"/>
    <s v="United States"/>
    <s v="Central"/>
    <s v="Texas"/>
    <s v="Killeen"/>
    <n v="76541"/>
    <x v="82"/>
    <s v="Tue"/>
    <d v="2015-03-25T00:00:00"/>
    <n v="1"/>
    <n v="104.9145"/>
    <n v="11"/>
    <n v="152.05000000000001"/>
    <n v="91108"/>
    <n v="1"/>
    <n v="14.18"/>
    <s v="Chris"/>
  </r>
  <r>
    <n v="880"/>
    <n v="1"/>
    <s v="Ellen Beck"/>
    <s v="Critical"/>
    <n v="7.0000000000000007E-2"/>
    <s v="After Discount"/>
    <n v="5.68"/>
    <n v="1.39"/>
    <s v="Regular Air"/>
    <s v="Small Business"/>
    <s v="Office Supplies"/>
    <s v="Envelopes"/>
    <s v="Small Box"/>
    <x v="183"/>
    <n v="0.38"/>
    <s v="United States"/>
    <s v="West"/>
    <s v="Arizona"/>
    <s v="Scottsdale"/>
    <n v="85254"/>
    <x v="83"/>
    <s v="Wed"/>
    <d v="2015-03-27T00:00:00"/>
    <n v="2"/>
    <n v="18.643799999999999"/>
    <n v="5"/>
    <n v="27.02"/>
    <n v="86153"/>
    <n v="1"/>
    <n v="5.6099999999999994"/>
    <s v="William"/>
  </r>
  <r>
    <n v="880"/>
    <n v="0"/>
    <s v="Ellen Beck"/>
    <s v="Critical"/>
    <n v="0.06"/>
    <s v="After Discount"/>
    <n v="22.84"/>
    <n v="11.54"/>
    <s v="Regular Air"/>
    <s v="Small Business"/>
    <s v="Office Supplies"/>
    <s v="Paper"/>
    <s v="Small Box"/>
    <x v="583"/>
    <n v="0.39"/>
    <s v="United States"/>
    <s v="West"/>
    <s v="Arizona"/>
    <s v="Scottsdale"/>
    <n v="85254"/>
    <x v="83"/>
    <s v="Wed"/>
    <d v="2015-03-27T00:00:00"/>
    <n v="2"/>
    <n v="-31.24"/>
    <n v="1"/>
    <n v="27.67"/>
    <n v="86153"/>
    <n v="0"/>
    <n v="22.78"/>
    <s v="William"/>
  </r>
  <r>
    <n v="1241"/>
    <n v="0"/>
    <s v="Bradley Schroeder"/>
    <s v="Critical"/>
    <n v="0.06"/>
    <s v="After Discount"/>
    <n v="200.97"/>
    <n v="15.59"/>
    <s v="Delivery Truck"/>
    <s v="Small Business"/>
    <s v="Technology"/>
    <s v="Office Machines"/>
    <s v="Jumbo Drum"/>
    <x v="300"/>
    <n v="0.36"/>
    <s v="United States"/>
    <s v="South"/>
    <s v="Alabama"/>
    <s v="Auburn"/>
    <n v="36830"/>
    <x v="83"/>
    <s v="Wed"/>
    <d v="2015-03-25T00:00:00"/>
    <n v="0"/>
    <n v="531.61800000000005"/>
    <n v="7"/>
    <n v="1348.83"/>
    <n v="90881"/>
    <n v="1"/>
    <n v="200.91"/>
    <s v="Sam"/>
  </r>
  <r>
    <n v="1648"/>
    <n v="1"/>
    <s v="Nina Bowles"/>
    <s v="Critical"/>
    <n v="0.08"/>
    <s v="After Discount"/>
    <n v="46.89"/>
    <n v="5.0999999999999996"/>
    <s v="Regular Air"/>
    <s v="Corporate"/>
    <s v="Office Supplies"/>
    <s v="Appliances"/>
    <s v="Medium Box"/>
    <x v="584"/>
    <n v="0.46"/>
    <s v="United States"/>
    <s v="Central"/>
    <s v="Illinois"/>
    <s v="Woodstock"/>
    <n v="60098"/>
    <x v="83"/>
    <s v="Wed"/>
    <d v="2015-03-27T00:00:00"/>
    <n v="2"/>
    <n v="507.63299999999998"/>
    <n v="17"/>
    <n v="735.7"/>
    <n v="91043"/>
    <n v="1"/>
    <n v="46.81"/>
    <s v="Chris"/>
  </r>
  <r>
    <n v="1648"/>
    <n v="0"/>
    <s v="Nina Bowles"/>
    <s v="Critical"/>
    <n v="0.05"/>
    <s v="After Discount"/>
    <n v="12.98"/>
    <n v="3.14"/>
    <s v="Regular Air"/>
    <s v="Corporate"/>
    <s v="Office Supplies"/>
    <s v="Scissors, Rulers and Trimmers"/>
    <s v="Small Pack"/>
    <x v="173"/>
    <n v="0.6"/>
    <s v="United States"/>
    <s v="Central"/>
    <s v="Illinois"/>
    <s v="Woodstock"/>
    <n v="60098"/>
    <x v="83"/>
    <s v="Wed"/>
    <d v="2015-03-25T00:00:00"/>
    <n v="0"/>
    <n v="38.229999999999997"/>
    <n v="18"/>
    <n v="225.59"/>
    <n v="91043"/>
    <n v="0"/>
    <n v="12.93"/>
    <s v="Chris"/>
  </r>
  <r>
    <n v="1829"/>
    <n v="0"/>
    <s v="Suzanne Cochran"/>
    <s v="Critical"/>
    <n v="0.01"/>
    <s v="After Discount"/>
    <n v="10.64"/>
    <n v="5.16"/>
    <s v="Express Air"/>
    <s v="Corporate"/>
    <s v="Furniture"/>
    <s v="Office Furnishings"/>
    <s v="Small Box"/>
    <x v="585"/>
    <n v="0.56999999999999995"/>
    <s v="United States"/>
    <s v="Central"/>
    <s v="Iowa"/>
    <s v="Cedar Rapids"/>
    <n v="52402"/>
    <x v="83"/>
    <s v="Wed"/>
    <d v="2015-03-27T00:00:00"/>
    <n v="2"/>
    <n v="-11.69"/>
    <n v="5"/>
    <n v="58.52"/>
    <n v="86957"/>
    <n v="1"/>
    <n v="10.63"/>
    <s v="Chris"/>
  </r>
  <r>
    <n v="2201"/>
    <n v="1"/>
    <s v="David Hoyle"/>
    <s v="Critical"/>
    <n v="0.17"/>
    <s v="After Discount"/>
    <n v="14.89"/>
    <n v="13.56"/>
    <s v="Regular Air"/>
    <s v="Small Business"/>
    <s v="Furniture"/>
    <s v="Office Furnishings"/>
    <s v="Large Box"/>
    <x v="586"/>
    <n v="0.57999999999999996"/>
    <s v="United States"/>
    <s v="Central"/>
    <s v="Minnesota"/>
    <s v="Bloomington"/>
    <n v="55420"/>
    <x v="83"/>
    <s v="Wed"/>
    <d v="2015-03-27T00:00:00"/>
    <n v="2"/>
    <n v="-9.1300000000000008"/>
    <n v="1"/>
    <n v="27.96"/>
    <n v="86054"/>
    <n v="1"/>
    <n v="14.72"/>
    <s v="Chris"/>
  </r>
  <r>
    <n v="3100"/>
    <n v="1"/>
    <s v="Gladys Holloway"/>
    <s v="Critical"/>
    <n v="7.0000000000000007E-2"/>
    <s v="After Discount"/>
    <n v="35.99"/>
    <n v="5"/>
    <s v="Regular Air"/>
    <s v="Consumer"/>
    <s v="Technology"/>
    <s v="Telephones and Communication"/>
    <s v="Wrap Bag"/>
    <x v="587"/>
    <n v="0.82"/>
    <s v="United States"/>
    <s v="South"/>
    <s v="Florida"/>
    <s v="Oakland Park"/>
    <n v="33334"/>
    <x v="83"/>
    <s v="Wed"/>
    <d v="2015-03-27T00:00:00"/>
    <n v="2"/>
    <n v="-299.81420000000003"/>
    <n v="1"/>
    <n v="31.71"/>
    <n v="89988"/>
    <n v="1"/>
    <n v="35.92"/>
    <s v="Sam"/>
  </r>
  <r>
    <n v="693"/>
    <n v="0"/>
    <s v="Richard McClure"/>
    <s v="Low"/>
    <n v="0.02"/>
    <s v="After Discount"/>
    <n v="500.98"/>
    <n v="41.44"/>
    <s v="Delivery Truck"/>
    <s v="Small Business"/>
    <s v="Furniture"/>
    <s v="Bookcases"/>
    <s v="Jumbo Box"/>
    <x v="588"/>
    <n v="0.66"/>
    <s v="United States"/>
    <s v="West"/>
    <s v="Colorado"/>
    <s v="Thornton"/>
    <n v="80229"/>
    <x v="83"/>
    <s v="Wed"/>
    <d v="2015-03-25T00:00:00"/>
    <n v="0"/>
    <n v="2568.4629"/>
    <n v="7"/>
    <n v="3722.41"/>
    <n v="87811"/>
    <n v="1"/>
    <n v="500.96000000000004"/>
    <s v="William"/>
  </r>
  <r>
    <n v="1557"/>
    <n v="1"/>
    <s v="James Nicholson"/>
    <s v="Low"/>
    <n v="0.09"/>
    <s v="After Discount"/>
    <n v="60.98"/>
    <n v="49"/>
    <s v="Regular Air"/>
    <s v="Consumer"/>
    <s v="Office Supplies"/>
    <s v="Appliances"/>
    <s v="Large Box"/>
    <x v="494"/>
    <n v="0.59"/>
    <s v="United States"/>
    <s v="South"/>
    <s v="Virginia"/>
    <s v="Annandale"/>
    <n v="22003"/>
    <x v="83"/>
    <s v="Wed"/>
    <d v="2015-04-02T00:00:00"/>
    <n v="8"/>
    <n v="-954.75800000000004"/>
    <n v="15"/>
    <n v="879.62"/>
    <n v="87426"/>
    <n v="1"/>
    <n v="60.889999999999993"/>
    <s v="Sam"/>
  </r>
  <r>
    <n v="1557"/>
    <n v="0"/>
    <s v="James Nicholson"/>
    <s v="Low"/>
    <n v="0.05"/>
    <s v="After Discount"/>
    <n v="29.89"/>
    <n v="1.99"/>
    <s v="Regular Air"/>
    <s v="Consumer"/>
    <s v="Technology"/>
    <s v="Computer Peripherals"/>
    <s v="Small Pack"/>
    <x v="129"/>
    <n v="0.5"/>
    <s v="United States"/>
    <s v="South"/>
    <s v="Virginia"/>
    <s v="Annandale"/>
    <n v="22003"/>
    <x v="83"/>
    <s v="Wed"/>
    <d v="2015-03-27T00:00:00"/>
    <n v="2"/>
    <n v="219.4734"/>
    <n v="12"/>
    <n v="361.19"/>
    <n v="87426"/>
    <n v="0"/>
    <n v="29.84"/>
    <s v="Sam"/>
  </r>
  <r>
    <n v="1699"/>
    <n v="1"/>
    <s v="Joseph Hurst"/>
    <s v="Low"/>
    <n v="0.05"/>
    <s v="After Discount"/>
    <n v="3.98"/>
    <n v="5.26"/>
    <s v="Regular Air"/>
    <s v="Small Business"/>
    <s v="Office Supplies"/>
    <s v="Binders and Binder Accessories"/>
    <s v="Small Box"/>
    <x v="589"/>
    <n v="0.38"/>
    <s v="United States"/>
    <s v="East"/>
    <s v="Pennsylvania"/>
    <s v="Levittown"/>
    <n v="19057"/>
    <x v="83"/>
    <s v="Wed"/>
    <d v="2015-03-29T00:00:00"/>
    <n v="4"/>
    <n v="-152.52449999999999"/>
    <n v="12"/>
    <n v="49.44"/>
    <n v="87345"/>
    <n v="1"/>
    <n v="3.93"/>
    <s v="Erin"/>
  </r>
  <r>
    <n v="1699"/>
    <n v="0"/>
    <s v="Joseph Hurst"/>
    <s v="Low"/>
    <n v="0.01"/>
    <s v="After Discount"/>
    <n v="6.48"/>
    <n v="5.4"/>
    <s v="Regular Air"/>
    <s v="Small Business"/>
    <s v="Office Supplies"/>
    <s v="Paper"/>
    <s v="Small Box"/>
    <x v="590"/>
    <n v="0.37"/>
    <s v="United States"/>
    <s v="East"/>
    <s v="Pennsylvania"/>
    <s v="Levittown"/>
    <n v="19057"/>
    <x v="83"/>
    <s v="Wed"/>
    <d v="2015-03-25T00:00:00"/>
    <n v="0"/>
    <n v="-18.850000000000001"/>
    <n v="2"/>
    <n v="14.29"/>
    <n v="87345"/>
    <n v="0"/>
    <n v="6.4700000000000006"/>
    <s v="Erin"/>
  </r>
  <r>
    <n v="290"/>
    <n v="1"/>
    <s v="Sara O'Connor"/>
    <s v="Not Specified"/>
    <n v="0.04"/>
    <s v="After Discount"/>
    <n v="4.9800000000000004"/>
    <n v="4.62"/>
    <s v="Regular Air"/>
    <s v="Small Business"/>
    <s v="Technology"/>
    <s v="Computer Peripherals"/>
    <s v="Small Pack"/>
    <x v="392"/>
    <n v="0.64"/>
    <s v="United States"/>
    <s v="West"/>
    <s v="Colorado"/>
    <s v="Loveland"/>
    <n v="80538"/>
    <x v="83"/>
    <s v="Wed"/>
    <d v="2015-03-26T00:00:00"/>
    <n v="1"/>
    <n v="-135.16"/>
    <n v="20"/>
    <n v="102.54"/>
    <n v="90837"/>
    <n v="1"/>
    <n v="4.9400000000000004"/>
    <s v="William"/>
  </r>
  <r>
    <n v="2287"/>
    <n v="0"/>
    <s v="Samuel Newman"/>
    <s v="Not Specified"/>
    <n v="0.01"/>
    <s v="After Discount"/>
    <n v="18.97"/>
    <n v="9.0299999999999994"/>
    <s v="Regular Air"/>
    <s v="Corporate"/>
    <s v="Office Supplies"/>
    <s v="Paper"/>
    <s v="Small Box"/>
    <x v="195"/>
    <n v="0.37"/>
    <s v="United States"/>
    <s v="South"/>
    <s v="South Carolina"/>
    <s v="Summerville"/>
    <n v="29483"/>
    <x v="83"/>
    <s v="Wed"/>
    <d v="2015-03-25T00:00:00"/>
    <n v="0"/>
    <n v="-12.0267"/>
    <n v="8"/>
    <n v="164.67"/>
    <n v="90146"/>
    <n v="1"/>
    <n v="18.959999999999997"/>
    <s v="Sam"/>
  </r>
  <r>
    <n v="2287"/>
    <n v="0"/>
    <s v="Samuel Newman"/>
    <s v="Not Specified"/>
    <n v="0.03"/>
    <s v="After Discount"/>
    <n v="12.28"/>
    <n v="4.8600000000000003"/>
    <s v="Regular Air"/>
    <s v="Corporate"/>
    <s v="Office Supplies"/>
    <s v="Paper"/>
    <s v="Small Box"/>
    <x v="591"/>
    <n v="0.38"/>
    <s v="United States"/>
    <s v="South"/>
    <s v="South Carolina"/>
    <s v="Summerville"/>
    <n v="29483"/>
    <x v="83"/>
    <s v="Wed"/>
    <d v="2015-03-26T00:00:00"/>
    <n v="1"/>
    <n v="122.508"/>
    <n v="6"/>
    <n v="72.739999999999995"/>
    <n v="90146"/>
    <n v="0"/>
    <n v="12.25"/>
    <s v="Sam"/>
  </r>
  <r>
    <n v="2287"/>
    <n v="0"/>
    <s v="Samuel Newman"/>
    <s v="Not Specified"/>
    <n v="0.05"/>
    <s v="After Discount"/>
    <n v="34.99"/>
    <n v="7.73"/>
    <s v="Express Air"/>
    <s v="Corporate"/>
    <s v="Office Supplies"/>
    <s v="Pens &amp; Art Supplies"/>
    <s v="Small Box"/>
    <x v="423"/>
    <n v="0.59"/>
    <s v="United States"/>
    <s v="South"/>
    <s v="South Carolina"/>
    <s v="Summerville"/>
    <n v="29483"/>
    <x v="83"/>
    <s v="Wed"/>
    <d v="2015-03-27T00:00:00"/>
    <n v="2"/>
    <n v="-12.0267"/>
    <n v="12"/>
    <n v="418.75"/>
    <n v="90146"/>
    <n v="0"/>
    <n v="34.940000000000005"/>
    <s v="Sam"/>
  </r>
  <r>
    <n v="2833"/>
    <n v="1"/>
    <s v="Tim Connolly"/>
    <s v="Not Specified"/>
    <n v="0.03"/>
    <s v="After Discount"/>
    <n v="140.97999999999999"/>
    <n v="36.090000000000003"/>
    <s v="Delivery Truck"/>
    <s v="Small Business"/>
    <s v="Furniture"/>
    <s v="Bookcases"/>
    <s v="Jumbo Box"/>
    <x v="592"/>
    <n v="0.77"/>
    <s v="United States"/>
    <s v="Central"/>
    <s v="Minnesota"/>
    <s v="Inver Grove Heights"/>
    <n v="55076"/>
    <x v="83"/>
    <s v="Wed"/>
    <d v="2015-03-27T00:00:00"/>
    <n v="2"/>
    <n v="-221.5"/>
    <n v="4"/>
    <n v="608.80999999999995"/>
    <n v="91030"/>
    <n v="1"/>
    <n v="140.94999999999999"/>
    <s v="Chris"/>
  </r>
  <r>
    <n v="2833"/>
    <n v="0"/>
    <s v="Tim Connolly"/>
    <s v="Not Specified"/>
    <n v="0.08"/>
    <s v="After Discount"/>
    <n v="65.989999999999995"/>
    <n v="8.99"/>
    <s v="Regular Air"/>
    <s v="Small Business"/>
    <s v="Technology"/>
    <s v="Telephones and Communication"/>
    <s v="Small Box"/>
    <x v="593"/>
    <n v="0.56000000000000005"/>
    <s v="United States"/>
    <s v="Central"/>
    <s v="Minnesota"/>
    <s v="Inver Grove Heights"/>
    <n v="55076"/>
    <x v="83"/>
    <s v="Wed"/>
    <d v="2015-03-26T00:00:00"/>
    <n v="1"/>
    <n v="206.352"/>
    <n v="15"/>
    <n v="808.61"/>
    <n v="91030"/>
    <n v="0"/>
    <n v="65.91"/>
    <s v="Chris"/>
  </r>
  <r>
    <n v="1767"/>
    <n v="1"/>
    <s v="Robert Rollins"/>
    <s v="Critical"/>
    <n v="0.01"/>
    <s v="After Discount"/>
    <n v="50.98"/>
    <n v="6.5"/>
    <s v="Regular Air"/>
    <s v="Home Office"/>
    <s v="Technology"/>
    <s v="Computer Peripherals"/>
    <s v="Small Box"/>
    <x v="594"/>
    <n v="0.73"/>
    <s v="United States"/>
    <s v="South"/>
    <s v="Georgia"/>
    <s v="Newnan"/>
    <n v="30265"/>
    <x v="84"/>
    <s v="Thu"/>
    <d v="2015-03-27T00:00:00"/>
    <n v="1"/>
    <n v="5.3396999999999997"/>
    <n v="16"/>
    <n v="818.49"/>
    <n v="89211"/>
    <n v="1"/>
    <n v="50.97"/>
    <s v="Sam"/>
  </r>
  <r>
    <n v="2114"/>
    <n v="0"/>
    <s v="Paige Mason"/>
    <s v="Critical"/>
    <n v="0.08"/>
    <s v="After Discount"/>
    <n v="6.68"/>
    <n v="1.5"/>
    <s v="Regular Air"/>
    <s v="Corporate"/>
    <s v="Office Supplies"/>
    <s v="Pens &amp; Art Supplies"/>
    <s v="Wrap Bag"/>
    <x v="595"/>
    <n v="0.48"/>
    <s v="United States"/>
    <s v="South"/>
    <s v="Virginia"/>
    <s v="Norfolk"/>
    <n v="23518"/>
    <x v="84"/>
    <s v="Thu"/>
    <d v="2015-03-28T00:00:00"/>
    <n v="2"/>
    <n v="-601.80399999999997"/>
    <n v="10"/>
    <n v="66.12"/>
    <n v="88403"/>
    <n v="1"/>
    <n v="6.6"/>
    <s v="Sam"/>
  </r>
  <r>
    <n v="3379"/>
    <n v="1"/>
    <s v="Annette McIntyre"/>
    <s v="Critical"/>
    <n v="0"/>
    <s v=" No Discount"/>
    <n v="19.98"/>
    <n v="5.97"/>
    <s v="Express Air"/>
    <s v="Corporate"/>
    <s v="Office Supplies"/>
    <s v="Paper"/>
    <s v="Small Box"/>
    <x v="596"/>
    <n v="0.38"/>
    <s v="United States"/>
    <s v="South"/>
    <s v="Georgia"/>
    <s v="Kennesaw"/>
    <n v="30144"/>
    <x v="84"/>
    <s v="Thu"/>
    <d v="2015-03-29T00:00:00"/>
    <n v="3"/>
    <n v="-189.714"/>
    <n v="12"/>
    <n v="249.07"/>
    <n v="88837"/>
    <n v="1"/>
    <n v="19.98"/>
    <s v="Sam"/>
  </r>
  <r>
    <n v="2124"/>
    <n v="0"/>
    <s v="Paige Powers"/>
    <s v="High"/>
    <n v="0.03"/>
    <s v="After Discount"/>
    <n v="124.49"/>
    <n v="51.94"/>
    <s v="Delivery Truck"/>
    <s v="Corporate"/>
    <s v="Furniture"/>
    <s v="Tables"/>
    <s v="Jumbo Box"/>
    <x v="367"/>
    <n v="0.63"/>
    <s v="United States"/>
    <s v="South"/>
    <s v="Arkansas"/>
    <s v="West Memphis"/>
    <n v="72301"/>
    <x v="84"/>
    <s v="Thu"/>
    <d v="2015-03-27T00:00:00"/>
    <n v="1"/>
    <n v="18.173999999999999"/>
    <n v="21"/>
    <n v="2761.94"/>
    <n v="89666"/>
    <n v="1"/>
    <n v="124.46"/>
    <s v="Sam"/>
  </r>
  <r>
    <n v="2066"/>
    <n v="1"/>
    <s v="Claudia Webb"/>
    <s v="Medium"/>
    <n v="0.09"/>
    <s v="After Discount"/>
    <n v="20.89"/>
    <n v="11.52"/>
    <s v="Regular Air"/>
    <s v="Home Office"/>
    <s v="Office Supplies"/>
    <s v="Storage &amp; Organization"/>
    <s v="Small Box"/>
    <x v="597"/>
    <n v="0.83"/>
    <s v="United States"/>
    <s v="South"/>
    <s v="North Carolina"/>
    <s v="Indian Trail"/>
    <n v="28079"/>
    <x v="84"/>
    <s v="Thu"/>
    <d v="2015-03-27T00:00:00"/>
    <n v="1"/>
    <n v="-133.54599999999999"/>
    <n v="7"/>
    <n v="146.5"/>
    <n v="85833"/>
    <n v="1"/>
    <n v="20.8"/>
    <s v="Sam"/>
  </r>
  <r>
    <n v="2419"/>
    <n v="1"/>
    <s v="Sandra Faulkner"/>
    <s v="Not Specified"/>
    <n v="7.0000000000000007E-2"/>
    <s v="After Discount"/>
    <n v="225.04"/>
    <n v="11.79"/>
    <s v="Regular Air"/>
    <s v="Consumer"/>
    <s v="Office Supplies"/>
    <s v="Appliances"/>
    <s v="Medium Box"/>
    <x v="598"/>
    <n v="0.42"/>
    <s v="United States"/>
    <s v="South"/>
    <s v="Virginia"/>
    <s v="Portsmouth"/>
    <n v="23701"/>
    <x v="84"/>
    <s v="Thu"/>
    <d v="2015-03-26T00:00:00"/>
    <n v="0"/>
    <n v="-162.91800000000001"/>
    <n v="5"/>
    <n v="1130.1500000000001"/>
    <n v="86751"/>
    <n v="1"/>
    <n v="224.97"/>
    <s v="Sam"/>
  </r>
  <r>
    <n v="2419"/>
    <n v="0"/>
    <s v="Sandra Faulkner"/>
    <s v="Not Specified"/>
    <n v="0.03"/>
    <s v="After Discount"/>
    <n v="7.84"/>
    <n v="4.71"/>
    <s v="Regular Air"/>
    <s v="Consumer"/>
    <s v="Office Supplies"/>
    <s v="Binders and Binder Accessories"/>
    <s v="Small Box"/>
    <x v="212"/>
    <n v="0.35"/>
    <s v="United States"/>
    <s v="South"/>
    <s v="Virginia"/>
    <s v="Portsmouth"/>
    <n v="23701"/>
    <x v="84"/>
    <s v="Thu"/>
    <d v="2015-03-29T00:00:00"/>
    <n v="3"/>
    <n v="859.71780000000001"/>
    <n v="7"/>
    <n v="54.37"/>
    <n v="86751"/>
    <n v="0"/>
    <n v="7.81"/>
    <s v="Sam"/>
  </r>
  <r>
    <n v="2773"/>
    <n v="1"/>
    <s v="Christina Zhu"/>
    <s v="Not Specified"/>
    <n v="0.1"/>
    <s v="After Discount"/>
    <n v="5.18"/>
    <n v="5.74"/>
    <s v="Regular Air"/>
    <s v="Corporate"/>
    <s v="Office Supplies"/>
    <s v="Binders and Binder Accessories"/>
    <s v="Small Box"/>
    <x v="272"/>
    <n v="0.36"/>
    <s v="United States"/>
    <s v="West"/>
    <s v="California"/>
    <s v="Dublin"/>
    <n v="94568"/>
    <x v="84"/>
    <s v="Thu"/>
    <d v="2015-03-28T00:00:00"/>
    <n v="2"/>
    <n v="-29.003"/>
    <n v="2"/>
    <n v="10.96"/>
    <n v="91584"/>
    <n v="1"/>
    <n v="5.08"/>
    <s v="William"/>
  </r>
  <r>
    <n v="2059"/>
    <n v="0"/>
    <s v="Nathan Newton"/>
    <s v="Critical"/>
    <n v="0.1"/>
    <s v="After Discount"/>
    <n v="9.85"/>
    <n v="4.82"/>
    <s v="Regular Air"/>
    <s v="Corporate"/>
    <s v="Office Supplies"/>
    <s v="Pens &amp; Art Supplies"/>
    <s v="Wrap Bag"/>
    <x v="599"/>
    <n v="0.47"/>
    <s v="United States"/>
    <s v="South"/>
    <s v="North Carolina"/>
    <s v="High Point"/>
    <n v="27260"/>
    <x v="85"/>
    <s v="Fri"/>
    <d v="2015-03-28T00:00:00"/>
    <n v="1"/>
    <n v="374.904"/>
    <n v="12"/>
    <n v="114.91"/>
    <n v="88041"/>
    <n v="1"/>
    <n v="9.75"/>
    <s v="Sam"/>
  </r>
  <r>
    <n v="2059"/>
    <n v="0"/>
    <s v="Nathan Newton"/>
    <s v="Critical"/>
    <n v="0.04"/>
    <s v="After Discount"/>
    <n v="125.99"/>
    <n v="7.69"/>
    <s v="Regular Air"/>
    <s v="Corporate"/>
    <s v="Technology"/>
    <s v="Telephones and Communication"/>
    <s v="Small Box"/>
    <x v="336"/>
    <n v="0.57999999999999996"/>
    <s v="United States"/>
    <s v="South"/>
    <s v="North Carolina"/>
    <s v="High Point"/>
    <n v="27260"/>
    <x v="85"/>
    <s v="Fri"/>
    <d v="2015-03-28T00:00:00"/>
    <n v="1"/>
    <n v="-528.83600000000001"/>
    <n v="9"/>
    <n v="934.52"/>
    <n v="88041"/>
    <n v="0"/>
    <n v="125.94999999999999"/>
    <s v="Sam"/>
  </r>
  <r>
    <n v="32"/>
    <n v="0"/>
    <s v="Matthew Berman"/>
    <s v="High"/>
    <n v="0.01"/>
    <s v="After Discount"/>
    <n v="17.98"/>
    <n v="8.51"/>
    <s v="Regular Air"/>
    <s v="Corporate"/>
    <s v="Technology"/>
    <s v="Office Machines"/>
    <s v="Medium Box"/>
    <x v="600"/>
    <n v="0.4"/>
    <s v="United States"/>
    <s v="West"/>
    <s v="Oregon"/>
    <s v="Grants Pass"/>
    <n v="97526"/>
    <x v="85"/>
    <s v="Fri"/>
    <d v="2015-03-28T00:00:00"/>
    <n v="1"/>
    <n v="-35.878799999999998"/>
    <n v="2"/>
    <n v="40.17"/>
    <n v="89200"/>
    <n v="1"/>
    <n v="17.97"/>
    <s v="William"/>
  </r>
  <r>
    <n v="234"/>
    <n v="0"/>
    <s v="Don Cameron"/>
    <s v="High"/>
    <n v="0.03"/>
    <s v="After Discount"/>
    <n v="28.53"/>
    <n v="1.49"/>
    <s v="Regular Air"/>
    <s v="Small Business"/>
    <s v="Office Supplies"/>
    <s v="Binders and Binder Accessories"/>
    <s v="Small Box"/>
    <x v="581"/>
    <n v="0.38"/>
    <s v="United States"/>
    <s v="Central"/>
    <s v="Iowa"/>
    <s v="Newton"/>
    <n v="50208"/>
    <x v="85"/>
    <s v="Fri"/>
    <d v="2015-03-29T00:00:00"/>
    <n v="2"/>
    <n v="136.33709999999999"/>
    <n v="7"/>
    <n v="197.59"/>
    <n v="90238"/>
    <n v="1"/>
    <n v="28.5"/>
    <s v="Chris"/>
  </r>
  <r>
    <n v="234"/>
    <n v="0"/>
    <s v="Don Cameron"/>
    <s v="High"/>
    <n v="0.01"/>
    <s v="After Discount"/>
    <n v="15.28"/>
    <n v="1.99"/>
    <s v="Regular Air"/>
    <s v="Small Business"/>
    <s v="Technology"/>
    <s v="Computer Peripherals"/>
    <s v="Small Pack"/>
    <x v="154"/>
    <n v="0.42"/>
    <s v="United States"/>
    <s v="Central"/>
    <s v="Iowa"/>
    <s v="Newton"/>
    <n v="50208"/>
    <x v="85"/>
    <s v="Fri"/>
    <d v="2015-03-29T00:00:00"/>
    <n v="2"/>
    <n v="-12.46"/>
    <n v="2"/>
    <n v="33.04"/>
    <n v="90238"/>
    <n v="0"/>
    <n v="15.27"/>
    <s v="Chris"/>
  </r>
  <r>
    <n v="920"/>
    <n v="1"/>
    <s v="Jessie Kelly"/>
    <s v="Low"/>
    <n v="0.1"/>
    <s v="After Discount"/>
    <n v="15.98"/>
    <n v="4"/>
    <s v="Regular Air"/>
    <s v="Corporate"/>
    <s v="Technology"/>
    <s v="Computer Peripherals"/>
    <s v="Small Box"/>
    <x v="601"/>
    <n v="0.37"/>
    <s v="United States"/>
    <s v="West"/>
    <s v="California"/>
    <s v="Redlands"/>
    <n v="92374"/>
    <x v="85"/>
    <s v="Fri"/>
    <d v="2015-04-01T00:00:00"/>
    <n v="5"/>
    <n v="92.722200000000001"/>
    <n v="9"/>
    <n v="134.38"/>
    <n v="90491"/>
    <n v="1"/>
    <n v="15.88"/>
    <s v="William"/>
  </r>
  <r>
    <n v="696"/>
    <n v="1"/>
    <s v="Johnny Reid"/>
    <s v="Medium"/>
    <n v="0.06"/>
    <s v="After Discount"/>
    <n v="8.1199999999999992"/>
    <n v="2.83"/>
    <s v="Regular Air"/>
    <s v="Corporate"/>
    <s v="Technology"/>
    <s v="Computer Peripherals"/>
    <s v="Small Pack"/>
    <x v="545"/>
    <n v="0.77"/>
    <s v="United States"/>
    <s v="Central"/>
    <s v="Indiana"/>
    <s v="Crown Point"/>
    <n v="46307"/>
    <x v="85"/>
    <s v="Fri"/>
    <d v="2015-03-28T00:00:00"/>
    <n v="1"/>
    <n v="-82.83"/>
    <n v="10"/>
    <n v="78.540000000000006"/>
    <n v="89847"/>
    <n v="1"/>
    <n v="8.0599999999999987"/>
    <s v="Chris"/>
  </r>
  <r>
    <n v="696"/>
    <n v="0"/>
    <s v="Johnny Reid"/>
    <s v="Medium"/>
    <n v="0.05"/>
    <s v="After Discount"/>
    <n v="51.65"/>
    <n v="18.45"/>
    <s v="Regular Air"/>
    <s v="Corporate"/>
    <s v="Furniture"/>
    <s v="Office Furnishings"/>
    <s v="Medium Box"/>
    <x v="602"/>
    <n v="0.65"/>
    <s v="United States"/>
    <s v="Central"/>
    <s v="Indiana"/>
    <s v="Crown Point"/>
    <n v="46307"/>
    <x v="85"/>
    <s v="Fri"/>
    <d v="2015-03-28T00:00:00"/>
    <n v="1"/>
    <n v="25.04"/>
    <n v="12"/>
    <n v="605.1"/>
    <n v="89847"/>
    <n v="0"/>
    <n v="51.6"/>
    <s v="Chris"/>
  </r>
  <r>
    <n v="697"/>
    <n v="0"/>
    <s v="Adam G Sawyer"/>
    <s v="Medium"/>
    <n v="0.1"/>
    <s v="After Discount"/>
    <n v="175.99"/>
    <n v="8.99"/>
    <s v="Regular Air"/>
    <s v="Corporate"/>
    <s v="Technology"/>
    <s v="Telephones and Communication"/>
    <s v="Small Box"/>
    <x v="378"/>
    <n v="0.56999999999999995"/>
    <s v="United States"/>
    <s v="Central"/>
    <s v="Indiana"/>
    <s v="East Chicago"/>
    <n v="46312"/>
    <x v="85"/>
    <s v="Fri"/>
    <d v="2015-03-28T00:00:00"/>
    <n v="1"/>
    <n v="928.96079999999995"/>
    <n v="10"/>
    <n v="1346.32"/>
    <n v="89847"/>
    <n v="0"/>
    <n v="175.89000000000001"/>
    <s v="Chris"/>
  </r>
  <r>
    <n v="698"/>
    <n v="0"/>
    <s v="Nelson Hensley"/>
    <s v="Medium"/>
    <n v="0.06"/>
    <s v="After Discount"/>
    <n v="8.1199999999999992"/>
    <n v="2.83"/>
    <s v="Regular Air"/>
    <s v="Corporate"/>
    <s v="Technology"/>
    <s v="Computer Peripherals"/>
    <s v="Small Pack"/>
    <x v="545"/>
    <n v="0.77"/>
    <s v="United States"/>
    <s v="West"/>
    <s v="Washington"/>
    <s v="Seattle"/>
    <n v="98105"/>
    <x v="85"/>
    <s v="Fri"/>
    <d v="2015-03-28T00:00:00"/>
    <n v="1"/>
    <n v="-82.83"/>
    <n v="41"/>
    <n v="322.02999999999997"/>
    <n v="32869"/>
    <n v="1"/>
    <n v="8.0599999999999987"/>
    <s v="William"/>
  </r>
  <r>
    <n v="698"/>
    <n v="0"/>
    <s v="Nelson Hensley"/>
    <s v="Medium"/>
    <n v="0.05"/>
    <s v="After Discount"/>
    <n v="51.65"/>
    <n v="18.45"/>
    <s v="Regular Air"/>
    <s v="Corporate"/>
    <s v="Furniture"/>
    <s v="Office Furnishings"/>
    <s v="Medium Box"/>
    <x v="602"/>
    <n v="0.65"/>
    <s v="United States"/>
    <s v="West"/>
    <s v="Washington"/>
    <s v="Seattle"/>
    <n v="98105"/>
    <x v="85"/>
    <s v="Fri"/>
    <d v="2015-03-28T00:00:00"/>
    <n v="1"/>
    <n v="25.04"/>
    <n v="49"/>
    <n v="2470.84"/>
    <n v="32869"/>
    <n v="0"/>
    <n v="51.6"/>
    <s v="William"/>
  </r>
  <r>
    <n v="698"/>
    <n v="0"/>
    <s v="Nelson Hensley"/>
    <s v="Medium"/>
    <n v="0.1"/>
    <s v="After Discount"/>
    <n v="175.99"/>
    <n v="8.99"/>
    <s v="Regular Air"/>
    <s v="Corporate"/>
    <s v="Technology"/>
    <s v="Telephones and Communication"/>
    <s v="Small Box"/>
    <x v="378"/>
    <n v="0.56999999999999995"/>
    <s v="United States"/>
    <s v="West"/>
    <s v="Washington"/>
    <s v="Seattle"/>
    <n v="98105"/>
    <x v="85"/>
    <s v="Fri"/>
    <d v="2015-03-28T00:00:00"/>
    <n v="1"/>
    <n v="930.98699999999997"/>
    <n v="39"/>
    <n v="5250.66"/>
    <n v="32869"/>
    <n v="0"/>
    <n v="175.89000000000001"/>
    <s v="William"/>
  </r>
  <r>
    <n v="1625"/>
    <n v="0"/>
    <s v="Molly Browning"/>
    <s v="Medium"/>
    <n v="0.08"/>
    <s v="After Discount"/>
    <n v="213.45"/>
    <n v="14.7"/>
    <s v="Delivery Truck"/>
    <s v="Home Office"/>
    <s v="Technology"/>
    <s v="Office Machines"/>
    <s v="Jumbo Drum"/>
    <x v="35"/>
    <n v="0.59"/>
    <s v="United States"/>
    <s v="East"/>
    <s v="New York"/>
    <s v="Glen Cove"/>
    <n v="11542"/>
    <x v="85"/>
    <s v="Fri"/>
    <d v="2015-03-29T00:00:00"/>
    <n v="2"/>
    <n v="1674.7542000000001"/>
    <n v="12"/>
    <n v="2427.1799999999998"/>
    <n v="90600"/>
    <n v="1"/>
    <n v="213.36999999999998"/>
    <s v="Erin"/>
  </r>
  <r>
    <n v="1625"/>
    <n v="0"/>
    <s v="Molly Browning"/>
    <s v="Medium"/>
    <n v="0.1"/>
    <s v="After Discount"/>
    <n v="55.98"/>
    <n v="13.88"/>
    <s v="Regular Air"/>
    <s v="Home Office"/>
    <s v="Office Supplies"/>
    <s v="Paper"/>
    <s v="Small Box"/>
    <x v="603"/>
    <n v="0.36"/>
    <s v="United States"/>
    <s v="East"/>
    <s v="New York"/>
    <s v="Glen Cove"/>
    <n v="11542"/>
    <x v="85"/>
    <s v="Fri"/>
    <d v="2015-03-29T00:00:00"/>
    <n v="2"/>
    <n v="300.04649999999998"/>
    <n v="8"/>
    <n v="434.85"/>
    <n v="90600"/>
    <n v="0"/>
    <n v="55.879999999999995"/>
    <s v="Erin"/>
  </r>
  <r>
    <n v="1625"/>
    <n v="0"/>
    <s v="Molly Browning"/>
    <s v="Medium"/>
    <n v="0"/>
    <s v=" No Discount"/>
    <n v="16.059999999999999"/>
    <n v="8.34"/>
    <s v="Regular Air"/>
    <s v="Home Office"/>
    <s v="Office Supplies"/>
    <s v="Storage &amp; Organization"/>
    <s v="Small Box"/>
    <x v="604"/>
    <n v="0.59"/>
    <s v="United States"/>
    <s v="East"/>
    <s v="New York"/>
    <s v="Glen Cove"/>
    <n v="11542"/>
    <x v="85"/>
    <s v="Fri"/>
    <d v="2015-03-28T00:00:00"/>
    <n v="1"/>
    <n v="-28.09"/>
    <n v="1"/>
    <n v="19.16"/>
    <n v="90600"/>
    <n v="0"/>
    <n v="16.059999999999999"/>
    <s v="Erin"/>
  </r>
  <r>
    <n v="1917"/>
    <n v="0"/>
    <s v="Tracy Buckley"/>
    <s v="Medium"/>
    <n v="0.08"/>
    <s v="After Discount"/>
    <n v="18.7"/>
    <n v="8.99"/>
    <s v="Regular Air"/>
    <s v="Home Office"/>
    <s v="Furniture"/>
    <s v="Office Furnishings"/>
    <s v="Small Pack"/>
    <x v="605"/>
    <n v="0.47"/>
    <s v="United States"/>
    <s v="South"/>
    <s v="Arkansas"/>
    <s v="North Little Rock"/>
    <n v="72113"/>
    <x v="85"/>
    <s v="Fri"/>
    <d v="2015-03-28T00:00:00"/>
    <n v="1"/>
    <n v="16.136399999999998"/>
    <n v="7"/>
    <n v="132.22999999999999"/>
    <n v="85894"/>
    <n v="1"/>
    <n v="18.62"/>
    <s v="Sam"/>
  </r>
  <r>
    <n v="1072"/>
    <n v="1"/>
    <s v="Marion Owens"/>
    <s v="Not Specified"/>
    <n v="0.01"/>
    <s v="After Discount"/>
    <n v="150.88999999999999"/>
    <n v="60.2"/>
    <s v="Delivery Truck"/>
    <s v="Corporate"/>
    <s v="Furniture"/>
    <s v="Chairs &amp; Chairmats"/>
    <s v="Jumbo Drum"/>
    <x v="422"/>
    <n v="0.77"/>
    <s v="United States"/>
    <s v="East"/>
    <s v="Pennsylvania"/>
    <s v="Bethlehem"/>
    <n v="18018"/>
    <x v="85"/>
    <s v="Fri"/>
    <d v="2015-03-30T00:00:00"/>
    <n v="3"/>
    <n v="-505.76"/>
    <n v="3"/>
    <n v="473.53"/>
    <n v="89631"/>
    <n v="1"/>
    <n v="150.88"/>
    <s v="Erin"/>
  </r>
  <r>
    <n v="1481"/>
    <n v="1"/>
    <s v="Marvin MacDonald"/>
    <s v="Not Specified"/>
    <n v="7.0000000000000007E-2"/>
    <s v="After Discount"/>
    <n v="8.9499999999999993"/>
    <n v="2.0099999999999998"/>
    <s v="Regular Air"/>
    <s v="Corporate"/>
    <s v="Office Supplies"/>
    <s v="Paper"/>
    <s v="Wrap Bag"/>
    <x v="606"/>
    <n v="0.39"/>
    <s v="United States"/>
    <s v="West"/>
    <s v="California"/>
    <s v="Los Angeles"/>
    <n v="90049"/>
    <x v="85"/>
    <s v="Fri"/>
    <d v="2015-03-28T00:00:00"/>
    <n v="1"/>
    <n v="91.73"/>
    <n v="36"/>
    <n v="307.64999999999998"/>
    <n v="53953"/>
    <n v="1"/>
    <n v="8.879999999999999"/>
    <s v="William"/>
  </r>
  <r>
    <n v="1482"/>
    <n v="0"/>
    <s v="Michael Tanner"/>
    <s v="Not Specified"/>
    <n v="7.0000000000000007E-2"/>
    <s v="After Discount"/>
    <n v="8.9499999999999993"/>
    <n v="2.0099999999999998"/>
    <s v="Regular Air"/>
    <s v="Corporate"/>
    <s v="Office Supplies"/>
    <s v="Paper"/>
    <s v="Wrap Bag"/>
    <x v="606"/>
    <n v="0.39"/>
    <s v="United States"/>
    <s v="Central"/>
    <s v="Michigan"/>
    <s v="Bay City"/>
    <n v="48708"/>
    <x v="85"/>
    <s v="Fri"/>
    <d v="2015-03-28T00:00:00"/>
    <n v="1"/>
    <n v="53.067900000000002"/>
    <n v="9"/>
    <n v="76.91"/>
    <n v="91362"/>
    <n v="1"/>
    <n v="8.879999999999999"/>
    <s v="Chris"/>
  </r>
  <r>
    <n v="3354"/>
    <n v="1"/>
    <s v="Sara Faulkner"/>
    <s v="Not Specified"/>
    <n v="0.04"/>
    <s v="After Discount"/>
    <n v="3.69"/>
    <n v="0.5"/>
    <s v="Regular Air"/>
    <s v="Corporate"/>
    <s v="Office Supplies"/>
    <s v="Labels"/>
    <s v="Small Box"/>
    <x v="607"/>
    <n v="0.38"/>
    <s v="United States"/>
    <s v="West"/>
    <s v="California"/>
    <s v="Calexico"/>
    <n v="92231"/>
    <x v="85"/>
    <s v="Fri"/>
    <d v="2015-03-29T00:00:00"/>
    <n v="2"/>
    <n v="47.527200000000001"/>
    <n v="19"/>
    <n v="68.88"/>
    <n v="88590"/>
    <n v="1"/>
    <n v="3.65"/>
    <s v="William"/>
  </r>
  <r>
    <n v="2668"/>
    <n v="1"/>
    <s v="Carlos Hanson"/>
    <s v="High"/>
    <n v="0.04"/>
    <s v="After Discount"/>
    <n v="10.4"/>
    <n v="5.4"/>
    <s v="Regular Air"/>
    <s v="Corporate"/>
    <s v="Furniture"/>
    <s v="Office Furnishings"/>
    <s v="Small Pack"/>
    <x v="608"/>
    <n v="0.51"/>
    <s v="United States"/>
    <s v="Central"/>
    <s v="South Dakota"/>
    <s v="Rapid City"/>
    <n v="57701"/>
    <x v="86"/>
    <s v="Sat"/>
    <d v="2015-03-29T00:00:00"/>
    <n v="1"/>
    <n v="29.98"/>
    <n v="12"/>
    <n v="130.74"/>
    <n v="87830"/>
    <n v="1"/>
    <n v="10.360000000000001"/>
    <s v="Chris"/>
  </r>
  <r>
    <n v="2668"/>
    <n v="0"/>
    <s v="Carlos Hanson"/>
    <s v="High"/>
    <n v="0.08"/>
    <s v="After Discount"/>
    <n v="4.28"/>
    <n v="4.79"/>
    <s v="Regular Air"/>
    <s v="Corporate"/>
    <s v="Office Supplies"/>
    <s v="Paper"/>
    <s v="Small Box"/>
    <x v="609"/>
    <n v="0.4"/>
    <s v="United States"/>
    <s v="Central"/>
    <s v="South Dakota"/>
    <s v="Rapid City"/>
    <n v="57701"/>
    <x v="86"/>
    <s v="Sat"/>
    <d v="2015-03-30T00:00:00"/>
    <n v="2"/>
    <n v="-121.2"/>
    <n v="12"/>
    <n v="49.87"/>
    <n v="87830"/>
    <n v="0"/>
    <n v="4.2"/>
    <s v="Chris"/>
  </r>
  <r>
    <n v="2968"/>
    <n v="0"/>
    <s v="Miriam Bowman"/>
    <s v="High"/>
    <n v="0.06"/>
    <s v="After Discount"/>
    <n v="363.25"/>
    <n v="19.989999999999998"/>
    <s v="Regular Air"/>
    <s v="Small Business"/>
    <s v="Office Supplies"/>
    <s v="Appliances"/>
    <s v="Small Box"/>
    <x v="41"/>
    <n v="0.56999999999999995"/>
    <s v="United States"/>
    <s v="South"/>
    <s v="Florida"/>
    <s v="Hollywood"/>
    <n v="33021"/>
    <x v="86"/>
    <s v="Sat"/>
    <d v="2015-03-30T00:00:00"/>
    <n v="2"/>
    <n v="36.164099999999998"/>
    <n v="1"/>
    <n v="344.87"/>
    <n v="86086"/>
    <n v="1"/>
    <n v="363.19"/>
    <s v="Sam"/>
  </r>
  <r>
    <n v="800"/>
    <n v="1"/>
    <s v="Cheryl Guthrie"/>
    <s v="Low"/>
    <n v="0.04"/>
    <s v="After Discount"/>
    <n v="50.98"/>
    <n v="6.5"/>
    <s v="Regular Air"/>
    <s v="Consumer"/>
    <s v="Technology"/>
    <s v="Computer Peripherals"/>
    <s v="Small Box"/>
    <x v="594"/>
    <n v="0.73"/>
    <s v="United States"/>
    <s v="West"/>
    <s v="Utah"/>
    <s v="Roy"/>
    <n v="84067"/>
    <x v="86"/>
    <s v="Sat"/>
    <d v="2015-04-03T00:00:00"/>
    <n v="6"/>
    <n v="-13.28"/>
    <n v="11"/>
    <n v="568.25"/>
    <n v="89910"/>
    <n v="1"/>
    <n v="50.94"/>
    <s v="William"/>
  </r>
  <r>
    <n v="800"/>
    <n v="0"/>
    <s v="Cheryl Guthrie"/>
    <s v="Low"/>
    <n v="0.02"/>
    <s v="After Discount"/>
    <n v="6.48"/>
    <n v="5.14"/>
    <s v="Regular Air"/>
    <s v="Consumer"/>
    <s v="Office Supplies"/>
    <s v="Paper"/>
    <s v="Small Box"/>
    <x v="559"/>
    <n v="0.37"/>
    <s v="United States"/>
    <s v="West"/>
    <s v="Utah"/>
    <s v="Roy"/>
    <n v="84067"/>
    <x v="86"/>
    <s v="Sat"/>
    <d v="2015-03-30T00:00:00"/>
    <n v="2"/>
    <n v="-48.68"/>
    <n v="19"/>
    <n v="126.66"/>
    <n v="89910"/>
    <n v="0"/>
    <n v="6.4600000000000009"/>
    <s v="William"/>
  </r>
  <r>
    <n v="1738"/>
    <n v="1"/>
    <s v="Dean Solomon"/>
    <s v="Medium"/>
    <n v="0.08"/>
    <s v="After Discount"/>
    <n v="175.99"/>
    <n v="4.99"/>
    <s v="Regular Air"/>
    <s v="Corporate"/>
    <s v="Technology"/>
    <s v="Telephones and Communication"/>
    <s v="Small Box"/>
    <x v="402"/>
    <n v="0.59"/>
    <s v="United States"/>
    <s v="South"/>
    <s v="North Carolina"/>
    <s v="Gastonia"/>
    <n v="28052"/>
    <x v="86"/>
    <s v="Sat"/>
    <d v="2015-03-28T00:00:00"/>
    <n v="0"/>
    <n v="-16476.838"/>
    <n v="10"/>
    <n v="1486.34"/>
    <n v="85865"/>
    <n v="1"/>
    <n v="175.91"/>
    <s v="Sam"/>
  </r>
  <r>
    <n v="2880"/>
    <n v="1"/>
    <s v="Grace Black"/>
    <s v="Medium"/>
    <n v="0.05"/>
    <s v="After Discount"/>
    <n v="6.68"/>
    <n v="6.93"/>
    <s v="Regular Air"/>
    <s v="Small Business"/>
    <s v="Office Supplies"/>
    <s v="Paper"/>
    <s v="Small Box"/>
    <x v="310"/>
    <n v="0.37"/>
    <s v="United States"/>
    <s v="South"/>
    <s v="Florida"/>
    <s v="North Miami Beach"/>
    <n v="33160"/>
    <x v="86"/>
    <s v="Sat"/>
    <d v="2015-03-29T00:00:00"/>
    <n v="1"/>
    <n v="-2.3519999999999999"/>
    <n v="11"/>
    <n v="77.2"/>
    <n v="88626"/>
    <n v="1"/>
    <n v="6.63"/>
    <s v="Sam"/>
  </r>
  <r>
    <n v="152"/>
    <n v="0"/>
    <s v="Kent Kerr"/>
    <s v="High"/>
    <n v="0.01"/>
    <s v="After Discount"/>
    <n v="65.989999999999995"/>
    <n v="8.99"/>
    <s v="Regular Air"/>
    <s v="Consumer"/>
    <s v="Technology"/>
    <s v="Telephones and Communication"/>
    <s v="Small Box"/>
    <x v="610"/>
    <n v="0.6"/>
    <s v="United States"/>
    <s v="South"/>
    <s v="Tennessee"/>
    <s v="Knoxville"/>
    <n v="37918"/>
    <x v="87"/>
    <s v="Sun"/>
    <d v="2015-04-01T00:00:00"/>
    <n v="3"/>
    <n v="97.86"/>
    <n v="5"/>
    <n v="292.23"/>
    <n v="89524"/>
    <n v="1"/>
    <n v="65.97999999999999"/>
    <s v="Sam"/>
  </r>
  <r>
    <n v="2338"/>
    <n v="0"/>
    <s v="Lynn Hines"/>
    <s v="High"/>
    <n v="0.1"/>
    <s v="After Discount"/>
    <n v="6.75"/>
    <n v="2.99"/>
    <s v="Regular Air"/>
    <s v="Home Office"/>
    <s v="Office Supplies"/>
    <s v="Binders and Binder Accessories"/>
    <s v="Small Box"/>
    <x v="611"/>
    <n v="0.35"/>
    <s v="United States"/>
    <s v="East"/>
    <s v="Maryland"/>
    <s v="College Park"/>
    <n v="20740"/>
    <x v="87"/>
    <s v="Sun"/>
    <d v="2015-03-29T00:00:00"/>
    <n v="0"/>
    <n v="18.147500000000001"/>
    <n v="15"/>
    <n v="96.13"/>
    <n v="91481"/>
    <n v="1"/>
    <n v="6.65"/>
    <s v="Erin"/>
  </r>
  <r>
    <n v="2530"/>
    <n v="1"/>
    <s v="Janet Zhang"/>
    <s v="High"/>
    <n v="0.04"/>
    <s v="After Discount"/>
    <n v="40.98"/>
    <n v="6.5"/>
    <s v="Regular Air"/>
    <s v="Small Business"/>
    <s v="Technology"/>
    <s v="Computer Peripherals"/>
    <s v="Small Box"/>
    <x v="130"/>
    <n v="0.74"/>
    <s v="United States"/>
    <s v="West"/>
    <s v="California"/>
    <s v="Apple Valley"/>
    <n v="92307"/>
    <x v="87"/>
    <s v="Sun"/>
    <d v="2015-03-30T00:00:00"/>
    <n v="1"/>
    <n v="-89.5"/>
    <n v="7"/>
    <n v="277.07"/>
    <n v="87451"/>
    <n v="1"/>
    <n v="40.94"/>
    <s v="William"/>
  </r>
  <r>
    <n v="2534"/>
    <n v="1"/>
    <s v="Mitchell Goldberg"/>
    <s v="High"/>
    <n v="0.05"/>
    <s v="After Discount"/>
    <n v="35.99"/>
    <n v="3.3"/>
    <s v="Regular Air"/>
    <s v="Small Business"/>
    <s v="Technology"/>
    <s v="Telephones and Communication"/>
    <s v="Small Pack"/>
    <x v="612"/>
    <n v="0.39"/>
    <s v="United States"/>
    <s v="East"/>
    <s v="Maine"/>
    <s v="Bangor"/>
    <n v="4401"/>
    <x v="87"/>
    <s v="Sun"/>
    <d v="2015-03-31T00:00:00"/>
    <n v="2"/>
    <n v="103.2723"/>
    <n v="5"/>
    <n v="149.66999999999999"/>
    <n v="87451"/>
    <n v="0"/>
    <n v="35.940000000000005"/>
    <s v="Erin"/>
  </r>
  <r>
    <n v="3151"/>
    <n v="0"/>
    <s v="Glenda Hunter"/>
    <s v="High"/>
    <n v="0.01"/>
    <s v="After Discount"/>
    <n v="99.23"/>
    <n v="8.99"/>
    <s v="Regular Air"/>
    <s v="Corporate"/>
    <s v="Furniture"/>
    <s v="Office Furnishings"/>
    <s v="Small Pack"/>
    <x v="19"/>
    <n v="0.35"/>
    <s v="United States"/>
    <s v="West"/>
    <s v="California"/>
    <s v="Twentynine Palms"/>
    <n v="92277"/>
    <x v="87"/>
    <s v="Sun"/>
    <d v="2015-04-02T00:00:00"/>
    <n v="4"/>
    <n v="-87.46"/>
    <n v="1"/>
    <n v="99.22"/>
    <n v="88548"/>
    <n v="1"/>
    <n v="99.22"/>
    <s v="William"/>
  </r>
  <r>
    <n v="2430"/>
    <n v="0"/>
    <s v="Kimberly Reilly"/>
    <s v="Low"/>
    <n v="0.03"/>
    <s v="After Discount"/>
    <n v="140.99"/>
    <n v="4.2"/>
    <s v="Regular Air"/>
    <s v="Home Office"/>
    <s v="Technology"/>
    <s v="Telephones and Communication"/>
    <s v="Small Box"/>
    <x v="613"/>
    <n v="0.59"/>
    <s v="United States"/>
    <s v="Central"/>
    <s v="Texas"/>
    <s v="Killeen"/>
    <n v="76541"/>
    <x v="87"/>
    <s v="Sun"/>
    <d v="2015-04-06T00:00:00"/>
    <n v="8"/>
    <n v="-458.74400000000003"/>
    <n v="2"/>
    <n v="246.44"/>
    <n v="91110"/>
    <n v="1"/>
    <n v="140.96"/>
    <s v="Chris"/>
  </r>
  <r>
    <n v="1028"/>
    <n v="1"/>
    <s v="Marguerite Rodgers"/>
    <s v="Medium"/>
    <n v="7.0000000000000007E-2"/>
    <s v="After Discount"/>
    <n v="7.08"/>
    <n v="2.35"/>
    <s v="Express Air"/>
    <s v="Small Business"/>
    <s v="Office Supplies"/>
    <s v="Pens &amp; Art Supplies"/>
    <s v="Wrap Bag"/>
    <x v="614"/>
    <n v="0.47"/>
    <s v="United States"/>
    <s v="East"/>
    <s v="New York"/>
    <s v="Commack"/>
    <n v="11725"/>
    <x v="87"/>
    <s v="Sun"/>
    <d v="2015-03-30T00:00:00"/>
    <n v="1"/>
    <n v="30.49"/>
    <n v="13"/>
    <n v="93.82"/>
    <n v="89006"/>
    <n v="1"/>
    <n v="7.01"/>
    <s v="Erin"/>
  </r>
  <r>
    <n v="1129"/>
    <n v="0"/>
    <s v="Pam Patton"/>
    <s v="Not Specified"/>
    <n v="0.05"/>
    <s v="After Discount"/>
    <n v="5.78"/>
    <n v="7.64"/>
    <s v="Express Air"/>
    <s v="Corporate"/>
    <s v="Office Supplies"/>
    <s v="Paper"/>
    <s v="Small Box"/>
    <x v="615"/>
    <n v="0.36"/>
    <s v="United States"/>
    <s v="East"/>
    <s v="Massachusetts"/>
    <s v="Boston"/>
    <n v="2118"/>
    <x v="87"/>
    <s v="Sun"/>
    <d v="2015-03-31T00:00:00"/>
    <n v="2"/>
    <n v="-116.05"/>
    <n v="29"/>
    <n v="177.41"/>
    <n v="49125"/>
    <n v="1"/>
    <n v="5.73"/>
    <s v="Erin"/>
  </r>
  <r>
    <n v="1237"/>
    <n v="1"/>
    <s v="Eva Simpson"/>
    <s v="Not Specified"/>
    <n v="0.02"/>
    <s v="After Discount"/>
    <n v="7.38"/>
    <n v="5.21"/>
    <s v="Regular Air"/>
    <s v="Corporate"/>
    <s v="Furniture"/>
    <s v="Office Furnishings"/>
    <s v="Small Box"/>
    <x v="616"/>
    <n v="0.56000000000000005"/>
    <s v="United States"/>
    <s v="Central"/>
    <s v="Texas"/>
    <s v="Carrollton"/>
    <n v="75007"/>
    <x v="87"/>
    <s v="Sun"/>
    <d v="2015-03-30T00:00:00"/>
    <n v="1"/>
    <n v="7.74"/>
    <n v="3"/>
    <n v="24.52"/>
    <n v="86076"/>
    <n v="1"/>
    <n v="7.36"/>
    <s v="Chris"/>
  </r>
  <r>
    <n v="3399"/>
    <n v="1"/>
    <s v="Marvin Reid"/>
    <s v="Not Specified"/>
    <n v="0.08"/>
    <s v="After Discount"/>
    <n v="11.97"/>
    <n v="5.81"/>
    <s v="Regular Air"/>
    <s v="Small Business"/>
    <s v="Office Supplies"/>
    <s v="Pens &amp; Art Supplies"/>
    <s v="Small Pack"/>
    <x v="576"/>
    <n v="0.6"/>
    <s v="United States"/>
    <s v="Central"/>
    <s v="Illinois"/>
    <s v="Des Plaines"/>
    <n v="60016"/>
    <x v="87"/>
    <s v="Sun"/>
    <d v="2015-03-31T00:00:00"/>
    <n v="2"/>
    <n v="-41.87"/>
    <n v="5"/>
    <n v="59.98"/>
    <n v="87534"/>
    <n v="1"/>
    <n v="11.89"/>
    <s v="Chris"/>
  </r>
  <r>
    <n v="2351"/>
    <n v="1"/>
    <s v="Faye Silver"/>
    <s v="Critical"/>
    <n v="0.08"/>
    <s v="After Discount"/>
    <n v="6.48"/>
    <n v="7.49"/>
    <s v="Regular Air"/>
    <s v="Corporate"/>
    <s v="Office Supplies"/>
    <s v="Paper"/>
    <s v="Small Box"/>
    <x v="617"/>
    <n v="0.37"/>
    <s v="United States"/>
    <s v="East"/>
    <s v="Maryland"/>
    <s v="Crofton"/>
    <n v="21114"/>
    <x v="88"/>
    <s v="Mon"/>
    <d v="2015-04-02T00:00:00"/>
    <n v="3"/>
    <n v="-119.32"/>
    <n v="13"/>
    <n v="80.86"/>
    <n v="86163"/>
    <n v="1"/>
    <n v="6.4"/>
    <s v="Erin"/>
  </r>
  <r>
    <n v="3154"/>
    <n v="0"/>
    <s v="Faye Manning"/>
    <s v="Critical"/>
    <n v="0.04"/>
    <s v="After Discount"/>
    <n v="21.38"/>
    <n v="8.99"/>
    <s v="Regular Air"/>
    <s v="Corporate"/>
    <s v="Office Supplies"/>
    <s v="Pens &amp; Art Supplies"/>
    <s v="Small Pack"/>
    <x v="536"/>
    <n v="0.59"/>
    <s v="United States"/>
    <s v="South"/>
    <s v="Florida"/>
    <s v="Saint Petersburg"/>
    <n v="33710"/>
    <x v="88"/>
    <s v="Mon"/>
    <d v="2015-03-30T00:00:00"/>
    <n v="0"/>
    <n v="-51.66"/>
    <n v="21"/>
    <n v="443.66"/>
    <n v="86901"/>
    <n v="1"/>
    <n v="21.34"/>
    <s v="Sam"/>
  </r>
  <r>
    <n v="3252"/>
    <n v="1"/>
    <s v="Milton Harrell"/>
    <s v="Critical"/>
    <n v="0.01"/>
    <s v="After Discount"/>
    <n v="11.34"/>
    <n v="5.01"/>
    <s v="Regular Air"/>
    <s v="Small Business"/>
    <s v="Office Supplies"/>
    <s v="Paper"/>
    <s v="Small Box"/>
    <x v="118"/>
    <n v="0.36"/>
    <s v="United States"/>
    <s v="East"/>
    <s v="New York"/>
    <s v="Rotterdam"/>
    <n v="12306"/>
    <x v="88"/>
    <s v="Mon"/>
    <d v="2015-04-01T00:00:00"/>
    <n v="2"/>
    <n v="-11.83"/>
    <n v="1"/>
    <n v="14.52"/>
    <n v="87296"/>
    <n v="1"/>
    <n v="11.33"/>
    <s v="Erin"/>
  </r>
  <r>
    <n v="84"/>
    <n v="0"/>
    <s v="Helen Stein"/>
    <s v="High"/>
    <n v="0.08"/>
    <s v="After Discount"/>
    <n v="896.99"/>
    <n v="19.989999999999998"/>
    <s v="Regular Air"/>
    <s v="Corporate"/>
    <s v="Office Supplies"/>
    <s v="Binders and Binder Accessories"/>
    <s v="Small Box"/>
    <x v="88"/>
    <n v="0.38"/>
    <s v="United States"/>
    <s v="East"/>
    <s v="Ohio"/>
    <s v="Cincinnati"/>
    <n v="45231"/>
    <x v="88"/>
    <s v="Mon"/>
    <d v="2015-04-02T00:00:00"/>
    <n v="3"/>
    <n v="7402.32"/>
    <n v="13"/>
    <n v="10728"/>
    <n v="87366"/>
    <n v="1"/>
    <n v="896.91"/>
    <s v="Erin"/>
  </r>
  <r>
    <n v="1527"/>
    <n v="0"/>
    <s v="Neil Parker"/>
    <s v="Low"/>
    <n v="0.03"/>
    <s v="After Discount"/>
    <n v="65.989999999999995"/>
    <n v="5.26"/>
    <s v="Regular Air"/>
    <s v="Home Office"/>
    <s v="Technology"/>
    <s v="Telephones and Communication"/>
    <s v="Small Box"/>
    <x v="553"/>
    <n v="0.56000000000000005"/>
    <s v="United States"/>
    <s v="South"/>
    <s v="Alabama"/>
    <s v="Decatur"/>
    <n v="35601"/>
    <x v="88"/>
    <s v="Mon"/>
    <d v="2015-04-09T00:00:00"/>
    <n v="10"/>
    <n v="-52.247999999999998"/>
    <n v="23"/>
    <n v="1316.03"/>
    <n v="86814"/>
    <n v="1"/>
    <n v="65.959999999999994"/>
    <s v="Sam"/>
  </r>
  <r>
    <n v="3205"/>
    <n v="1"/>
    <s v="Alvin Mullins"/>
    <s v="Low"/>
    <n v="7.0000000000000007E-2"/>
    <s v="After Discount"/>
    <n v="5.98"/>
    <n v="0.96"/>
    <s v="Regular Air"/>
    <s v="Consumer"/>
    <s v="Office Supplies"/>
    <s v="Pens &amp; Art Supplies"/>
    <s v="Wrap Bag"/>
    <x v="408"/>
    <n v="0.6"/>
    <s v="United States"/>
    <s v="West"/>
    <s v="Idaho"/>
    <s v="Rexburg"/>
    <n v="83440"/>
    <x v="88"/>
    <s v="Mon"/>
    <d v="2015-04-03T00:00:00"/>
    <n v="4"/>
    <n v="32.83"/>
    <n v="10"/>
    <n v="56.4"/>
    <n v="87933"/>
    <n v="1"/>
    <n v="5.91"/>
    <s v="William"/>
  </r>
  <r>
    <n v="3206"/>
    <n v="1"/>
    <s v="Dana Rankin"/>
    <s v="Low"/>
    <n v="0.01"/>
    <s v="After Discount"/>
    <n v="39.979999999999997"/>
    <n v="4"/>
    <s v="Regular Air"/>
    <s v="Consumer"/>
    <s v="Technology"/>
    <s v="Computer Peripherals"/>
    <s v="Small Box"/>
    <x v="618"/>
    <n v="0.7"/>
    <s v="United States"/>
    <s v="West"/>
    <s v="Idaho"/>
    <s v="Twin Falls"/>
    <n v="83301"/>
    <x v="88"/>
    <s v="Mon"/>
    <d v="2015-04-04T00:00:00"/>
    <n v="5"/>
    <n v="51.59"/>
    <n v="6"/>
    <n v="257.52"/>
    <n v="87933"/>
    <n v="0"/>
    <n v="39.97"/>
    <s v="William"/>
  </r>
  <r>
    <n v="193"/>
    <n v="0"/>
    <s v="Danny Hong"/>
    <s v="Medium"/>
    <n v="7.0000000000000007E-2"/>
    <s v="After Discount"/>
    <n v="6.54"/>
    <n v="5.27"/>
    <s v="Regular Air"/>
    <s v="Corporate"/>
    <s v="Office Supplies"/>
    <s v="Binders and Binder Accessories"/>
    <s v="Small Box"/>
    <x v="619"/>
    <n v="0.36"/>
    <s v="United States"/>
    <s v="West"/>
    <s v="Utah"/>
    <s v="Layton"/>
    <n v="84041"/>
    <x v="88"/>
    <s v="Mon"/>
    <d v="2015-04-01T00:00:00"/>
    <n v="2"/>
    <n v="-66.044499999999999"/>
    <n v="21"/>
    <n v="140.30000000000001"/>
    <n v="90432"/>
    <n v="1"/>
    <n v="6.47"/>
    <s v="William"/>
  </r>
  <r>
    <n v="194"/>
    <n v="0"/>
    <s v="Tammy Goldman"/>
    <s v="Medium"/>
    <n v="0.09"/>
    <s v="After Discount"/>
    <n v="3.29"/>
    <n v="1.35"/>
    <s v="Regular Air"/>
    <s v="Corporate"/>
    <s v="Office Supplies"/>
    <s v="Rubber Bands"/>
    <s v="Wrap Bag"/>
    <x v="533"/>
    <n v="0.4"/>
    <s v="United States"/>
    <s v="West"/>
    <s v="Utah"/>
    <s v="Lehi"/>
    <n v="84043"/>
    <x v="88"/>
    <s v="Mon"/>
    <d v="2015-04-01T00:00:00"/>
    <n v="2"/>
    <n v="15.66"/>
    <n v="23"/>
    <n v="71.55"/>
    <n v="90432"/>
    <n v="0"/>
    <n v="3.2"/>
    <s v="William"/>
  </r>
  <r>
    <n v="271"/>
    <n v="1"/>
    <s v="Sam Rouse"/>
    <s v="Medium"/>
    <n v="0.1"/>
    <s v="After Discount"/>
    <n v="80.97"/>
    <n v="30.06"/>
    <s v="Delivery Truck"/>
    <s v="Small Business"/>
    <s v="Technology"/>
    <s v="Office Machines"/>
    <s v="Jumbo Box"/>
    <x v="368"/>
    <n v="0.4"/>
    <s v="United States"/>
    <s v="South"/>
    <s v="Georgia"/>
    <s v="Forest Park"/>
    <n v="30297"/>
    <x v="88"/>
    <s v="Mon"/>
    <d v="2015-03-31T00:00:00"/>
    <n v="1"/>
    <n v="128.02529999999999"/>
    <n v="12"/>
    <n v="899.81"/>
    <n v="88940"/>
    <n v="1"/>
    <n v="80.87"/>
    <s v="Sam"/>
  </r>
  <r>
    <n v="1314"/>
    <n v="0"/>
    <s v="Keith Marsh"/>
    <s v="Medium"/>
    <n v="0.04"/>
    <s v="After Discount"/>
    <n v="5.34"/>
    <n v="2.99"/>
    <s v="Regular Air"/>
    <s v="Home Office"/>
    <s v="Office Supplies"/>
    <s v="Binders and Binder Accessories"/>
    <s v="Small Box"/>
    <x v="444"/>
    <n v="0.38"/>
    <s v="United States"/>
    <s v="West"/>
    <s v="California"/>
    <s v="Los Angeles"/>
    <n v="90058"/>
    <x v="88"/>
    <s v="Mon"/>
    <d v="2015-04-01T00:00:00"/>
    <n v="2"/>
    <n v="3.4510000000000001"/>
    <n v="45"/>
    <n v="240.6"/>
    <n v="22755"/>
    <n v="1"/>
    <n v="5.3"/>
    <s v="William"/>
  </r>
  <r>
    <n v="1314"/>
    <n v="0"/>
    <s v="Keith Marsh"/>
    <s v="Medium"/>
    <n v="0.06"/>
    <s v="After Discount"/>
    <n v="55.99"/>
    <n v="5"/>
    <s v="Regular Air"/>
    <s v="Home Office"/>
    <s v="Technology"/>
    <s v="Telephones and Communication"/>
    <s v="Small Pack"/>
    <x v="620"/>
    <n v="0.8"/>
    <s v="United States"/>
    <s v="West"/>
    <s v="California"/>
    <s v="Los Angeles"/>
    <n v="90058"/>
    <x v="88"/>
    <s v="Mon"/>
    <d v="2015-04-01T00:00:00"/>
    <n v="2"/>
    <n v="-275.25299999999999"/>
    <n v="5"/>
    <n v="236.88"/>
    <n v="22755"/>
    <n v="0"/>
    <n v="55.93"/>
    <s v="William"/>
  </r>
  <r>
    <n v="1315"/>
    <n v="1"/>
    <s v="Adam Saunders Gray"/>
    <s v="Medium"/>
    <n v="0"/>
    <s v=" No Discount"/>
    <n v="4.91"/>
    <n v="5.68"/>
    <s v="Regular Air"/>
    <s v="Home Office"/>
    <s v="Office Supplies"/>
    <s v="Binders and Binder Accessories"/>
    <s v="Small Box"/>
    <x v="621"/>
    <n v="0.36"/>
    <s v="United States"/>
    <s v="West"/>
    <s v="Colorado"/>
    <s v="Colorado Springs"/>
    <n v="80906"/>
    <x v="88"/>
    <s v="Mon"/>
    <d v="2015-03-31T00:00:00"/>
    <n v="1"/>
    <n v="-95.047499999999999"/>
    <n v="9"/>
    <n v="48.3"/>
    <n v="87602"/>
    <n v="1"/>
    <n v="4.91"/>
    <s v="William"/>
  </r>
  <r>
    <n v="1316"/>
    <n v="0"/>
    <s v="Marion Lindsey"/>
    <s v="Medium"/>
    <n v="0.04"/>
    <s v="After Discount"/>
    <n v="5.34"/>
    <n v="2.99"/>
    <s v="Regular Air"/>
    <s v="Home Office"/>
    <s v="Office Supplies"/>
    <s v="Binders and Binder Accessories"/>
    <s v="Small Box"/>
    <x v="444"/>
    <n v="0.38"/>
    <s v="United States"/>
    <s v="West"/>
    <s v="Colorado"/>
    <s v="Commerce City"/>
    <n v="80022"/>
    <x v="88"/>
    <s v="Mon"/>
    <d v="2015-04-01T00:00:00"/>
    <n v="2"/>
    <n v="3.4510000000000001"/>
    <n v="11"/>
    <n v="58.81"/>
    <n v="87602"/>
    <n v="0"/>
    <n v="5.3"/>
    <s v="William"/>
  </r>
  <r>
    <n v="1316"/>
    <n v="0"/>
    <s v="Marion Lindsey"/>
    <s v="Medium"/>
    <n v="0.06"/>
    <s v="After Discount"/>
    <n v="55.99"/>
    <n v="5"/>
    <s v="Regular Air"/>
    <s v="Home Office"/>
    <s v="Technology"/>
    <s v="Telephones and Communication"/>
    <s v="Small Pack"/>
    <x v="620"/>
    <n v="0.8"/>
    <s v="United States"/>
    <s v="West"/>
    <s v="Colorado"/>
    <s v="Commerce City"/>
    <n v="80022"/>
    <x v="88"/>
    <s v="Mon"/>
    <d v="2015-04-01T00:00:00"/>
    <n v="2"/>
    <n v="-275.25299999999999"/>
    <n v="1"/>
    <n v="47.38"/>
    <n v="87602"/>
    <n v="0"/>
    <n v="55.93"/>
    <s v="William"/>
  </r>
  <r>
    <n v="1840"/>
    <n v="1"/>
    <s v="Clifford Webb"/>
    <s v="Not Specified"/>
    <n v="7.0000000000000007E-2"/>
    <s v="After Discount"/>
    <n v="40.98"/>
    <n v="2.99"/>
    <s v="Regular Air"/>
    <s v="Home Office"/>
    <s v="Office Supplies"/>
    <s v="Binders and Binder Accessories"/>
    <s v="Small Box"/>
    <x v="8"/>
    <n v="0.36"/>
    <s v="United States"/>
    <s v="East"/>
    <s v="Massachusetts"/>
    <s v="Townsend"/>
    <n v="1469"/>
    <x v="88"/>
    <s v="Mon"/>
    <d v="2015-04-01T00:00:00"/>
    <n v="2"/>
    <n v="369.20519999999999"/>
    <n v="13"/>
    <n v="535.08000000000004"/>
    <n v="86599"/>
    <n v="1"/>
    <n v="40.909999999999997"/>
    <s v="Erin"/>
  </r>
  <r>
    <n v="2066"/>
    <n v="0"/>
    <s v="Claudia Webb"/>
    <s v="Critical"/>
    <n v="0.09"/>
    <s v="After Discount"/>
    <n v="20.99"/>
    <n v="4.8099999999999996"/>
    <s v="Express Air"/>
    <s v="Home Office"/>
    <s v="Technology"/>
    <s v="Telephones and Communication"/>
    <s v="Medium Box"/>
    <x v="463"/>
    <n v="0.57999999999999996"/>
    <s v="United States"/>
    <s v="South"/>
    <s v="North Carolina"/>
    <s v="Indian Trail"/>
    <n v="28079"/>
    <x v="89"/>
    <s v="Tue"/>
    <d v="2015-04-01T00:00:00"/>
    <n v="1"/>
    <n v="272.69400000000002"/>
    <n v="2"/>
    <n v="38.979999999999997"/>
    <n v="85834"/>
    <n v="1"/>
    <n v="20.9"/>
    <s v="Sam"/>
  </r>
  <r>
    <n v="3177"/>
    <n v="0"/>
    <s v="Laurie Petty"/>
    <s v="Critical"/>
    <n v="0.06"/>
    <s v="After Discount"/>
    <n v="1.68"/>
    <n v="1"/>
    <s v="Regular Air"/>
    <s v="Consumer"/>
    <s v="Office Supplies"/>
    <s v="Pens &amp; Art Supplies"/>
    <s v="Wrap Bag"/>
    <x v="119"/>
    <n v="0.35"/>
    <s v="United States"/>
    <s v="South"/>
    <s v="Florida"/>
    <s v="Jupiter"/>
    <n v="33458"/>
    <x v="89"/>
    <s v="Tue"/>
    <d v="2015-04-02T00:00:00"/>
    <n v="2"/>
    <n v="-1319.5"/>
    <n v="5"/>
    <n v="8.65"/>
    <n v="90819"/>
    <n v="1"/>
    <n v="1.6199999999999999"/>
    <s v="Sam"/>
  </r>
  <r>
    <n v="1083"/>
    <n v="1"/>
    <s v="Hazel Dale"/>
    <s v="Not Specified"/>
    <n v="7.0000000000000007E-2"/>
    <s v="After Discount"/>
    <n v="55.99"/>
    <n v="5"/>
    <s v="Express Air"/>
    <s v="Corporate"/>
    <s v="Technology"/>
    <s v="Telephones and Communication"/>
    <s v="Small Pack"/>
    <x v="622"/>
    <n v="0.83"/>
    <s v="United States"/>
    <s v="Central"/>
    <s v="Illinois"/>
    <s v="Springfield"/>
    <n v="62701"/>
    <x v="89"/>
    <s v="Tue"/>
    <d v="2015-04-02T00:00:00"/>
    <n v="2"/>
    <n v="-232.99100000000001"/>
    <n v="1"/>
    <n v="54.08"/>
    <n v="88460"/>
    <n v="1"/>
    <n v="55.92"/>
    <s v="Chris"/>
  </r>
  <r>
    <n v="3224"/>
    <n v="1"/>
    <s v="Claudia White"/>
    <s v="Critical"/>
    <n v="0.06"/>
    <s v="After Discount"/>
    <n v="60.98"/>
    <n v="30"/>
    <s v="Delivery Truck"/>
    <s v="Small Business"/>
    <s v="Furniture"/>
    <s v="Chairs &amp; Chairmats"/>
    <s v="Jumbo Drum"/>
    <x v="623"/>
    <n v="0.7"/>
    <s v="United States"/>
    <s v="South"/>
    <s v="Tennessee"/>
    <s v="Gallatin"/>
    <n v="37066"/>
    <x v="90"/>
    <s v="Wed"/>
    <d v="2015-04-02T00:00:00"/>
    <n v="1"/>
    <n v="-74.087999999999994"/>
    <n v="2"/>
    <n v="125.9"/>
    <n v="86508"/>
    <n v="1"/>
    <n v="60.919999999999995"/>
    <s v="Sam"/>
  </r>
  <r>
    <n v="623"/>
    <n v="1"/>
    <s v="Jenny Petty"/>
    <s v="High"/>
    <n v="0.05"/>
    <s v="After Discount"/>
    <n v="6.48"/>
    <n v="8.4"/>
    <s v="Regular Air"/>
    <s v="Home Office"/>
    <s v="Office Supplies"/>
    <s v="Paper"/>
    <s v="Small Box"/>
    <x v="624"/>
    <n v="0.37"/>
    <s v="United States"/>
    <s v="East"/>
    <s v="New Hampshire"/>
    <s v="Manchester"/>
    <n v="3101"/>
    <x v="90"/>
    <s v="Wed"/>
    <d v="2015-04-03T00:00:00"/>
    <n v="2"/>
    <n v="-226.34639999999999"/>
    <n v="21"/>
    <n v="136.99"/>
    <n v="91433"/>
    <n v="1"/>
    <n v="6.4300000000000006"/>
    <s v="Erin"/>
  </r>
  <r>
    <n v="624"/>
    <n v="1"/>
    <s v="Terry Klein"/>
    <s v="High"/>
    <n v="0.05"/>
    <s v="After Discount"/>
    <n v="55.99"/>
    <n v="5"/>
    <s v="Regular Air"/>
    <s v="Home Office"/>
    <s v="Technology"/>
    <s v="Telephones and Communication"/>
    <s v="Small Pack"/>
    <x v="620"/>
    <n v="0.8"/>
    <s v="United States"/>
    <s v="East"/>
    <s v="Vermont"/>
    <s v="Rutland"/>
    <n v="5701"/>
    <x v="90"/>
    <s v="Wed"/>
    <d v="2015-04-01T00:00:00"/>
    <n v="0"/>
    <n v="-281.17583999999999"/>
    <n v="2"/>
    <n v="99.36"/>
    <n v="91433"/>
    <n v="0"/>
    <n v="55.940000000000005"/>
    <s v="Erin"/>
  </r>
  <r>
    <n v="1849"/>
    <n v="1"/>
    <s v="Michelle Steele"/>
    <s v="High"/>
    <n v="0.09"/>
    <s v="After Discount"/>
    <n v="35.99"/>
    <n v="1.1000000000000001"/>
    <s v="Regular Air"/>
    <s v="Consumer"/>
    <s v="Technology"/>
    <s v="Telephones and Communication"/>
    <s v="Small Box"/>
    <x v="71"/>
    <n v="0.55000000000000004"/>
    <s v="United States"/>
    <s v="South"/>
    <s v="Alabama"/>
    <s v="Enterprise"/>
    <n v="36330"/>
    <x v="90"/>
    <s v="Wed"/>
    <d v="2015-04-03T00:00:00"/>
    <n v="2"/>
    <n v="19.350000000000001"/>
    <n v="8"/>
    <n v="222.71"/>
    <n v="89697"/>
    <n v="1"/>
    <n v="35.9"/>
    <s v="Sam"/>
  </r>
  <r>
    <n v="1849"/>
    <n v="0"/>
    <s v="Michelle Steele"/>
    <s v="High"/>
    <n v="0.01"/>
    <s v="After Discount"/>
    <n v="125.99"/>
    <n v="2.5"/>
    <s v="Regular Air"/>
    <s v="Consumer"/>
    <s v="Technology"/>
    <s v="Telephones and Communication"/>
    <s v="Small Box"/>
    <x v="302"/>
    <n v="0.6"/>
    <s v="United States"/>
    <s v="South"/>
    <s v="Alabama"/>
    <s v="Enterprise"/>
    <n v="36330"/>
    <x v="90"/>
    <s v="Wed"/>
    <d v="2015-04-02T00:00:00"/>
    <n v="1"/>
    <n v="-967.83399999999995"/>
    <n v="2"/>
    <n v="220.52"/>
    <n v="89697"/>
    <n v="0"/>
    <n v="125.97999999999999"/>
    <s v="Sam"/>
  </r>
  <r>
    <n v="3246"/>
    <n v="1"/>
    <s v="Wanda Harris"/>
    <s v="Low"/>
    <n v="0.06"/>
    <s v="After Discount"/>
    <n v="5.18"/>
    <n v="2.04"/>
    <s v="Regular Air"/>
    <s v="Small Business"/>
    <s v="Office Supplies"/>
    <s v="Paper"/>
    <s v="Wrap Bag"/>
    <x v="266"/>
    <n v="0.36"/>
    <s v="United States"/>
    <s v="East"/>
    <s v="New Hampshire"/>
    <s v="Hudson"/>
    <n v="3051"/>
    <x v="90"/>
    <s v="Wed"/>
    <d v="2015-04-01T00:00:00"/>
    <n v="0"/>
    <n v="1.9503999999999999"/>
    <n v="4"/>
    <n v="21.86"/>
    <n v="88330"/>
    <n v="1"/>
    <n v="5.12"/>
    <s v="Erin"/>
  </r>
  <r>
    <n v="568"/>
    <n v="0"/>
    <s v="Peter McConnell"/>
    <s v="Medium"/>
    <n v="0.08"/>
    <s v="After Discount"/>
    <n v="67.28"/>
    <n v="19.989999999999998"/>
    <s v="Express Air"/>
    <s v="Consumer"/>
    <s v="Office Supplies"/>
    <s v="Binders and Binder Accessories"/>
    <s v="Small Box"/>
    <x v="625"/>
    <n v="0.4"/>
    <s v="United States"/>
    <s v="South"/>
    <s v="Mississippi"/>
    <s v="Columbus"/>
    <n v="39701"/>
    <x v="90"/>
    <s v="Wed"/>
    <d v="2015-04-03T00:00:00"/>
    <n v="2"/>
    <n v="224.85059999999999"/>
    <n v="16"/>
    <n v="1066.54"/>
    <n v="88882"/>
    <n v="1"/>
    <n v="67.2"/>
    <s v="Sam"/>
  </r>
  <r>
    <n v="3306"/>
    <n v="1"/>
    <s v="Claire Warren"/>
    <s v="Medium"/>
    <n v="0.06"/>
    <s v="After Discount"/>
    <n v="11.33"/>
    <n v="6.12"/>
    <s v="Regular Air"/>
    <s v="Small Business"/>
    <s v="Office Supplies"/>
    <s v="Appliances"/>
    <s v="Medium Box"/>
    <x v="626"/>
    <n v="0.42"/>
    <s v="United States"/>
    <s v="East"/>
    <s v="Connecticut"/>
    <s v="New London"/>
    <n v="6320"/>
    <x v="90"/>
    <s v="Wed"/>
    <d v="2015-04-03T00:00:00"/>
    <n v="2"/>
    <n v="-15.92"/>
    <n v="1"/>
    <n v="17.62"/>
    <n v="90461"/>
    <n v="1"/>
    <n v="11.27"/>
    <s v="Erin"/>
  </r>
  <r>
    <n v="2859"/>
    <n v="1"/>
    <s v="Brad H Blake"/>
    <s v="Not Specified"/>
    <n v="0.03"/>
    <s v="After Discount"/>
    <n v="142.86000000000001"/>
    <n v="19.989999999999998"/>
    <s v="Regular Air"/>
    <s v="Corporate"/>
    <s v="Office Supplies"/>
    <s v="Storage &amp; Organization"/>
    <s v="Small Box"/>
    <x v="627"/>
    <n v="0.56000000000000005"/>
    <s v="United States"/>
    <s v="South"/>
    <s v="Florida"/>
    <s v="Gainesville"/>
    <n v="32601"/>
    <x v="90"/>
    <s v="Wed"/>
    <d v="2015-04-03T00:00:00"/>
    <n v="2"/>
    <n v="-8.3880999999999997"/>
    <n v="23"/>
    <n v="3292.02"/>
    <n v="88281"/>
    <n v="1"/>
    <n v="142.83000000000001"/>
    <s v="Sam"/>
  </r>
  <r>
    <n v="197"/>
    <n v="1"/>
    <s v="Samantha Weaver"/>
    <s v="Critical"/>
    <n v="0"/>
    <s v=" No Discount"/>
    <n v="161.55000000000001"/>
    <n v="19.989999999999998"/>
    <s v="Regular Air"/>
    <s v="Small Business"/>
    <s v="Office Supplies"/>
    <s v="Storage &amp; Organization"/>
    <s v="Small Box"/>
    <x v="7"/>
    <n v="0.66"/>
    <s v="United States"/>
    <s v="Central"/>
    <s v="Kansas"/>
    <s v="Overland Park"/>
    <n v="66212"/>
    <x v="91"/>
    <s v="Thu"/>
    <d v="2015-04-04T00:00:00"/>
    <n v="2"/>
    <n v="1167.1579999999999"/>
    <n v="19"/>
    <n v="3108.98"/>
    <n v="88921"/>
    <n v="1"/>
    <n v="161.55000000000001"/>
    <s v="Chris"/>
  </r>
  <r>
    <n v="198"/>
    <n v="1"/>
    <s v="Leroy Blanchard"/>
    <s v="Critical"/>
    <n v="0"/>
    <s v=" No Discount"/>
    <n v="161.55000000000001"/>
    <n v="19.989999999999998"/>
    <s v="Regular Air"/>
    <s v="Small Business"/>
    <s v="Office Supplies"/>
    <s v="Storage &amp; Organization"/>
    <s v="Small Box"/>
    <x v="7"/>
    <n v="0.66"/>
    <s v="United States"/>
    <s v="Central"/>
    <s v="Michigan"/>
    <s v="Detroit"/>
    <n v="48138"/>
    <x v="91"/>
    <s v="Thu"/>
    <d v="2015-04-04T00:00:00"/>
    <n v="2"/>
    <n v="1014.92"/>
    <n v="77"/>
    <n v="12599.55"/>
    <n v="51072"/>
    <n v="1"/>
    <n v="161.55000000000001"/>
    <s v="Chris"/>
  </r>
  <r>
    <n v="2667"/>
    <n v="1"/>
    <s v="Pat Baker"/>
    <s v="High"/>
    <n v="0.04"/>
    <s v="After Discount"/>
    <n v="90.24"/>
    <n v="0.99"/>
    <s v="Regular Air"/>
    <s v="Home Office"/>
    <s v="Office Supplies"/>
    <s v="Appliances"/>
    <s v="Small Box"/>
    <x v="628"/>
    <n v="0.56000000000000005"/>
    <s v="United States"/>
    <s v="East"/>
    <s v="Ohio"/>
    <s v="Lakewood"/>
    <n v="44107"/>
    <x v="91"/>
    <s v="Thu"/>
    <d v="2015-04-04T00:00:00"/>
    <n v="2"/>
    <n v="246.2748"/>
    <n v="4"/>
    <n v="356.92"/>
    <n v="87831"/>
    <n v="1"/>
    <n v="90.199999999999989"/>
    <s v="Erin"/>
  </r>
  <r>
    <n v="2667"/>
    <n v="0"/>
    <s v="Pat Baker"/>
    <s v="High"/>
    <n v="0.09"/>
    <s v="After Discount"/>
    <n v="47.9"/>
    <n v="5.86"/>
    <s v="Express Air"/>
    <s v="Home Office"/>
    <s v="Office Supplies"/>
    <s v="Paper"/>
    <s v="Small Box"/>
    <x v="425"/>
    <n v="0.37"/>
    <s v="United States"/>
    <s v="East"/>
    <s v="Ohio"/>
    <s v="Lakewood"/>
    <n v="44107"/>
    <x v="91"/>
    <s v="Thu"/>
    <d v="2015-04-04T00:00:00"/>
    <n v="2"/>
    <n v="93.950400000000002"/>
    <n v="3"/>
    <n v="136.16"/>
    <n v="87831"/>
    <n v="0"/>
    <n v="47.809999999999995"/>
    <s v="Erin"/>
  </r>
  <r>
    <n v="228"/>
    <n v="1"/>
    <s v="Colleen Andrews"/>
    <s v="Medium"/>
    <n v="0.03"/>
    <s v="After Discount"/>
    <n v="60.89"/>
    <n v="32.409999999999997"/>
    <s v="Delivery Truck"/>
    <s v="Small Business"/>
    <s v="Furniture"/>
    <s v="Chairs &amp; Chairmats"/>
    <s v="Jumbo Drum"/>
    <x v="629"/>
    <n v="0.56000000000000005"/>
    <s v="United States"/>
    <s v="South"/>
    <s v="North Carolina"/>
    <s v="Mint Hill"/>
    <n v="28227"/>
    <x v="91"/>
    <s v="Thu"/>
    <d v="2015-04-03T00:00:00"/>
    <n v="1"/>
    <n v="36.353999999999999"/>
    <n v="7"/>
    <n v="450.49"/>
    <n v="88527"/>
    <n v="1"/>
    <n v="60.86"/>
    <s v="Sam"/>
  </r>
  <r>
    <n v="2957"/>
    <n v="1"/>
    <s v="Francis I Davis"/>
    <s v="Medium"/>
    <n v="0.1"/>
    <s v="After Discount"/>
    <n v="37.94"/>
    <n v="5.08"/>
    <s v="Express Air"/>
    <s v="Corporate"/>
    <s v="Office Supplies"/>
    <s v="Paper"/>
    <s v="Wrap Bag"/>
    <x v="357"/>
    <n v="0.38"/>
    <s v="United States"/>
    <s v="Central"/>
    <s v="Wisconsin"/>
    <s v="Milwaukee"/>
    <n v="53209"/>
    <x v="91"/>
    <s v="Thu"/>
    <d v="2015-04-04T00:00:00"/>
    <n v="2"/>
    <n v="95.054400000000001"/>
    <n v="4"/>
    <n v="137.76"/>
    <n v="90264"/>
    <n v="1"/>
    <n v="37.839999999999996"/>
    <s v="Chris"/>
  </r>
  <r>
    <n v="1112"/>
    <n v="1"/>
    <s v="Luis Kerr"/>
    <s v="Not Specified"/>
    <n v="0.03"/>
    <s v="After Discount"/>
    <n v="300.98"/>
    <n v="54.92"/>
    <s v="Delivery Truck"/>
    <s v="Corporate"/>
    <s v="Furniture"/>
    <s v="Bookcases"/>
    <s v="Jumbo Box"/>
    <x v="630"/>
    <n v="0.55000000000000004"/>
    <s v="United States"/>
    <s v="West"/>
    <s v="California"/>
    <s v="Yucaipa"/>
    <n v="92399"/>
    <x v="91"/>
    <s v="Thu"/>
    <d v="2015-04-04T00:00:00"/>
    <n v="2"/>
    <n v="1272.5808"/>
    <n v="12"/>
    <n v="3527.82"/>
    <n v="90832"/>
    <n v="1"/>
    <n v="300.95000000000005"/>
    <s v="William"/>
  </r>
  <r>
    <n v="1112"/>
    <n v="0"/>
    <s v="Luis Kerr"/>
    <s v="Not Specified"/>
    <n v="0.02"/>
    <s v="After Discount"/>
    <n v="2550.14"/>
    <n v="29.7"/>
    <s v="Delivery Truck"/>
    <s v="Corporate"/>
    <s v="Technology"/>
    <s v="Office Machines"/>
    <s v="Jumbo Drum"/>
    <x v="631"/>
    <n v="0.56999999999999995"/>
    <s v="United States"/>
    <s v="West"/>
    <s v="California"/>
    <s v="Yucaipa"/>
    <n v="92399"/>
    <x v="91"/>
    <s v="Thu"/>
    <d v="2015-04-04T00:00:00"/>
    <n v="2"/>
    <n v="-5390.7388920000003"/>
    <n v="2"/>
    <n v="4698.21"/>
    <n v="90832"/>
    <n v="0"/>
    <n v="2550.12"/>
    <s v="William"/>
  </r>
  <r>
    <n v="1777"/>
    <n v="0"/>
    <s v="Miriam Greenberg"/>
    <s v="Not Specified"/>
    <n v="0.03"/>
    <s v="After Discount"/>
    <n v="19.989999999999998"/>
    <n v="11.17"/>
    <s v="Regular Air"/>
    <s v="Corporate"/>
    <s v="Furniture"/>
    <s v="Office Furnishings"/>
    <s v="Large Box"/>
    <x v="146"/>
    <n v="0.6"/>
    <s v="United States"/>
    <s v="Central"/>
    <s v="Indiana"/>
    <s v="Valparaiso"/>
    <n v="46383"/>
    <x v="91"/>
    <s v="Thu"/>
    <d v="2015-04-03T00:00:00"/>
    <n v="1"/>
    <n v="-20.8764"/>
    <n v="12"/>
    <n v="251.61"/>
    <n v="89942"/>
    <n v="1"/>
    <n v="19.959999999999997"/>
    <s v="Chris"/>
  </r>
  <r>
    <n v="2014"/>
    <n v="0"/>
    <s v="Cathy Simon"/>
    <s v="Critical"/>
    <n v="0.06"/>
    <s v="After Discount"/>
    <n v="6.48"/>
    <n v="7.49"/>
    <s v="Regular Air"/>
    <s v="Home Office"/>
    <s v="Office Supplies"/>
    <s v="Paper"/>
    <s v="Small Box"/>
    <x v="617"/>
    <n v="0.37"/>
    <s v="United States"/>
    <s v="Central"/>
    <s v="Iowa"/>
    <s v="Council Bluffs"/>
    <n v="51503"/>
    <x v="92"/>
    <s v="Sat"/>
    <d v="2015-04-04T00:00:00"/>
    <n v="0"/>
    <n v="-191.49"/>
    <n v="12"/>
    <n v="74.930000000000007"/>
    <n v="88368"/>
    <n v="1"/>
    <n v="6.4200000000000008"/>
    <s v="Chris"/>
  </r>
  <r>
    <n v="911"/>
    <n v="0"/>
    <s v="Marsha P Joyner"/>
    <s v="High"/>
    <n v="0.01"/>
    <s v="After Discount"/>
    <n v="59.76"/>
    <n v="9.7100000000000009"/>
    <s v="Regular Air"/>
    <s v="Corporate"/>
    <s v="Office Supplies"/>
    <s v="Storage &amp; Organization"/>
    <s v="Small Box"/>
    <x v="632"/>
    <n v="0.56999999999999995"/>
    <s v="United States"/>
    <s v="East"/>
    <s v="West Virginia"/>
    <s v="Wheeling"/>
    <n v="26003"/>
    <x v="92"/>
    <s v="Sat"/>
    <d v="2015-04-06T00:00:00"/>
    <n v="2"/>
    <n v="354.3288"/>
    <n v="8"/>
    <n v="513.52"/>
    <n v="90186"/>
    <n v="1"/>
    <n v="59.75"/>
    <s v="Erin"/>
  </r>
  <r>
    <n v="2685"/>
    <n v="1"/>
    <s v="Kathryn Wolfe"/>
    <s v="High"/>
    <n v="0"/>
    <s v=" No Discount"/>
    <n v="7.38"/>
    <n v="11.51"/>
    <s v="Regular Air"/>
    <s v="Small Business"/>
    <s v="Office Supplies"/>
    <s v="Binders and Binder Accessories"/>
    <s v="Small Box"/>
    <x v="633"/>
    <n v="0.36"/>
    <s v="United States"/>
    <s v="East"/>
    <s v="New York"/>
    <s v="Plainview"/>
    <n v="11803"/>
    <x v="92"/>
    <s v="Sat"/>
    <d v="2015-04-05T00:00:00"/>
    <n v="1"/>
    <n v="-66.171000000000006"/>
    <n v="2"/>
    <n v="17.64"/>
    <n v="89147"/>
    <n v="1"/>
    <n v="7.38"/>
    <s v="Erin"/>
  </r>
  <r>
    <n v="321"/>
    <n v="1"/>
    <s v="Arthur Lowe Nash"/>
    <s v="Low"/>
    <n v="0.04"/>
    <s v="After Discount"/>
    <n v="8.33"/>
    <n v="1.99"/>
    <s v="Regular Air"/>
    <s v="Consumer"/>
    <s v="Technology"/>
    <s v="Computer Peripherals"/>
    <s v="Small Pack"/>
    <x v="376"/>
    <n v="0.52"/>
    <s v="United States"/>
    <s v="East"/>
    <s v="Maryland"/>
    <s v="Potomac"/>
    <n v="20854"/>
    <x v="92"/>
    <s v="Sat"/>
    <d v="2015-04-09T00:00:00"/>
    <n v="5"/>
    <n v="9.9268000000000001"/>
    <n v="11"/>
    <n v="89.76"/>
    <n v="91057"/>
    <n v="1"/>
    <n v="8.2900000000000009"/>
    <s v="Erin"/>
  </r>
  <r>
    <n v="975"/>
    <n v="1"/>
    <s v="Francis Evans"/>
    <s v="Low"/>
    <n v="0.1"/>
    <s v="After Discount"/>
    <n v="2.2200000000000002"/>
    <n v="5"/>
    <s v="Regular Air"/>
    <s v="Corporate"/>
    <s v="Office Supplies"/>
    <s v="Appliances"/>
    <s v="Small Box"/>
    <x v="634"/>
    <n v="0.55000000000000004"/>
    <s v="United States"/>
    <s v="East"/>
    <s v="Massachusetts"/>
    <s v="Boston"/>
    <n v="2108"/>
    <x v="92"/>
    <s v="Sat"/>
    <d v="2015-04-09T00:00:00"/>
    <n v="5"/>
    <n v="-21.319199999999999"/>
    <n v="3"/>
    <n v="8.8000000000000007"/>
    <n v="87260"/>
    <n v="1"/>
    <n v="2.12"/>
    <s v="Erin"/>
  </r>
  <r>
    <n v="1918"/>
    <n v="1"/>
    <s v="Hannah Tyson"/>
    <s v="Low"/>
    <n v="0.1"/>
    <s v="After Discount"/>
    <n v="10.44"/>
    <n v="5.75"/>
    <s v="Express Air"/>
    <s v="Home Office"/>
    <s v="Office Supplies"/>
    <s v="Binders and Binder Accessories"/>
    <s v="Small Box"/>
    <x v="635"/>
    <n v="0.39"/>
    <s v="United States"/>
    <s v="South"/>
    <s v="Arkansas"/>
    <s v="Paragould"/>
    <n v="72450"/>
    <x v="92"/>
    <s v="Sat"/>
    <d v="2015-04-11T00:00:00"/>
    <n v="7"/>
    <n v="125.724"/>
    <n v="17"/>
    <n v="168.04"/>
    <n v="85898"/>
    <n v="1"/>
    <n v="10.34"/>
    <s v="Sam"/>
  </r>
  <r>
    <n v="2548"/>
    <n v="1"/>
    <s v="Wayne Bass"/>
    <s v="Low"/>
    <n v="0"/>
    <s v=" No Discount"/>
    <n v="35.99"/>
    <n v="0.99"/>
    <s v="Regular Air"/>
    <s v="Small Business"/>
    <s v="Technology"/>
    <s v="Telephones and Communication"/>
    <s v="Small Pack"/>
    <x v="636"/>
    <n v="0.35"/>
    <s v="United States"/>
    <s v="West"/>
    <s v="California"/>
    <s v="Los Angeles"/>
    <n v="90068"/>
    <x v="92"/>
    <s v="Sat"/>
    <d v="2015-04-11T00:00:00"/>
    <n v="7"/>
    <n v="840.05100000000004"/>
    <n v="46"/>
    <n v="1477.57"/>
    <n v="46436"/>
    <n v="1"/>
    <n v="35.99"/>
    <s v="William"/>
  </r>
  <r>
    <n v="2551"/>
    <n v="1"/>
    <s v="Joan Bowers"/>
    <s v="Low"/>
    <n v="0"/>
    <s v=" No Discount"/>
    <n v="35.99"/>
    <n v="0.99"/>
    <s v="Regular Air"/>
    <s v="Small Business"/>
    <s v="Technology"/>
    <s v="Telephones and Communication"/>
    <s v="Small Pack"/>
    <x v="636"/>
    <n v="0.35"/>
    <s v="United States"/>
    <s v="East"/>
    <s v="Pennsylvania"/>
    <s v="York"/>
    <n v="17403"/>
    <x v="92"/>
    <s v="Sat"/>
    <d v="2015-04-11T00:00:00"/>
    <n v="7"/>
    <n v="265.96050000000002"/>
    <n v="12"/>
    <n v="385.45"/>
    <n v="88656"/>
    <n v="1"/>
    <n v="35.99"/>
    <s v="Erin"/>
  </r>
  <r>
    <n v="114"/>
    <n v="0"/>
    <s v="Ron Newton"/>
    <s v="Medium"/>
    <n v="0.01"/>
    <s v="After Discount"/>
    <n v="4.91"/>
    <n v="0.5"/>
    <s v="Regular Air"/>
    <s v="Home Office"/>
    <s v="Office Supplies"/>
    <s v="Labels"/>
    <s v="Small Box"/>
    <x v="308"/>
    <n v="0.36"/>
    <s v="United States"/>
    <s v="West"/>
    <s v="Oregon"/>
    <s v="Lake Oswego"/>
    <n v="97035"/>
    <x v="92"/>
    <s v="Sat"/>
    <d v="2015-04-06T00:00:00"/>
    <n v="2"/>
    <n v="40.247700000000002"/>
    <n v="12"/>
    <n v="58.33"/>
    <n v="89584"/>
    <n v="1"/>
    <n v="4.9000000000000004"/>
    <s v="William"/>
  </r>
  <r>
    <n v="114"/>
    <n v="0"/>
    <s v="Ron Newton"/>
    <s v="Medium"/>
    <n v="0.09"/>
    <s v="After Discount"/>
    <n v="4"/>
    <n v="1.3"/>
    <s v="Express Air"/>
    <s v="Home Office"/>
    <s v="Office Supplies"/>
    <s v="Paper"/>
    <s v="Wrap Bag"/>
    <x v="105"/>
    <n v="0.37"/>
    <s v="United States"/>
    <s v="West"/>
    <s v="Oregon"/>
    <s v="Lake Oswego"/>
    <n v="97035"/>
    <x v="92"/>
    <s v="Sat"/>
    <d v="2015-04-06T00:00:00"/>
    <n v="2"/>
    <n v="14.0898"/>
    <n v="5"/>
    <n v="20.420000000000002"/>
    <n v="89584"/>
    <n v="0"/>
    <n v="3.91"/>
    <s v="William"/>
  </r>
  <r>
    <n v="117"/>
    <n v="0"/>
    <s v="Linda Weiss"/>
    <s v="Medium"/>
    <n v="0.01"/>
    <s v="After Discount"/>
    <n v="4.91"/>
    <n v="0.5"/>
    <s v="Regular Air"/>
    <s v="Home Office"/>
    <s v="Office Supplies"/>
    <s v="Labels"/>
    <s v="Small Box"/>
    <x v="308"/>
    <n v="0.36"/>
    <s v="United States"/>
    <s v="West"/>
    <s v="Washington"/>
    <s v="Seattle"/>
    <n v="98103"/>
    <x v="92"/>
    <s v="Sat"/>
    <d v="2015-04-06T00:00:00"/>
    <n v="2"/>
    <n v="112.06"/>
    <n v="47"/>
    <n v="228.46"/>
    <n v="13959"/>
    <n v="1"/>
    <n v="4.9000000000000004"/>
    <s v="William"/>
  </r>
  <r>
    <n v="117"/>
    <n v="0"/>
    <s v="Linda Weiss"/>
    <s v="Medium"/>
    <n v="0.09"/>
    <s v="After Discount"/>
    <n v="4"/>
    <n v="1.3"/>
    <s v="Express Air"/>
    <s v="Home Office"/>
    <s v="Office Supplies"/>
    <s v="Paper"/>
    <s v="Wrap Bag"/>
    <x v="105"/>
    <n v="0.37"/>
    <s v="United States"/>
    <s v="West"/>
    <s v="Washington"/>
    <s v="Seattle"/>
    <n v="98103"/>
    <x v="92"/>
    <s v="Sat"/>
    <d v="2015-04-06T00:00:00"/>
    <n v="2"/>
    <n v="16.79"/>
    <n v="19"/>
    <n v="77.61"/>
    <n v="13959"/>
    <n v="0"/>
    <n v="3.91"/>
    <s v="William"/>
  </r>
  <r>
    <n v="1590"/>
    <n v="1"/>
    <s v="Lucille Buchanan"/>
    <s v="Medium"/>
    <n v="0.03"/>
    <s v="After Discount"/>
    <n v="19.04"/>
    <n v="6.38"/>
    <s v="Express Air"/>
    <s v="Corporate"/>
    <s v="Furniture"/>
    <s v="Office Furnishings"/>
    <s v="Small Box"/>
    <x v="637"/>
    <n v="0.56000000000000005"/>
    <s v="United States"/>
    <s v="East"/>
    <s v="Ohio"/>
    <s v="Willoughby"/>
    <n v="44094"/>
    <x v="92"/>
    <s v="Sat"/>
    <d v="2015-04-04T00:00:00"/>
    <n v="0"/>
    <n v="83.793599999999998"/>
    <n v="7"/>
    <n v="144.03"/>
    <n v="86668"/>
    <n v="1"/>
    <n v="19.009999999999998"/>
    <s v="Erin"/>
  </r>
  <r>
    <n v="1593"/>
    <n v="1"/>
    <s v="Ronald O'Neill"/>
    <s v="Medium"/>
    <n v="0.02"/>
    <s v="After Discount"/>
    <n v="5.53"/>
    <n v="6.98"/>
    <s v="Regular Air"/>
    <s v="Corporate"/>
    <s v="Office Supplies"/>
    <s v="Binders and Binder Accessories"/>
    <s v="Small Box"/>
    <x v="638"/>
    <n v="0.39"/>
    <s v="United States"/>
    <s v="Central"/>
    <s v="Oklahoma"/>
    <s v="Bartlesville"/>
    <n v="74006"/>
    <x v="92"/>
    <s v="Sat"/>
    <d v="2015-04-06T00:00:00"/>
    <n v="2"/>
    <n v="-77.823719999999994"/>
    <n v="8"/>
    <n v="48.81"/>
    <n v="86668"/>
    <n v="0"/>
    <n v="5.5100000000000007"/>
    <s v="Chris"/>
  </r>
  <r>
    <n v="2441"/>
    <n v="1"/>
    <s v="Kenneth Capps"/>
    <s v="Medium"/>
    <n v="0.02"/>
    <s v="After Discount"/>
    <n v="63.94"/>
    <n v="14.48"/>
    <s v="Regular Air"/>
    <s v="Consumer"/>
    <s v="Furniture"/>
    <s v="Office Furnishings"/>
    <s v="Small Box"/>
    <x v="639"/>
    <n v="0.46"/>
    <s v="United States"/>
    <s v="South"/>
    <s v="Florida"/>
    <s v="Melbourne"/>
    <n v="32935"/>
    <x v="92"/>
    <s v="Sat"/>
    <d v="2015-04-04T00:00:00"/>
    <n v="0"/>
    <n v="-100.17"/>
    <n v="11"/>
    <n v="709.7"/>
    <n v="89300"/>
    <n v="1"/>
    <n v="63.919999999999995"/>
    <s v="Sam"/>
  </r>
  <r>
    <n v="2442"/>
    <n v="1"/>
    <s v="Natalie Aldridge"/>
    <s v="Medium"/>
    <n v="0.01"/>
    <s v="After Discount"/>
    <n v="5.0199999999999996"/>
    <n v="5.14"/>
    <s v="Regular Air"/>
    <s v="Consumer"/>
    <s v="Technology"/>
    <s v="Computer Peripherals"/>
    <s v="Small Pack"/>
    <x v="113"/>
    <n v="0.79"/>
    <s v="United States"/>
    <s v="South"/>
    <s v="Florida"/>
    <s v="Merritt Island"/>
    <n v="32953"/>
    <x v="92"/>
    <s v="Sat"/>
    <d v="2015-04-06T00:00:00"/>
    <n v="2"/>
    <n v="-3.948"/>
    <n v="5"/>
    <n v="27.42"/>
    <n v="89300"/>
    <n v="0"/>
    <n v="5.01"/>
    <s v="Sam"/>
  </r>
  <r>
    <n v="3400"/>
    <n v="1"/>
    <s v="Florence Gold"/>
    <s v="Medium"/>
    <n v="0.1"/>
    <s v="After Discount"/>
    <n v="9.3800000000000008"/>
    <n v="4.93"/>
    <s v="Express Air"/>
    <s v="Small Business"/>
    <s v="Furniture"/>
    <s v="Office Furnishings"/>
    <s v="Small Box"/>
    <x v="640"/>
    <n v="0.56999999999999995"/>
    <s v="United States"/>
    <s v="East"/>
    <s v="West Virginia"/>
    <s v="Fairmont"/>
    <n v="26554"/>
    <x v="92"/>
    <s v="Sat"/>
    <d v="2015-04-04T00:00:00"/>
    <n v="0"/>
    <n v="-24.7104"/>
    <n v="15"/>
    <n v="135.78"/>
    <n v="87537"/>
    <n v="1"/>
    <n v="9.2800000000000011"/>
    <s v="Erin"/>
  </r>
  <r>
    <n v="1733"/>
    <n v="1"/>
    <s v="Nina Horne Kelly"/>
    <s v="Not Specified"/>
    <n v="0.02"/>
    <s v="After Discount"/>
    <n v="60.98"/>
    <n v="49"/>
    <s v="Regular Air"/>
    <s v="Small Business"/>
    <s v="Office Supplies"/>
    <s v="Appliances"/>
    <s v="Large Box"/>
    <x v="494"/>
    <n v="0.59"/>
    <s v="United States"/>
    <s v="East"/>
    <s v="District of Columbia"/>
    <s v="Washington"/>
    <n v="20012"/>
    <x v="92"/>
    <s v="Sat"/>
    <d v="2015-04-06T00:00:00"/>
    <n v="2"/>
    <n v="-662.52"/>
    <n v="34"/>
    <n v="2119.54"/>
    <n v="3841"/>
    <n v="1"/>
    <n v="60.959999999999994"/>
    <s v="Erin"/>
  </r>
  <r>
    <n v="1733"/>
    <n v="0"/>
    <s v="Nina Horne Kelly"/>
    <s v="Not Specified"/>
    <n v="0.02"/>
    <s v="After Discount"/>
    <n v="1270.99"/>
    <n v="19.989999999999998"/>
    <s v="Regular Air"/>
    <s v="Small Business"/>
    <s v="Office Supplies"/>
    <s v="Binders and Binder Accessories"/>
    <s v="Small Box"/>
    <x v="202"/>
    <n v="0.35"/>
    <s v="United States"/>
    <s v="East"/>
    <s v="District of Columbia"/>
    <s v="Washington"/>
    <n v="20012"/>
    <x v="92"/>
    <s v="Sat"/>
    <d v="2015-04-06T00:00:00"/>
    <n v="2"/>
    <n v="9228.2255999999998"/>
    <n v="36"/>
    <n v="45737.33"/>
    <n v="3841"/>
    <n v="0"/>
    <n v="1270.97"/>
    <s v="Erin"/>
  </r>
  <r>
    <n v="1734"/>
    <n v="1"/>
    <s v="Christopher Meadows"/>
    <s v="Not Specified"/>
    <n v="0.02"/>
    <s v="After Discount"/>
    <n v="60.98"/>
    <n v="49"/>
    <s v="Regular Air"/>
    <s v="Small Business"/>
    <s v="Office Supplies"/>
    <s v="Appliances"/>
    <s v="Large Box"/>
    <x v="494"/>
    <n v="0.59"/>
    <s v="United States"/>
    <s v="East"/>
    <s v="New York"/>
    <s v="Harrison"/>
    <n v="10528"/>
    <x v="92"/>
    <s v="Sat"/>
    <d v="2015-04-06T00:00:00"/>
    <n v="2"/>
    <n v="-596.26800000000003"/>
    <n v="9"/>
    <n v="561.05999999999995"/>
    <n v="88443"/>
    <n v="1"/>
    <n v="60.959999999999994"/>
    <s v="Erin"/>
  </r>
  <r>
    <n v="1734"/>
    <n v="0"/>
    <s v="Christopher Meadows"/>
    <s v="Not Specified"/>
    <n v="0.02"/>
    <s v="After Discount"/>
    <n v="1270.99"/>
    <n v="19.989999999999998"/>
    <s v="Regular Air"/>
    <s v="Small Business"/>
    <s v="Office Supplies"/>
    <s v="Binders and Binder Accessories"/>
    <s v="Small Box"/>
    <x v="202"/>
    <n v="0.35"/>
    <s v="United States"/>
    <s v="East"/>
    <s v="New York"/>
    <s v="Harrison"/>
    <n v="10528"/>
    <x v="92"/>
    <s v="Sat"/>
    <d v="2015-04-06T00:00:00"/>
    <n v="2"/>
    <n v="7889.6877000000004"/>
    <n v="9"/>
    <n v="11434.33"/>
    <n v="88443"/>
    <n v="0"/>
    <n v="1270.97"/>
    <s v="Erin"/>
  </r>
  <r>
    <n v="1734"/>
    <n v="0"/>
    <s v="Christopher Meadows"/>
    <s v="Not Specified"/>
    <n v="0.05"/>
    <s v="After Discount"/>
    <n v="205.99"/>
    <n v="8.99"/>
    <s v="Express Air"/>
    <s v="Small Business"/>
    <s v="Technology"/>
    <s v="Telephones and Communication"/>
    <s v="Small Box"/>
    <x v="331"/>
    <n v="0.6"/>
    <s v="United States"/>
    <s v="East"/>
    <s v="New York"/>
    <s v="Harrison"/>
    <n v="10528"/>
    <x v="92"/>
    <s v="Sat"/>
    <d v="2015-04-06T00:00:00"/>
    <n v="2"/>
    <n v="1545.8097600000001"/>
    <n v="19"/>
    <n v="3229.24"/>
    <n v="88443"/>
    <n v="0"/>
    <n v="205.94"/>
    <s v="Erin"/>
  </r>
  <r>
    <n v="2603"/>
    <n v="1"/>
    <s v="Penny Leach"/>
    <s v="Critical"/>
    <n v="7.0000000000000007E-2"/>
    <s v="After Discount"/>
    <n v="200.99"/>
    <n v="4.2"/>
    <s v="Regular Air"/>
    <s v="Corporate"/>
    <s v="Technology"/>
    <s v="Telephones and Communication"/>
    <s v="Small Box"/>
    <x v="253"/>
    <n v="0.59"/>
    <s v="United States"/>
    <s v="East"/>
    <s v="New Jersey"/>
    <s v="Hackensack"/>
    <n v="7601"/>
    <x v="93"/>
    <s v="Sun"/>
    <d v="2015-04-06T00:00:00"/>
    <n v="1"/>
    <n v="2225.0761200000002"/>
    <n v="22"/>
    <n v="3705.14"/>
    <n v="87383"/>
    <n v="1"/>
    <n v="200.92000000000002"/>
    <s v="Erin"/>
  </r>
  <r>
    <n v="2604"/>
    <n v="1"/>
    <s v="Gina Curry"/>
    <s v="Critical"/>
    <n v="0.01"/>
    <s v="After Discount"/>
    <n v="297.48"/>
    <n v="18.059999999999999"/>
    <s v="Delivery Truck"/>
    <s v="Corporate"/>
    <s v="Technology"/>
    <s v="Office Machines"/>
    <s v="Jumbo Drum"/>
    <x v="112"/>
    <n v="0.6"/>
    <s v="United States"/>
    <s v="East"/>
    <s v="New Jersey"/>
    <s v="Iselin"/>
    <n v="8830"/>
    <x v="93"/>
    <s v="Sun"/>
    <d v="2015-04-06T00:00:00"/>
    <n v="1"/>
    <n v="-338.18083200000001"/>
    <n v="3"/>
    <n v="945.36"/>
    <n v="87383"/>
    <n v="0"/>
    <n v="297.47000000000003"/>
    <s v="Erin"/>
  </r>
  <r>
    <n v="635"/>
    <n v="1"/>
    <s v="Juan Justice"/>
    <s v="High"/>
    <n v="0.01"/>
    <s v="After Discount"/>
    <n v="2.08"/>
    <n v="5.33"/>
    <s v="Regular Air"/>
    <s v="Corporate"/>
    <s v="Furniture"/>
    <s v="Office Furnishings"/>
    <s v="Small Box"/>
    <x v="134"/>
    <n v="0.43"/>
    <s v="United States"/>
    <s v="Central"/>
    <s v="Minnesota"/>
    <s v="Saint Paul"/>
    <n v="55106"/>
    <x v="93"/>
    <s v="Sun"/>
    <d v="2015-04-05T00:00:00"/>
    <n v="0"/>
    <n v="-103.7124"/>
    <n v="12"/>
    <n v="28.32"/>
    <n v="89284"/>
    <n v="1"/>
    <n v="2.0700000000000003"/>
    <s v="Chris"/>
  </r>
  <r>
    <n v="635"/>
    <n v="0"/>
    <s v="Juan Justice"/>
    <s v="High"/>
    <n v="0.03"/>
    <s v="After Discount"/>
    <n v="370.98"/>
    <n v="99"/>
    <s v="Delivery Truck"/>
    <s v="Corporate"/>
    <s v="Office Supplies"/>
    <s v="Storage &amp; Organization"/>
    <s v="Jumbo Drum"/>
    <x v="641"/>
    <n v="0.65"/>
    <s v="United States"/>
    <s v="Central"/>
    <s v="Minnesota"/>
    <s v="Saint Paul"/>
    <n v="55106"/>
    <x v="93"/>
    <s v="Sun"/>
    <d v="2015-04-06T00:00:00"/>
    <n v="1"/>
    <n v="-124.2864"/>
    <n v="6"/>
    <n v="2309.4899999999998"/>
    <n v="89284"/>
    <n v="0"/>
    <n v="370.95000000000005"/>
    <s v="Chris"/>
  </r>
  <r>
    <n v="1246"/>
    <n v="1"/>
    <s v="Lois Hansen"/>
    <s v="High"/>
    <n v="0.1"/>
    <s v="After Discount"/>
    <n v="22.38"/>
    <n v="15.1"/>
    <s v="Regular Air"/>
    <s v="Home Office"/>
    <s v="Office Supplies"/>
    <s v="Binders and Binder Accessories"/>
    <s v="Small Box"/>
    <x v="347"/>
    <n v="0.38"/>
    <s v="United States"/>
    <s v="East"/>
    <s v="New York"/>
    <s v="New York City"/>
    <n v="10009"/>
    <x v="93"/>
    <s v="Sun"/>
    <d v="2015-04-06T00:00:00"/>
    <n v="1"/>
    <n v="-107.51349999999999"/>
    <n v="26"/>
    <n v="564.98"/>
    <n v="36452"/>
    <n v="1"/>
    <n v="22.279999999999998"/>
    <s v="Erin"/>
  </r>
  <r>
    <n v="1246"/>
    <n v="0"/>
    <s v="Lois Hansen"/>
    <s v="High"/>
    <n v="0.04"/>
    <s v="After Discount"/>
    <n v="6.98"/>
    <n v="2.83"/>
    <s v="Regular Air"/>
    <s v="Home Office"/>
    <s v="Furniture"/>
    <s v="Office Furnishings"/>
    <s v="Small Pack"/>
    <x v="642"/>
    <n v="0.37"/>
    <s v="United States"/>
    <s v="East"/>
    <s v="New York"/>
    <s v="New York City"/>
    <n v="10009"/>
    <x v="93"/>
    <s v="Sun"/>
    <d v="2015-04-07T00:00:00"/>
    <n v="2"/>
    <n v="46.01"/>
    <n v="18"/>
    <n v="129.47999999999999"/>
    <n v="36452"/>
    <n v="0"/>
    <n v="6.94"/>
    <s v="Erin"/>
  </r>
  <r>
    <n v="1247"/>
    <n v="1"/>
    <s v="Henry O'Connell"/>
    <s v="High"/>
    <n v="0.1"/>
    <s v="After Discount"/>
    <n v="22.38"/>
    <n v="15.1"/>
    <s v="Regular Air"/>
    <s v="Home Office"/>
    <s v="Office Supplies"/>
    <s v="Binders and Binder Accessories"/>
    <s v="Small Box"/>
    <x v="347"/>
    <n v="0.38"/>
    <s v="United States"/>
    <s v="Central"/>
    <s v="Texas"/>
    <s v="Leander"/>
    <n v="78641"/>
    <x v="93"/>
    <s v="Sun"/>
    <d v="2015-04-06T00:00:00"/>
    <n v="1"/>
    <n v="-107.51349999999999"/>
    <n v="7"/>
    <n v="152.11000000000001"/>
    <n v="91555"/>
    <n v="1"/>
    <n v="22.279999999999998"/>
    <s v="Chris"/>
  </r>
  <r>
    <n v="1247"/>
    <n v="0"/>
    <s v="Henry O'Connell"/>
    <s v="High"/>
    <n v="0.04"/>
    <s v="After Discount"/>
    <n v="6.98"/>
    <n v="2.83"/>
    <s v="Regular Air"/>
    <s v="Home Office"/>
    <s v="Furniture"/>
    <s v="Office Furnishings"/>
    <s v="Small Pack"/>
    <x v="642"/>
    <n v="0.37"/>
    <s v="United States"/>
    <s v="Central"/>
    <s v="Texas"/>
    <s v="Leander"/>
    <n v="78641"/>
    <x v="93"/>
    <s v="Sun"/>
    <d v="2015-04-07T00:00:00"/>
    <n v="2"/>
    <n v="24.819299999999998"/>
    <n v="5"/>
    <n v="35.97"/>
    <n v="91555"/>
    <n v="0"/>
    <n v="6.94"/>
    <s v="Chris"/>
  </r>
  <r>
    <n v="1459"/>
    <n v="1"/>
    <s v="Steve Raynor"/>
    <s v="High"/>
    <n v="0.05"/>
    <s v="After Discount"/>
    <n v="85.99"/>
    <n v="0.99"/>
    <s v="Regular Air"/>
    <s v="Consumer"/>
    <s v="Technology"/>
    <s v="Telephones and Communication"/>
    <s v="Wrap Bag"/>
    <x v="377"/>
    <n v="0.55000000000000004"/>
    <s v="United States"/>
    <s v="South"/>
    <s v="South Carolina"/>
    <s v="Taylors"/>
    <n v="29687"/>
    <x v="93"/>
    <s v="Sun"/>
    <d v="2015-04-07T00:00:00"/>
    <n v="2"/>
    <n v="36.216000000000001"/>
    <n v="4"/>
    <n v="291.64"/>
    <n v="86734"/>
    <n v="1"/>
    <n v="85.94"/>
    <s v="Sam"/>
  </r>
  <r>
    <n v="1891"/>
    <n v="1"/>
    <s v="Gretchen Levine"/>
    <s v="Not Specified"/>
    <n v="0.03"/>
    <s v="After Discount"/>
    <n v="320.64"/>
    <n v="29.2"/>
    <s v="Delivery Truck"/>
    <s v="Home Office"/>
    <s v="Furniture"/>
    <s v="Tables"/>
    <s v="Jumbo Box"/>
    <x v="643"/>
    <n v="0.66"/>
    <s v="United States"/>
    <s v="East"/>
    <s v="Ohio"/>
    <s v="Lima"/>
    <n v="45801"/>
    <x v="93"/>
    <s v="Sun"/>
    <d v="2015-04-07T00:00:00"/>
    <n v="2"/>
    <n v="429.75435599999997"/>
    <n v="7"/>
    <n v="2233.46"/>
    <n v="90630"/>
    <n v="1"/>
    <n v="320.61"/>
    <s v="Erin"/>
  </r>
  <r>
    <n v="2960"/>
    <n v="1"/>
    <s v="Allan Dickinson"/>
    <s v="Not Specified"/>
    <n v="0.1"/>
    <s v="After Discount"/>
    <n v="36.549999999999997"/>
    <n v="13.89"/>
    <s v="Regular Air"/>
    <s v="Corporate"/>
    <s v="Office Supplies"/>
    <s v="Pens &amp; Art Supplies"/>
    <s v="Wrap Bag"/>
    <x v="437"/>
    <n v="0.41"/>
    <s v="United States"/>
    <s v="South"/>
    <s v="Arkansas"/>
    <s v="Van Buren"/>
    <n v="72956"/>
    <x v="93"/>
    <s v="Sun"/>
    <d v="2015-04-07T00:00:00"/>
    <n v="2"/>
    <n v="-89.572000000000003"/>
    <n v="11"/>
    <n v="379.72"/>
    <n v="90646"/>
    <n v="1"/>
    <n v="36.449999999999996"/>
    <s v="Sam"/>
  </r>
  <r>
    <n v="925"/>
    <n v="1"/>
    <s v="Ruth Dudley"/>
    <s v="Critical"/>
    <n v="0.03"/>
    <s v="After Discount"/>
    <n v="2.1800000000000002"/>
    <n v="1.38"/>
    <s v="Regular Air"/>
    <s v="Small Business"/>
    <s v="Office Supplies"/>
    <s v="Rubber Bands"/>
    <s v="Wrap Bag"/>
    <x v="644"/>
    <n v="0.44"/>
    <s v="United States"/>
    <s v="East"/>
    <s v="Maine"/>
    <s v="Augusta"/>
    <n v="4330"/>
    <x v="94"/>
    <s v="Mon"/>
    <d v="2015-04-06T00:00:00"/>
    <n v="0"/>
    <n v="-7.04"/>
    <n v="7"/>
    <n v="15.73"/>
    <n v="87134"/>
    <n v="1"/>
    <n v="2.1500000000000004"/>
    <s v="Erin"/>
  </r>
  <r>
    <n v="929"/>
    <n v="1"/>
    <s v="Calvin Conway"/>
    <s v="Critical"/>
    <n v="0.01"/>
    <s v="After Discount"/>
    <n v="170.98"/>
    <n v="35.89"/>
    <s v="Delivery Truck"/>
    <s v="Small Business"/>
    <s v="Furniture"/>
    <s v="Bookcases"/>
    <s v="Jumbo Box"/>
    <x v="474"/>
    <n v="0.66"/>
    <s v="United States"/>
    <s v="East"/>
    <s v="New Jersey"/>
    <s v="Old Bridge"/>
    <n v="8857"/>
    <x v="94"/>
    <s v="Mon"/>
    <d v="2015-04-08T00:00:00"/>
    <n v="2"/>
    <n v="538.52"/>
    <n v="10"/>
    <n v="1719.07"/>
    <n v="87134"/>
    <n v="0"/>
    <n v="170.97"/>
    <s v="Erin"/>
  </r>
  <r>
    <n v="1113"/>
    <n v="1"/>
    <s v="Julia Reynolds"/>
    <s v="Critical"/>
    <n v="0.01"/>
    <s v="After Discount"/>
    <n v="2.89"/>
    <n v="0.5"/>
    <s v="Regular Air"/>
    <s v="Corporate"/>
    <s v="Office Supplies"/>
    <s v="Labels"/>
    <s v="Small Box"/>
    <x v="230"/>
    <n v="0.38"/>
    <s v="United States"/>
    <s v="West"/>
    <s v="Colorado"/>
    <s v="Arvada"/>
    <n v="80004"/>
    <x v="94"/>
    <s v="Mon"/>
    <d v="2015-04-07T00:00:00"/>
    <n v="1"/>
    <n v="29.725200000000001"/>
    <n v="14"/>
    <n v="43.08"/>
    <n v="90833"/>
    <n v="1"/>
    <n v="2.8800000000000003"/>
    <s v="William"/>
  </r>
  <r>
    <n v="1113"/>
    <n v="0"/>
    <s v="Julia Reynolds"/>
    <s v="Critical"/>
    <n v="0"/>
    <s v=" No Discount"/>
    <n v="55.99"/>
    <n v="5"/>
    <s v="Regular Air"/>
    <s v="Corporate"/>
    <s v="Technology"/>
    <s v="Telephones and Communication"/>
    <s v="Small Pack"/>
    <x v="620"/>
    <n v="0.8"/>
    <s v="United States"/>
    <s v="West"/>
    <s v="Colorado"/>
    <s v="Arvada"/>
    <n v="80004"/>
    <x v="94"/>
    <s v="Mon"/>
    <d v="2015-04-08T00:00:00"/>
    <n v="2"/>
    <n v="-187.11"/>
    <n v="5"/>
    <n v="258.93"/>
    <n v="90833"/>
    <n v="0"/>
    <n v="55.99"/>
    <s v="William"/>
  </r>
  <r>
    <n v="2481"/>
    <n v="1"/>
    <s v="Kelly Sawyer"/>
    <s v="Critical"/>
    <n v="7.0000000000000007E-2"/>
    <s v="After Discount"/>
    <n v="5.18"/>
    <n v="5.74"/>
    <s v="Express Air"/>
    <s v="Corporate"/>
    <s v="Office Supplies"/>
    <s v="Binders and Binder Accessories"/>
    <s v="Small Box"/>
    <x v="272"/>
    <n v="0.36"/>
    <s v="United States"/>
    <s v="South"/>
    <s v="Louisiana"/>
    <s v="Lafayette"/>
    <n v="70506"/>
    <x v="94"/>
    <s v="Mon"/>
    <d v="2015-04-08T00:00:00"/>
    <n v="2"/>
    <n v="-188.03399999999999"/>
    <n v="14"/>
    <n v="79.61"/>
    <n v="91000"/>
    <n v="1"/>
    <n v="5.1099999999999994"/>
    <s v="Sam"/>
  </r>
  <r>
    <n v="1618"/>
    <n v="1"/>
    <s v="June Roberts"/>
    <s v="High"/>
    <n v="0.09"/>
    <s v="After Discount"/>
    <n v="12.88"/>
    <n v="4.59"/>
    <s v="Regular Air"/>
    <s v="Consumer"/>
    <s v="Office Supplies"/>
    <s v="Scissors, Rulers and Trimmers"/>
    <s v="Wrap Bag"/>
    <x v="645"/>
    <n v="0.82"/>
    <s v="United States"/>
    <s v="Central"/>
    <s v="Indiana"/>
    <s v="Highland"/>
    <n v="46322"/>
    <x v="94"/>
    <s v="Mon"/>
    <d v="2015-04-06T00:00:00"/>
    <n v="0"/>
    <n v="-175.13"/>
    <n v="13"/>
    <n v="158.13"/>
    <n v="90248"/>
    <n v="1"/>
    <n v="12.790000000000001"/>
    <s v="Chris"/>
  </r>
  <r>
    <n v="1620"/>
    <n v="1"/>
    <s v="Gerald Petty"/>
    <s v="High"/>
    <n v="0.02"/>
    <s v="After Discount"/>
    <n v="45.99"/>
    <n v="4.99"/>
    <s v="Express Air"/>
    <s v="Consumer"/>
    <s v="Technology"/>
    <s v="Telephones and Communication"/>
    <s v="Small Box"/>
    <x v="646"/>
    <n v="0.56999999999999995"/>
    <s v="United States"/>
    <s v="East"/>
    <s v="Pennsylvania"/>
    <s v="Lancaster"/>
    <n v="17602"/>
    <x v="94"/>
    <s v="Mon"/>
    <d v="2015-04-07T00:00:00"/>
    <n v="1"/>
    <n v="3.96"/>
    <n v="4"/>
    <n v="163.01"/>
    <n v="90248"/>
    <n v="0"/>
    <n v="45.97"/>
    <s v="Erin"/>
  </r>
  <r>
    <n v="3279"/>
    <n v="0"/>
    <s v="Ricky Allred"/>
    <s v="High"/>
    <n v="0.06"/>
    <s v="After Discount"/>
    <n v="89.83"/>
    <n v="35"/>
    <s v="Regular Air"/>
    <s v="Home Office"/>
    <s v="Office Supplies"/>
    <s v="Storage &amp; Organization"/>
    <s v="Large Box"/>
    <x v="647"/>
    <n v="0.83"/>
    <s v="United States"/>
    <s v="South"/>
    <s v="South Carolina"/>
    <s v="Columbia"/>
    <n v="29203"/>
    <x v="94"/>
    <s v="Mon"/>
    <d v="2015-04-08T00:00:00"/>
    <n v="2"/>
    <n v="31.11"/>
    <n v="4"/>
    <n v="366.26"/>
    <n v="90766"/>
    <n v="1"/>
    <n v="89.77"/>
    <s v="Sam"/>
  </r>
  <r>
    <n v="3279"/>
    <n v="0"/>
    <s v="Ricky Allred"/>
    <s v="High"/>
    <n v="0.1"/>
    <s v="After Discount"/>
    <n v="13.43"/>
    <n v="5.5"/>
    <s v="Regular Air"/>
    <s v="Home Office"/>
    <s v="Office Supplies"/>
    <s v="Storage &amp; Organization"/>
    <s v="Small Box"/>
    <x v="170"/>
    <n v="0.56999999999999995"/>
    <s v="United States"/>
    <s v="South"/>
    <s v="South Carolina"/>
    <s v="Columbia"/>
    <n v="29203"/>
    <x v="94"/>
    <s v="Mon"/>
    <d v="2015-04-08T00:00:00"/>
    <n v="2"/>
    <n v="358.29539999999997"/>
    <n v="12"/>
    <n v="157.99"/>
    <n v="90766"/>
    <n v="0"/>
    <n v="13.33"/>
    <s v="Sam"/>
  </r>
  <r>
    <n v="3279"/>
    <n v="0"/>
    <s v="Ricky Allred"/>
    <s v="High"/>
    <n v="0.01"/>
    <s v="After Discount"/>
    <n v="125.99"/>
    <n v="7.69"/>
    <s v="Regular Air"/>
    <s v="Home Office"/>
    <s v="Technology"/>
    <s v="Telephones and Communication"/>
    <s v="Small Box"/>
    <x v="336"/>
    <n v="0.57999999999999996"/>
    <s v="United States"/>
    <s v="South"/>
    <s v="South Carolina"/>
    <s v="Columbia"/>
    <n v="29203"/>
    <x v="94"/>
    <s v="Mon"/>
    <d v="2015-04-06T00:00:00"/>
    <n v="0"/>
    <n v="8.3219999999999992"/>
    <n v="11"/>
    <n v="1212.8800000000001"/>
    <n v="90766"/>
    <n v="0"/>
    <n v="125.97999999999999"/>
    <s v="Sam"/>
  </r>
  <r>
    <n v="2240"/>
    <n v="1"/>
    <s v="Maurice Kelly"/>
    <s v="Low"/>
    <n v="0.01"/>
    <s v="After Discount"/>
    <n v="13.43"/>
    <n v="5.5"/>
    <s v="Express Air"/>
    <s v="Corporate"/>
    <s v="Office Supplies"/>
    <s v="Storage &amp; Organization"/>
    <s v="Small Box"/>
    <x v="170"/>
    <n v="0.56999999999999995"/>
    <s v="United States"/>
    <s v="South"/>
    <s v="Florida"/>
    <s v="Lakeland"/>
    <n v="33801"/>
    <x v="94"/>
    <s v="Mon"/>
    <d v="2015-04-13T00:00:00"/>
    <n v="7"/>
    <n v="-313.02179999999998"/>
    <n v="7"/>
    <n v="99.75"/>
    <n v="89102"/>
    <n v="1"/>
    <n v="13.42"/>
    <s v="Sam"/>
  </r>
  <r>
    <n v="2334"/>
    <n v="1"/>
    <s v="Stephanie Hawkins"/>
    <s v="Low"/>
    <n v="0.06"/>
    <s v="After Discount"/>
    <n v="60.65"/>
    <n v="12.23"/>
    <s v="Regular Air"/>
    <s v="Consumer"/>
    <s v="Furniture"/>
    <s v="Office Furnishings"/>
    <s v="Medium Box"/>
    <x v="379"/>
    <n v="0.64"/>
    <s v="United States"/>
    <s v="Central"/>
    <s v="Wisconsin"/>
    <s v="Greenfield"/>
    <n v="53220"/>
    <x v="94"/>
    <s v="Mon"/>
    <d v="2015-04-08T00:00:00"/>
    <n v="2"/>
    <n v="427.00650000000002"/>
    <n v="10"/>
    <n v="618.85"/>
    <n v="89608"/>
    <n v="1"/>
    <n v="60.589999999999996"/>
    <s v="Chris"/>
  </r>
  <r>
    <n v="2874"/>
    <n v="1"/>
    <s v="Marian Willis"/>
    <s v="Low"/>
    <n v="0.05"/>
    <s v="After Discount"/>
    <n v="4.84"/>
    <n v="0.71"/>
    <s v="Regular Air"/>
    <s v="Home Office"/>
    <s v="Office Supplies"/>
    <s v="Pens &amp; Art Supplies"/>
    <s v="Wrap Bag"/>
    <x v="2"/>
    <n v="0.52"/>
    <s v="United States"/>
    <s v="Central"/>
    <s v="Nebraska"/>
    <s v="La Vista"/>
    <n v="68128"/>
    <x v="94"/>
    <s v="Mon"/>
    <d v="2015-04-15T00:00:00"/>
    <n v="9"/>
    <n v="13.4481"/>
    <n v="4"/>
    <n v="19.489999999999998"/>
    <n v="89873"/>
    <n v="1"/>
    <n v="4.79"/>
    <s v="Chris"/>
  </r>
  <r>
    <n v="102"/>
    <n v="1"/>
    <s v="Caroline Johnston"/>
    <s v="Medium"/>
    <n v="0.04"/>
    <s v="After Discount"/>
    <n v="300.98"/>
    <n v="54.92"/>
    <s v="Delivery Truck"/>
    <s v="Consumer"/>
    <s v="Furniture"/>
    <s v="Bookcases"/>
    <s v="Jumbo Box"/>
    <x v="630"/>
    <n v="0.55000000000000004"/>
    <s v="United States"/>
    <s v="East"/>
    <s v="Massachusetts"/>
    <s v="Boston"/>
    <n v="2129"/>
    <x v="94"/>
    <s v="Mon"/>
    <d v="2015-04-07T00:00:00"/>
    <n v="1"/>
    <n v="2023.75"/>
    <n v="31"/>
    <n v="9459.94"/>
    <n v="42599"/>
    <n v="1"/>
    <n v="300.94"/>
    <s v="Erin"/>
  </r>
  <r>
    <n v="107"/>
    <n v="1"/>
    <s v="Lois Hamilton"/>
    <s v="Medium"/>
    <n v="0.04"/>
    <s v="After Discount"/>
    <n v="300.98"/>
    <n v="54.92"/>
    <s v="Delivery Truck"/>
    <s v="Consumer"/>
    <s v="Furniture"/>
    <s v="Bookcases"/>
    <s v="Jumbo Box"/>
    <x v="630"/>
    <n v="0.55000000000000004"/>
    <s v="United States"/>
    <s v="East"/>
    <s v="New Hampshire"/>
    <s v="Dover"/>
    <n v="3820"/>
    <x v="94"/>
    <s v="Mon"/>
    <d v="2015-04-07T00:00:00"/>
    <n v="1"/>
    <n v="1684.4763"/>
    <n v="8"/>
    <n v="2441.27"/>
    <n v="88204"/>
    <n v="1"/>
    <n v="300.94"/>
    <s v="Erin"/>
  </r>
  <r>
    <n v="786"/>
    <n v="1"/>
    <s v="Jason Bray"/>
    <s v="Medium"/>
    <n v="0"/>
    <s v=" No Discount"/>
    <n v="8.34"/>
    <n v="4.82"/>
    <s v="Regular Air"/>
    <s v="Home Office"/>
    <s v="Office Supplies"/>
    <s v="Paper"/>
    <s v="Small Box"/>
    <x v="305"/>
    <n v="0.4"/>
    <s v="United States"/>
    <s v="West"/>
    <s v="California"/>
    <s v="Mission Viejo"/>
    <n v="92691"/>
    <x v="94"/>
    <s v="Mon"/>
    <d v="2015-04-07T00:00:00"/>
    <n v="1"/>
    <n v="-5.05"/>
    <n v="9"/>
    <n v="76.23"/>
    <n v="91513"/>
    <n v="1"/>
    <n v="8.34"/>
    <s v="William"/>
  </r>
  <r>
    <n v="1730"/>
    <n v="1"/>
    <s v="Kerry Wilkerson"/>
    <s v="High"/>
    <n v="0.1"/>
    <s v="After Discount"/>
    <n v="65.989999999999995"/>
    <n v="3.99"/>
    <s v="Express Air"/>
    <s v="Small Business"/>
    <s v="Technology"/>
    <s v="Telephones and Communication"/>
    <s v="Small Box"/>
    <x v="525"/>
    <n v="0.59"/>
    <s v="United States"/>
    <s v="West"/>
    <s v="Idaho"/>
    <s v="Moscow"/>
    <n v="83843"/>
    <x v="95"/>
    <s v="Tue"/>
    <d v="2015-04-09T00:00:00"/>
    <n v="2"/>
    <n v="-88.624799999999993"/>
    <n v="5"/>
    <n v="272.86"/>
    <n v="90653"/>
    <n v="1"/>
    <n v="65.89"/>
    <s v="William"/>
  </r>
  <r>
    <n v="1957"/>
    <n v="1"/>
    <s v="Ted Crowder"/>
    <s v="High"/>
    <n v="0.09"/>
    <s v="After Discount"/>
    <n v="77.510000000000005"/>
    <n v="4"/>
    <s v="Regular Air"/>
    <s v="Consumer"/>
    <s v="Technology"/>
    <s v="Computer Peripherals"/>
    <s v="Small Box"/>
    <x v="648"/>
    <n v="0.76"/>
    <s v="United States"/>
    <s v="Central"/>
    <s v="Missouri"/>
    <s v="University City"/>
    <n v="63130"/>
    <x v="95"/>
    <s v="Tue"/>
    <d v="2015-04-09T00:00:00"/>
    <n v="2"/>
    <n v="-387.1044"/>
    <n v="1"/>
    <n v="77.47"/>
    <n v="89818"/>
    <n v="1"/>
    <n v="77.42"/>
    <s v="Chris"/>
  </r>
  <r>
    <n v="268"/>
    <n v="1"/>
    <s v="James Beck"/>
    <s v="Low"/>
    <n v="0.02"/>
    <s v="After Discount"/>
    <n v="5.58"/>
    <n v="5.3"/>
    <s v="Regular Air"/>
    <s v="Home Office"/>
    <s v="Office Supplies"/>
    <s v="Envelopes"/>
    <s v="Small Box"/>
    <x v="96"/>
    <n v="0.35"/>
    <s v="United States"/>
    <s v="West"/>
    <s v="Arizona"/>
    <s v="Flagstaff"/>
    <n v="86001"/>
    <x v="95"/>
    <s v="Tue"/>
    <d v="2015-04-12T00:00:00"/>
    <n v="5"/>
    <n v="-22.48"/>
    <n v="3"/>
    <n v="18.670000000000002"/>
    <n v="88941"/>
    <n v="1"/>
    <n v="5.5600000000000005"/>
    <s v="William"/>
  </r>
  <r>
    <n v="268"/>
    <n v="0"/>
    <s v="James Beck"/>
    <s v="Low"/>
    <n v="0.03"/>
    <s v="After Discount"/>
    <n v="40.89"/>
    <n v="18.98"/>
    <s v="Regular Air"/>
    <s v="Home Office"/>
    <s v="Furniture"/>
    <s v="Office Furnishings"/>
    <s v="Small Box"/>
    <x v="649"/>
    <n v="0.56999999999999995"/>
    <s v="United States"/>
    <s v="West"/>
    <s v="Arizona"/>
    <s v="Flagstaff"/>
    <n v="86001"/>
    <x v="95"/>
    <s v="Tue"/>
    <d v="2015-04-14T00:00:00"/>
    <n v="7"/>
    <n v="78.98"/>
    <n v="5"/>
    <n v="210.77"/>
    <n v="88941"/>
    <n v="0"/>
    <n v="40.86"/>
    <s v="William"/>
  </r>
  <r>
    <n v="272"/>
    <n v="1"/>
    <s v="Eleanor Swain"/>
    <s v="Low"/>
    <n v="0.02"/>
    <s v="After Discount"/>
    <n v="5.58"/>
    <n v="5.3"/>
    <s v="Regular Air"/>
    <s v="Home Office"/>
    <s v="Office Supplies"/>
    <s v="Envelopes"/>
    <s v="Small Box"/>
    <x v="96"/>
    <n v="0.35"/>
    <s v="United States"/>
    <s v="South"/>
    <s v="North Carolina"/>
    <s v="Charlotte"/>
    <n v="28204"/>
    <x v="95"/>
    <s v="Tue"/>
    <d v="2015-04-12T00:00:00"/>
    <n v="5"/>
    <n v="-29.898399999999999"/>
    <n v="11"/>
    <n v="68.459999999999994"/>
    <n v="5509"/>
    <n v="1"/>
    <n v="5.5600000000000005"/>
    <s v="Sam"/>
  </r>
  <r>
    <n v="272"/>
    <n v="0"/>
    <s v="Eleanor Swain"/>
    <s v="Low"/>
    <n v="0.03"/>
    <s v="After Discount"/>
    <n v="40.89"/>
    <n v="18.98"/>
    <s v="Regular Air"/>
    <s v="Home Office"/>
    <s v="Furniture"/>
    <s v="Office Furnishings"/>
    <s v="Small Box"/>
    <x v="649"/>
    <n v="0.56999999999999995"/>
    <s v="United States"/>
    <s v="South"/>
    <s v="North Carolina"/>
    <s v="Charlotte"/>
    <n v="28204"/>
    <x v="95"/>
    <s v="Tue"/>
    <d v="2015-04-14T00:00:00"/>
    <n v="7"/>
    <n v="52.916600000000003"/>
    <n v="21"/>
    <n v="885.23"/>
    <n v="5509"/>
    <n v="0"/>
    <n v="40.86"/>
    <s v="Sam"/>
  </r>
  <r>
    <n v="696"/>
    <n v="0"/>
    <s v="Johnny Reid"/>
    <s v="Low"/>
    <n v="0.1"/>
    <s v="After Discount"/>
    <n v="40.479999999999997"/>
    <n v="19.989999999999998"/>
    <s v="Regular Air"/>
    <s v="Corporate"/>
    <s v="Technology"/>
    <s v="Computer Peripherals"/>
    <s v="Small Box"/>
    <x v="650"/>
    <n v="0.77"/>
    <s v="United States"/>
    <s v="Central"/>
    <s v="Indiana"/>
    <s v="Crown Point"/>
    <n v="46307"/>
    <x v="95"/>
    <s v="Tue"/>
    <d v="2015-04-09T00:00:00"/>
    <n v="2"/>
    <n v="-580.32000000000005"/>
    <n v="9"/>
    <n v="355.84"/>
    <n v="89848"/>
    <n v="1"/>
    <n v="40.379999999999995"/>
    <s v="Chris"/>
  </r>
  <r>
    <n v="698"/>
    <n v="0"/>
    <s v="Nelson Hensley"/>
    <s v="Low"/>
    <n v="0.1"/>
    <s v="After Discount"/>
    <n v="40.479999999999997"/>
    <n v="19.989999999999998"/>
    <s v="Regular Air"/>
    <s v="Corporate"/>
    <s v="Technology"/>
    <s v="Computer Peripherals"/>
    <s v="Small Box"/>
    <x v="650"/>
    <n v="0.77"/>
    <s v="United States"/>
    <s v="West"/>
    <s v="Washington"/>
    <s v="Seattle"/>
    <n v="98105"/>
    <x v="95"/>
    <s v="Tue"/>
    <d v="2015-04-09T00:00:00"/>
    <n v="2"/>
    <n v="-580.32000000000005"/>
    <n v="36"/>
    <n v="1423.35"/>
    <n v="8994"/>
    <n v="1"/>
    <n v="40.379999999999995"/>
    <s v="William"/>
  </r>
  <r>
    <n v="683"/>
    <n v="1"/>
    <s v="Seth Merrill"/>
    <s v="Medium"/>
    <n v="0.06"/>
    <s v="After Discount"/>
    <n v="17.670000000000002"/>
    <n v="8.99"/>
    <s v="Express Air"/>
    <s v="Small Business"/>
    <s v="Furniture"/>
    <s v="Office Furnishings"/>
    <s v="Small Pack"/>
    <x v="651"/>
    <n v="0.47"/>
    <s v="United States"/>
    <s v="Central"/>
    <s v="Nebraska"/>
    <s v="Papillion"/>
    <n v="68046"/>
    <x v="95"/>
    <s v="Tue"/>
    <d v="2015-04-08T00:00:00"/>
    <n v="1"/>
    <n v="38.06"/>
    <n v="4"/>
    <n v="69.959999999999994"/>
    <n v="87765"/>
    <n v="1"/>
    <n v="17.610000000000003"/>
    <s v="Chris"/>
  </r>
  <r>
    <n v="1410"/>
    <n v="1"/>
    <s v="Charles Ward"/>
    <s v="Medium"/>
    <n v="0"/>
    <s v=" No Discount"/>
    <n v="65.989999999999995"/>
    <n v="5.26"/>
    <s v="Regular Air"/>
    <s v="Corporate"/>
    <s v="Technology"/>
    <s v="Telephones and Communication"/>
    <s v="Small Box"/>
    <x v="652"/>
    <n v="0.59"/>
    <s v="United States"/>
    <s v="West"/>
    <s v="California"/>
    <s v="Moreno Valley"/>
    <n v="92553"/>
    <x v="95"/>
    <s v="Tue"/>
    <d v="2015-04-08T00:00:00"/>
    <n v="1"/>
    <n v="369.99869999999999"/>
    <n v="9"/>
    <n v="536.23"/>
    <n v="87086"/>
    <n v="1"/>
    <n v="65.989999999999995"/>
    <s v="William"/>
  </r>
  <r>
    <n v="1413"/>
    <n v="0"/>
    <s v="Pamela Wiley"/>
    <s v="Medium"/>
    <n v="0"/>
    <s v=" No Discount"/>
    <n v="65.989999999999995"/>
    <n v="5.26"/>
    <s v="Regular Air"/>
    <s v="Corporate"/>
    <s v="Technology"/>
    <s v="Telephones and Communication"/>
    <s v="Small Box"/>
    <x v="652"/>
    <n v="0.59"/>
    <s v="United States"/>
    <s v="East"/>
    <s v="Massachusetts"/>
    <s v="Boston"/>
    <n v="2113"/>
    <x v="95"/>
    <s v="Tue"/>
    <d v="2015-04-08T00:00:00"/>
    <n v="1"/>
    <n v="542.25"/>
    <n v="36"/>
    <n v="2144.92"/>
    <n v="10277"/>
    <n v="1"/>
    <n v="65.989999999999995"/>
    <s v="Erin"/>
  </r>
  <r>
    <n v="2196"/>
    <n v="1"/>
    <s v="Gene Heath Cross"/>
    <s v="Medium"/>
    <n v="0.03"/>
    <s v="After Discount"/>
    <n v="27.48"/>
    <n v="4"/>
    <s v="Regular Air"/>
    <s v="Small Business"/>
    <s v="Technology"/>
    <s v="Computer Peripherals"/>
    <s v="Small Box"/>
    <x v="653"/>
    <n v="0.75"/>
    <s v="United States"/>
    <s v="East"/>
    <s v="New York"/>
    <s v="Jamestown"/>
    <n v="14701"/>
    <x v="95"/>
    <s v="Tue"/>
    <d v="2015-04-08T00:00:00"/>
    <n v="1"/>
    <n v="-88.840800000000002"/>
    <n v="11"/>
    <n v="294.97000000000003"/>
    <n v="89175"/>
    <n v="1"/>
    <n v="27.45"/>
    <s v="Erin"/>
  </r>
  <r>
    <n v="2196"/>
    <n v="0"/>
    <s v="Gene Heath Cross"/>
    <s v="Medium"/>
    <n v="0.1"/>
    <s v="After Discount"/>
    <n v="179.99"/>
    <n v="19.989999999999998"/>
    <s v="Regular Air"/>
    <s v="Small Business"/>
    <s v="Technology"/>
    <s v="Computer Peripherals"/>
    <s v="Small Box"/>
    <x v="225"/>
    <n v="0.48"/>
    <s v="United States"/>
    <s v="East"/>
    <s v="New York"/>
    <s v="Jamestown"/>
    <n v="14701"/>
    <x v="95"/>
    <s v="Tue"/>
    <d v="2015-04-08T00:00:00"/>
    <n v="1"/>
    <n v="1208.9903999999999"/>
    <n v="14"/>
    <n v="2458.0500000000002"/>
    <n v="89175"/>
    <n v="0"/>
    <n v="179.89000000000001"/>
    <s v="Erin"/>
  </r>
  <r>
    <n v="2196"/>
    <n v="0"/>
    <s v="Gene Heath Cross"/>
    <s v="Medium"/>
    <n v="0.1"/>
    <s v="After Discount"/>
    <n v="140.85"/>
    <n v="19.989999999999998"/>
    <s v="Regular Air"/>
    <s v="Small Business"/>
    <s v="Office Supplies"/>
    <s v="Storage &amp; Organization"/>
    <s v="Small Box"/>
    <x v="654"/>
    <n v="0.73"/>
    <s v="United States"/>
    <s v="East"/>
    <s v="New York"/>
    <s v="Jamestown"/>
    <n v="14701"/>
    <x v="95"/>
    <s v="Tue"/>
    <d v="2015-04-09T00:00:00"/>
    <n v="2"/>
    <n v="9.9911999999999992"/>
    <n v="19"/>
    <n v="2465.75"/>
    <n v="89175"/>
    <n v="0"/>
    <n v="140.75"/>
    <s v="Erin"/>
  </r>
  <r>
    <n v="2073"/>
    <n v="1"/>
    <s v="Evan Kelley"/>
    <s v="Not Specified"/>
    <n v="0.05"/>
    <s v="After Discount"/>
    <n v="291.73"/>
    <n v="48.8"/>
    <s v="Delivery Truck"/>
    <s v="Consumer"/>
    <s v="Furniture"/>
    <s v="Chairs &amp; Chairmats"/>
    <s v="Jumbo Drum"/>
    <x v="14"/>
    <n v="0.56000000000000005"/>
    <s v="United States"/>
    <s v="Central"/>
    <s v="Michigan"/>
    <s v="Garden City"/>
    <n v="48135"/>
    <x v="95"/>
    <s v="Tue"/>
    <d v="2015-04-09T00:00:00"/>
    <n v="2"/>
    <n v="550.38080000000002"/>
    <n v="6"/>
    <n v="1818.41"/>
    <n v="88557"/>
    <n v="1"/>
    <n v="291.68"/>
    <s v="Chris"/>
  </r>
  <r>
    <n v="2539"/>
    <n v="1"/>
    <s v="Max Hubbard"/>
    <s v="Not Specified"/>
    <n v="0.08"/>
    <s v="After Discount"/>
    <n v="12.53"/>
    <n v="0.5"/>
    <s v="Regular Air"/>
    <s v="Home Office"/>
    <s v="Office Supplies"/>
    <s v="Labels"/>
    <s v="Small Box"/>
    <x v="655"/>
    <n v="0.38"/>
    <s v="United States"/>
    <s v="South"/>
    <s v="Florida"/>
    <s v="Winter Park"/>
    <n v="32789"/>
    <x v="95"/>
    <s v="Tue"/>
    <d v="2015-04-08T00:00:00"/>
    <n v="1"/>
    <n v="215.71799999999999"/>
    <n v="5"/>
    <n v="61.1"/>
    <n v="91017"/>
    <n v="1"/>
    <n v="12.45"/>
    <s v="Sam"/>
  </r>
  <r>
    <n v="2540"/>
    <n v="1"/>
    <s v="Helen Ferguson"/>
    <s v="Not Specified"/>
    <n v="0.02"/>
    <s v="After Discount"/>
    <n v="178.47"/>
    <n v="19.989999999999998"/>
    <s v="Regular Air"/>
    <s v="Home Office"/>
    <s v="Office Supplies"/>
    <s v="Storage &amp; Organization"/>
    <s v="Small Box"/>
    <x v="322"/>
    <n v="0.55000000000000004"/>
    <s v="United States"/>
    <s v="South"/>
    <s v="Florida"/>
    <s v="Winter Springs"/>
    <n v="32708"/>
    <x v="95"/>
    <s v="Tue"/>
    <d v="2015-04-08T00:00:00"/>
    <n v="1"/>
    <n v="106.98480000000001"/>
    <n v="1"/>
    <n v="193.81"/>
    <n v="91017"/>
    <n v="0"/>
    <n v="178.45"/>
    <s v="Sam"/>
  </r>
  <r>
    <n v="15"/>
    <n v="1"/>
    <s v="Timothy Reese"/>
    <s v="Critical"/>
    <n v="0"/>
    <s v=" No Discount"/>
    <n v="4.42"/>
    <n v="4.99"/>
    <s v="Regular Air"/>
    <s v="Small Business"/>
    <s v="Office Supplies"/>
    <s v="Envelopes"/>
    <s v="Small Box"/>
    <x v="656"/>
    <n v="0.38"/>
    <s v="United States"/>
    <s v="East"/>
    <s v="New York"/>
    <s v="Smithtown"/>
    <n v="11787"/>
    <x v="96"/>
    <s v="Wed"/>
    <d v="2015-04-09T00:00:00"/>
    <n v="1"/>
    <n v="-59.82"/>
    <n v="7"/>
    <n v="33.47"/>
    <n v="86837"/>
    <n v="1"/>
    <n v="4.42"/>
    <s v="Erin"/>
  </r>
  <r>
    <n v="1935"/>
    <n v="1"/>
    <s v="Diana Coble Hubbard"/>
    <s v="Critical"/>
    <n v="0.01"/>
    <s v="After Discount"/>
    <n v="42.98"/>
    <n v="4.62"/>
    <s v="Express Air"/>
    <s v="Corporate"/>
    <s v="Office Supplies"/>
    <s v="Appliances"/>
    <s v="Small Box"/>
    <x v="73"/>
    <n v="0.56000000000000005"/>
    <s v="United States"/>
    <s v="Central"/>
    <s v="Texas"/>
    <s v="Grand Prairie"/>
    <n v="75051"/>
    <x v="96"/>
    <s v="Wed"/>
    <d v="2015-04-10T00:00:00"/>
    <n v="2"/>
    <n v="285.47370000000001"/>
    <n v="9"/>
    <n v="413.73"/>
    <n v="86686"/>
    <n v="1"/>
    <n v="42.97"/>
    <s v="Chris"/>
  </r>
  <r>
    <n v="2655"/>
    <n v="1"/>
    <s v="Benjamin Lam"/>
    <s v="Critical"/>
    <n v="7.0000000000000007E-2"/>
    <s v="After Discount"/>
    <n v="2.94"/>
    <n v="0.81"/>
    <s v="Regular Air"/>
    <s v="Corporate"/>
    <s v="Office Supplies"/>
    <s v="Pens &amp; Art Supplies"/>
    <s v="Wrap Bag"/>
    <x v="657"/>
    <n v="0.4"/>
    <s v="United States"/>
    <s v="South"/>
    <s v="Georgia"/>
    <s v="Atlanta"/>
    <n v="30318"/>
    <x v="96"/>
    <s v="Wed"/>
    <d v="2015-04-09T00:00:00"/>
    <n v="1"/>
    <n v="-93.927400000000006"/>
    <n v="10"/>
    <n v="29.88"/>
    <n v="86064"/>
    <n v="1"/>
    <n v="2.87"/>
    <s v="Sam"/>
  </r>
  <r>
    <n v="3098"/>
    <n v="0"/>
    <s v="Lorraine Boykin"/>
    <s v="Critical"/>
    <n v="0.05"/>
    <s v="After Discount"/>
    <n v="35.44"/>
    <n v="5.09"/>
    <s v="Regular Air"/>
    <s v="Consumer"/>
    <s v="Office Supplies"/>
    <s v="Paper"/>
    <s v="Small Box"/>
    <x v="658"/>
    <n v="0.38"/>
    <s v="United States"/>
    <s v="East"/>
    <s v="New York"/>
    <s v="Shirley"/>
    <n v="11967"/>
    <x v="96"/>
    <s v="Wed"/>
    <d v="2015-04-09T00:00:00"/>
    <n v="1"/>
    <n v="240.17519999999999"/>
    <n v="10"/>
    <n v="348.08"/>
    <n v="89314"/>
    <n v="1"/>
    <n v="35.39"/>
    <s v="Erin"/>
  </r>
  <r>
    <n v="1614"/>
    <n v="1"/>
    <s v="Wayne Lutz"/>
    <s v="Low"/>
    <n v="0.06"/>
    <s v="After Discount"/>
    <n v="40.97"/>
    <n v="1.99"/>
    <s v="Regular Air"/>
    <s v="Consumer"/>
    <s v="Technology"/>
    <s v="Computer Peripherals"/>
    <s v="Small Pack"/>
    <x v="659"/>
    <n v="0.42"/>
    <s v="United States"/>
    <s v="East"/>
    <s v="Massachusetts"/>
    <s v="Hopkinton"/>
    <n v="1748"/>
    <x v="96"/>
    <s v="Wed"/>
    <d v="2015-04-12T00:00:00"/>
    <n v="4"/>
    <n v="341.19810000000001"/>
    <n v="12"/>
    <n v="494.49"/>
    <n v="87823"/>
    <n v="1"/>
    <n v="40.909999999999997"/>
    <s v="Erin"/>
  </r>
  <r>
    <n v="1018"/>
    <n v="1"/>
    <s v="Meredith Humphrey"/>
    <s v="Medium"/>
    <n v="0.05"/>
    <s v="After Discount"/>
    <n v="35.89"/>
    <n v="14.72"/>
    <s v="Regular Air"/>
    <s v="Home Office"/>
    <s v="Office Supplies"/>
    <s v="Envelopes"/>
    <s v="Small Box"/>
    <x v="660"/>
    <n v="0.4"/>
    <s v="United States"/>
    <s v="South"/>
    <s v="North Carolina"/>
    <s v="Cary"/>
    <n v="27511"/>
    <x v="96"/>
    <s v="Wed"/>
    <d v="2015-04-09T00:00:00"/>
    <n v="1"/>
    <n v="22.866"/>
    <n v="19"/>
    <n v="680.39"/>
    <n v="88391"/>
    <n v="1"/>
    <n v="35.840000000000003"/>
    <s v="Sam"/>
  </r>
  <r>
    <n v="1018"/>
    <n v="0"/>
    <s v="Meredith Humphrey"/>
    <s v="Medium"/>
    <n v="0"/>
    <s v=" No Discount"/>
    <n v="11.48"/>
    <n v="5.43"/>
    <s v="Regular Air"/>
    <s v="Home Office"/>
    <s v="Office Supplies"/>
    <s v="Paper"/>
    <s v="Small Box"/>
    <x v="661"/>
    <n v="0.36"/>
    <s v="United States"/>
    <s v="South"/>
    <s v="North Carolina"/>
    <s v="Cary"/>
    <n v="27511"/>
    <x v="96"/>
    <s v="Wed"/>
    <d v="2015-04-08T00:00:00"/>
    <n v="0"/>
    <n v="115.72799999999999"/>
    <n v="6"/>
    <n v="75.52"/>
    <n v="88391"/>
    <n v="0"/>
    <n v="11.48"/>
    <s v="Sam"/>
  </r>
  <r>
    <n v="2561"/>
    <n v="0"/>
    <s v="Laurie Moon"/>
    <s v="Not Specified"/>
    <n v="7.0000000000000007E-2"/>
    <s v="After Discount"/>
    <n v="3.98"/>
    <n v="5.26"/>
    <s v="Regular Air"/>
    <s v="Consumer"/>
    <s v="Office Supplies"/>
    <s v="Binders and Binder Accessories"/>
    <s v="Small Box"/>
    <x v="589"/>
    <n v="0.38"/>
    <s v="United States"/>
    <s v="East"/>
    <s v="New York"/>
    <s v="Ossining"/>
    <n v="10562"/>
    <x v="96"/>
    <s v="Wed"/>
    <d v="2015-04-10T00:00:00"/>
    <n v="2"/>
    <n v="-59.963760000000001"/>
    <n v="7"/>
    <n v="29.77"/>
    <n v="86466"/>
    <n v="1"/>
    <n v="3.91"/>
    <s v="Erin"/>
  </r>
  <r>
    <n v="2561"/>
    <n v="0"/>
    <s v="Laurie Moon"/>
    <s v="Not Specified"/>
    <n v="7.0000000000000007E-2"/>
    <s v="After Discount"/>
    <n v="12.22"/>
    <n v="2.85"/>
    <s v="Regular Air"/>
    <s v="Consumer"/>
    <s v="Furniture"/>
    <s v="Office Furnishings"/>
    <s v="Small Pack"/>
    <x v="662"/>
    <n v="0.55000000000000004"/>
    <s v="United States"/>
    <s v="East"/>
    <s v="New York"/>
    <s v="Ossining"/>
    <n v="10562"/>
    <x v="96"/>
    <s v="Wed"/>
    <d v="2015-04-08T00:00:00"/>
    <n v="0"/>
    <n v="89.4148"/>
    <n v="12"/>
    <n v="147.19"/>
    <n v="86466"/>
    <n v="0"/>
    <n v="12.15"/>
    <s v="Erin"/>
  </r>
  <r>
    <n v="2563"/>
    <n v="1"/>
    <s v="Karen Warren"/>
    <s v="Not Specified"/>
    <n v="0.08"/>
    <s v="After Discount"/>
    <n v="4.55"/>
    <n v="1.49"/>
    <s v="Regular Air"/>
    <s v="Home Office"/>
    <s v="Office Supplies"/>
    <s v="Binders and Binder Accessories"/>
    <s v="Small Box"/>
    <x v="485"/>
    <n v="0.35"/>
    <s v="United States"/>
    <s v="Central"/>
    <s v="Minnesota"/>
    <s v="Fridley"/>
    <n v="55432"/>
    <x v="96"/>
    <s v="Wed"/>
    <d v="2015-04-09T00:00:00"/>
    <n v="1"/>
    <n v="27.0273"/>
    <n v="9"/>
    <n v="39.17"/>
    <n v="91447"/>
    <n v="1"/>
    <n v="4.47"/>
    <s v="Chris"/>
  </r>
  <r>
    <n v="2699"/>
    <n v="1"/>
    <s v="Marcia Greenberg"/>
    <s v="Not Specified"/>
    <n v="0.04"/>
    <s v="After Discount"/>
    <n v="70.98"/>
    <n v="26.74"/>
    <s v="Delivery Truck"/>
    <s v="Corporate"/>
    <s v="Furniture"/>
    <s v="Bookcases"/>
    <s v="Jumbo Box"/>
    <x v="663"/>
    <n v="0.6"/>
    <s v="United States"/>
    <s v="West"/>
    <s v="Arizona"/>
    <s v="Bullhead City"/>
    <n v="86442"/>
    <x v="96"/>
    <s v="Wed"/>
    <d v="2015-04-10T00:00:00"/>
    <n v="2"/>
    <n v="-84.628799999999998"/>
    <n v="19"/>
    <n v="1345.33"/>
    <n v="87679"/>
    <n v="1"/>
    <n v="70.94"/>
    <s v="William"/>
  </r>
  <r>
    <n v="123"/>
    <n v="1"/>
    <s v="Shawn Stern"/>
    <s v="Critical"/>
    <n v="0.06"/>
    <s v="After Discount"/>
    <n v="8.57"/>
    <n v="6.14"/>
    <s v="Regular Air"/>
    <s v="Home Office"/>
    <s v="Office Supplies"/>
    <s v="Scissors, Rulers and Trimmers"/>
    <s v="Small Pack"/>
    <x v="664"/>
    <n v="0.59"/>
    <s v="United States"/>
    <s v="South"/>
    <s v="Virginia"/>
    <s v="Tysons Corner"/>
    <n v="22102"/>
    <x v="97"/>
    <s v="Thu"/>
    <d v="2015-04-10T00:00:00"/>
    <n v="1"/>
    <n v="105.678"/>
    <n v="11"/>
    <n v="94.97"/>
    <n v="90669"/>
    <n v="1"/>
    <n v="8.51"/>
    <s v="Sam"/>
  </r>
  <r>
    <n v="1186"/>
    <n v="1"/>
    <s v="Glenda Herbert"/>
    <s v="Critical"/>
    <n v="7.0000000000000007E-2"/>
    <s v="After Discount"/>
    <n v="400.97"/>
    <n v="48.26"/>
    <s v="Delivery Truck"/>
    <s v="Consumer"/>
    <s v="Technology"/>
    <s v="Office Machines"/>
    <s v="Jumbo Box"/>
    <x v="504"/>
    <n v="0.36"/>
    <s v="United States"/>
    <s v="West"/>
    <s v="California"/>
    <s v="Huntington Beach"/>
    <n v="92646"/>
    <x v="97"/>
    <s v="Thu"/>
    <d v="2015-04-10T00:00:00"/>
    <n v="1"/>
    <n v="2581.5590999999999"/>
    <n v="10"/>
    <n v="3741.39"/>
    <n v="85939"/>
    <n v="1"/>
    <n v="400.90000000000003"/>
    <s v="William"/>
  </r>
  <r>
    <n v="1233"/>
    <n v="1"/>
    <s v="Gary Hester"/>
    <s v="Critical"/>
    <n v="0.1"/>
    <s v="After Discount"/>
    <n v="120.98"/>
    <n v="9.07"/>
    <s v="Express Air"/>
    <s v="Consumer"/>
    <s v="Office Supplies"/>
    <s v="Binders and Binder Accessories"/>
    <s v="Small Box"/>
    <x v="459"/>
    <n v="0.35"/>
    <s v="United States"/>
    <s v="Central"/>
    <s v="Texas"/>
    <s v="Flower Mound"/>
    <n v="75028"/>
    <x v="97"/>
    <s v="Thu"/>
    <d v="2015-04-11T00:00:00"/>
    <n v="2"/>
    <n v="297.45715999999999"/>
    <n v="5"/>
    <n v="568.24"/>
    <n v="89375"/>
    <n v="1"/>
    <n v="120.88000000000001"/>
    <s v="Chris"/>
  </r>
  <r>
    <n v="1233"/>
    <n v="0"/>
    <s v="Gary Hester"/>
    <s v="Critical"/>
    <n v="0.02"/>
    <s v="After Discount"/>
    <n v="152.47999999999999"/>
    <n v="6.5"/>
    <s v="Express Air"/>
    <s v="Consumer"/>
    <s v="Technology"/>
    <s v="Computer Peripherals"/>
    <s v="Small Box"/>
    <x v="573"/>
    <n v="0.74"/>
    <s v="United States"/>
    <s v="Central"/>
    <s v="Texas"/>
    <s v="Flower Mound"/>
    <n v="75028"/>
    <x v="97"/>
    <s v="Thu"/>
    <d v="2015-04-11T00:00:00"/>
    <n v="2"/>
    <n v="-564.60239999999999"/>
    <n v="1"/>
    <n v="162.91"/>
    <n v="89375"/>
    <n v="0"/>
    <n v="152.45999999999998"/>
    <s v="Chris"/>
  </r>
  <r>
    <n v="1178"/>
    <n v="1"/>
    <s v="Sandy Hunt"/>
    <s v="High"/>
    <n v="0.03"/>
    <s v="After Discount"/>
    <n v="4.4800000000000004"/>
    <n v="49"/>
    <s v="Regular Air"/>
    <s v="Consumer"/>
    <s v="Office Supplies"/>
    <s v="Appliances"/>
    <s v="Large Box"/>
    <x v="137"/>
    <n v="0.6"/>
    <s v="United States"/>
    <s v="South"/>
    <s v="Florida"/>
    <s v="Altamonte Springs"/>
    <n v="32701"/>
    <x v="97"/>
    <s v="Thu"/>
    <d v="2015-04-11T00:00:00"/>
    <n v="2"/>
    <n v="64.266000000000005"/>
    <n v="2"/>
    <n v="21.46"/>
    <n v="89787"/>
    <n v="1"/>
    <n v="4.45"/>
    <s v="Sam"/>
  </r>
  <r>
    <n v="1178"/>
    <n v="0"/>
    <s v="Sandy Hunt"/>
    <s v="High"/>
    <n v="0.06"/>
    <s v="After Discount"/>
    <n v="350.99"/>
    <n v="39"/>
    <s v="Delivery Truck"/>
    <s v="Consumer"/>
    <s v="Furniture"/>
    <s v="Chairs &amp; Chairmats"/>
    <s v="Jumbo Drum"/>
    <x v="126"/>
    <n v="0.55000000000000004"/>
    <s v="United States"/>
    <s v="South"/>
    <s v="Florida"/>
    <s v="Altamonte Springs"/>
    <n v="32701"/>
    <x v="97"/>
    <s v="Thu"/>
    <d v="2015-04-11T00:00:00"/>
    <n v="2"/>
    <n v="-302.61559999999997"/>
    <n v="10"/>
    <n v="3506.78"/>
    <n v="89787"/>
    <n v="0"/>
    <n v="350.93"/>
    <s v="Sam"/>
  </r>
  <r>
    <n v="1178"/>
    <n v="0"/>
    <s v="Sandy Hunt"/>
    <s v="High"/>
    <n v="0.09"/>
    <s v="After Discount"/>
    <n v="40.98"/>
    <n v="6.5"/>
    <s v="Express Air"/>
    <s v="Consumer"/>
    <s v="Technology"/>
    <s v="Computer Peripherals"/>
    <s v="Small Box"/>
    <x v="130"/>
    <n v="0.74"/>
    <s v="United States"/>
    <s v="South"/>
    <s v="Florida"/>
    <s v="Altamonte Springs"/>
    <n v="32701"/>
    <x v="97"/>
    <s v="Thu"/>
    <d v="2015-04-11T00:00:00"/>
    <n v="2"/>
    <n v="5.6916000000000002"/>
    <n v="7"/>
    <n v="267.69"/>
    <n v="89787"/>
    <n v="0"/>
    <n v="40.889999999999993"/>
    <s v="Sam"/>
  </r>
  <r>
    <n v="1250"/>
    <n v="1"/>
    <s v="Kara Patton"/>
    <s v="High"/>
    <n v="0"/>
    <s v=" No Discount"/>
    <n v="3.89"/>
    <n v="7.01"/>
    <s v="Regular Air"/>
    <s v="Corporate"/>
    <s v="Office Supplies"/>
    <s v="Binders and Binder Accessories"/>
    <s v="Small Box"/>
    <x v="229"/>
    <n v="0.37"/>
    <s v="United States"/>
    <s v="Central"/>
    <s v="Illinois"/>
    <s v="Carpentersville"/>
    <n v="60110"/>
    <x v="97"/>
    <s v="Thu"/>
    <d v="2015-04-09T00:00:00"/>
    <n v="0"/>
    <n v="-255.16890000000001"/>
    <n v="21"/>
    <n v="85.64"/>
    <n v="87877"/>
    <n v="1"/>
    <n v="3.89"/>
    <s v="Chris"/>
  </r>
  <r>
    <n v="1250"/>
    <n v="0"/>
    <s v="Kara Patton"/>
    <s v="High"/>
    <n v="0.09"/>
    <s v="After Discount"/>
    <n v="120.98"/>
    <n v="30"/>
    <s v="Delivery Truck"/>
    <s v="Corporate"/>
    <s v="Furniture"/>
    <s v="Chairs &amp; Chairmats"/>
    <s v="Jumbo Drum"/>
    <x v="361"/>
    <n v="0.64"/>
    <s v="United States"/>
    <s v="Central"/>
    <s v="Illinois"/>
    <s v="Carpentersville"/>
    <n v="60110"/>
    <x v="97"/>
    <s v="Thu"/>
    <d v="2015-04-11T00:00:00"/>
    <n v="2"/>
    <n v="74.004800000000003"/>
    <n v="22"/>
    <n v="2508.15"/>
    <n v="87877"/>
    <n v="0"/>
    <n v="120.89"/>
    <s v="Chris"/>
  </r>
  <r>
    <n v="1250"/>
    <n v="0"/>
    <s v="Kara Patton"/>
    <s v="High"/>
    <n v="0.1"/>
    <s v="After Discount"/>
    <n v="30.98"/>
    <n v="5.76"/>
    <s v="Regular Air"/>
    <s v="Corporate"/>
    <s v="Office Supplies"/>
    <s v="Paper"/>
    <s v="Small Box"/>
    <x v="234"/>
    <n v="0.4"/>
    <s v="United States"/>
    <s v="Central"/>
    <s v="Illinois"/>
    <s v="Carpentersville"/>
    <n v="60110"/>
    <x v="97"/>
    <s v="Thu"/>
    <d v="2015-04-10T00:00:00"/>
    <n v="1"/>
    <n v="109.4248"/>
    <n v="8"/>
    <n v="225.62"/>
    <n v="87877"/>
    <n v="0"/>
    <n v="30.88"/>
    <s v="Chris"/>
  </r>
  <r>
    <n v="2488"/>
    <n v="1"/>
    <s v="Gordon Walker"/>
    <s v="High"/>
    <n v="0.08"/>
    <s v="After Discount"/>
    <n v="4.91"/>
    <n v="0.5"/>
    <s v="Regular Air"/>
    <s v="Consumer"/>
    <s v="Office Supplies"/>
    <s v="Labels"/>
    <s v="Small Box"/>
    <x v="308"/>
    <n v="0.36"/>
    <s v="United States"/>
    <s v="South"/>
    <s v="Arkansas"/>
    <s v="Cabot"/>
    <n v="72023"/>
    <x v="97"/>
    <s v="Thu"/>
    <d v="2015-04-09T00:00:00"/>
    <n v="0"/>
    <n v="12.726000000000001"/>
    <n v="9"/>
    <n v="42.69"/>
    <n v="86887"/>
    <n v="1"/>
    <n v="4.83"/>
    <s v="Sam"/>
  </r>
  <r>
    <n v="2488"/>
    <n v="0"/>
    <s v="Gordon Walker"/>
    <s v="High"/>
    <n v="0.02"/>
    <s v="After Discount"/>
    <n v="28.15"/>
    <n v="6.17"/>
    <s v="Regular Air"/>
    <s v="Consumer"/>
    <s v="Office Supplies"/>
    <s v="Pens &amp; Art Supplies"/>
    <s v="Small Pack"/>
    <x v="191"/>
    <n v="0.55000000000000004"/>
    <s v="United States"/>
    <s v="South"/>
    <s v="Arkansas"/>
    <s v="Cabot"/>
    <n v="72023"/>
    <x v="97"/>
    <s v="Thu"/>
    <d v="2015-04-10T00:00:00"/>
    <n v="1"/>
    <n v="160.8066"/>
    <n v="11"/>
    <n v="327.41000000000003"/>
    <n v="86887"/>
    <n v="0"/>
    <n v="28.13"/>
    <s v="Sam"/>
  </r>
  <r>
    <n v="2491"/>
    <n v="0"/>
    <s v="Sean N Boyer"/>
    <s v="High"/>
    <n v="0.08"/>
    <s v="After Discount"/>
    <n v="4.91"/>
    <n v="0.5"/>
    <s v="Regular Air"/>
    <s v="Consumer"/>
    <s v="Office Supplies"/>
    <s v="Labels"/>
    <s v="Small Box"/>
    <x v="308"/>
    <n v="0.36"/>
    <s v="United States"/>
    <s v="West"/>
    <s v="California"/>
    <s v="Los Angeles"/>
    <n v="90045"/>
    <x v="97"/>
    <s v="Thu"/>
    <d v="2015-04-09T00:00:00"/>
    <n v="0"/>
    <n v="31.751999999999999"/>
    <n v="36"/>
    <n v="170.75"/>
    <n v="14785"/>
    <n v="1"/>
    <n v="4.83"/>
    <s v="William"/>
  </r>
  <r>
    <n v="2491"/>
    <n v="0"/>
    <s v="Sean N Boyer"/>
    <s v="High"/>
    <n v="0.02"/>
    <s v="After Discount"/>
    <n v="28.15"/>
    <n v="6.17"/>
    <s v="Regular Air"/>
    <s v="Consumer"/>
    <s v="Office Supplies"/>
    <s v="Pens &amp; Art Supplies"/>
    <s v="Small Pack"/>
    <x v="191"/>
    <n v="0.55000000000000004"/>
    <s v="United States"/>
    <s v="West"/>
    <s v="California"/>
    <s v="Los Angeles"/>
    <n v="90045"/>
    <x v="97"/>
    <s v="Thu"/>
    <d v="2015-04-10T00:00:00"/>
    <n v="1"/>
    <n v="117.208"/>
    <n v="45"/>
    <n v="1339.42"/>
    <n v="14785"/>
    <n v="0"/>
    <n v="28.13"/>
    <s v="William"/>
  </r>
  <r>
    <n v="115"/>
    <n v="1"/>
    <s v="Dwight M Carr"/>
    <s v="Low"/>
    <n v="7.0000000000000007E-2"/>
    <s v="After Discount"/>
    <n v="2.12"/>
    <n v="1.99"/>
    <s v="Regular Air"/>
    <s v="Home Office"/>
    <s v="Technology"/>
    <s v="Computer Peripherals"/>
    <s v="Small Pack"/>
    <x v="665"/>
    <n v="0.55000000000000004"/>
    <s v="United States"/>
    <s v="West"/>
    <s v="Oregon"/>
    <s v="Mcminnville"/>
    <n v="97128"/>
    <x v="97"/>
    <s v="Thu"/>
    <d v="2015-04-11T00:00:00"/>
    <n v="2"/>
    <n v="-55.84"/>
    <n v="12"/>
    <n v="26.07"/>
    <n v="89585"/>
    <n v="1"/>
    <n v="2.0500000000000003"/>
    <s v="William"/>
  </r>
  <r>
    <n v="117"/>
    <n v="0"/>
    <s v="Linda Weiss"/>
    <s v="Low"/>
    <n v="7.0000000000000007E-2"/>
    <s v="After Discount"/>
    <n v="2.12"/>
    <n v="1.99"/>
    <s v="Regular Air"/>
    <s v="Home Office"/>
    <s v="Technology"/>
    <s v="Computer Peripherals"/>
    <s v="Small Pack"/>
    <x v="665"/>
    <n v="0.55000000000000004"/>
    <s v="United States"/>
    <s v="West"/>
    <s v="Washington"/>
    <s v="Seattle"/>
    <n v="98103"/>
    <x v="97"/>
    <s v="Thu"/>
    <d v="2015-04-11T00:00:00"/>
    <n v="2"/>
    <n v="-55.84"/>
    <n v="46"/>
    <n v="99.94"/>
    <n v="58914"/>
    <n v="1"/>
    <n v="2.0500000000000003"/>
    <s v="William"/>
  </r>
  <r>
    <n v="2851"/>
    <n v="1"/>
    <s v="Annie Sherrill"/>
    <s v="Low"/>
    <n v="0.05"/>
    <s v="After Discount"/>
    <n v="115.99"/>
    <n v="8.99"/>
    <s v="Regular Air"/>
    <s v="Consumer"/>
    <s v="Technology"/>
    <s v="Telephones and Communication"/>
    <s v="Small Box"/>
    <x v="666"/>
    <n v="0.57999999999999996"/>
    <s v="United States"/>
    <s v="Central"/>
    <s v="Texas"/>
    <s v="Odessa"/>
    <n v="79762"/>
    <x v="97"/>
    <s v="Thu"/>
    <d v="2015-04-13T00:00:00"/>
    <n v="4"/>
    <n v="719.35260000000005"/>
    <n v="11"/>
    <n v="1042.54"/>
    <n v="86454"/>
    <n v="1"/>
    <n v="115.94"/>
    <s v="Chris"/>
  </r>
  <r>
    <n v="1271"/>
    <n v="1"/>
    <s v="Joanne Church"/>
    <s v="Medium"/>
    <n v="7.0000000000000007E-2"/>
    <s v="After Discount"/>
    <n v="125.99"/>
    <n v="7.69"/>
    <s v="Regular Air"/>
    <s v="Corporate"/>
    <s v="Technology"/>
    <s v="Telephones and Communication"/>
    <s v="Small Box"/>
    <x v="199"/>
    <n v="0.59"/>
    <s v="United States"/>
    <s v="West"/>
    <s v="California"/>
    <s v="La Mesa"/>
    <n v="91941"/>
    <x v="97"/>
    <s v="Thu"/>
    <d v="2015-04-10T00:00:00"/>
    <n v="1"/>
    <n v="588.24570000000006"/>
    <n v="8"/>
    <n v="852.53"/>
    <n v="88410"/>
    <n v="1"/>
    <n v="125.92"/>
    <s v="William"/>
  </r>
  <r>
    <n v="191"/>
    <n v="0"/>
    <s v="Gerald Kearney"/>
    <s v="Not Specified"/>
    <n v="0.05"/>
    <s v="After Discount"/>
    <n v="3.8"/>
    <n v="1.49"/>
    <s v="Regular Air"/>
    <s v="Corporate"/>
    <s v="Office Supplies"/>
    <s v="Binders and Binder Accessories"/>
    <s v="Small Box"/>
    <x v="381"/>
    <n v="0.38"/>
    <s v="United States"/>
    <s v="Central"/>
    <s v="Illinois"/>
    <s v="Aurora"/>
    <n v="60505"/>
    <x v="97"/>
    <s v="Thu"/>
    <d v="2015-04-11T00:00:00"/>
    <n v="2"/>
    <n v="14.467000000000001"/>
    <n v="14"/>
    <n v="53.26"/>
    <n v="89093"/>
    <n v="1"/>
    <n v="3.75"/>
    <s v="Chris"/>
  </r>
  <r>
    <n v="191"/>
    <n v="0"/>
    <s v="Gerald Kearney"/>
    <s v="Not Specified"/>
    <n v="0.09"/>
    <s v="After Discount"/>
    <n v="30.73"/>
    <n v="4"/>
    <s v="Regular Air"/>
    <s v="Corporate"/>
    <s v="Technology"/>
    <s v="Computer Peripherals"/>
    <s v="Small Box"/>
    <x v="210"/>
    <n v="0.75"/>
    <s v="United States"/>
    <s v="Central"/>
    <s v="Illinois"/>
    <s v="Aurora"/>
    <n v="60505"/>
    <x v="97"/>
    <s v="Thu"/>
    <d v="2015-04-09T00:00:00"/>
    <n v="0"/>
    <n v="-99.986400000000003"/>
    <n v="7"/>
    <n v="203.49"/>
    <n v="89093"/>
    <n v="0"/>
    <n v="30.64"/>
    <s v="Chris"/>
  </r>
  <r>
    <n v="191"/>
    <n v="0"/>
    <s v="Gerald Kearney"/>
    <s v="Not Specified"/>
    <n v="0"/>
    <s v=" No Discount"/>
    <n v="125.99"/>
    <n v="8.08"/>
    <s v="Regular Air"/>
    <s v="Corporate"/>
    <s v="Technology"/>
    <s v="Telephones and Communication"/>
    <s v="Small Box"/>
    <x v="667"/>
    <n v="0.56999999999999995"/>
    <s v="United States"/>
    <s v="Central"/>
    <s v="Illinois"/>
    <s v="Aurora"/>
    <n v="60505"/>
    <x v="97"/>
    <s v="Thu"/>
    <d v="2015-04-10T00:00:00"/>
    <n v="1"/>
    <n v="1348.59672"/>
    <n v="22"/>
    <n v="2356.0100000000002"/>
    <n v="89093"/>
    <n v="0"/>
    <n v="125.99"/>
    <s v="Chris"/>
  </r>
  <r>
    <n v="1634"/>
    <n v="1"/>
    <s v="Katherine W Epstein"/>
    <s v="Not Specified"/>
    <n v="0.08"/>
    <s v="After Discount"/>
    <n v="100.97"/>
    <n v="14"/>
    <s v="Delivery Truck"/>
    <s v="Home Office"/>
    <s v="Technology"/>
    <s v="Office Machines"/>
    <s v="Jumbo Drum"/>
    <x v="668"/>
    <n v="0.37"/>
    <s v="United States"/>
    <s v="South"/>
    <s v="Mississippi"/>
    <s v="Jackson"/>
    <n v="39212"/>
    <x v="97"/>
    <s v="Thu"/>
    <d v="2015-04-10T00:00:00"/>
    <n v="1"/>
    <n v="-73.494119999999995"/>
    <n v="15"/>
    <n v="1483.16"/>
    <n v="90532"/>
    <n v="1"/>
    <n v="100.89"/>
    <s v="Sam"/>
  </r>
  <r>
    <n v="2334"/>
    <n v="0"/>
    <s v="Stephanie Hawkins"/>
    <s v="Not Specified"/>
    <n v="0.05"/>
    <s v="After Discount"/>
    <n v="14.81"/>
    <n v="13.32"/>
    <s v="Regular Air"/>
    <s v="Small Business"/>
    <s v="Office Supplies"/>
    <s v="Appliances"/>
    <s v="Small Box"/>
    <x v="181"/>
    <n v="0.43"/>
    <s v="United States"/>
    <s v="Central"/>
    <s v="Wisconsin"/>
    <s v="Greenfield"/>
    <n v="53220"/>
    <x v="97"/>
    <s v="Thu"/>
    <d v="2015-04-11T00:00:00"/>
    <n v="2"/>
    <n v="-190.49"/>
    <n v="8"/>
    <n v="115.99"/>
    <n v="89609"/>
    <n v="1"/>
    <n v="14.76"/>
    <s v="Chris"/>
  </r>
  <r>
    <n v="2334"/>
    <n v="0"/>
    <s v="Stephanie Hawkins"/>
    <s v="Not Specified"/>
    <n v="0.08"/>
    <s v="After Discount"/>
    <n v="2.78"/>
    <n v="1.25"/>
    <s v="Regular Air"/>
    <s v="Small Business"/>
    <s v="Office Supplies"/>
    <s v="Pens &amp; Art Supplies"/>
    <s v="Wrap Bag"/>
    <x v="110"/>
    <n v="0.59"/>
    <s v="United States"/>
    <s v="Central"/>
    <s v="Wisconsin"/>
    <s v="Greenfield"/>
    <n v="53220"/>
    <x v="97"/>
    <s v="Thu"/>
    <d v="2015-04-10T00:00:00"/>
    <n v="1"/>
    <n v="-8.77"/>
    <n v="7"/>
    <n v="19.46"/>
    <n v="89609"/>
    <n v="0"/>
    <n v="2.6999999999999997"/>
    <s v="Chris"/>
  </r>
  <r>
    <n v="2847"/>
    <n v="1"/>
    <s v="Vanessa Day"/>
    <s v="Not Specified"/>
    <n v="0.04"/>
    <s v="After Discount"/>
    <n v="90.48"/>
    <n v="19.989999999999998"/>
    <s v="Regular Air"/>
    <s v="Corporate"/>
    <s v="Office Supplies"/>
    <s v="Envelopes"/>
    <s v="Small Box"/>
    <x v="150"/>
    <n v="0.4"/>
    <s v="United States"/>
    <s v="South"/>
    <s v="Tennessee"/>
    <s v="Collierville"/>
    <n v="38017"/>
    <x v="97"/>
    <s v="Thu"/>
    <d v="2015-04-11T00:00:00"/>
    <n v="2"/>
    <n v="55.555199999999999"/>
    <n v="3"/>
    <n v="268.64"/>
    <n v="85928"/>
    <n v="1"/>
    <n v="90.44"/>
    <s v="Sam"/>
  </r>
  <r>
    <n v="2847"/>
    <n v="0"/>
    <s v="Vanessa Day"/>
    <s v="Not Specified"/>
    <n v="0.02"/>
    <s v="After Discount"/>
    <n v="9.77"/>
    <n v="6.02"/>
    <s v="Regular Air"/>
    <s v="Corporate"/>
    <s v="Furniture"/>
    <s v="Office Furnishings"/>
    <s v="Medium Box"/>
    <x v="669"/>
    <n v="0.48"/>
    <s v="United States"/>
    <s v="South"/>
    <s v="Tennessee"/>
    <s v="Collierville"/>
    <n v="38017"/>
    <x v="97"/>
    <s v="Thu"/>
    <d v="2015-04-10T00:00:00"/>
    <n v="1"/>
    <n v="-535.33199999999999"/>
    <n v="9"/>
    <n v="87.68"/>
    <n v="85928"/>
    <n v="0"/>
    <n v="9.75"/>
    <s v="Sam"/>
  </r>
  <r>
    <n v="2847"/>
    <n v="0"/>
    <s v="Vanessa Day"/>
    <s v="Not Specified"/>
    <n v="0.09"/>
    <s v="After Discount"/>
    <n v="34.99"/>
    <n v="7.73"/>
    <s v="Regular Air"/>
    <s v="Corporate"/>
    <s v="Office Supplies"/>
    <s v="Pens &amp; Art Supplies"/>
    <s v="Small Box"/>
    <x v="423"/>
    <n v="0.59"/>
    <s v="United States"/>
    <s v="South"/>
    <s v="Tennessee"/>
    <s v="Collierville"/>
    <n v="38017"/>
    <x v="97"/>
    <s v="Thu"/>
    <d v="2015-04-11T00:00:00"/>
    <n v="2"/>
    <n v="-208.72040000000001"/>
    <n v="1"/>
    <n v="37.619999999999997"/>
    <n v="85928"/>
    <n v="0"/>
    <n v="34.9"/>
    <s v="Sam"/>
  </r>
  <r>
    <n v="1602"/>
    <n v="1"/>
    <s v="Frank Hess"/>
    <s v="Critical"/>
    <n v="0.1"/>
    <s v="After Discount"/>
    <n v="9.11"/>
    <n v="2.15"/>
    <s v="Regular Air"/>
    <s v="Home Office"/>
    <s v="Office Supplies"/>
    <s v="Paper"/>
    <s v="Wrap Bag"/>
    <x v="9"/>
    <n v="0.4"/>
    <s v="United States"/>
    <s v="East"/>
    <s v="Maryland"/>
    <s v="Waldorf"/>
    <n v="20601"/>
    <x v="98"/>
    <s v="Fri"/>
    <d v="2015-04-12T00:00:00"/>
    <n v="2"/>
    <n v="-3.9312"/>
    <n v="2"/>
    <n v="17.420000000000002"/>
    <n v="89680"/>
    <n v="1"/>
    <n v="9.01"/>
    <s v="Erin"/>
  </r>
  <r>
    <n v="451"/>
    <n v="0"/>
    <s v="Joyce Murray"/>
    <s v="High"/>
    <n v="0.03"/>
    <s v="After Discount"/>
    <n v="15.99"/>
    <n v="11.28"/>
    <s v="Regular Air"/>
    <s v="Home Office"/>
    <s v="Technology"/>
    <s v="Office Machines"/>
    <s v="Medium Box"/>
    <x v="388"/>
    <n v="0.38"/>
    <s v="United States"/>
    <s v="West"/>
    <s v="California"/>
    <s v="Los Altos"/>
    <n v="94024"/>
    <x v="98"/>
    <s v="Fri"/>
    <d v="2015-04-11T00:00:00"/>
    <n v="1"/>
    <n v="-53.296199999999999"/>
    <n v="2"/>
    <n v="35.479999999999997"/>
    <n v="86010"/>
    <n v="1"/>
    <n v="15.96"/>
    <s v="William"/>
  </r>
  <r>
    <n v="3191"/>
    <n v="0"/>
    <s v="Jenny Hawkins"/>
    <s v="High"/>
    <n v="0.09"/>
    <s v="After Discount"/>
    <n v="35.94"/>
    <n v="6.66"/>
    <s v="Regular Air"/>
    <s v="Corporate"/>
    <s v="Office Supplies"/>
    <s v="Envelopes"/>
    <s v="Small Box"/>
    <x v="670"/>
    <n v="0.4"/>
    <s v="United States"/>
    <s v="Central"/>
    <s v="Wisconsin"/>
    <s v="Stevens Point"/>
    <n v="54481"/>
    <x v="98"/>
    <s v="Fri"/>
    <d v="2015-04-12T00:00:00"/>
    <n v="2"/>
    <n v="172.56440000000001"/>
    <n v="9"/>
    <n v="312.22000000000003"/>
    <n v="86448"/>
    <n v="1"/>
    <n v="35.849999999999994"/>
    <s v="Chris"/>
  </r>
  <r>
    <n v="2684"/>
    <n v="0"/>
    <s v="Edna Michael"/>
    <s v="Low"/>
    <n v="7.0000000000000007E-2"/>
    <s v="After Discount"/>
    <n v="4.97"/>
    <n v="5.71"/>
    <s v="Regular Air"/>
    <s v="Small Business"/>
    <s v="Furniture"/>
    <s v="Office Furnishings"/>
    <s v="Medium Box"/>
    <x v="671"/>
    <n v="0.54"/>
    <s v="United States"/>
    <s v="South"/>
    <s v="Florida"/>
    <s v="Port Charlotte"/>
    <n v="33952"/>
    <x v="98"/>
    <s v="Fri"/>
    <d v="2015-04-15T00:00:00"/>
    <n v="5"/>
    <n v="-180.15199999999999"/>
    <n v="5"/>
    <n v="26.66"/>
    <n v="89148"/>
    <n v="1"/>
    <n v="4.8999999999999995"/>
    <s v="Sam"/>
  </r>
  <r>
    <n v="2684"/>
    <n v="0"/>
    <s v="Edna Michael"/>
    <s v="Low"/>
    <n v="0.09"/>
    <s v="After Discount"/>
    <n v="2.62"/>
    <n v="0.8"/>
    <s v="Regular Air"/>
    <s v="Small Business"/>
    <s v="Office Supplies"/>
    <s v="Rubber Bands"/>
    <s v="Wrap Bag"/>
    <x v="672"/>
    <n v="0.39"/>
    <s v="United States"/>
    <s v="South"/>
    <s v="Florida"/>
    <s v="Port Charlotte"/>
    <n v="33952"/>
    <x v="98"/>
    <s v="Fri"/>
    <d v="2015-04-12T00:00:00"/>
    <n v="2"/>
    <n v="8.3879999999999999"/>
    <n v="12"/>
    <n v="29.55"/>
    <n v="89148"/>
    <n v="0"/>
    <n v="2.5300000000000002"/>
    <s v="Sam"/>
  </r>
  <r>
    <n v="2684"/>
    <n v="0"/>
    <s v="Edna Michael"/>
    <s v="Low"/>
    <n v="0.03"/>
    <s v="After Discount"/>
    <n v="65.989999999999995"/>
    <n v="8.8000000000000007"/>
    <s v="Regular Air"/>
    <s v="Small Business"/>
    <s v="Technology"/>
    <s v="Telephones and Communication"/>
    <s v="Small Box"/>
    <x v="132"/>
    <n v="0.57999999999999996"/>
    <s v="United States"/>
    <s v="South"/>
    <s v="Florida"/>
    <s v="Port Charlotte"/>
    <n v="33952"/>
    <x v="98"/>
    <s v="Fri"/>
    <d v="2015-04-10T00:00:00"/>
    <n v="0"/>
    <n v="9.9398999999999997"/>
    <n v="21"/>
    <n v="1237.4000000000001"/>
    <n v="89148"/>
    <n v="0"/>
    <n v="65.959999999999994"/>
    <s v="Sam"/>
  </r>
  <r>
    <n v="1103"/>
    <n v="1"/>
    <s v="Sidney Bowling"/>
    <s v="Not Specified"/>
    <n v="0.05"/>
    <s v="After Discount"/>
    <n v="328.14"/>
    <n v="91.05"/>
    <s v="Delivery Truck"/>
    <s v="Home Office"/>
    <s v="Office Supplies"/>
    <s v="Appliances"/>
    <s v="Jumbo Drum"/>
    <x v="178"/>
    <n v="0.56999999999999995"/>
    <s v="United States"/>
    <s v="Central"/>
    <s v="Nebraska"/>
    <s v="Omaha"/>
    <n v="68046"/>
    <x v="98"/>
    <s v="Fri"/>
    <d v="2015-04-11T00:00:00"/>
    <n v="1"/>
    <n v="772.04"/>
    <n v="7"/>
    <n v="2291.39"/>
    <n v="90977"/>
    <n v="1"/>
    <n v="328.09"/>
    <s v="Chris"/>
  </r>
  <r>
    <n v="1104"/>
    <n v="1"/>
    <s v="Timothy Ross"/>
    <s v="Not Specified"/>
    <n v="0.05"/>
    <s v="After Discount"/>
    <n v="328.14"/>
    <n v="91.05"/>
    <s v="Delivery Truck"/>
    <s v="Home Office"/>
    <s v="Office Supplies"/>
    <s v="Appliances"/>
    <s v="Jumbo Drum"/>
    <x v="178"/>
    <n v="0.56999999999999995"/>
    <s v="United States"/>
    <s v="East"/>
    <s v="New York"/>
    <s v="New York City"/>
    <n v="10282"/>
    <x v="98"/>
    <s v="Fri"/>
    <d v="2015-04-11T00:00:00"/>
    <n v="1"/>
    <n v="772.04"/>
    <n v="29"/>
    <n v="9492.92"/>
    <n v="27456"/>
    <n v="1"/>
    <n v="328.09"/>
    <s v="Erin"/>
  </r>
  <r>
    <n v="1185"/>
    <n v="0"/>
    <s v="Lee Xu"/>
    <s v="Not Specified"/>
    <n v="0.08"/>
    <s v="After Discount"/>
    <n v="11.7"/>
    <n v="6.96"/>
    <s v="Regular Air"/>
    <s v="Consumer"/>
    <s v="Office Supplies"/>
    <s v="Appliances"/>
    <s v="Medium Box"/>
    <x v="240"/>
    <n v="0.5"/>
    <s v="United States"/>
    <s v="South"/>
    <s v="Alabama"/>
    <s v="Madison"/>
    <n v="35756"/>
    <x v="98"/>
    <s v="Fri"/>
    <d v="2015-04-13T00:00:00"/>
    <n v="3"/>
    <n v="28.565999999999999"/>
    <n v="8"/>
    <n v="87.8"/>
    <n v="85940"/>
    <n v="1"/>
    <n v="11.62"/>
    <s v="Sam"/>
  </r>
  <r>
    <n v="2430"/>
    <n v="0"/>
    <s v="Kimberly Reilly"/>
    <s v="Not Specified"/>
    <n v="0.04"/>
    <s v="After Discount"/>
    <n v="7.08"/>
    <n v="2.35"/>
    <s v="Regular Air"/>
    <s v="Home Office"/>
    <s v="Office Supplies"/>
    <s v="Pens &amp; Art Supplies"/>
    <s v="Wrap Bag"/>
    <x v="614"/>
    <n v="0.47"/>
    <s v="United States"/>
    <s v="Central"/>
    <s v="Texas"/>
    <s v="Killeen"/>
    <n v="76541"/>
    <x v="98"/>
    <s v="Fri"/>
    <d v="2015-04-11T00:00:00"/>
    <n v="1"/>
    <n v="24.59"/>
    <n v="7"/>
    <n v="49.1"/>
    <n v="91109"/>
    <n v="1"/>
    <n v="7.04"/>
    <s v="Chris"/>
  </r>
  <r>
    <n v="2999"/>
    <n v="1"/>
    <s v="Kim McCarthy"/>
    <s v="Not Specified"/>
    <n v="0.03"/>
    <s v="After Discount"/>
    <n v="10.98"/>
    <n v="3.37"/>
    <s v="Regular Air"/>
    <s v="Consumer"/>
    <s v="Office Supplies"/>
    <s v="Scissors, Rulers and Trimmers"/>
    <s v="Small Pack"/>
    <x v="673"/>
    <n v="0.56999999999999995"/>
    <s v="United States"/>
    <s v="Central"/>
    <s v="Michigan"/>
    <s v="Oak Park"/>
    <n v="48237"/>
    <x v="98"/>
    <s v="Fri"/>
    <d v="2015-04-11T00:00:00"/>
    <n v="1"/>
    <n v="11.82"/>
    <n v="5"/>
    <n v="56.19"/>
    <n v="87041"/>
    <n v="1"/>
    <n v="10.950000000000001"/>
    <s v="Chris"/>
  </r>
  <r>
    <n v="2363"/>
    <n v="1"/>
    <s v="Jacob Murray"/>
    <s v="High"/>
    <n v="0"/>
    <s v=" No Discount"/>
    <n v="5.77"/>
    <n v="5.92"/>
    <s v="Regular Air"/>
    <s v="Home Office"/>
    <s v="Furniture"/>
    <s v="Office Furnishings"/>
    <s v="Medium Box"/>
    <x v="674"/>
    <n v="0.55000000000000004"/>
    <s v="United States"/>
    <s v="East"/>
    <s v="Ohio"/>
    <s v="Medina"/>
    <n v="44256"/>
    <x v="99"/>
    <s v="Sat"/>
    <d v="2015-04-13T00:00:00"/>
    <n v="2"/>
    <n v="-61.5276"/>
    <n v="11"/>
    <n v="69.89"/>
    <n v="90040"/>
    <n v="1"/>
    <n v="5.77"/>
    <s v="Erin"/>
  </r>
  <r>
    <n v="2862"/>
    <n v="1"/>
    <s v="Carrie High"/>
    <s v="High"/>
    <n v="0"/>
    <s v=" No Discount"/>
    <n v="12.22"/>
    <n v="2.85"/>
    <s v="Regular Air"/>
    <s v="Corporate"/>
    <s v="Furniture"/>
    <s v="Office Furnishings"/>
    <s v="Small Pack"/>
    <x v="662"/>
    <n v="0.55000000000000004"/>
    <s v="United States"/>
    <s v="Central"/>
    <s v="Nebraska"/>
    <s v="La Vista"/>
    <n v="68128"/>
    <x v="99"/>
    <s v="Sat"/>
    <d v="2015-04-12T00:00:00"/>
    <n v="1"/>
    <n v="76.389899999999997"/>
    <n v="9"/>
    <n v="110.71"/>
    <n v="88278"/>
    <n v="1"/>
    <n v="12.22"/>
    <s v="Chris"/>
  </r>
  <r>
    <n v="369"/>
    <n v="1"/>
    <s v="Troy Moon"/>
    <s v="Low"/>
    <n v="0.09"/>
    <s v="After Discount"/>
    <n v="19.23"/>
    <n v="6.15"/>
    <s v="Express Air"/>
    <s v="Corporate"/>
    <s v="Furniture"/>
    <s v="Office Furnishings"/>
    <s v="Small Pack"/>
    <x v="413"/>
    <n v="0.44"/>
    <s v="United States"/>
    <s v="West"/>
    <s v="California"/>
    <s v="Oakland"/>
    <n v="94601"/>
    <x v="99"/>
    <s v="Sat"/>
    <d v="2015-04-13T00:00:00"/>
    <n v="2"/>
    <n v="211.232"/>
    <n v="21"/>
    <n v="394.1"/>
    <n v="90292"/>
    <n v="1"/>
    <n v="19.14"/>
    <s v="William"/>
  </r>
  <r>
    <n v="1712"/>
    <n v="1"/>
    <s v="Regina Langley"/>
    <s v="Low"/>
    <n v="0.03"/>
    <s v="After Discount"/>
    <n v="11.66"/>
    <n v="7.95"/>
    <s v="Regular Air"/>
    <s v="Corporate"/>
    <s v="Office Supplies"/>
    <s v="Pens &amp; Art Supplies"/>
    <s v="Small Pack"/>
    <x v="675"/>
    <n v="0.57999999999999996"/>
    <s v="United States"/>
    <s v="South"/>
    <s v="Georgia"/>
    <s v="Martinez"/>
    <n v="30907"/>
    <x v="99"/>
    <s v="Sat"/>
    <d v="2015-04-20T00:00:00"/>
    <n v="9"/>
    <n v="-31.094000000000001"/>
    <n v="22"/>
    <n v="267.32"/>
    <n v="87749"/>
    <n v="1"/>
    <n v="11.63"/>
    <s v="Sam"/>
  </r>
  <r>
    <n v="721"/>
    <n v="1"/>
    <s v="Melvin Duke"/>
    <s v="Medium"/>
    <n v="0.01"/>
    <s v="After Discount"/>
    <n v="7.28"/>
    <n v="11.15"/>
    <s v="Regular Air"/>
    <s v="Corporate"/>
    <s v="Office Supplies"/>
    <s v="Paper"/>
    <s v="Small Box"/>
    <x v="309"/>
    <n v="0.37"/>
    <s v="United States"/>
    <s v="Central"/>
    <s v="Indiana"/>
    <s v="Frankfort"/>
    <n v="46041"/>
    <x v="99"/>
    <s v="Sat"/>
    <d v="2015-04-13T00:00:00"/>
    <n v="2"/>
    <n v="-24.245999999999999"/>
    <n v="1"/>
    <n v="11.21"/>
    <n v="91054"/>
    <n v="1"/>
    <n v="7.2700000000000005"/>
    <s v="Chris"/>
  </r>
  <r>
    <n v="445"/>
    <n v="1"/>
    <s v="Judy Barrett"/>
    <s v="Not Specified"/>
    <n v="0.03"/>
    <s v="After Discount"/>
    <n v="48.04"/>
    <n v="19.989999999999998"/>
    <s v="Regular Air"/>
    <s v="Small Business"/>
    <s v="Office Supplies"/>
    <s v="Paper"/>
    <s v="Small Box"/>
    <x v="676"/>
    <n v="0.37"/>
    <s v="United States"/>
    <s v="Central"/>
    <s v="Nebraska"/>
    <s v="Norfolk"/>
    <n v="68701"/>
    <x v="99"/>
    <s v="Sat"/>
    <d v="2015-04-13T00:00:00"/>
    <n v="2"/>
    <n v="-4.46"/>
    <n v="2"/>
    <n v="101.71"/>
    <n v="88083"/>
    <n v="1"/>
    <n v="48.01"/>
    <s v="Chris"/>
  </r>
  <r>
    <n v="918"/>
    <n v="1"/>
    <s v="Kerry Jernigan"/>
    <s v="High"/>
    <n v="0.05"/>
    <s v="After Discount"/>
    <n v="35.51"/>
    <n v="6.31"/>
    <s v="Regular Air"/>
    <s v="Consumer"/>
    <s v="Office Supplies"/>
    <s v="Storage &amp; Organization"/>
    <s v="Small Box"/>
    <x v="677"/>
    <n v="0.57999999999999996"/>
    <s v="United States"/>
    <s v="West"/>
    <s v="California"/>
    <s v="Rancho Cucamonga"/>
    <n v="91730"/>
    <x v="100"/>
    <s v="Sun"/>
    <d v="2015-04-14T00:00:00"/>
    <n v="2"/>
    <n v="6.11"/>
    <n v="2"/>
    <n v="73.099999999999994"/>
    <n v="90492"/>
    <n v="1"/>
    <n v="35.46"/>
    <s v="William"/>
  </r>
  <r>
    <n v="919"/>
    <n v="1"/>
    <s v="Tracy Livingston"/>
    <s v="High"/>
    <n v="0.1"/>
    <s v="After Discount"/>
    <n v="8.34"/>
    <n v="2.64"/>
    <s v="Regular Air"/>
    <s v="Consumer"/>
    <s v="Office Supplies"/>
    <s v="Scissors, Rulers and Trimmers"/>
    <s v="Small Pack"/>
    <x v="282"/>
    <n v="0.59"/>
    <s v="United States"/>
    <s v="West"/>
    <s v="California"/>
    <s v="Redding"/>
    <n v="96003"/>
    <x v="100"/>
    <s v="Sun"/>
    <d v="2015-04-12T00:00:00"/>
    <n v="0"/>
    <n v="-6.34"/>
    <n v="6"/>
    <n v="47.95"/>
    <n v="90492"/>
    <n v="0"/>
    <n v="8.24"/>
    <s v="William"/>
  </r>
  <r>
    <n v="920"/>
    <n v="0"/>
    <s v="Jessie Kelly"/>
    <s v="High"/>
    <n v="0.03"/>
    <s v="After Discount"/>
    <n v="8.0399999999999991"/>
    <n v="8.94"/>
    <s v="Regular Air"/>
    <s v="Consumer"/>
    <s v="Office Supplies"/>
    <s v="Binders and Binder Accessories"/>
    <s v="Small Box"/>
    <x v="678"/>
    <n v="0.4"/>
    <s v="United States"/>
    <s v="West"/>
    <s v="California"/>
    <s v="Redlands"/>
    <n v="92374"/>
    <x v="100"/>
    <s v="Sun"/>
    <d v="2015-04-14T00:00:00"/>
    <n v="2"/>
    <n v="-160.27549999999999"/>
    <n v="9"/>
    <n v="76.77"/>
    <n v="90492"/>
    <n v="0"/>
    <n v="8.01"/>
    <s v="William"/>
  </r>
  <r>
    <n v="754"/>
    <n v="1"/>
    <s v="Helen Lyons"/>
    <s v="Low"/>
    <n v="0.06"/>
    <s v="After Discount"/>
    <n v="119.99"/>
    <n v="14"/>
    <s v="Delivery Truck"/>
    <s v="Consumer"/>
    <s v="Technology"/>
    <s v="Office Machines"/>
    <s v="Jumbo Drum"/>
    <x v="679"/>
    <n v="0.36"/>
    <s v="United States"/>
    <s v="West"/>
    <s v="Arizona"/>
    <s v="Prescott Valley"/>
    <n v="86314"/>
    <x v="100"/>
    <s v="Sun"/>
    <d v="2015-04-19T00:00:00"/>
    <n v="7"/>
    <n v="-207.679788"/>
    <n v="2"/>
    <n v="243.86"/>
    <n v="90439"/>
    <n v="1"/>
    <n v="119.92999999999999"/>
    <s v="William"/>
  </r>
  <r>
    <n v="3221"/>
    <n v="1"/>
    <s v="Sean Pugh"/>
    <s v="Not Specified"/>
    <n v="0.03"/>
    <s v="After Discount"/>
    <n v="6.68"/>
    <n v="1.5"/>
    <s v="Regular Air"/>
    <s v="Corporate"/>
    <s v="Office Supplies"/>
    <s v="Pens &amp; Art Supplies"/>
    <s v="Wrap Bag"/>
    <x v="595"/>
    <n v="0.48"/>
    <s v="United States"/>
    <s v="South"/>
    <s v="Florida"/>
    <s v="Sunrise"/>
    <n v="33322"/>
    <x v="100"/>
    <s v="Sun"/>
    <d v="2015-04-13T00:00:00"/>
    <n v="1"/>
    <n v="-577.30399999999997"/>
    <n v="7"/>
    <n v="48.32"/>
    <n v="90815"/>
    <n v="1"/>
    <n v="6.6499999999999995"/>
    <s v="Sam"/>
  </r>
  <r>
    <n v="171"/>
    <n v="1"/>
    <s v="Christina Matthews"/>
    <s v="Critical"/>
    <n v="0.05"/>
    <s v="After Discount"/>
    <n v="1.88"/>
    <n v="1.49"/>
    <s v="Regular Air"/>
    <s v="Corporate"/>
    <s v="Office Supplies"/>
    <s v="Binders and Binder Accessories"/>
    <s v="Small Box"/>
    <x v="189"/>
    <n v="0.37"/>
    <s v="United States"/>
    <s v="East"/>
    <s v="New Jersey"/>
    <s v="Fort Lee"/>
    <n v="7024"/>
    <x v="101"/>
    <s v="Mon"/>
    <d v="2015-04-15T00:00:00"/>
    <n v="2"/>
    <n v="-2.9095"/>
    <n v="1"/>
    <n v="3.42"/>
    <n v="87464"/>
    <n v="1"/>
    <n v="1.8299999999999998"/>
    <s v="Erin"/>
  </r>
  <r>
    <n v="1561"/>
    <n v="0"/>
    <s v="Edwin Coley"/>
    <s v="Critical"/>
    <n v="0.05"/>
    <s v="After Discount"/>
    <n v="12.2"/>
    <n v="6.02"/>
    <s v="Regular Air"/>
    <s v="Corporate"/>
    <s v="Furniture"/>
    <s v="Office Furnishings"/>
    <s v="Small Pack"/>
    <x v="680"/>
    <n v="0.43"/>
    <s v="United States"/>
    <s v="Central"/>
    <s v="Texas"/>
    <s v="Mansfield"/>
    <n v="76063"/>
    <x v="101"/>
    <s v="Mon"/>
    <d v="2015-04-14T00:00:00"/>
    <n v="1"/>
    <n v="-6.6420000000000003"/>
    <n v="5"/>
    <n v="63.93"/>
    <n v="88094"/>
    <n v="1"/>
    <n v="12.149999999999999"/>
    <s v="Chris"/>
  </r>
  <r>
    <n v="2738"/>
    <n v="1"/>
    <s v="Sherri Kramer"/>
    <s v="Critical"/>
    <n v="0.02"/>
    <s v="After Discount"/>
    <n v="33.979999999999997"/>
    <n v="1.99"/>
    <s v="Regular Air"/>
    <s v="Small Business"/>
    <s v="Technology"/>
    <s v="Computer Peripherals"/>
    <s v="Small Pack"/>
    <x v="681"/>
    <n v="0.45"/>
    <s v="United States"/>
    <s v="East"/>
    <s v="Vermont"/>
    <s v="South Burlington"/>
    <n v="5403"/>
    <x v="101"/>
    <s v="Mon"/>
    <d v="2015-04-15T00:00:00"/>
    <n v="2"/>
    <n v="164.06129999999999"/>
    <n v="7"/>
    <n v="237.77"/>
    <n v="89017"/>
    <n v="1"/>
    <n v="33.959999999999994"/>
    <s v="Erin"/>
  </r>
  <r>
    <n v="3169"/>
    <n v="1"/>
    <s v="Janice Boswell"/>
    <s v="Critical"/>
    <n v="0.08"/>
    <s v="After Discount"/>
    <n v="7.28"/>
    <n v="11.15"/>
    <s v="Express Air"/>
    <s v="Small Business"/>
    <s v="Office Supplies"/>
    <s v="Paper"/>
    <s v="Small Box"/>
    <x v="309"/>
    <n v="0.37"/>
    <s v="United States"/>
    <s v="South"/>
    <s v="Florida"/>
    <s v="Port Orange"/>
    <n v="32127"/>
    <x v="101"/>
    <s v="Mon"/>
    <d v="2015-04-14T00:00:00"/>
    <n v="1"/>
    <n v="-44.414999999999999"/>
    <n v="1"/>
    <n v="14.66"/>
    <n v="86490"/>
    <n v="1"/>
    <n v="7.2"/>
    <s v="Sam"/>
  </r>
  <r>
    <n v="2973"/>
    <n v="1"/>
    <s v="Sally Liu"/>
    <s v="High"/>
    <n v="0.01"/>
    <s v="After Discount"/>
    <n v="30.97"/>
    <n v="4"/>
    <s v="Regular Air"/>
    <s v="Home Office"/>
    <s v="Technology"/>
    <s v="Computer Peripherals"/>
    <s v="Small Box"/>
    <x v="682"/>
    <n v="0.74"/>
    <s v="United States"/>
    <s v="Central"/>
    <s v="Wisconsin"/>
    <s v="New Berlin"/>
    <n v="53151"/>
    <x v="101"/>
    <s v="Mon"/>
    <d v="2015-04-15T00:00:00"/>
    <n v="2"/>
    <n v="17.102799999999998"/>
    <n v="17"/>
    <n v="523.05999999999995"/>
    <n v="87186"/>
    <n v="1"/>
    <n v="30.959999999999997"/>
    <s v="Chris"/>
  </r>
  <r>
    <n v="2973"/>
    <n v="0"/>
    <s v="Sally Liu"/>
    <s v="High"/>
    <n v="0.08"/>
    <s v="After Discount"/>
    <n v="125.99"/>
    <n v="7.69"/>
    <s v="Regular Air"/>
    <s v="Home Office"/>
    <s v="Technology"/>
    <s v="Telephones and Communication"/>
    <s v="Small Box"/>
    <x v="336"/>
    <n v="0.57999999999999996"/>
    <s v="United States"/>
    <s v="Central"/>
    <s v="Wisconsin"/>
    <s v="New Berlin"/>
    <n v="53151"/>
    <x v="101"/>
    <s v="Mon"/>
    <d v="2015-04-15T00:00:00"/>
    <n v="2"/>
    <n v="1269.3819599999999"/>
    <n v="23"/>
    <n v="2424.6799999999998"/>
    <n v="87186"/>
    <n v="0"/>
    <n v="125.91"/>
    <s v="Chris"/>
  </r>
  <r>
    <n v="2250"/>
    <n v="1"/>
    <s v="Alvin Hoover"/>
    <s v="Low"/>
    <n v="0"/>
    <s v=" No Discount"/>
    <n v="2.08"/>
    <n v="5.33"/>
    <s v="Regular Air"/>
    <s v="Home Office"/>
    <s v="Furniture"/>
    <s v="Office Furnishings"/>
    <s v="Small Box"/>
    <x v="134"/>
    <n v="0.43"/>
    <s v="United States"/>
    <s v="East"/>
    <s v="Pennsylvania"/>
    <s v="State College"/>
    <n v="16801"/>
    <x v="101"/>
    <s v="Mon"/>
    <d v="2015-04-20T00:00:00"/>
    <n v="7"/>
    <n v="-192.5532"/>
    <n v="22"/>
    <n v="51.41"/>
    <n v="86699"/>
    <n v="1"/>
    <n v="2.08"/>
    <s v="Erin"/>
  </r>
  <r>
    <n v="940"/>
    <n v="1"/>
    <s v="Albert Maxwell"/>
    <s v="Low"/>
    <n v="0.09"/>
    <s v="After Discount"/>
    <n v="100.98"/>
    <n v="35.840000000000003"/>
    <s v="Delivery Truck"/>
    <s v="Home Office"/>
    <s v="Furniture"/>
    <s v="Bookcases"/>
    <s v="Jumbo Box"/>
    <x v="16"/>
    <n v="0.62"/>
    <s v="United States"/>
    <s v="East"/>
    <s v="Connecticut"/>
    <s v="New Milford"/>
    <n v="6776"/>
    <x v="102"/>
    <s v="Tue"/>
    <d v="2015-04-19T00:00:00"/>
    <n v="5"/>
    <n v="-193.58"/>
    <n v="4"/>
    <n v="396.19"/>
    <n v="90844"/>
    <n v="1"/>
    <n v="100.89"/>
    <s v="Erin"/>
  </r>
  <r>
    <n v="329"/>
    <n v="1"/>
    <s v="Faye Dyer"/>
    <s v="Medium"/>
    <n v="0.06"/>
    <s v="After Discount"/>
    <n v="296.18"/>
    <n v="54.12"/>
    <s v="Delivery Truck"/>
    <s v="Home Office"/>
    <s v="Furniture"/>
    <s v="Tables"/>
    <s v="Jumbo Box"/>
    <x v="345"/>
    <n v="0.76"/>
    <s v="United States"/>
    <s v="East"/>
    <s v="Maine"/>
    <s v="Sanford"/>
    <n v="4073"/>
    <x v="102"/>
    <s v="Tue"/>
    <d v="2015-04-15T00:00:00"/>
    <n v="1"/>
    <n v="-715.77820599999995"/>
    <n v="5"/>
    <n v="1170.21"/>
    <n v="89726"/>
    <n v="1"/>
    <n v="296.12"/>
    <s v="Erin"/>
  </r>
  <r>
    <n v="331"/>
    <n v="1"/>
    <s v="Bradley Pollock"/>
    <s v="Medium"/>
    <n v="0.01"/>
    <s v="After Discount"/>
    <n v="29.1"/>
    <n v="4"/>
    <s v="Express Air"/>
    <s v="Home Office"/>
    <s v="Technology"/>
    <s v="Computer Peripherals"/>
    <s v="Small Box"/>
    <x v="683"/>
    <n v="0.78"/>
    <s v="United States"/>
    <s v="East"/>
    <s v="New Hampshire"/>
    <s v="Goffstown"/>
    <n v="3045"/>
    <x v="102"/>
    <s v="Tue"/>
    <d v="2015-04-16T00:00:00"/>
    <n v="2"/>
    <n v="-22.82"/>
    <n v="8"/>
    <n v="243.32"/>
    <n v="89726"/>
    <n v="0"/>
    <n v="29.09"/>
    <s v="Erin"/>
  </r>
  <r>
    <n v="1559"/>
    <n v="1"/>
    <s v="Zachary Maynard"/>
    <s v="Critical"/>
    <n v="0.1"/>
    <s v="After Discount"/>
    <n v="226.67"/>
    <n v="28.16"/>
    <s v="Delivery Truck"/>
    <s v="Consumer"/>
    <s v="Furniture"/>
    <s v="Chairs &amp; Chairmats"/>
    <s v="Jumbo Drum"/>
    <x v="443"/>
    <n v="0.59"/>
    <s v="United States"/>
    <s v="South"/>
    <s v="Virginia"/>
    <s v="Blacksburg"/>
    <n v="24060"/>
    <x v="103"/>
    <s v="Wed"/>
    <d v="2015-04-17T00:00:00"/>
    <n v="2"/>
    <n v="-390.76799999999997"/>
    <n v="5"/>
    <n v="1088.26"/>
    <n v="87424"/>
    <n v="1"/>
    <n v="226.57"/>
    <s v="Sam"/>
  </r>
  <r>
    <n v="1632"/>
    <n v="0"/>
    <s v="Lori Wolfe"/>
    <s v="High"/>
    <n v="0.02"/>
    <s v="After Discount"/>
    <n v="25.99"/>
    <n v="5.37"/>
    <s v="Regular Air"/>
    <s v="Home Office"/>
    <s v="Office Supplies"/>
    <s v="Pens &amp; Art Supplies"/>
    <s v="Small Box"/>
    <x v="394"/>
    <n v="0.56000000000000005"/>
    <s v="United States"/>
    <s v="South"/>
    <s v="Mississippi"/>
    <s v="Hattiesburg"/>
    <n v="39401"/>
    <x v="103"/>
    <s v="Wed"/>
    <d v="2015-04-17T00:00:00"/>
    <n v="2"/>
    <n v="-88.158000000000001"/>
    <n v="9"/>
    <n v="243.24"/>
    <n v="90533"/>
    <n v="1"/>
    <n v="25.97"/>
    <s v="Sam"/>
  </r>
  <r>
    <n v="553"/>
    <n v="0"/>
    <s v="Kristine Connolly"/>
    <s v="Low"/>
    <n v="0.01"/>
    <s v="After Discount"/>
    <n v="4.9800000000000004"/>
    <n v="7.44"/>
    <s v="Regular Air"/>
    <s v="Corporate"/>
    <s v="Office Supplies"/>
    <s v="Paper"/>
    <s v="Small Box"/>
    <x v="684"/>
    <n v="0.36"/>
    <s v="United States"/>
    <s v="West"/>
    <s v="California"/>
    <s v="Los Angeles"/>
    <n v="90008"/>
    <x v="103"/>
    <s v="Wed"/>
    <d v="2015-04-24T00:00:00"/>
    <n v="9"/>
    <n v="-179.59200000000001"/>
    <n v="63"/>
    <n v="330.21"/>
    <n v="8165"/>
    <n v="1"/>
    <n v="4.9700000000000006"/>
    <s v="William"/>
  </r>
  <r>
    <n v="555"/>
    <n v="0"/>
    <s v="Walter Young"/>
    <s v="Low"/>
    <n v="0.01"/>
    <s v="After Discount"/>
    <n v="4.9800000000000004"/>
    <n v="7.44"/>
    <s v="Regular Air"/>
    <s v="Corporate"/>
    <s v="Office Supplies"/>
    <s v="Paper"/>
    <s v="Small Box"/>
    <x v="684"/>
    <n v="0.36"/>
    <s v="United States"/>
    <s v="West"/>
    <s v="Utah"/>
    <s v="Pleasant Grove"/>
    <n v="84062"/>
    <x v="103"/>
    <s v="Wed"/>
    <d v="2015-04-24T00:00:00"/>
    <n v="9"/>
    <n v="-161.6328"/>
    <n v="16"/>
    <n v="83.86"/>
    <n v="86191"/>
    <n v="1"/>
    <n v="4.9700000000000006"/>
    <s v="William"/>
  </r>
  <r>
    <n v="2952"/>
    <n v="1"/>
    <s v="Thelma Murray"/>
    <s v="Medium"/>
    <n v="0.08"/>
    <s v="After Discount"/>
    <n v="5.74"/>
    <n v="5.01"/>
    <s v="Express Air"/>
    <s v="Corporate"/>
    <s v="Office Supplies"/>
    <s v="Binders and Binder Accessories"/>
    <s v="Small Box"/>
    <x v="342"/>
    <n v="0.39"/>
    <s v="United States"/>
    <s v="East"/>
    <s v="Ohio"/>
    <s v="Grove City"/>
    <n v="43123"/>
    <x v="103"/>
    <s v="Wed"/>
    <d v="2015-04-17T00:00:00"/>
    <n v="2"/>
    <n v="-61.628039999999999"/>
    <n v="12"/>
    <n v="70.03"/>
    <n v="91398"/>
    <n v="1"/>
    <n v="5.66"/>
    <s v="Erin"/>
  </r>
  <r>
    <n v="568"/>
    <n v="0"/>
    <s v="Peter McConnell"/>
    <s v="Not Specified"/>
    <n v="0.09"/>
    <s v="After Discount"/>
    <n v="70.97"/>
    <n v="3.5"/>
    <s v="Regular Air"/>
    <s v="Consumer"/>
    <s v="Office Supplies"/>
    <s v="Appliances"/>
    <s v="Small Box"/>
    <x v="685"/>
    <n v="0.59"/>
    <s v="United States"/>
    <s v="South"/>
    <s v="Mississippi"/>
    <s v="Columbus"/>
    <n v="39701"/>
    <x v="103"/>
    <s v="Wed"/>
    <d v="2015-04-15T00:00:00"/>
    <n v="0"/>
    <n v="-99.567999999999998"/>
    <n v="12"/>
    <n v="805.99"/>
    <n v="88880"/>
    <n v="1"/>
    <n v="70.88"/>
    <s v="Sam"/>
  </r>
  <r>
    <n v="1607"/>
    <n v="0"/>
    <s v="Kathleen Huang Hall"/>
    <s v="Not Specified"/>
    <n v="0.01"/>
    <s v="After Discount"/>
    <n v="15.16"/>
    <n v="15.09"/>
    <s v="Regular Air"/>
    <s v="Home Office"/>
    <s v="Office Supplies"/>
    <s v="Binders and Binder Accessories"/>
    <s v="Small Box"/>
    <x v="686"/>
    <n v="0.39"/>
    <s v="United States"/>
    <s v="East"/>
    <s v="New York"/>
    <s v="Freeport"/>
    <n v="11520"/>
    <x v="103"/>
    <s v="Wed"/>
    <d v="2015-04-15T00:00:00"/>
    <n v="0"/>
    <n v="-200.85900000000001"/>
    <n v="7"/>
    <n v="110.93"/>
    <n v="87994"/>
    <n v="1"/>
    <n v="15.15"/>
    <s v="Erin"/>
  </r>
  <r>
    <n v="1818"/>
    <n v="1"/>
    <s v="Ian Hall"/>
    <s v="Not Specified"/>
    <n v="0.06"/>
    <s v="After Discount"/>
    <n v="17.98"/>
    <n v="8.51"/>
    <s v="Regular Air"/>
    <s v="Consumer"/>
    <s v="Technology"/>
    <s v="Office Machines"/>
    <s v="Medium Box"/>
    <x v="600"/>
    <n v="0.4"/>
    <s v="United States"/>
    <s v="Central"/>
    <s v="Michigan"/>
    <s v="Dearborn"/>
    <n v="48126"/>
    <x v="103"/>
    <s v="Wed"/>
    <d v="2015-04-17T00:00:00"/>
    <n v="2"/>
    <n v="-47.243088"/>
    <n v="3"/>
    <n v="56.38"/>
    <n v="85991"/>
    <n v="1"/>
    <n v="17.920000000000002"/>
    <s v="Chris"/>
  </r>
  <r>
    <n v="1818"/>
    <n v="0"/>
    <s v="Ian Hall"/>
    <s v="Not Specified"/>
    <n v="0.1"/>
    <s v="After Discount"/>
    <n v="9.99"/>
    <n v="4.78"/>
    <s v="Express Air"/>
    <s v="Consumer"/>
    <s v="Office Supplies"/>
    <s v="Paper"/>
    <s v="Small Box"/>
    <x v="490"/>
    <n v="0.4"/>
    <s v="United States"/>
    <s v="Central"/>
    <s v="Michigan"/>
    <s v="Dearborn"/>
    <n v="48126"/>
    <x v="103"/>
    <s v="Wed"/>
    <d v="2015-04-18T00:00:00"/>
    <n v="3"/>
    <n v="9.1539999999999999"/>
    <n v="12"/>
    <n v="119.13"/>
    <n v="85991"/>
    <n v="0"/>
    <n v="9.89"/>
    <s v="Chris"/>
  </r>
  <r>
    <n v="1821"/>
    <n v="0"/>
    <s v="Vanessa Boyer"/>
    <s v="Not Specified"/>
    <n v="7.0000000000000007E-2"/>
    <s v="After Discount"/>
    <n v="18.649999999999999"/>
    <n v="3.77"/>
    <s v="Regular Air"/>
    <s v="Consumer"/>
    <s v="Furniture"/>
    <s v="Office Furnishings"/>
    <s v="Small Pack"/>
    <x v="687"/>
    <n v="0.39"/>
    <s v="United States"/>
    <s v="East"/>
    <s v="New York"/>
    <s v="New York City"/>
    <n v="10177"/>
    <x v="103"/>
    <s v="Wed"/>
    <d v="2015-04-16T00:00:00"/>
    <n v="1"/>
    <n v="149.72"/>
    <n v="34"/>
    <n v="643.64"/>
    <n v="47108"/>
    <n v="1"/>
    <n v="18.579999999999998"/>
    <s v="Erin"/>
  </r>
  <r>
    <n v="1821"/>
    <n v="0"/>
    <s v="Vanessa Boyer"/>
    <s v="Not Specified"/>
    <n v="0.06"/>
    <s v="After Discount"/>
    <n v="17.98"/>
    <n v="8.51"/>
    <s v="Regular Air"/>
    <s v="Consumer"/>
    <s v="Technology"/>
    <s v="Office Machines"/>
    <s v="Medium Box"/>
    <x v="600"/>
    <n v="0.4"/>
    <s v="United States"/>
    <s v="East"/>
    <s v="New York"/>
    <s v="New York City"/>
    <n v="10177"/>
    <x v="103"/>
    <s v="Wed"/>
    <d v="2015-04-17T00:00:00"/>
    <n v="2"/>
    <n v="-52.492319999999999"/>
    <n v="13"/>
    <n v="244.31"/>
    <n v="47108"/>
    <n v="0"/>
    <n v="17.920000000000002"/>
    <s v="Erin"/>
  </r>
  <r>
    <n v="1821"/>
    <n v="0"/>
    <s v="Vanessa Boyer"/>
    <s v="Not Specified"/>
    <n v="0.1"/>
    <s v="After Discount"/>
    <n v="9.99"/>
    <n v="4.78"/>
    <s v="Express Air"/>
    <s v="Consumer"/>
    <s v="Office Supplies"/>
    <s v="Paper"/>
    <s v="Small Box"/>
    <x v="490"/>
    <n v="0.4"/>
    <s v="United States"/>
    <s v="East"/>
    <s v="New York"/>
    <s v="New York City"/>
    <n v="10177"/>
    <x v="103"/>
    <s v="Wed"/>
    <d v="2015-04-18T00:00:00"/>
    <n v="3"/>
    <n v="7.96"/>
    <n v="47"/>
    <n v="466.58"/>
    <n v="47108"/>
    <n v="0"/>
    <n v="9.89"/>
    <s v="Erin"/>
  </r>
  <r>
    <n v="1821"/>
    <n v="0"/>
    <s v="Vanessa Boyer"/>
    <s v="Not Specified"/>
    <n v="0.08"/>
    <s v="After Discount"/>
    <n v="175.99"/>
    <n v="8.99"/>
    <s v="Express Air"/>
    <s v="Consumer"/>
    <s v="Technology"/>
    <s v="Telephones and Communication"/>
    <s v="Small Box"/>
    <x v="378"/>
    <n v="0.56999999999999995"/>
    <s v="United States"/>
    <s v="East"/>
    <s v="New York"/>
    <s v="New York City"/>
    <n v="10177"/>
    <x v="103"/>
    <s v="Wed"/>
    <d v="2015-04-16T00:00:00"/>
    <n v="1"/>
    <n v="-459.08280000000002"/>
    <n v="16"/>
    <n v="2290.69"/>
    <n v="47108"/>
    <n v="0"/>
    <n v="175.91"/>
    <s v="Erin"/>
  </r>
  <r>
    <n v="2139"/>
    <n v="1"/>
    <s v="Jon Kendall"/>
    <s v="Critical"/>
    <n v="0.05"/>
    <s v="After Discount"/>
    <n v="2550.14"/>
    <n v="29.7"/>
    <s v="Delivery Truck"/>
    <s v="Corporate"/>
    <s v="Technology"/>
    <s v="Office Machines"/>
    <s v="Jumbo Drum"/>
    <x v="631"/>
    <n v="0.56999999999999995"/>
    <s v="United States"/>
    <s v="Central"/>
    <s v="Wisconsin"/>
    <s v="Watertown"/>
    <n v="53094"/>
    <x v="104"/>
    <s v="Thu"/>
    <d v="2015-04-17T00:00:00"/>
    <n v="1"/>
    <n v="-3971.0628000000002"/>
    <n v="2"/>
    <n v="4845.2700000000004"/>
    <n v="86003"/>
    <n v="1"/>
    <n v="2550.0899999999997"/>
    <s v="Chris"/>
  </r>
  <r>
    <n v="1916"/>
    <n v="0"/>
    <s v="Marcia Feldman"/>
    <s v="High"/>
    <n v="0.01"/>
    <s v="After Discount"/>
    <n v="125.99"/>
    <n v="8.99"/>
    <s v="Regular Air"/>
    <s v="Home Office"/>
    <s v="Technology"/>
    <s v="Telephones and Communication"/>
    <s v="Small Box"/>
    <x v="529"/>
    <n v="0.55000000000000004"/>
    <s v="United States"/>
    <s v="South"/>
    <s v="Arkansas"/>
    <s v="Little Rock"/>
    <n v="72209"/>
    <x v="104"/>
    <s v="Thu"/>
    <d v="2015-04-18T00:00:00"/>
    <n v="2"/>
    <n v="-45.472000000000001"/>
    <n v="9"/>
    <n v="1011.44"/>
    <n v="85895"/>
    <n v="1"/>
    <n v="125.97999999999999"/>
    <s v="Sam"/>
  </r>
  <r>
    <n v="653"/>
    <n v="1"/>
    <s v="Ann Katz"/>
    <s v="Not Specified"/>
    <n v="0"/>
    <s v=" No Discount"/>
    <n v="2.78"/>
    <n v="1.49"/>
    <s v="Express Air"/>
    <s v="Consumer"/>
    <s v="Office Supplies"/>
    <s v="Binders and Binder Accessories"/>
    <s v="Small Box"/>
    <x v="688"/>
    <n v="0.36"/>
    <s v="United States"/>
    <s v="West"/>
    <s v="California"/>
    <s v="Rancho Cucamonga"/>
    <n v="91730"/>
    <x v="104"/>
    <s v="Thu"/>
    <d v="2015-04-17T00:00:00"/>
    <n v="1"/>
    <n v="20.6448"/>
    <n v="9"/>
    <n v="29.92"/>
    <n v="91213"/>
    <n v="1"/>
    <n v="2.78"/>
    <s v="William"/>
  </r>
  <r>
    <n v="1041"/>
    <n v="1"/>
    <s v="Mildred Chase"/>
    <s v="Critical"/>
    <n v="0.06"/>
    <s v="After Discount"/>
    <n v="55.94"/>
    <n v="4"/>
    <s v="Regular Air"/>
    <s v="Small Business"/>
    <s v="Technology"/>
    <s v="Computer Peripherals"/>
    <s v="Small Box"/>
    <x v="570"/>
    <n v="0.74"/>
    <s v="United States"/>
    <s v="West"/>
    <s v="California"/>
    <s v="Woodland"/>
    <n v="95695"/>
    <x v="105"/>
    <s v="Fri"/>
    <d v="2015-04-18T00:00:00"/>
    <n v="1"/>
    <n v="-13.77"/>
    <n v="6"/>
    <n v="322.77"/>
    <n v="87846"/>
    <n v="1"/>
    <n v="55.879999999999995"/>
    <s v="William"/>
  </r>
  <r>
    <n v="1041"/>
    <n v="0"/>
    <s v="Mildred Chase"/>
    <s v="Critical"/>
    <n v="7.0000000000000007E-2"/>
    <s v="After Discount"/>
    <n v="6.3"/>
    <n v="0.5"/>
    <s v="Regular Air"/>
    <s v="Small Business"/>
    <s v="Office Supplies"/>
    <s v="Labels"/>
    <s v="Small Box"/>
    <x v="264"/>
    <n v="0.39"/>
    <s v="United States"/>
    <s v="West"/>
    <s v="California"/>
    <s v="Woodland"/>
    <n v="95695"/>
    <x v="105"/>
    <s v="Fri"/>
    <d v="2015-04-17T00:00:00"/>
    <n v="0"/>
    <n v="44.912100000000002"/>
    <n v="11"/>
    <n v="65.09"/>
    <n v="87846"/>
    <n v="0"/>
    <n v="6.2299999999999995"/>
    <s v="William"/>
  </r>
  <r>
    <n v="1350"/>
    <n v="1"/>
    <s v="Jackie Burke"/>
    <s v="High"/>
    <n v="0"/>
    <s v=" No Discount"/>
    <n v="12.2"/>
    <n v="6.02"/>
    <s v="Express Air"/>
    <s v="Home Office"/>
    <s v="Furniture"/>
    <s v="Office Furnishings"/>
    <s v="Small Pack"/>
    <x v="680"/>
    <n v="0.43"/>
    <s v="United States"/>
    <s v="South"/>
    <s v="Florida"/>
    <s v="Carol City"/>
    <n v="33055"/>
    <x v="105"/>
    <s v="Fri"/>
    <d v="2015-04-18T00:00:00"/>
    <n v="1"/>
    <n v="-172.298"/>
    <n v="4"/>
    <n v="56.24"/>
    <n v="88233"/>
    <n v="1"/>
    <n v="12.2"/>
    <s v="Sam"/>
  </r>
  <r>
    <n v="2867"/>
    <n v="1"/>
    <s v="Dana Teague"/>
    <s v="High"/>
    <n v="0.01"/>
    <s v="After Discount"/>
    <n v="125.99"/>
    <n v="8.99"/>
    <s v="Regular Air"/>
    <s v="Corporate"/>
    <s v="Technology"/>
    <s v="Telephones and Communication"/>
    <s v="Small Box"/>
    <x v="99"/>
    <n v="0.59"/>
    <s v="United States"/>
    <s v="East"/>
    <s v="District of Columbia"/>
    <s v="Washington"/>
    <n v="20016"/>
    <x v="105"/>
    <s v="Fri"/>
    <d v="2015-04-18T00:00:00"/>
    <n v="1"/>
    <n v="-582.64800000000002"/>
    <n v="2"/>
    <n v="226.88"/>
    <n v="11013"/>
    <n v="1"/>
    <n v="125.97999999999999"/>
    <s v="Erin"/>
  </r>
  <r>
    <n v="2868"/>
    <n v="0"/>
    <s v="Eugene Clayton"/>
    <s v="High"/>
    <n v="0.01"/>
    <s v="After Discount"/>
    <n v="125.99"/>
    <n v="8.99"/>
    <s v="Regular Air"/>
    <s v="Corporate"/>
    <s v="Technology"/>
    <s v="Telephones and Communication"/>
    <s v="Small Box"/>
    <x v="99"/>
    <n v="0.59"/>
    <s v="United States"/>
    <s v="West"/>
    <s v="Washington"/>
    <s v="Edmonds"/>
    <n v="98026"/>
    <x v="105"/>
    <s v="Fri"/>
    <d v="2015-04-18T00:00:00"/>
    <n v="1"/>
    <n v="-582.64800000000002"/>
    <n v="1"/>
    <n v="113.44"/>
    <n v="85827"/>
    <n v="1"/>
    <n v="125.97999999999999"/>
    <s v="William"/>
  </r>
  <r>
    <n v="1889"/>
    <n v="1"/>
    <s v="Oscar Bowers"/>
    <s v="Low"/>
    <n v="0.09"/>
    <s v="After Discount"/>
    <n v="78.8"/>
    <n v="35"/>
    <s v="Regular Air"/>
    <s v="Home Office"/>
    <s v="Office Supplies"/>
    <s v="Storage &amp; Organization"/>
    <s v="Large Box"/>
    <x v="689"/>
    <n v="0.83"/>
    <s v="United States"/>
    <s v="East"/>
    <s v="Ohio"/>
    <s v="Kettering"/>
    <n v="45429"/>
    <x v="105"/>
    <s v="Fri"/>
    <d v="2015-04-21T00:00:00"/>
    <n v="4"/>
    <n v="-1025.0172"/>
    <n v="14"/>
    <n v="1059.3800000000001"/>
    <n v="90631"/>
    <n v="1"/>
    <n v="78.709999999999994"/>
    <s v="Erin"/>
  </r>
  <r>
    <n v="2593"/>
    <n v="0"/>
    <s v="Anne Schultz"/>
    <s v="Low"/>
    <n v="0.02"/>
    <s v="After Discount"/>
    <n v="419.19"/>
    <n v="19.989999999999998"/>
    <s v="Regular Air"/>
    <s v="Corporate"/>
    <s v="Office Supplies"/>
    <s v="Storage &amp; Organization"/>
    <s v="Small Box"/>
    <x v="690"/>
    <n v="0.57999999999999996"/>
    <s v="United States"/>
    <s v="South"/>
    <s v="Georgia"/>
    <s v="Athens"/>
    <n v="30605"/>
    <x v="105"/>
    <s v="Fri"/>
    <d v="2015-04-17T00:00:00"/>
    <n v="0"/>
    <n v="-39.606000000000002"/>
    <n v="10"/>
    <n v="4354.55"/>
    <n v="87772"/>
    <n v="1"/>
    <n v="419.17"/>
    <s v="Sam"/>
  </r>
  <r>
    <n v="377"/>
    <n v="1"/>
    <s v="Sylvia Bush"/>
    <s v="Medium"/>
    <n v="0.03"/>
    <s v="After Discount"/>
    <n v="25.98"/>
    <n v="5.37"/>
    <s v="Regular Air"/>
    <s v="Consumer"/>
    <s v="Office Supplies"/>
    <s v="Appliances"/>
    <s v="Medium Box"/>
    <x v="691"/>
    <n v="0.5"/>
    <s v="United States"/>
    <s v="Central"/>
    <s v="Illinois"/>
    <s v="Batavia"/>
    <n v="60510"/>
    <x v="105"/>
    <s v="Fri"/>
    <d v="2015-04-17T00:00:00"/>
    <n v="0"/>
    <n v="250.0376"/>
    <n v="17"/>
    <n v="460.87"/>
    <n v="89579"/>
    <n v="1"/>
    <n v="25.95"/>
    <s v="Chris"/>
  </r>
  <r>
    <n v="2004"/>
    <n v="1"/>
    <s v="James Dickinson Ball"/>
    <s v="Medium"/>
    <n v="0.06"/>
    <s v="After Discount"/>
    <n v="4.24"/>
    <n v="5.41"/>
    <s v="Regular Air"/>
    <s v="Home Office"/>
    <s v="Office Supplies"/>
    <s v="Binders and Binder Accessories"/>
    <s v="Small Box"/>
    <x v="534"/>
    <n v="0.35"/>
    <s v="United States"/>
    <s v="West"/>
    <s v="Montana"/>
    <s v="Bozeman"/>
    <n v="59715"/>
    <x v="105"/>
    <s v="Fri"/>
    <d v="2015-04-19T00:00:00"/>
    <n v="2"/>
    <n v="-78.916679999999999"/>
    <n v="10"/>
    <n v="45"/>
    <n v="91277"/>
    <n v="1"/>
    <n v="4.1800000000000006"/>
    <s v="William"/>
  </r>
  <r>
    <n v="2004"/>
    <n v="0"/>
    <s v="James Dickinson Ball"/>
    <s v="Medium"/>
    <n v="0.04"/>
    <s v="After Discount"/>
    <n v="6783.02"/>
    <n v="24.49"/>
    <s v="Regular Air"/>
    <s v="Home Office"/>
    <s v="Technology"/>
    <s v="Office Machines"/>
    <s v="Large Box"/>
    <x v="86"/>
    <n v="0.39"/>
    <s v="United States"/>
    <s v="West"/>
    <s v="Montana"/>
    <s v="Bozeman"/>
    <n v="59715"/>
    <x v="105"/>
    <s v="Fri"/>
    <d v="2015-04-19T00:00:00"/>
    <n v="2"/>
    <n v="-13562.637408000001"/>
    <n v="1"/>
    <n v="6569.07"/>
    <n v="91277"/>
    <n v="0"/>
    <n v="6782.9800000000005"/>
    <s v="William"/>
  </r>
  <r>
    <n v="507"/>
    <n v="1"/>
    <s v="Carol Saunders"/>
    <s v="Critical"/>
    <n v="0.01"/>
    <s v="After Discount"/>
    <n v="55.98"/>
    <n v="4.8600000000000003"/>
    <s v="Express Air"/>
    <s v="Corporate"/>
    <s v="Office Supplies"/>
    <s v="Paper"/>
    <s v="Small Box"/>
    <x v="549"/>
    <n v="0.36"/>
    <s v="United States"/>
    <s v="South"/>
    <s v="Kentucky"/>
    <s v="Bowling Green"/>
    <n v="42104"/>
    <x v="106"/>
    <s v="Sat"/>
    <d v="2015-04-20T00:00:00"/>
    <n v="2"/>
    <n v="32.940899999999999"/>
    <n v="11"/>
    <n v="646.97"/>
    <n v="87357"/>
    <n v="1"/>
    <n v="55.97"/>
    <s v="Sam"/>
  </r>
  <r>
    <n v="507"/>
    <n v="0"/>
    <s v="Carol Saunders"/>
    <s v="Critical"/>
    <n v="0.04"/>
    <s v="After Discount"/>
    <n v="65.989999999999995"/>
    <n v="8.99"/>
    <s v="Regular Air"/>
    <s v="Corporate"/>
    <s v="Technology"/>
    <s v="Telephones and Communication"/>
    <s v="Small Box"/>
    <x v="593"/>
    <n v="0.56000000000000005"/>
    <s v="United States"/>
    <s v="South"/>
    <s v="Kentucky"/>
    <s v="Bowling Green"/>
    <n v="42104"/>
    <x v="106"/>
    <s v="Sat"/>
    <d v="2015-04-19T00:00:00"/>
    <n v="1"/>
    <n v="131.334"/>
    <n v="17"/>
    <n v="946.29"/>
    <n v="87357"/>
    <n v="0"/>
    <n v="65.949999999999989"/>
    <s v="Sam"/>
  </r>
  <r>
    <n v="665"/>
    <n v="0"/>
    <s v="Miriam Mueller"/>
    <s v="Critical"/>
    <n v="0.02"/>
    <s v="After Discount"/>
    <n v="130.97999999999999"/>
    <n v="30"/>
    <s v="Delivery Truck"/>
    <s v="Corporate"/>
    <s v="Furniture"/>
    <s v="Chairs &amp; Chairmats"/>
    <s v="Jumbo Drum"/>
    <x v="692"/>
    <n v="0.78"/>
    <s v="United States"/>
    <s v="South"/>
    <s v="Tennessee"/>
    <s v="Murfreesboro"/>
    <n v="37130"/>
    <x v="106"/>
    <s v="Sat"/>
    <d v="2015-04-19T00:00:00"/>
    <n v="1"/>
    <n v="90.762"/>
    <n v="6"/>
    <n v="793.39"/>
    <n v="88678"/>
    <n v="1"/>
    <n v="130.95999999999998"/>
    <s v="Sam"/>
  </r>
  <r>
    <n v="1959"/>
    <n v="0"/>
    <s v="Bonnie Matthews Rowland"/>
    <s v="Low"/>
    <n v="0.02"/>
    <s v="After Discount"/>
    <n v="9.99"/>
    <n v="11.59"/>
    <s v="Regular Air"/>
    <s v="Home Office"/>
    <s v="Office Supplies"/>
    <s v="Paper"/>
    <s v="Small Box"/>
    <x v="693"/>
    <n v="0.4"/>
    <s v="United States"/>
    <s v="South"/>
    <s v="Florida"/>
    <s v="Miami"/>
    <n v="33916"/>
    <x v="106"/>
    <s v="Sat"/>
    <d v="2015-04-27T00:00:00"/>
    <n v="9"/>
    <n v="-171.15770000000001"/>
    <n v="43"/>
    <n v="475.42"/>
    <n v="26342"/>
    <n v="1"/>
    <n v="9.9700000000000006"/>
    <s v="Sam"/>
  </r>
  <r>
    <n v="1959"/>
    <n v="0"/>
    <s v="Bonnie Matthews Rowland"/>
    <s v="Low"/>
    <n v="0.02"/>
    <s v="After Discount"/>
    <n v="48.04"/>
    <n v="5.79"/>
    <s v="Regular Air"/>
    <s v="Home Office"/>
    <s v="Office Supplies"/>
    <s v="Paper"/>
    <s v="Small Box"/>
    <x v="694"/>
    <n v="0.37"/>
    <s v="United States"/>
    <s v="South"/>
    <s v="Florida"/>
    <s v="Miami"/>
    <n v="33916"/>
    <x v="106"/>
    <s v="Sat"/>
    <d v="2015-04-23T00:00:00"/>
    <n v="5"/>
    <n v="624.23900000000003"/>
    <n v="74"/>
    <n v="3598.82"/>
    <n v="26342"/>
    <n v="0"/>
    <n v="48.019999999999996"/>
    <s v="Sam"/>
  </r>
  <r>
    <n v="1959"/>
    <n v="0"/>
    <s v="Bonnie Matthews Rowland"/>
    <s v="Low"/>
    <n v="0.04"/>
    <s v="After Discount"/>
    <n v="6.68"/>
    <n v="4.91"/>
    <s v="Regular Air"/>
    <s v="Home Office"/>
    <s v="Office Supplies"/>
    <s v="Paper"/>
    <s v="Small Box"/>
    <x v="72"/>
    <n v="0.37"/>
    <s v="United States"/>
    <s v="South"/>
    <s v="Florida"/>
    <s v="Miami"/>
    <n v="33916"/>
    <x v="106"/>
    <s v="Sat"/>
    <d v="2015-04-25T00:00:00"/>
    <n v="7"/>
    <n v="-14.3241"/>
    <n v="5"/>
    <n v="41.22"/>
    <n v="26342"/>
    <n v="0"/>
    <n v="6.64"/>
    <s v="Sam"/>
  </r>
  <r>
    <n v="1962"/>
    <n v="1"/>
    <s v="Sean Burton"/>
    <s v="Low"/>
    <n v="0.02"/>
    <s v="After Discount"/>
    <n v="48.04"/>
    <n v="5.79"/>
    <s v="Regular Air"/>
    <s v="Home Office"/>
    <s v="Office Supplies"/>
    <s v="Paper"/>
    <s v="Small Box"/>
    <x v="694"/>
    <n v="0.37"/>
    <s v="United States"/>
    <s v="Central"/>
    <s v="Michigan"/>
    <s v="Saginaw"/>
    <n v="48601"/>
    <x v="106"/>
    <s v="Sat"/>
    <d v="2015-04-23T00:00:00"/>
    <n v="5"/>
    <n v="604.01909999999998"/>
    <n v="18"/>
    <n v="875.39"/>
    <n v="88857"/>
    <n v="1"/>
    <n v="48.019999999999996"/>
    <s v="Chris"/>
  </r>
  <r>
    <n v="1962"/>
    <n v="0"/>
    <s v="Sean Burton"/>
    <s v="Low"/>
    <n v="0.04"/>
    <s v="After Discount"/>
    <n v="6.68"/>
    <n v="4.91"/>
    <s v="Regular Air"/>
    <s v="Home Office"/>
    <s v="Office Supplies"/>
    <s v="Paper"/>
    <s v="Small Box"/>
    <x v="72"/>
    <n v="0.37"/>
    <s v="United States"/>
    <s v="Central"/>
    <s v="Michigan"/>
    <s v="Saginaw"/>
    <n v="48601"/>
    <x v="106"/>
    <s v="Sat"/>
    <d v="2015-04-25T00:00:00"/>
    <n v="7"/>
    <n v="-11.631600000000001"/>
    <n v="1"/>
    <n v="8.24"/>
    <n v="88857"/>
    <n v="0"/>
    <n v="6.64"/>
    <s v="Chris"/>
  </r>
  <r>
    <n v="1826"/>
    <n v="1"/>
    <s v="Kate Peck"/>
    <s v="Medium"/>
    <n v="0.1"/>
    <s v="After Discount"/>
    <n v="52.99"/>
    <n v="19.989999999999998"/>
    <s v="Express Air"/>
    <s v="Corporate"/>
    <s v="Office Supplies"/>
    <s v="Storage &amp; Organization"/>
    <s v="Small Box"/>
    <x v="695"/>
    <n v="0.81"/>
    <s v="United States"/>
    <s v="Central"/>
    <s v="Iowa"/>
    <s v="Bettendorf"/>
    <n v="52722"/>
    <x v="106"/>
    <s v="Sat"/>
    <d v="2015-04-19T00:00:00"/>
    <n v="1"/>
    <n v="-517.16999999999996"/>
    <n v="7"/>
    <n v="337.59"/>
    <n v="86958"/>
    <n v="1"/>
    <n v="52.89"/>
    <s v="Chris"/>
  </r>
  <r>
    <n v="1827"/>
    <n v="0"/>
    <s v="Vincent Hale"/>
    <s v="Medium"/>
    <n v="7.0000000000000007E-2"/>
    <s v="After Discount"/>
    <n v="100.98"/>
    <n v="57.38"/>
    <s v="Delivery Truck"/>
    <s v="Corporate"/>
    <s v="Furniture"/>
    <s v="Bookcases"/>
    <s v="Jumbo Box"/>
    <x v="696"/>
    <n v="0.78"/>
    <s v="United States"/>
    <s v="Central"/>
    <s v="Iowa"/>
    <s v="Burlington"/>
    <n v="52601"/>
    <x v="106"/>
    <s v="Sat"/>
    <d v="2015-04-21T00:00:00"/>
    <n v="3"/>
    <n v="-429.86"/>
    <n v="2"/>
    <n v="215.32"/>
    <n v="86958"/>
    <n v="0"/>
    <n v="100.91000000000001"/>
    <s v="Chris"/>
  </r>
  <r>
    <n v="1827"/>
    <n v="0"/>
    <s v="Vincent Hale"/>
    <s v="Medium"/>
    <n v="0.03"/>
    <s v="After Discount"/>
    <n v="85.99"/>
    <n v="0.99"/>
    <s v="Regular Air"/>
    <s v="Corporate"/>
    <s v="Technology"/>
    <s v="Telephones and Communication"/>
    <s v="Wrap Bag"/>
    <x v="377"/>
    <n v="0.55000000000000004"/>
    <s v="United States"/>
    <s v="Central"/>
    <s v="Iowa"/>
    <s v="Burlington"/>
    <n v="52601"/>
    <x v="106"/>
    <s v="Sat"/>
    <d v="2015-04-20T00:00:00"/>
    <n v="2"/>
    <n v="264.16649999999998"/>
    <n v="5"/>
    <n v="382.85"/>
    <n v="86958"/>
    <n v="0"/>
    <n v="85.96"/>
    <s v="Chris"/>
  </r>
  <r>
    <n v="2097"/>
    <n v="1"/>
    <s v="Patsy Shea"/>
    <s v="Medium"/>
    <n v="0.1"/>
    <s v="After Discount"/>
    <n v="300.97000000000003"/>
    <n v="7.18"/>
    <s v="Regular Air"/>
    <s v="Home Office"/>
    <s v="Technology"/>
    <s v="Computer Peripherals"/>
    <s v="Small Box"/>
    <x v="697"/>
    <n v="0.48"/>
    <s v="United States"/>
    <s v="South"/>
    <s v="South Carolina"/>
    <s v="Hilton Head Island"/>
    <n v="29915"/>
    <x v="106"/>
    <s v="Sat"/>
    <d v="2015-04-19T00:00:00"/>
    <n v="1"/>
    <n v="138.018"/>
    <n v="4"/>
    <n v="1094.33"/>
    <n v="87889"/>
    <n v="1"/>
    <n v="300.87"/>
    <s v="Sam"/>
  </r>
  <r>
    <n v="2098"/>
    <n v="1"/>
    <s v="Tracy Dyer"/>
    <s v="Medium"/>
    <n v="0.06"/>
    <s v="After Discount"/>
    <n v="39.89"/>
    <n v="3.04"/>
    <s v="Regular Air"/>
    <s v="Home Office"/>
    <s v="Furniture"/>
    <s v="Office Furnishings"/>
    <s v="Wrap Bag"/>
    <x v="698"/>
    <n v="0.53"/>
    <s v="United States"/>
    <s v="South"/>
    <s v="South Carolina"/>
    <s v="Mount Pleasant"/>
    <n v="29464"/>
    <x v="106"/>
    <s v="Sat"/>
    <d v="2015-04-20T00:00:00"/>
    <n v="2"/>
    <n v="38.874000000000002"/>
    <n v="10"/>
    <n v="389.97"/>
    <n v="87889"/>
    <n v="0"/>
    <n v="39.83"/>
    <s v="Sam"/>
  </r>
  <r>
    <n v="2655"/>
    <n v="0"/>
    <s v="Benjamin Lam"/>
    <s v="Medium"/>
    <n v="0.09"/>
    <s v="After Discount"/>
    <n v="89.99"/>
    <n v="42"/>
    <s v="Delivery Truck"/>
    <s v="Consumer"/>
    <s v="Furniture"/>
    <s v="Chairs &amp; Chairmats"/>
    <s v="Jumbo Drum"/>
    <x v="389"/>
    <n v="0.66"/>
    <s v="United States"/>
    <s v="South"/>
    <s v="Georgia"/>
    <s v="Atlanta"/>
    <n v="30318"/>
    <x v="106"/>
    <s v="Sat"/>
    <d v="2015-04-18T00:00:00"/>
    <n v="0"/>
    <n v="223.416"/>
    <n v="6"/>
    <n v="511.25"/>
    <n v="86063"/>
    <n v="1"/>
    <n v="89.899999999999991"/>
    <s v="Sam"/>
  </r>
  <r>
    <n v="3155"/>
    <n v="0"/>
    <s v="Julian Keith Mayer"/>
    <s v="Critical"/>
    <n v="0.05"/>
    <s v="After Discount"/>
    <n v="159.99"/>
    <n v="5.5"/>
    <s v="Regular Air"/>
    <s v="Consumer"/>
    <s v="Technology"/>
    <s v="Computer Peripherals"/>
    <s v="Small Box"/>
    <x v="699"/>
    <n v="0.49"/>
    <s v="United States"/>
    <s v="South"/>
    <s v="Florida"/>
    <s v="Sanford"/>
    <n v="32771"/>
    <x v="107"/>
    <s v="Sun"/>
    <d v="2015-04-21T00:00:00"/>
    <n v="2"/>
    <n v="12.263999999999999"/>
    <n v="23"/>
    <n v="3600.65"/>
    <n v="86902"/>
    <n v="1"/>
    <n v="159.94"/>
    <s v="Sam"/>
  </r>
  <r>
    <n v="1836"/>
    <n v="1"/>
    <s v="Dwight Albright Huffman"/>
    <s v="High"/>
    <n v="0.01"/>
    <s v="After Discount"/>
    <n v="155.99"/>
    <n v="8.99"/>
    <s v="Express Air"/>
    <s v="Corporate"/>
    <s v="Technology"/>
    <s v="Telephones and Communication"/>
    <s v="Small Box"/>
    <x v="421"/>
    <n v="0.57999999999999996"/>
    <s v="United States"/>
    <s v="West"/>
    <s v="California"/>
    <s v="San Francisco"/>
    <n v="94110"/>
    <x v="107"/>
    <s v="Sun"/>
    <d v="2015-04-20T00:00:00"/>
    <n v="1"/>
    <n v="-219.07908"/>
    <n v="5"/>
    <n v="675.83"/>
    <n v="86600"/>
    <n v="1"/>
    <n v="155.98000000000002"/>
    <s v="William"/>
  </r>
  <r>
    <n v="1837"/>
    <n v="1"/>
    <s v="Herbert Williamson"/>
    <s v="High"/>
    <n v="0.01"/>
    <s v="After Discount"/>
    <n v="5.98"/>
    <n v="5.46"/>
    <s v="Regular Air"/>
    <s v="Corporate"/>
    <s v="Office Supplies"/>
    <s v="Paper"/>
    <s v="Small Box"/>
    <x v="370"/>
    <n v="0.36"/>
    <s v="United States"/>
    <s v="West"/>
    <s v="California"/>
    <s v="San Gabriel"/>
    <n v="91776"/>
    <x v="107"/>
    <s v="Sun"/>
    <d v="2015-04-21T00:00:00"/>
    <n v="2"/>
    <n v="-18.878399999999999"/>
    <n v="4"/>
    <n v="28"/>
    <n v="86600"/>
    <n v="0"/>
    <n v="5.9700000000000006"/>
    <s v="William"/>
  </r>
  <r>
    <n v="2212"/>
    <n v="1"/>
    <s v="Stacy Chang"/>
    <s v="High"/>
    <n v="0.09"/>
    <s v="After Discount"/>
    <n v="199.99"/>
    <n v="24.49"/>
    <s v="Express Air"/>
    <s v="Home Office"/>
    <s v="Technology"/>
    <s v="Copiers and Fax"/>
    <s v="Large Box"/>
    <x v="236"/>
    <n v="0.46"/>
    <s v="United States"/>
    <s v="East"/>
    <s v="Maryland"/>
    <s v="Catonsville"/>
    <n v="21228"/>
    <x v="107"/>
    <s v="Sun"/>
    <d v="2015-04-21T00:00:00"/>
    <n v="2"/>
    <n v="631.33000000000004"/>
    <n v="5"/>
    <n v="990.25"/>
    <n v="88029"/>
    <n v="1"/>
    <n v="199.9"/>
    <s v="Erin"/>
  </r>
  <r>
    <n v="152"/>
    <n v="0"/>
    <s v="Kent Kerr"/>
    <s v="Low"/>
    <n v="0.01"/>
    <s v="After Discount"/>
    <n v="79.52"/>
    <n v="48.2"/>
    <s v="Regular Air"/>
    <s v="Home Office"/>
    <s v="Furniture"/>
    <s v="Office Furnishings"/>
    <s v="Medium Box"/>
    <x v="700"/>
    <n v="0.74"/>
    <s v="United States"/>
    <s v="South"/>
    <s v="Tennessee"/>
    <s v="Knoxville"/>
    <n v="37918"/>
    <x v="107"/>
    <s v="Sun"/>
    <d v="2015-04-26T00:00:00"/>
    <n v="7"/>
    <n v="-40.683999999999997"/>
    <n v="8"/>
    <n v="667.84"/>
    <n v="89522"/>
    <n v="1"/>
    <n v="79.509999999999991"/>
    <s v="Sam"/>
  </r>
  <r>
    <n v="1933"/>
    <n v="1"/>
    <s v="William Crawford"/>
    <s v="Low"/>
    <n v="0.06"/>
    <s v="After Discount"/>
    <n v="3.58"/>
    <n v="1.63"/>
    <s v="Regular Air"/>
    <s v="Corporate"/>
    <s v="Office Supplies"/>
    <s v="Rubber Bands"/>
    <s v="Wrap Bag"/>
    <x v="701"/>
    <n v="0.36"/>
    <s v="United States"/>
    <s v="Central"/>
    <s v="Texas"/>
    <s v="Garland"/>
    <n v="75043"/>
    <x v="107"/>
    <s v="Sun"/>
    <d v="2015-04-23T00:00:00"/>
    <n v="4"/>
    <n v="14"/>
    <n v="10"/>
    <n v="34.76"/>
    <n v="86687"/>
    <n v="1"/>
    <n v="3.52"/>
    <s v="Chris"/>
  </r>
  <r>
    <n v="1940"/>
    <n v="0"/>
    <s v="Eileen McDonald"/>
    <s v="Low"/>
    <n v="0"/>
    <s v=" No Discount"/>
    <n v="78.650000000000006"/>
    <n v="13.99"/>
    <s v="Regular Air"/>
    <s v="Corporate"/>
    <s v="Office Supplies"/>
    <s v="Appliances"/>
    <s v="Medium Box"/>
    <x v="548"/>
    <n v="0.52"/>
    <s v="United States"/>
    <s v="West"/>
    <s v="Utah"/>
    <s v="Draper"/>
    <n v="84020"/>
    <x v="107"/>
    <s v="Sun"/>
    <d v="2015-04-26T00:00:00"/>
    <n v="7"/>
    <n v="386.00670000000002"/>
    <n v="7"/>
    <n v="559.42999999999995"/>
    <n v="88871"/>
    <n v="1"/>
    <n v="78.650000000000006"/>
    <s v="William"/>
  </r>
  <r>
    <n v="1940"/>
    <n v="0"/>
    <s v="Eileen McDonald"/>
    <s v="Low"/>
    <n v="0.08"/>
    <s v="After Discount"/>
    <n v="122.99"/>
    <n v="70.2"/>
    <s v="Delivery Truck"/>
    <s v="Corporate"/>
    <s v="Furniture"/>
    <s v="Chairs &amp; Chairmats"/>
    <s v="Jumbo Drum"/>
    <x v="256"/>
    <n v="0.74"/>
    <s v="United States"/>
    <s v="West"/>
    <s v="Utah"/>
    <s v="Draper"/>
    <n v="84020"/>
    <x v="107"/>
    <s v="Sun"/>
    <d v="2015-04-24T00:00:00"/>
    <n v="5"/>
    <n v="-1867.97"/>
    <n v="10"/>
    <n v="1216.52"/>
    <n v="88871"/>
    <n v="0"/>
    <n v="122.91"/>
    <s v="William"/>
  </r>
  <r>
    <n v="2066"/>
    <n v="0"/>
    <s v="Claudia Webb"/>
    <s v="Low"/>
    <n v="0.1"/>
    <s v="After Discount"/>
    <n v="4.24"/>
    <n v="5.41"/>
    <s v="Regular Air"/>
    <s v="Corporate"/>
    <s v="Office Supplies"/>
    <s v="Binders and Binder Accessories"/>
    <s v="Small Box"/>
    <x v="534"/>
    <n v="0.35"/>
    <s v="United States"/>
    <s v="South"/>
    <s v="North Carolina"/>
    <s v="Indian Trail"/>
    <n v="28079"/>
    <x v="107"/>
    <s v="Sun"/>
    <d v="2015-04-23T00:00:00"/>
    <n v="4"/>
    <n v="-61.6"/>
    <n v="8"/>
    <n v="34.159999999999997"/>
    <n v="85835"/>
    <n v="1"/>
    <n v="4.1400000000000006"/>
    <s v="Sam"/>
  </r>
  <r>
    <n v="2547"/>
    <n v="1"/>
    <s v="Edna Freeman"/>
    <s v="Low"/>
    <n v="7.0000000000000007E-2"/>
    <s v="After Discount"/>
    <n v="6.48"/>
    <n v="9.5399999999999991"/>
    <s v="Regular Air"/>
    <s v="Small Business"/>
    <s v="Office Supplies"/>
    <s v="Paper"/>
    <s v="Small Box"/>
    <x v="702"/>
    <n v="0.37"/>
    <s v="United States"/>
    <s v="South"/>
    <s v="Virginia"/>
    <s v="Virginia Beach"/>
    <n v="23464"/>
    <x v="107"/>
    <s v="Sun"/>
    <d v="2015-04-19T00:00:00"/>
    <n v="0"/>
    <n v="2.2320000000000002"/>
    <n v="1"/>
    <n v="10.86"/>
    <n v="87916"/>
    <n v="1"/>
    <n v="6.41"/>
    <s v="Sam"/>
  </r>
  <r>
    <n v="3380"/>
    <n v="1"/>
    <s v="Eva Decker"/>
    <s v="Critical"/>
    <n v="0.03"/>
    <s v="After Discount"/>
    <n v="315.98"/>
    <n v="19.989999999999998"/>
    <s v="Regular Air"/>
    <s v="Home Office"/>
    <s v="Office Supplies"/>
    <s v="Binders and Binder Accessories"/>
    <s v="Small Box"/>
    <x v="703"/>
    <n v="0.38"/>
    <s v="United States"/>
    <s v="South"/>
    <s v="Georgia"/>
    <s v="La Grange"/>
    <n v="30240"/>
    <x v="108"/>
    <s v="Mon"/>
    <d v="2015-04-22T00:00:00"/>
    <n v="2"/>
    <n v="-4.4800000000000004"/>
    <n v="18"/>
    <n v="5572.18"/>
    <n v="88838"/>
    <n v="1"/>
    <n v="315.95000000000005"/>
    <s v="Sam"/>
  </r>
  <r>
    <n v="3380"/>
    <n v="0"/>
    <s v="Eva Decker"/>
    <s v="Critical"/>
    <n v="0.03"/>
    <s v="After Discount"/>
    <n v="63.94"/>
    <n v="14.48"/>
    <s v="Regular Air"/>
    <s v="Home Office"/>
    <s v="Furniture"/>
    <s v="Office Furnishings"/>
    <s v="Small Box"/>
    <x v="639"/>
    <n v="0.46"/>
    <s v="United States"/>
    <s v="South"/>
    <s v="Georgia"/>
    <s v="La Grange"/>
    <n v="30240"/>
    <x v="108"/>
    <s v="Mon"/>
    <d v="2015-04-21T00:00:00"/>
    <n v="1"/>
    <n v="43.691699999999997"/>
    <n v="8"/>
    <n v="522.46"/>
    <n v="88838"/>
    <n v="0"/>
    <n v="63.91"/>
    <s v="Sam"/>
  </r>
  <r>
    <n v="151"/>
    <n v="0"/>
    <s v="Geoffrey Zhu"/>
    <s v="High"/>
    <n v="0.09"/>
    <s v="After Discount"/>
    <n v="5.98"/>
    <n v="2.5"/>
    <s v="Regular Air"/>
    <s v="Home Office"/>
    <s v="Office Supplies"/>
    <s v="Envelopes"/>
    <s v="Small Box"/>
    <x v="409"/>
    <n v="0.36"/>
    <s v="United States"/>
    <s v="South"/>
    <s v="Tennessee"/>
    <s v="Kingsport"/>
    <n v="37664"/>
    <x v="108"/>
    <s v="Mon"/>
    <d v="2015-04-22T00:00:00"/>
    <n v="2"/>
    <n v="13.896000000000001"/>
    <n v="5"/>
    <n v="28.11"/>
    <n v="89523"/>
    <n v="1"/>
    <n v="5.8900000000000006"/>
    <s v="Sam"/>
  </r>
  <r>
    <n v="1259"/>
    <n v="1"/>
    <s v="Keith Hobbs"/>
    <s v="High"/>
    <n v="0.03"/>
    <s v="After Discount"/>
    <n v="3.69"/>
    <n v="2.5"/>
    <s v="Express Air"/>
    <s v="Home Office"/>
    <s v="Office Supplies"/>
    <s v="Envelopes"/>
    <s v="Small Box"/>
    <x v="704"/>
    <n v="0.39"/>
    <s v="United States"/>
    <s v="South"/>
    <s v="Kentucky"/>
    <s v="Danville"/>
    <n v="40422"/>
    <x v="108"/>
    <s v="Mon"/>
    <d v="2015-04-20T00:00:00"/>
    <n v="0"/>
    <n v="-2196.6840000000002"/>
    <n v="9"/>
    <n v="38.65"/>
    <n v="86534"/>
    <n v="1"/>
    <n v="3.66"/>
    <s v="Sam"/>
  </r>
  <r>
    <n v="2117"/>
    <n v="1"/>
    <s v="Jack Hatcher"/>
    <s v="High"/>
    <n v="0.03"/>
    <s v="After Discount"/>
    <n v="320.98"/>
    <n v="24.49"/>
    <s v="Regular Air"/>
    <s v="Home Office"/>
    <s v="Furniture"/>
    <s v="Chairs &amp; Chairmats"/>
    <s v="Large Box"/>
    <x v="705"/>
    <n v="0.55000000000000004"/>
    <s v="United States"/>
    <s v="Central"/>
    <s v="Texas"/>
    <s v="Greenville"/>
    <n v="75401"/>
    <x v="108"/>
    <s v="Mon"/>
    <d v="2015-04-22T00:00:00"/>
    <n v="2"/>
    <n v="4554.4346999999998"/>
    <n v="20"/>
    <n v="6600.63"/>
    <n v="90891"/>
    <n v="1"/>
    <n v="320.95000000000005"/>
    <s v="Chris"/>
  </r>
  <r>
    <n v="2117"/>
    <n v="0"/>
    <s v="Jack Hatcher"/>
    <s v="High"/>
    <n v="0.06"/>
    <s v="After Discount"/>
    <n v="125.99"/>
    <n v="8.8000000000000007"/>
    <s v="Regular Air"/>
    <s v="Home Office"/>
    <s v="Technology"/>
    <s v="Telephones and Communication"/>
    <s v="Small Box"/>
    <x v="706"/>
    <n v="0.59"/>
    <s v="United States"/>
    <s v="Central"/>
    <s v="Texas"/>
    <s v="Greenville"/>
    <n v="75401"/>
    <x v="108"/>
    <s v="Mon"/>
    <d v="2015-04-21T00:00:00"/>
    <n v="1"/>
    <n v="618.19308000000001"/>
    <n v="18"/>
    <n v="1811.99"/>
    <n v="90891"/>
    <n v="0"/>
    <n v="125.92999999999999"/>
    <s v="Chris"/>
  </r>
  <r>
    <n v="3084"/>
    <n v="1"/>
    <s v="Debbie Hsu"/>
    <s v="High"/>
    <n v="0"/>
    <s v=" No Discount"/>
    <n v="65.989999999999995"/>
    <n v="5.99"/>
    <s v="Express Air"/>
    <s v="Small Business"/>
    <s v="Technology"/>
    <s v="Telephones and Communication"/>
    <s v="Small Box"/>
    <x v="80"/>
    <n v="0.57999999999999996"/>
    <s v="United States"/>
    <s v="West"/>
    <s v="Washington"/>
    <s v="Lacey"/>
    <n v="98503"/>
    <x v="108"/>
    <s v="Mon"/>
    <d v="2015-04-22T00:00:00"/>
    <n v="2"/>
    <n v="313.81200000000001"/>
    <n v="14"/>
    <n v="798.89"/>
    <n v="89879"/>
    <n v="1"/>
    <n v="65.989999999999995"/>
    <s v="William"/>
  </r>
  <r>
    <n v="56"/>
    <n v="1"/>
    <s v="Randall Montgomery"/>
    <s v="Medium"/>
    <n v="0.06"/>
    <s v="After Discount"/>
    <n v="3.8"/>
    <n v="1.49"/>
    <s v="Regular Air"/>
    <s v="Consumer"/>
    <s v="Office Supplies"/>
    <s v="Binders and Binder Accessories"/>
    <s v="Small Box"/>
    <x v="381"/>
    <n v="0.38"/>
    <s v="United States"/>
    <s v="East"/>
    <s v="New York"/>
    <s v="Tonawanda"/>
    <n v="14150"/>
    <x v="108"/>
    <s v="Mon"/>
    <d v="2015-04-21T00:00:00"/>
    <n v="1"/>
    <n v="19.6282"/>
    <n v="20"/>
    <n v="73.55"/>
    <n v="88075"/>
    <n v="1"/>
    <n v="3.7399999999999998"/>
    <s v="Erin"/>
  </r>
  <r>
    <n v="56"/>
    <n v="0"/>
    <s v="Randall Montgomery"/>
    <s v="Medium"/>
    <n v="0.06"/>
    <s v="After Discount"/>
    <n v="1.76"/>
    <n v="0.7"/>
    <s v="Regular Air"/>
    <s v="Consumer"/>
    <s v="Office Supplies"/>
    <s v="Pens &amp; Art Supplies"/>
    <s v="Wrap Bag"/>
    <x v="532"/>
    <n v="0.56000000000000005"/>
    <s v="United States"/>
    <s v="East"/>
    <s v="New York"/>
    <s v="Tonawanda"/>
    <n v="14150"/>
    <x v="108"/>
    <s v="Mon"/>
    <d v="2015-04-21T00:00:00"/>
    <n v="1"/>
    <n v="-1.6524000000000001"/>
    <n v="17"/>
    <n v="29.57"/>
    <n v="88075"/>
    <n v="0"/>
    <n v="1.7"/>
    <s v="Erin"/>
  </r>
  <r>
    <n v="240"/>
    <n v="1"/>
    <s v="Gilbert Scarborough"/>
    <s v="Medium"/>
    <n v="0.1"/>
    <s v="After Discount"/>
    <n v="19.98"/>
    <n v="5.77"/>
    <s v="Express Air"/>
    <s v="Small Business"/>
    <s v="Office Supplies"/>
    <s v="Paper"/>
    <s v="Small Box"/>
    <x v="707"/>
    <n v="0.38"/>
    <s v="United States"/>
    <s v="West"/>
    <s v="Colorado"/>
    <s v="Fountain"/>
    <n v="80817"/>
    <x v="108"/>
    <s v="Mon"/>
    <d v="2015-04-20T00:00:00"/>
    <n v="0"/>
    <n v="35.090000000000003"/>
    <n v="3"/>
    <n v="57.41"/>
    <n v="90479"/>
    <n v="1"/>
    <n v="19.88"/>
    <s v="William"/>
  </r>
  <r>
    <n v="241"/>
    <n v="1"/>
    <s v="Amy Ellis Holder"/>
    <s v="Medium"/>
    <n v="0.06"/>
    <s v="After Discount"/>
    <n v="259.70999999999998"/>
    <n v="66.67"/>
    <s v="Delivery Truck"/>
    <s v="Small Business"/>
    <s v="Furniture"/>
    <s v="Tables"/>
    <s v="Jumbo Box"/>
    <x v="328"/>
    <n v="0.61"/>
    <s v="United States"/>
    <s v="West"/>
    <s v="Colorado"/>
    <s v="Grand Junction"/>
    <n v="81503"/>
    <x v="108"/>
    <s v="Mon"/>
    <d v="2015-04-21T00:00:00"/>
    <n v="1"/>
    <n v="785.63"/>
    <n v="11"/>
    <n v="2809.87"/>
    <n v="90479"/>
    <n v="0"/>
    <n v="259.64999999999998"/>
    <s v="William"/>
  </r>
  <r>
    <n v="970"/>
    <n v="1"/>
    <s v="Lynn Payne"/>
    <s v="Medium"/>
    <n v="0"/>
    <s v=" No Discount"/>
    <n v="170.98"/>
    <n v="35.89"/>
    <s v="Delivery Truck"/>
    <s v="Consumer"/>
    <s v="Furniture"/>
    <s v="Bookcases"/>
    <s v="Jumbo Box"/>
    <x v="474"/>
    <n v="0.66"/>
    <s v="United States"/>
    <s v="South"/>
    <s v="Virginia"/>
    <s v="Rose Hill"/>
    <n v="24281"/>
    <x v="108"/>
    <s v="Mon"/>
    <d v="2015-04-21T00:00:00"/>
    <n v="1"/>
    <n v="-102.66200000000001"/>
    <n v="8"/>
    <n v="1452.18"/>
    <n v="86173"/>
    <n v="1"/>
    <n v="170.98"/>
    <s v="Sam"/>
  </r>
  <r>
    <n v="3283"/>
    <n v="1"/>
    <s v="William Woodard"/>
    <s v="Critical"/>
    <n v="0.05"/>
    <s v="After Discount"/>
    <n v="363.25"/>
    <n v="19.989999999999998"/>
    <s v="Express Air"/>
    <s v="Corporate"/>
    <s v="Office Supplies"/>
    <s v="Appliances"/>
    <s v="Small Box"/>
    <x v="41"/>
    <n v="0.56999999999999995"/>
    <s v="United States"/>
    <s v="South"/>
    <s v="Florida"/>
    <s v="Kendall"/>
    <n v="33156"/>
    <x v="109"/>
    <s v="Tue"/>
    <d v="2015-04-21T00:00:00"/>
    <n v="0"/>
    <n v="-269.75549999999998"/>
    <n v="5"/>
    <n v="1867.04"/>
    <n v="90752"/>
    <n v="1"/>
    <n v="363.2"/>
    <s v="Sam"/>
  </r>
  <r>
    <n v="2038"/>
    <n v="1"/>
    <s v="Peter Adams"/>
    <s v="High"/>
    <n v="0.06"/>
    <s v="After Discount"/>
    <n v="40.99"/>
    <n v="17.48"/>
    <s v="Regular Air"/>
    <s v="Small Business"/>
    <s v="Office Supplies"/>
    <s v="Paper"/>
    <s v="Small Box"/>
    <x v="451"/>
    <n v="0.36"/>
    <s v="United States"/>
    <s v="East"/>
    <s v="New York"/>
    <s v="Mount Vernon"/>
    <n v="10550"/>
    <x v="109"/>
    <s v="Tue"/>
    <d v="2015-04-21T00:00:00"/>
    <n v="0"/>
    <n v="109.16"/>
    <n v="7"/>
    <n v="277.12"/>
    <n v="89334"/>
    <n v="1"/>
    <n v="40.93"/>
    <s v="Erin"/>
  </r>
  <r>
    <n v="2260"/>
    <n v="0"/>
    <s v="Geoffrey H Wong"/>
    <s v="High"/>
    <n v="0.08"/>
    <s v="After Discount"/>
    <n v="4.9800000000000004"/>
    <n v="0.49"/>
    <s v="Regular Air"/>
    <s v="Corporate"/>
    <s v="Office Supplies"/>
    <s v="Labels"/>
    <s v="Small Box"/>
    <x v="352"/>
    <n v="0.39"/>
    <s v="United States"/>
    <s v="South"/>
    <s v="Georgia"/>
    <s v="Rome"/>
    <n v="30161"/>
    <x v="109"/>
    <s v="Tue"/>
    <d v="2015-04-22T00:00:00"/>
    <n v="1"/>
    <n v="4949.9160000000002"/>
    <n v="1"/>
    <n v="4.95"/>
    <n v="89602"/>
    <n v="1"/>
    <n v="4.9000000000000004"/>
    <s v="Sam"/>
  </r>
  <r>
    <n v="2260"/>
    <n v="0"/>
    <s v="Geoffrey H Wong"/>
    <s v="High"/>
    <n v="0.09"/>
    <s v="After Discount"/>
    <n v="119.99"/>
    <n v="14"/>
    <s v="Delivery Truck"/>
    <s v="Corporate"/>
    <s v="Technology"/>
    <s v="Office Machines"/>
    <s v="Jumbo Drum"/>
    <x v="679"/>
    <n v="0.36"/>
    <s v="United States"/>
    <s v="South"/>
    <s v="Georgia"/>
    <s v="Rome"/>
    <n v="30161"/>
    <x v="109"/>
    <s v="Tue"/>
    <d v="2015-04-23T00:00:00"/>
    <n v="2"/>
    <n v="1055.604"/>
    <n v="4"/>
    <n v="461.24"/>
    <n v="89602"/>
    <n v="0"/>
    <n v="119.89999999999999"/>
    <s v="Sam"/>
  </r>
  <r>
    <n v="2964"/>
    <n v="1"/>
    <s v="Kathy Hinton"/>
    <s v="High"/>
    <n v="0.06"/>
    <s v="After Discount"/>
    <n v="42.98"/>
    <n v="4.62"/>
    <s v="Regular Air"/>
    <s v="Consumer"/>
    <s v="Office Supplies"/>
    <s v="Appliances"/>
    <s v="Small Box"/>
    <x v="73"/>
    <n v="0.56000000000000005"/>
    <s v="United States"/>
    <s v="East"/>
    <s v="Ohio"/>
    <s v="Mount Vernon"/>
    <n v="43050"/>
    <x v="109"/>
    <s v="Tue"/>
    <d v="2015-04-23T00:00:00"/>
    <n v="2"/>
    <n v="-24.63"/>
    <n v="1"/>
    <n v="47.04"/>
    <n v="88610"/>
    <n v="1"/>
    <n v="42.919999999999995"/>
    <s v="Erin"/>
  </r>
  <r>
    <n v="535"/>
    <n v="1"/>
    <s v="Jill Clements"/>
    <s v="Low"/>
    <n v="0"/>
    <s v=" No Discount"/>
    <n v="15.99"/>
    <n v="13.18"/>
    <s v="Regular Air"/>
    <s v="Corporate"/>
    <s v="Office Supplies"/>
    <s v="Binders and Binder Accessories"/>
    <s v="Small Box"/>
    <x v="79"/>
    <n v="0.37"/>
    <s v="United States"/>
    <s v="South"/>
    <s v="Virginia"/>
    <s v="Montclair"/>
    <n v="22025"/>
    <x v="109"/>
    <s v="Tue"/>
    <d v="2015-04-25T00:00:00"/>
    <n v="4"/>
    <n v="46.488"/>
    <n v="23"/>
    <n v="403.25"/>
    <n v="88511"/>
    <n v="1"/>
    <n v="15.99"/>
    <s v="Sam"/>
  </r>
  <r>
    <n v="2548"/>
    <n v="0"/>
    <s v="Wayne Bass"/>
    <s v="Low"/>
    <n v="0.05"/>
    <s v="After Discount"/>
    <n v="30.98"/>
    <n v="9.18"/>
    <s v="Express Air"/>
    <s v="Small Business"/>
    <s v="Office Supplies"/>
    <s v="Paper"/>
    <s v="Small Box"/>
    <x v="708"/>
    <n v="0.4"/>
    <s v="United States"/>
    <s v="West"/>
    <s v="California"/>
    <s v="Los Angeles"/>
    <n v="90068"/>
    <x v="109"/>
    <s v="Tue"/>
    <d v="2015-04-21T00:00:00"/>
    <n v="0"/>
    <n v="61.47"/>
    <n v="12"/>
    <n v="382.29"/>
    <n v="40997"/>
    <n v="1"/>
    <n v="30.93"/>
    <s v="William"/>
  </r>
  <r>
    <n v="2548"/>
    <n v="0"/>
    <s v="Wayne Bass"/>
    <s v="Low"/>
    <n v="0.05"/>
    <s v="After Discount"/>
    <n v="22.99"/>
    <n v="8.99"/>
    <s v="Regular Air"/>
    <s v="Small Business"/>
    <s v="Office Supplies"/>
    <s v="Pens &amp; Art Supplies"/>
    <s v="Small Pack"/>
    <x v="709"/>
    <n v="0.56999999999999995"/>
    <s v="United States"/>
    <s v="West"/>
    <s v="California"/>
    <s v="Los Angeles"/>
    <n v="90068"/>
    <x v="109"/>
    <s v="Tue"/>
    <d v="2015-04-28T00:00:00"/>
    <n v="7"/>
    <n v="18.27"/>
    <n v="37"/>
    <n v="881.74"/>
    <n v="40997"/>
    <n v="0"/>
    <n v="22.939999999999998"/>
    <s v="William"/>
  </r>
  <r>
    <n v="2548"/>
    <n v="0"/>
    <s v="Wayne Bass"/>
    <s v="Low"/>
    <n v="0.04"/>
    <s v="After Discount"/>
    <n v="212.6"/>
    <n v="110.2"/>
    <s v="Delivery Truck"/>
    <s v="Small Business"/>
    <s v="Furniture"/>
    <s v="Tables"/>
    <s v="Jumbo Box"/>
    <x v="29"/>
    <n v="0.73"/>
    <s v="United States"/>
    <s v="West"/>
    <s v="California"/>
    <s v="Los Angeles"/>
    <n v="90068"/>
    <x v="109"/>
    <s v="Tue"/>
    <d v="2015-04-25T00:00:00"/>
    <n v="4"/>
    <n v="-513.79042000000004"/>
    <n v="33"/>
    <n v="7384.18"/>
    <n v="40997"/>
    <n v="0"/>
    <n v="212.56"/>
    <s v="William"/>
  </r>
  <r>
    <n v="2549"/>
    <n v="1"/>
    <s v="Martha Bowers"/>
    <s v="Low"/>
    <n v="0.05"/>
    <s v="After Discount"/>
    <n v="30.98"/>
    <n v="9.18"/>
    <s v="Express Air"/>
    <s v="Small Business"/>
    <s v="Office Supplies"/>
    <s v="Paper"/>
    <s v="Small Box"/>
    <x v="708"/>
    <n v="0.4"/>
    <s v="United States"/>
    <s v="East"/>
    <s v="Ohio"/>
    <s v="Whitehall"/>
    <n v="43213"/>
    <x v="109"/>
    <s v="Tue"/>
    <d v="2015-04-21T00:00:00"/>
    <n v="0"/>
    <n v="61.47"/>
    <n v="3"/>
    <n v="95.57"/>
    <n v="88657"/>
    <n v="1"/>
    <n v="30.93"/>
    <s v="Erin"/>
  </r>
  <r>
    <n v="2549"/>
    <n v="0"/>
    <s v="Martha Bowers"/>
    <s v="Low"/>
    <n v="0.05"/>
    <s v="After Discount"/>
    <n v="22.99"/>
    <n v="8.99"/>
    <s v="Regular Air"/>
    <s v="Small Business"/>
    <s v="Office Supplies"/>
    <s v="Pens &amp; Art Supplies"/>
    <s v="Small Pack"/>
    <x v="709"/>
    <n v="0.56999999999999995"/>
    <s v="United States"/>
    <s v="East"/>
    <s v="Ohio"/>
    <s v="Whitehall"/>
    <n v="43213"/>
    <x v="109"/>
    <s v="Tue"/>
    <d v="2015-04-28T00:00:00"/>
    <n v="7"/>
    <n v="18.27"/>
    <n v="9"/>
    <n v="214.48"/>
    <n v="88657"/>
    <n v="0"/>
    <n v="22.939999999999998"/>
    <s v="Erin"/>
  </r>
  <r>
    <n v="2549"/>
    <n v="0"/>
    <s v="Martha Bowers"/>
    <s v="Low"/>
    <n v="0.04"/>
    <s v="After Discount"/>
    <n v="212.6"/>
    <n v="110.2"/>
    <s v="Delivery Truck"/>
    <s v="Small Business"/>
    <s v="Furniture"/>
    <s v="Tables"/>
    <s v="Jumbo Box"/>
    <x v="29"/>
    <n v="0.73"/>
    <s v="United States"/>
    <s v="East"/>
    <s v="Ohio"/>
    <s v="Whitehall"/>
    <n v="43213"/>
    <x v="109"/>
    <s v="Tue"/>
    <d v="2015-04-25T00:00:00"/>
    <n v="4"/>
    <n v="-513.79042000000004"/>
    <n v="8"/>
    <n v="1790.1"/>
    <n v="88657"/>
    <n v="0"/>
    <n v="212.56"/>
    <s v="Erin"/>
  </r>
  <r>
    <n v="627"/>
    <n v="1"/>
    <s v="Scott McKenna"/>
    <s v="Medium"/>
    <n v="0.02"/>
    <s v="After Discount"/>
    <n v="419.19"/>
    <n v="19.989999999999998"/>
    <s v="Regular Air"/>
    <s v="Corporate"/>
    <s v="Office Supplies"/>
    <s v="Storage &amp; Organization"/>
    <s v="Small Box"/>
    <x v="690"/>
    <n v="0.57999999999999996"/>
    <s v="United States"/>
    <s v="East"/>
    <s v="Ohio"/>
    <s v="Steubenville"/>
    <n v="43952"/>
    <x v="109"/>
    <s v="Tue"/>
    <d v="2015-04-22T00:00:00"/>
    <n v="1"/>
    <n v="6610.2"/>
    <n v="22"/>
    <n v="9580"/>
    <n v="90469"/>
    <n v="1"/>
    <n v="419.17"/>
    <s v="Erin"/>
  </r>
  <r>
    <n v="2668"/>
    <n v="0"/>
    <s v="Carlos Hanson"/>
    <s v="Not Specified"/>
    <n v="0.06"/>
    <s v="After Discount"/>
    <n v="3.93"/>
    <n v="0.99"/>
    <s v="Regular Air"/>
    <s v="Home Office"/>
    <s v="Office Supplies"/>
    <s v="Rubber Bands"/>
    <s v="Wrap Bag"/>
    <x v="710"/>
    <n v="0.39"/>
    <s v="United States"/>
    <s v="Central"/>
    <s v="South Dakota"/>
    <s v="Rapid City"/>
    <n v="57701"/>
    <x v="109"/>
    <s v="Tue"/>
    <d v="2015-04-23T00:00:00"/>
    <n v="2"/>
    <n v="10.782400000000001"/>
    <n v="6"/>
    <n v="24.18"/>
    <n v="87832"/>
    <n v="1"/>
    <n v="3.87"/>
    <s v="Chris"/>
  </r>
  <r>
    <n v="2932"/>
    <n v="1"/>
    <s v="Phyllis Hull"/>
    <s v="High"/>
    <n v="0.01"/>
    <s v="After Discount"/>
    <n v="35.44"/>
    <n v="19.989999999999998"/>
    <s v="Regular Air"/>
    <s v="Small Business"/>
    <s v="Office Supplies"/>
    <s v="Paper"/>
    <s v="Small Box"/>
    <x v="711"/>
    <n v="0.38"/>
    <s v="United States"/>
    <s v="East"/>
    <s v="Connecticut"/>
    <s v="Stratford"/>
    <n v="6614"/>
    <x v="110"/>
    <s v="Wed"/>
    <d v="2015-04-23T00:00:00"/>
    <n v="1"/>
    <n v="-52.822800000000001"/>
    <n v="1"/>
    <n v="55.43"/>
    <n v="87620"/>
    <n v="1"/>
    <n v="35.43"/>
    <s v="Erin"/>
  </r>
  <r>
    <n v="2938"/>
    <n v="1"/>
    <s v="Laurie Case Daniel"/>
    <s v="High"/>
    <n v="0.03"/>
    <s v="After Discount"/>
    <n v="47.9"/>
    <n v="5.86"/>
    <s v="Regular Air"/>
    <s v="Small Business"/>
    <s v="Office Supplies"/>
    <s v="Paper"/>
    <s v="Small Box"/>
    <x v="425"/>
    <n v="0.37"/>
    <s v="United States"/>
    <s v="East"/>
    <s v="Massachusetts"/>
    <s v="Stoneham"/>
    <n v="2180"/>
    <x v="110"/>
    <s v="Wed"/>
    <d v="2015-04-25T00:00:00"/>
    <n v="3"/>
    <n v="642.99030000000005"/>
    <n v="20"/>
    <n v="931.87"/>
    <n v="87620"/>
    <n v="0"/>
    <n v="47.87"/>
    <s v="Erin"/>
  </r>
  <r>
    <n v="666"/>
    <n v="1"/>
    <s v="Emily Sims"/>
    <s v="Low"/>
    <n v="0.02"/>
    <s v="After Discount"/>
    <n v="4.57"/>
    <n v="5.42"/>
    <s v="Regular Air"/>
    <s v="Corporate"/>
    <s v="Office Supplies"/>
    <s v="Binders and Binder Accessories"/>
    <s v="Small Box"/>
    <x v="712"/>
    <n v="0.37"/>
    <s v="United States"/>
    <s v="South"/>
    <s v="Tennessee"/>
    <s v="Nashville"/>
    <n v="37211"/>
    <x v="110"/>
    <s v="Wed"/>
    <d v="2015-04-26T00:00:00"/>
    <n v="4"/>
    <n v="-352.81400000000002"/>
    <n v="11"/>
    <n v="54.04"/>
    <n v="88679"/>
    <n v="1"/>
    <n v="4.5500000000000007"/>
    <s v="Sam"/>
  </r>
  <r>
    <n v="667"/>
    <n v="0"/>
    <s v="Allison Kirby"/>
    <s v="Low"/>
    <n v="0.02"/>
    <s v="After Discount"/>
    <n v="4.57"/>
    <n v="5.42"/>
    <s v="Regular Air"/>
    <s v="Corporate"/>
    <s v="Office Supplies"/>
    <s v="Binders and Binder Accessories"/>
    <s v="Small Box"/>
    <x v="712"/>
    <n v="0.37"/>
    <s v="United States"/>
    <s v="Central"/>
    <s v="Texas"/>
    <s v="Dallas"/>
    <n v="75203"/>
    <x v="110"/>
    <s v="Wed"/>
    <d v="2015-04-26T00:00:00"/>
    <n v="4"/>
    <n v="-124.2805"/>
    <n v="45"/>
    <n v="221.06"/>
    <n v="48257"/>
    <n v="1"/>
    <n v="4.5500000000000007"/>
    <s v="Chris"/>
  </r>
  <r>
    <n v="1777"/>
    <n v="0"/>
    <s v="Miriam Greenberg"/>
    <s v="Low"/>
    <n v="7.0000000000000007E-2"/>
    <s v="After Discount"/>
    <n v="5.43"/>
    <n v="0.95"/>
    <s v="Regular Air"/>
    <s v="Consumer"/>
    <s v="Office Supplies"/>
    <s v="Paper"/>
    <s v="Wrap Bag"/>
    <x v="713"/>
    <n v="0.36"/>
    <s v="United States"/>
    <s v="Central"/>
    <s v="Indiana"/>
    <s v="Valparaiso"/>
    <n v="46383"/>
    <x v="110"/>
    <s v="Wed"/>
    <d v="2015-04-26T00:00:00"/>
    <n v="4"/>
    <n v="26.5029"/>
    <n v="7"/>
    <n v="38.409999999999997"/>
    <n v="89939"/>
    <n v="1"/>
    <n v="5.3599999999999994"/>
    <s v="Chris"/>
  </r>
  <r>
    <n v="678"/>
    <n v="1"/>
    <s v="Edward McKenzie"/>
    <s v="Medium"/>
    <n v="0.04"/>
    <s v="After Discount"/>
    <n v="15.42"/>
    <n v="10.68"/>
    <s v="Express Air"/>
    <s v="Corporate"/>
    <s v="Office Supplies"/>
    <s v="Storage &amp; Organization"/>
    <s v="Small Box"/>
    <x v="714"/>
    <n v="0.57999999999999996"/>
    <s v="United States"/>
    <s v="South"/>
    <s v="Virginia"/>
    <s v="Rose Hill"/>
    <n v="24281"/>
    <x v="110"/>
    <s v="Wed"/>
    <d v="2015-04-23T00:00:00"/>
    <n v="1"/>
    <n v="-109.70399999999999"/>
    <n v="5"/>
    <n v="81.14"/>
    <n v="88889"/>
    <n v="1"/>
    <n v="15.38"/>
    <s v="Sam"/>
  </r>
  <r>
    <n v="2760"/>
    <n v="1"/>
    <s v="Evan Adkins"/>
    <s v="Medium"/>
    <n v="0.08"/>
    <s v="After Discount"/>
    <n v="22.01"/>
    <n v="5.53"/>
    <s v="Regular Air"/>
    <s v="Corporate"/>
    <s v="Office Supplies"/>
    <s v="Pens &amp; Art Supplies"/>
    <s v="Small Pack"/>
    <x v="148"/>
    <n v="0.59"/>
    <s v="United States"/>
    <s v="East"/>
    <s v="Connecticut"/>
    <s v="Waterbury"/>
    <n v="6708"/>
    <x v="110"/>
    <s v="Wed"/>
    <d v="2015-04-24T00:00:00"/>
    <n v="2"/>
    <n v="105.7"/>
    <n v="11"/>
    <n v="241.97"/>
    <n v="90724"/>
    <n v="1"/>
    <n v="21.930000000000003"/>
    <s v="Erin"/>
  </r>
  <r>
    <n v="2764"/>
    <n v="1"/>
    <s v="Arnold Johnson"/>
    <s v="Medium"/>
    <n v="0.02"/>
    <s v="After Discount"/>
    <n v="29.74"/>
    <n v="6.64"/>
    <s v="Regular Air"/>
    <s v="Corporate"/>
    <s v="Office Supplies"/>
    <s v="Storage &amp; Organization"/>
    <s v="Small Box"/>
    <x v="715"/>
    <n v="0.7"/>
    <s v="United States"/>
    <s v="East"/>
    <s v="New Jersey"/>
    <s v="Hackensack"/>
    <n v="7601"/>
    <x v="110"/>
    <s v="Wed"/>
    <d v="2015-04-22T00:00:00"/>
    <n v="0"/>
    <n v="-21.06"/>
    <n v="4"/>
    <n v="120.81"/>
    <n v="90724"/>
    <n v="0"/>
    <n v="29.72"/>
    <s v="Erin"/>
  </r>
  <r>
    <n v="2737"/>
    <n v="1"/>
    <s v="Rachel Bates"/>
    <s v="Not Specified"/>
    <n v="0.05"/>
    <s v="After Discount"/>
    <n v="100.98"/>
    <n v="7.18"/>
    <s v="Regular Air"/>
    <s v="Small Business"/>
    <s v="Technology"/>
    <s v="Computer Peripherals"/>
    <s v="Small Box"/>
    <x v="208"/>
    <n v="0.4"/>
    <s v="United States"/>
    <s v="East"/>
    <s v="Vermont"/>
    <s v="Rutland"/>
    <n v="5701"/>
    <x v="110"/>
    <s v="Wed"/>
    <d v="2015-04-24T00:00:00"/>
    <n v="2"/>
    <n v="566.60730000000001"/>
    <n v="8"/>
    <n v="821.17"/>
    <n v="89018"/>
    <n v="1"/>
    <n v="100.93"/>
    <s v="Erin"/>
  </r>
  <r>
    <n v="2114"/>
    <n v="0"/>
    <s v="Paige Mason"/>
    <s v="Critical"/>
    <n v="0.08"/>
    <s v="After Discount"/>
    <n v="2.89"/>
    <n v="0.49"/>
    <s v="Regular Air"/>
    <s v="Corporate"/>
    <s v="Office Supplies"/>
    <s v="Labels"/>
    <s v="Small Box"/>
    <x v="716"/>
    <n v="0.38"/>
    <s v="United States"/>
    <s v="South"/>
    <s v="Virginia"/>
    <s v="Norfolk"/>
    <n v="23518"/>
    <x v="111"/>
    <s v="Thu"/>
    <d v="2015-04-23T00:00:00"/>
    <n v="0"/>
    <n v="38.405999999999999"/>
    <n v="1"/>
    <n v="3.07"/>
    <n v="88404"/>
    <n v="1"/>
    <n v="2.81"/>
    <s v="Sam"/>
  </r>
  <r>
    <n v="1253"/>
    <n v="1"/>
    <s v="Vickie Coates"/>
    <s v="Low"/>
    <n v="0.02"/>
    <s v="After Discount"/>
    <n v="46.89"/>
    <n v="5.0999999999999996"/>
    <s v="Regular Air"/>
    <s v="Home Office"/>
    <s v="Office Supplies"/>
    <s v="Appliances"/>
    <s v="Medium Box"/>
    <x v="584"/>
    <n v="0.46"/>
    <s v="United States"/>
    <s v="Central"/>
    <s v="Texas"/>
    <s v="Cedar Park"/>
    <n v="78613"/>
    <x v="111"/>
    <s v="Thu"/>
    <d v="2015-04-23T00:00:00"/>
    <n v="0"/>
    <n v="421.3485"/>
    <n v="13"/>
    <n v="610.65"/>
    <n v="89981"/>
    <n v="1"/>
    <n v="46.87"/>
    <s v="Chris"/>
  </r>
  <r>
    <n v="1253"/>
    <n v="0"/>
    <s v="Vickie Coates"/>
    <s v="Low"/>
    <n v="0.05"/>
    <s v="After Discount"/>
    <n v="140.97999999999999"/>
    <n v="36.090000000000003"/>
    <s v="Delivery Truck"/>
    <s v="Home Office"/>
    <s v="Furniture"/>
    <s v="Bookcases"/>
    <s v="Jumbo Box"/>
    <x v="592"/>
    <n v="0.77"/>
    <s v="United States"/>
    <s v="Central"/>
    <s v="Texas"/>
    <s v="Cedar Park"/>
    <n v="78613"/>
    <x v="111"/>
    <s v="Thu"/>
    <d v="2015-04-25T00:00:00"/>
    <n v="2"/>
    <n v="-373.09"/>
    <n v="5"/>
    <n v="699.24"/>
    <n v="89981"/>
    <n v="0"/>
    <n v="140.92999999999998"/>
    <s v="Chris"/>
  </r>
  <r>
    <n v="1253"/>
    <n v="0"/>
    <s v="Vickie Coates"/>
    <s v="Low"/>
    <n v="0.1"/>
    <s v="After Discount"/>
    <n v="212.6"/>
    <n v="110.2"/>
    <s v="Delivery Truck"/>
    <s v="Home Office"/>
    <s v="Furniture"/>
    <s v="Tables"/>
    <s v="Jumbo Box"/>
    <x v="29"/>
    <n v="0.73"/>
    <s v="United States"/>
    <s v="Central"/>
    <s v="Texas"/>
    <s v="Cedar Park"/>
    <n v="78613"/>
    <x v="111"/>
    <s v="Thu"/>
    <d v="2015-04-25T00:00:00"/>
    <n v="2"/>
    <n v="-3465.0720000000001"/>
    <n v="12"/>
    <n v="2346.0300000000002"/>
    <n v="89981"/>
    <n v="0"/>
    <n v="212.5"/>
    <s v="Chris"/>
  </r>
  <r>
    <n v="146"/>
    <n v="0"/>
    <s v="Yvonne Fox"/>
    <s v="Medium"/>
    <n v="0.06"/>
    <s v="After Discount"/>
    <n v="180.98"/>
    <n v="26.2"/>
    <s v="Delivery Truck"/>
    <s v="Corporate"/>
    <s v="Furniture"/>
    <s v="Chairs &amp; Chairmats"/>
    <s v="Jumbo Drum"/>
    <x v="717"/>
    <n v="0.59"/>
    <s v="United States"/>
    <s v="Central"/>
    <s v="Texas"/>
    <s v="Watauga"/>
    <n v="76148"/>
    <x v="111"/>
    <s v="Thu"/>
    <d v="2015-04-24T00:00:00"/>
    <n v="1"/>
    <n v="251.4084"/>
    <n v="5"/>
    <n v="929.57"/>
    <n v="91090"/>
    <n v="1"/>
    <n v="180.92"/>
    <s v="Chris"/>
  </r>
  <r>
    <n v="699"/>
    <n v="0"/>
    <s v="Jenny Gold"/>
    <s v="Medium"/>
    <n v="0.03"/>
    <s v="After Discount"/>
    <n v="5.28"/>
    <n v="5.61"/>
    <s v="Regular Air"/>
    <s v="Consumer"/>
    <s v="Office Supplies"/>
    <s v="Paper"/>
    <s v="Small Box"/>
    <x v="718"/>
    <n v="0.4"/>
    <s v="United States"/>
    <s v="West"/>
    <s v="California"/>
    <s v="Los Angeles"/>
    <n v="90041"/>
    <x v="111"/>
    <s v="Thu"/>
    <d v="2015-04-24T00:00:00"/>
    <n v="1"/>
    <n v="-16.670000000000002"/>
    <n v="5"/>
    <n v="32.5"/>
    <n v="44517"/>
    <n v="1"/>
    <n v="5.25"/>
    <s v="William"/>
  </r>
  <r>
    <n v="702"/>
    <n v="1"/>
    <s v="Kelly O'Connor"/>
    <s v="Medium"/>
    <n v="0.03"/>
    <s v="After Discount"/>
    <n v="5.28"/>
    <n v="5.61"/>
    <s v="Regular Air"/>
    <s v="Consumer"/>
    <s v="Office Supplies"/>
    <s v="Paper"/>
    <s v="Small Box"/>
    <x v="718"/>
    <n v="0.4"/>
    <s v="United States"/>
    <s v="West"/>
    <s v="California"/>
    <s v="Santa Rosa"/>
    <n v="95404"/>
    <x v="111"/>
    <s v="Thu"/>
    <d v="2015-04-24T00:00:00"/>
    <n v="1"/>
    <n v="-16.670000000000002"/>
    <n v="1"/>
    <n v="6.5"/>
    <n v="87977"/>
    <n v="1"/>
    <n v="5.25"/>
    <s v="William"/>
  </r>
  <r>
    <n v="1304"/>
    <n v="1"/>
    <s v="Sherri McIntosh"/>
    <s v="Medium"/>
    <n v="0.08"/>
    <s v="After Discount"/>
    <n v="2.88"/>
    <n v="0.5"/>
    <s v="Regular Air"/>
    <s v="Consumer"/>
    <s v="Office Supplies"/>
    <s v="Labels"/>
    <s v="Small Box"/>
    <x v="719"/>
    <n v="0.39"/>
    <s v="United States"/>
    <s v="West"/>
    <s v="Utah"/>
    <s v="West Jordan"/>
    <n v="84084"/>
    <x v="111"/>
    <s v="Thu"/>
    <d v="2015-04-24T00:00:00"/>
    <n v="1"/>
    <n v="6.0305999999999997"/>
    <n v="3"/>
    <n v="8.74"/>
    <n v="87004"/>
    <n v="1"/>
    <n v="2.8"/>
    <s v="William"/>
  </r>
  <r>
    <n v="483"/>
    <n v="0"/>
    <s v="Edgar McKenzie"/>
    <s v="Not Specified"/>
    <n v="0.06"/>
    <s v="After Discount"/>
    <n v="3.36"/>
    <n v="6.27"/>
    <s v="Regular Air"/>
    <s v="Corporate"/>
    <s v="Office Supplies"/>
    <s v="Binders and Binder Accessories"/>
    <s v="Small Box"/>
    <x v="37"/>
    <n v="0.4"/>
    <s v="United States"/>
    <s v="Central"/>
    <s v="Illinois"/>
    <s v="Oswego"/>
    <n v="60543"/>
    <x v="111"/>
    <s v="Thu"/>
    <d v="2015-04-24T00:00:00"/>
    <n v="1"/>
    <n v="-24.057539999999999"/>
    <n v="2"/>
    <n v="8.82"/>
    <n v="90354"/>
    <n v="1"/>
    <n v="3.3"/>
    <s v="Chris"/>
  </r>
  <r>
    <n v="483"/>
    <n v="0"/>
    <s v="Edgar McKenzie"/>
    <s v="Not Specified"/>
    <n v="7.0000000000000007E-2"/>
    <s v="After Discount"/>
    <n v="699.99"/>
    <n v="24.49"/>
    <s v="Regular Air"/>
    <s v="Corporate"/>
    <s v="Technology"/>
    <s v="Copiers and Fax"/>
    <s v="Large Box"/>
    <x v="85"/>
    <n v="0.41"/>
    <s v="United States"/>
    <s v="Central"/>
    <s v="Illinois"/>
    <s v="Oswego"/>
    <n v="60543"/>
    <x v="111"/>
    <s v="Thu"/>
    <d v="2015-04-25T00:00:00"/>
    <n v="2"/>
    <n v="2583.5614799999998"/>
    <n v="9"/>
    <n v="5976.09"/>
    <n v="90354"/>
    <n v="0"/>
    <n v="699.92"/>
    <s v="Chris"/>
  </r>
  <r>
    <n v="1257"/>
    <n v="1"/>
    <s v="Ryan Foster"/>
    <s v="Critical"/>
    <n v="0.04"/>
    <s v="After Discount"/>
    <n v="2.52"/>
    <n v="1.92"/>
    <s v="Regular Air"/>
    <s v="Home Office"/>
    <s v="Office Supplies"/>
    <s v="Scissors, Rulers and Trimmers"/>
    <s v="Wrap Bag"/>
    <x v="720"/>
    <n v="0.82"/>
    <s v="United States"/>
    <s v="West"/>
    <s v="Colorado"/>
    <s v="Aurora"/>
    <n v="80013"/>
    <x v="112"/>
    <s v="Fri"/>
    <d v="2015-04-24T00:00:00"/>
    <n v="0"/>
    <n v="-8.2080000000000002"/>
    <n v="1"/>
    <n v="3.13"/>
    <n v="86536"/>
    <n v="1"/>
    <n v="2.48"/>
    <s v="William"/>
  </r>
  <r>
    <n v="3325"/>
    <n v="1"/>
    <s v="Diane Barr"/>
    <s v="Critical"/>
    <n v="7.0000000000000007E-2"/>
    <s v="After Discount"/>
    <n v="5.58"/>
    <n v="1.99"/>
    <s v="Regular Air"/>
    <s v="Consumer"/>
    <s v="Office Supplies"/>
    <s v="Pens &amp; Art Supplies"/>
    <s v="Wrap Bag"/>
    <x v="721"/>
    <n v="0.46"/>
    <s v="United States"/>
    <s v="West"/>
    <s v="Oregon"/>
    <s v="Coos Bay"/>
    <n v="97420"/>
    <x v="112"/>
    <s v="Fri"/>
    <d v="2015-04-26T00:00:00"/>
    <n v="2"/>
    <n v="23.045999999999999"/>
    <n v="23"/>
    <n v="121.46"/>
    <n v="90987"/>
    <n v="1"/>
    <n v="5.51"/>
    <s v="William"/>
  </r>
  <r>
    <n v="1085"/>
    <n v="0"/>
    <s v="Ted Dunlap"/>
    <s v="High"/>
    <n v="0.04"/>
    <s v="After Discount"/>
    <n v="9.06"/>
    <n v="9.86"/>
    <s v="Regular Air"/>
    <s v="Home Office"/>
    <s v="Office Supplies"/>
    <s v="Paper"/>
    <s v="Small Box"/>
    <x v="722"/>
    <n v="0.4"/>
    <s v="United States"/>
    <s v="East"/>
    <s v="New York"/>
    <s v="Deer Park"/>
    <n v="11729"/>
    <x v="112"/>
    <s v="Fri"/>
    <d v="2015-04-25T00:00:00"/>
    <n v="1"/>
    <n v="-53.25"/>
    <n v="3"/>
    <n v="30.87"/>
    <n v="86123"/>
    <n v="1"/>
    <n v="9.0200000000000014"/>
    <s v="Erin"/>
  </r>
  <r>
    <n v="1086"/>
    <n v="1"/>
    <s v="Leon Peele"/>
    <s v="High"/>
    <n v="0.04"/>
    <s v="After Discount"/>
    <n v="14.27"/>
    <n v="7.27"/>
    <s v="Regular Air"/>
    <s v="Home Office"/>
    <s v="Office Supplies"/>
    <s v="Binders and Binder Accessories"/>
    <s v="Small Box"/>
    <x v="723"/>
    <n v="0.38"/>
    <s v="United States"/>
    <s v="East"/>
    <s v="New York"/>
    <s v="Dix Hills"/>
    <n v="11746"/>
    <x v="112"/>
    <s v="Fri"/>
    <d v="2015-04-25T00:00:00"/>
    <n v="1"/>
    <n v="2.125"/>
    <n v="3"/>
    <n v="45.24"/>
    <n v="86123"/>
    <n v="0"/>
    <n v="14.23"/>
    <s v="Erin"/>
  </r>
  <r>
    <n v="1670"/>
    <n v="1"/>
    <s v="Carolyn Bowling"/>
    <s v="Low"/>
    <n v="0.03"/>
    <s v="After Discount"/>
    <n v="35.409999999999997"/>
    <n v="1.99"/>
    <s v="Regular Air"/>
    <s v="Small Business"/>
    <s v="Technology"/>
    <s v="Computer Peripherals"/>
    <s v="Small Pack"/>
    <x v="724"/>
    <n v="0.43"/>
    <s v="United States"/>
    <s v="South"/>
    <s v="Virginia"/>
    <s v="Blacksburg"/>
    <n v="24060"/>
    <x v="112"/>
    <s v="Fri"/>
    <d v="2015-04-26T00:00:00"/>
    <n v="2"/>
    <n v="1912.422"/>
    <n v="10"/>
    <n v="367.52"/>
    <n v="86722"/>
    <n v="1"/>
    <n v="35.379999999999995"/>
    <s v="Sam"/>
  </r>
  <r>
    <n v="1670"/>
    <n v="0"/>
    <s v="Carolyn Bowling"/>
    <s v="Low"/>
    <n v="0"/>
    <s v=" No Discount"/>
    <n v="142.86000000000001"/>
    <n v="19.989999999999998"/>
    <s v="Regular Air"/>
    <s v="Small Business"/>
    <s v="Office Supplies"/>
    <s v="Storage &amp; Organization"/>
    <s v="Small Box"/>
    <x v="627"/>
    <n v="0.56000000000000005"/>
    <s v="United States"/>
    <s v="South"/>
    <s v="Virginia"/>
    <s v="Blacksburg"/>
    <n v="24060"/>
    <x v="112"/>
    <s v="Fri"/>
    <d v="2015-05-03T00:00:00"/>
    <n v="9"/>
    <n v="-739.32600000000002"/>
    <n v="11"/>
    <n v="1576.35"/>
    <n v="86722"/>
    <n v="0"/>
    <n v="142.86000000000001"/>
    <s v="Sam"/>
  </r>
  <r>
    <n v="1391"/>
    <n v="1"/>
    <s v="Carolyn Greer"/>
    <s v="Not Specified"/>
    <n v="0"/>
    <s v=" No Discount"/>
    <n v="2.88"/>
    <n v="0.7"/>
    <s v="Express Air"/>
    <s v="Consumer"/>
    <s v="Office Supplies"/>
    <s v="Pens &amp; Art Supplies"/>
    <s v="Wrap Bag"/>
    <x v="197"/>
    <n v="0.56000000000000005"/>
    <s v="United States"/>
    <s v="West"/>
    <s v="California"/>
    <s v="Sunnyvale"/>
    <n v="94086"/>
    <x v="112"/>
    <s v="Fri"/>
    <d v="2015-04-24T00:00:00"/>
    <n v="0"/>
    <n v="-0.11"/>
    <n v="1"/>
    <n v="7.96"/>
    <n v="88727"/>
    <n v="1"/>
    <n v="2.88"/>
    <s v="William"/>
  </r>
  <r>
    <n v="2570"/>
    <n v="1"/>
    <s v="Yvonne Stephens"/>
    <s v="Critical"/>
    <n v="0"/>
    <s v=" No Discount"/>
    <n v="4.37"/>
    <n v="5.15"/>
    <s v="Regular Air"/>
    <s v="Consumer"/>
    <s v="Office Supplies"/>
    <s v="Appliances"/>
    <s v="Small Box"/>
    <x v="420"/>
    <n v="0.59"/>
    <s v="United States"/>
    <s v="West"/>
    <s v="California"/>
    <s v="Davis"/>
    <n v="95616"/>
    <x v="113"/>
    <s v="Sat"/>
    <d v="2015-04-27T00:00:00"/>
    <n v="2"/>
    <n v="-150.2604"/>
    <n v="19"/>
    <n v="87.85"/>
    <n v="90327"/>
    <n v="1"/>
    <n v="4.37"/>
    <s v="William"/>
  </r>
  <r>
    <n v="2570"/>
    <n v="0"/>
    <s v="Yvonne Stephens"/>
    <s v="Critical"/>
    <n v="0.01"/>
    <s v="After Discount"/>
    <n v="500.98"/>
    <n v="56"/>
    <s v="Delivery Truck"/>
    <s v="Consumer"/>
    <s v="Furniture"/>
    <s v="Chairs &amp; Chairmats"/>
    <s v="Jumbo Drum"/>
    <x v="725"/>
    <n v="0.6"/>
    <s v="United States"/>
    <s v="West"/>
    <s v="California"/>
    <s v="Davis"/>
    <n v="95616"/>
    <x v="113"/>
    <s v="Sat"/>
    <d v="2015-04-26T00:00:00"/>
    <n v="1"/>
    <n v="4899.1288000000004"/>
    <n v="14"/>
    <n v="7429.63"/>
    <n v="90327"/>
    <n v="0"/>
    <n v="500.97"/>
    <s v="William"/>
  </r>
  <r>
    <n v="2570"/>
    <n v="0"/>
    <s v="Yvonne Stephens"/>
    <s v="Critical"/>
    <n v="0.02"/>
    <s v="After Discount"/>
    <n v="12.58"/>
    <n v="5.16"/>
    <s v="Regular Air"/>
    <s v="Consumer"/>
    <s v="Furniture"/>
    <s v="Office Furnishings"/>
    <s v="Small Box"/>
    <x v="726"/>
    <n v="0.43"/>
    <s v="United States"/>
    <s v="West"/>
    <s v="California"/>
    <s v="Davis"/>
    <n v="95616"/>
    <x v="113"/>
    <s v="Sat"/>
    <d v="2015-04-25T00:00:00"/>
    <n v="0"/>
    <n v="44.712000000000003"/>
    <n v="18"/>
    <n v="224.29"/>
    <n v="90327"/>
    <n v="0"/>
    <n v="12.56"/>
    <s v="William"/>
  </r>
  <r>
    <n v="2570"/>
    <n v="0"/>
    <s v="Yvonne Stephens"/>
    <s v="Critical"/>
    <n v="0.1"/>
    <s v="After Discount"/>
    <n v="7.7"/>
    <n v="3.68"/>
    <s v="Regular Air"/>
    <s v="Consumer"/>
    <s v="Furniture"/>
    <s v="Office Furnishings"/>
    <s v="Wrap Bag"/>
    <x v="727"/>
    <n v="0.52"/>
    <s v="United States"/>
    <s v="West"/>
    <s v="California"/>
    <s v="Davis"/>
    <n v="95616"/>
    <x v="113"/>
    <s v="Sat"/>
    <d v="2015-04-26T00:00:00"/>
    <n v="1"/>
    <n v="-22.626000000000001"/>
    <n v="7"/>
    <n v="51.2"/>
    <n v="90327"/>
    <n v="0"/>
    <n v="7.6000000000000005"/>
    <s v="William"/>
  </r>
  <r>
    <n v="2571"/>
    <n v="1"/>
    <s v="Rosemary O'Brien"/>
    <s v="Critical"/>
    <n v="0.01"/>
    <s v="After Discount"/>
    <n v="500.98"/>
    <n v="56"/>
    <s v="Delivery Truck"/>
    <s v="Consumer"/>
    <s v="Furniture"/>
    <s v="Chairs &amp; Chairmats"/>
    <s v="Jumbo Drum"/>
    <x v="725"/>
    <n v="0.6"/>
    <s v="United States"/>
    <s v="East"/>
    <s v="New York"/>
    <s v="New York City"/>
    <n v="10165"/>
    <x v="113"/>
    <s v="Sat"/>
    <d v="2015-04-26T00:00:00"/>
    <n v="1"/>
    <n v="4260.1120000000001"/>
    <n v="56"/>
    <n v="29718.53"/>
    <n v="50656"/>
    <n v="1"/>
    <n v="500.97"/>
    <s v="Erin"/>
  </r>
  <r>
    <n v="2571"/>
    <n v="0"/>
    <s v="Rosemary O'Brien"/>
    <s v="Critical"/>
    <n v="0.1"/>
    <s v="After Discount"/>
    <n v="7.7"/>
    <n v="3.68"/>
    <s v="Regular Air"/>
    <s v="Consumer"/>
    <s v="Furniture"/>
    <s v="Office Furnishings"/>
    <s v="Wrap Bag"/>
    <x v="727"/>
    <n v="0.52"/>
    <s v="United States"/>
    <s v="East"/>
    <s v="New York"/>
    <s v="New York City"/>
    <n v="10165"/>
    <x v="113"/>
    <s v="Sat"/>
    <d v="2015-04-26T00:00:00"/>
    <n v="1"/>
    <n v="-25.14"/>
    <n v="27"/>
    <n v="197.48"/>
    <n v="50656"/>
    <n v="0"/>
    <n v="7.6000000000000005"/>
    <s v="Erin"/>
  </r>
  <r>
    <n v="3379"/>
    <n v="0"/>
    <s v="Annette McIntyre"/>
    <s v="Critical"/>
    <n v="0.05"/>
    <s v="After Discount"/>
    <n v="3.14"/>
    <n v="1.92"/>
    <s v="Express Air"/>
    <s v="Home Office"/>
    <s v="Office Supplies"/>
    <s v="Scissors, Rulers and Trimmers"/>
    <s v="Wrap Bag"/>
    <x v="467"/>
    <n v="0.84"/>
    <s v="United States"/>
    <s v="South"/>
    <s v="Georgia"/>
    <s v="Kennesaw"/>
    <n v="30144"/>
    <x v="113"/>
    <s v="Sat"/>
    <d v="2015-04-26T00:00:00"/>
    <n v="1"/>
    <n v="1628.37"/>
    <n v="18"/>
    <n v="59.22"/>
    <n v="88839"/>
    <n v="1"/>
    <n v="3.0900000000000003"/>
    <s v="Sam"/>
  </r>
  <r>
    <n v="731"/>
    <n v="1"/>
    <s v="June Herbert"/>
    <s v="High"/>
    <n v="0.09"/>
    <s v="After Discount"/>
    <n v="101.41"/>
    <n v="35"/>
    <s v="Regular Air"/>
    <s v="Consumer"/>
    <s v="Office Supplies"/>
    <s v="Storage &amp; Organization"/>
    <s v="Large Box"/>
    <x v="242"/>
    <n v="0.82"/>
    <s v="United States"/>
    <s v="East"/>
    <s v="Massachusetts"/>
    <s v="Burlington"/>
    <n v="1803"/>
    <x v="114"/>
    <s v="Sun"/>
    <d v="2015-04-27T00:00:00"/>
    <n v="1"/>
    <n v="-801.15480000000002"/>
    <n v="12"/>
    <n v="1178.32"/>
    <n v="90362"/>
    <n v="1"/>
    <n v="101.32"/>
    <s v="Erin"/>
  </r>
  <r>
    <n v="1893"/>
    <n v="1"/>
    <s v="Melanie Burgess"/>
    <s v="Low"/>
    <n v="0.03"/>
    <s v="After Discount"/>
    <n v="180.98"/>
    <n v="26.2"/>
    <s v="Delivery Truck"/>
    <s v="Consumer"/>
    <s v="Furniture"/>
    <s v="Chairs &amp; Chairmats"/>
    <s v="Jumbo Drum"/>
    <x v="717"/>
    <n v="0.59"/>
    <s v="United States"/>
    <s v="Central"/>
    <s v="Missouri"/>
    <s v="Webster Groves"/>
    <n v="63119"/>
    <x v="114"/>
    <s v="Sun"/>
    <d v="2015-04-30T00:00:00"/>
    <n v="4"/>
    <n v="588.54"/>
    <n v="5"/>
    <n v="928.92"/>
    <n v="91262"/>
    <n v="1"/>
    <n v="180.95"/>
    <s v="Chris"/>
  </r>
  <r>
    <n v="2491"/>
    <n v="0"/>
    <s v="Sean N Boyer"/>
    <s v="Low"/>
    <n v="0.06"/>
    <s v="After Discount"/>
    <n v="4.28"/>
    <n v="0.94"/>
    <s v="Regular Air"/>
    <s v="Consumer"/>
    <s v="Office Supplies"/>
    <s v="Pens &amp; Art Supplies"/>
    <s v="Wrap Bag"/>
    <x v="143"/>
    <n v="0.56000000000000005"/>
    <s v="United States"/>
    <s v="West"/>
    <s v="California"/>
    <s v="Los Angeles"/>
    <n v="90045"/>
    <x v="114"/>
    <s v="Sun"/>
    <d v="2015-04-28T00:00:00"/>
    <n v="2"/>
    <n v="0.37"/>
    <n v="9"/>
    <n v="38.96"/>
    <n v="11712"/>
    <n v="1"/>
    <n v="4.2200000000000006"/>
    <s v="William"/>
  </r>
  <r>
    <n v="2495"/>
    <n v="1"/>
    <s v="Maria Block"/>
    <s v="Low"/>
    <n v="0.06"/>
    <s v="After Discount"/>
    <n v="4.28"/>
    <n v="0.94"/>
    <s v="Regular Air"/>
    <s v="Consumer"/>
    <s v="Office Supplies"/>
    <s v="Pens &amp; Art Supplies"/>
    <s v="Wrap Bag"/>
    <x v="143"/>
    <n v="0.56000000000000005"/>
    <s v="United States"/>
    <s v="West"/>
    <s v="Wyoming"/>
    <s v="Rock Springs"/>
    <n v="82901"/>
    <x v="114"/>
    <s v="Sun"/>
    <d v="2015-04-28T00:00:00"/>
    <n v="2"/>
    <n v="0.37"/>
    <n v="2"/>
    <n v="8.66"/>
    <n v="86885"/>
    <n v="1"/>
    <n v="4.2200000000000006"/>
    <s v="William"/>
  </r>
  <r>
    <n v="2489"/>
    <n v="0"/>
    <s v="Craig Liu"/>
    <s v="Medium"/>
    <n v="0.04"/>
    <s v="After Discount"/>
    <n v="419.19"/>
    <n v="19.989999999999998"/>
    <s v="Regular Air"/>
    <s v="Home Office"/>
    <s v="Office Supplies"/>
    <s v="Storage &amp; Organization"/>
    <s v="Small Box"/>
    <x v="690"/>
    <n v="0.57999999999999996"/>
    <s v="United States"/>
    <s v="West"/>
    <s v="California"/>
    <s v="Concord"/>
    <n v="94521"/>
    <x v="114"/>
    <s v="Sun"/>
    <d v="2015-04-27T00:00:00"/>
    <n v="1"/>
    <n v="1388.3559"/>
    <n v="5"/>
    <n v="2012.11"/>
    <n v="86885"/>
    <n v="0"/>
    <n v="419.15"/>
    <s v="William"/>
  </r>
  <r>
    <n v="2491"/>
    <n v="0"/>
    <s v="Sean N Boyer"/>
    <s v="Medium"/>
    <n v="0.04"/>
    <s v="After Discount"/>
    <n v="419.19"/>
    <n v="19.989999999999998"/>
    <s v="Regular Air"/>
    <s v="Home Office"/>
    <s v="Office Supplies"/>
    <s v="Storage &amp; Organization"/>
    <s v="Small Box"/>
    <x v="690"/>
    <n v="0.57999999999999996"/>
    <s v="United States"/>
    <s v="West"/>
    <s v="California"/>
    <s v="Los Angeles"/>
    <n v="90045"/>
    <x v="114"/>
    <s v="Sun"/>
    <d v="2015-04-27T00:00:00"/>
    <n v="1"/>
    <n v="1947.67"/>
    <n v="20"/>
    <n v="8048.45"/>
    <n v="23042"/>
    <n v="1"/>
    <n v="419.15"/>
    <s v="William"/>
  </r>
  <r>
    <n v="2380"/>
    <n v="1"/>
    <s v="Lisa Branch"/>
    <s v="Not Specified"/>
    <n v="7.0000000000000007E-2"/>
    <s v="After Discount"/>
    <n v="3.38"/>
    <n v="0.85"/>
    <s v="Regular Air"/>
    <s v="Small Business"/>
    <s v="Office Supplies"/>
    <s v="Pens &amp; Art Supplies"/>
    <s v="Wrap Bag"/>
    <x v="299"/>
    <n v="0.48"/>
    <s v="United States"/>
    <s v="Central"/>
    <s v="Michigan"/>
    <s v="Grand Rapids"/>
    <n v="49505"/>
    <x v="114"/>
    <s v="Sun"/>
    <d v="2015-04-28T00:00:00"/>
    <n v="2"/>
    <n v="19.04"/>
    <n v="9"/>
    <n v="29.08"/>
    <n v="86654"/>
    <n v="1"/>
    <n v="3.31"/>
    <s v="Chris"/>
  </r>
  <r>
    <n v="2382"/>
    <n v="1"/>
    <s v="Geoffrey Saunders"/>
    <s v="Not Specified"/>
    <n v="7.0000000000000007E-2"/>
    <s v="After Discount"/>
    <n v="3.38"/>
    <n v="0.85"/>
    <s v="Regular Air"/>
    <s v="Small Business"/>
    <s v="Office Supplies"/>
    <s v="Pens &amp; Art Supplies"/>
    <s v="Wrap Bag"/>
    <x v="299"/>
    <n v="0.48"/>
    <s v="United States"/>
    <s v="East"/>
    <s v="New York"/>
    <s v="New York City"/>
    <n v="10024"/>
    <x v="114"/>
    <s v="Sun"/>
    <d v="2015-04-28T00:00:00"/>
    <n v="2"/>
    <n v="19.04"/>
    <n v="34"/>
    <n v="109.86"/>
    <n v="13606"/>
    <n v="1"/>
    <n v="3.31"/>
    <s v="Erin"/>
  </r>
  <r>
    <n v="2468"/>
    <n v="0"/>
    <s v="Rhonda Stein"/>
    <s v="Critical"/>
    <n v="0.09"/>
    <s v="After Discount"/>
    <n v="58.1"/>
    <n v="1.49"/>
    <s v="Express Air"/>
    <s v="Home Office"/>
    <s v="Office Supplies"/>
    <s v="Binders and Binder Accessories"/>
    <s v="Small Box"/>
    <x v="192"/>
    <n v="0.38"/>
    <s v="United States"/>
    <s v="South"/>
    <s v="North Carolina"/>
    <s v="Salisbury"/>
    <n v="28144"/>
    <x v="115"/>
    <s v="Mon"/>
    <d v="2015-04-29T00:00:00"/>
    <n v="2"/>
    <n v="765.75"/>
    <n v="3"/>
    <n v="169.46"/>
    <n v="88135"/>
    <n v="1"/>
    <n v="58.01"/>
    <s v="Sam"/>
  </r>
  <r>
    <n v="983"/>
    <n v="1"/>
    <s v="Sue Drake"/>
    <s v="Low"/>
    <n v="0.09"/>
    <s v="After Discount"/>
    <n v="300.97000000000003"/>
    <n v="7.18"/>
    <s v="Regular Air"/>
    <s v="Corporate"/>
    <s v="Technology"/>
    <s v="Computer Peripherals"/>
    <s v="Small Box"/>
    <x v="697"/>
    <n v="0.48"/>
    <s v="United States"/>
    <s v="South"/>
    <s v="Arkansas"/>
    <s v="Searcy"/>
    <n v="72143"/>
    <x v="115"/>
    <s v="Mon"/>
    <d v="2015-04-27T00:00:00"/>
    <n v="0"/>
    <n v="17.771999999999998"/>
    <n v="10"/>
    <n v="2848.38"/>
    <n v="90201"/>
    <n v="1"/>
    <n v="300.88000000000005"/>
    <s v="Sam"/>
  </r>
  <r>
    <n v="202"/>
    <n v="0"/>
    <s v="Max Small"/>
    <s v="Not Specified"/>
    <n v="0.09"/>
    <s v="After Discount"/>
    <n v="12.28"/>
    <n v="4.8600000000000003"/>
    <s v="Regular Air"/>
    <s v="Corporate"/>
    <s v="Office Supplies"/>
    <s v="Paper"/>
    <s v="Small Box"/>
    <x v="591"/>
    <n v="0.38"/>
    <s v="United States"/>
    <s v="Central"/>
    <s v="Oklahoma"/>
    <s v="Bartlesville"/>
    <n v="74006"/>
    <x v="115"/>
    <s v="Mon"/>
    <d v="2015-04-28T00:00:00"/>
    <n v="1"/>
    <n v="1.73"/>
    <n v="3"/>
    <n v="34.65"/>
    <n v="88971"/>
    <n v="1"/>
    <n v="12.19"/>
    <s v="Chris"/>
  </r>
  <r>
    <n v="762"/>
    <n v="1"/>
    <s v="Stuart Holloway"/>
    <s v="Not Specified"/>
    <n v="0"/>
    <s v=" No Discount"/>
    <n v="125.99"/>
    <n v="8.99"/>
    <s v="Regular Air"/>
    <s v="Small Business"/>
    <s v="Technology"/>
    <s v="Telephones and Communication"/>
    <s v="Small Box"/>
    <x v="246"/>
    <n v="0.56999999999999995"/>
    <s v="United States"/>
    <s v="West"/>
    <s v="Washington"/>
    <s v="Vancouver"/>
    <n v="98661"/>
    <x v="115"/>
    <s v="Mon"/>
    <d v="2015-04-29T00:00:00"/>
    <n v="2"/>
    <n v="613.89576"/>
    <n v="12"/>
    <n v="1362.2"/>
    <n v="87525"/>
    <n v="1"/>
    <n v="125.99"/>
    <s v="William"/>
  </r>
  <r>
    <n v="3320"/>
    <n v="1"/>
    <s v="Alicia Maynard"/>
    <s v="Not Specified"/>
    <n v="0.08"/>
    <s v="After Discount"/>
    <n v="3.28"/>
    <n v="3.97"/>
    <s v="Regular Air"/>
    <s v="Small Business"/>
    <s v="Office Supplies"/>
    <s v="Pens &amp; Art Supplies"/>
    <s v="Wrap Bag"/>
    <x v="59"/>
    <n v="0.56000000000000005"/>
    <s v="United States"/>
    <s v="South"/>
    <s v="Tennessee"/>
    <s v="Jackson"/>
    <n v="38301"/>
    <x v="115"/>
    <s v="Mon"/>
    <d v="2015-04-28T00:00:00"/>
    <n v="1"/>
    <n v="0.42659999999999998"/>
    <n v="18"/>
    <n v="57.24"/>
    <n v="90103"/>
    <n v="1"/>
    <n v="3.1999999999999997"/>
    <s v="Sam"/>
  </r>
  <r>
    <n v="3320"/>
    <n v="0"/>
    <s v="Alicia Maynard"/>
    <s v="Not Specified"/>
    <n v="0.09"/>
    <s v="After Discount"/>
    <n v="40.97"/>
    <n v="8.99"/>
    <s v="Express Air"/>
    <s v="Small Business"/>
    <s v="Office Supplies"/>
    <s v="Pens &amp; Art Supplies"/>
    <s v="Small Pack"/>
    <x v="557"/>
    <n v="0.59"/>
    <s v="United States"/>
    <s v="South"/>
    <s v="Tennessee"/>
    <s v="Jackson"/>
    <n v="38301"/>
    <x v="115"/>
    <s v="Mon"/>
    <d v="2015-04-29T00:00:00"/>
    <n v="2"/>
    <n v="66.215999999999994"/>
    <n v="22"/>
    <n v="824.7"/>
    <n v="90103"/>
    <n v="0"/>
    <n v="40.879999999999995"/>
    <s v="Sam"/>
  </r>
  <r>
    <n v="1439"/>
    <n v="1"/>
    <s v="Kyle Kaufman"/>
    <s v="Critical"/>
    <n v="0.05"/>
    <s v="After Discount"/>
    <n v="6.48"/>
    <n v="6.22"/>
    <s v="Regular Air"/>
    <s v="Corporate"/>
    <s v="Office Supplies"/>
    <s v="Paper"/>
    <s v="Small Box"/>
    <x v="344"/>
    <n v="0.37"/>
    <s v="United States"/>
    <s v="East"/>
    <s v="Ohio"/>
    <s v="Euclid"/>
    <n v="44117"/>
    <x v="116"/>
    <s v="Tue"/>
    <d v="2015-04-29T00:00:00"/>
    <n v="1"/>
    <n v="-29.07"/>
    <n v="3"/>
    <n v="21.46"/>
    <n v="90121"/>
    <n v="1"/>
    <n v="6.4300000000000006"/>
    <s v="Erin"/>
  </r>
  <r>
    <n v="3011"/>
    <n v="1"/>
    <s v="Tammy Raynor"/>
    <s v="Critical"/>
    <n v="0.03"/>
    <s v="After Discount"/>
    <n v="300.64999999999998"/>
    <n v="24.49"/>
    <s v="Regular Air"/>
    <s v="Corporate"/>
    <s v="Office Supplies"/>
    <s v="Appliances"/>
    <s v="Large Box"/>
    <x v="728"/>
    <n v="0.52"/>
    <s v="United States"/>
    <s v="East"/>
    <s v="Massachusetts"/>
    <s v="Boston"/>
    <n v="2113"/>
    <x v="116"/>
    <s v="Tue"/>
    <d v="2015-04-30T00:00:00"/>
    <n v="2"/>
    <n v="1282.4960000000001"/>
    <n v="32"/>
    <n v="9705.4599999999991"/>
    <n v="7623"/>
    <n v="1"/>
    <n v="300.62"/>
    <s v="Erin"/>
  </r>
  <r>
    <n v="3011"/>
    <n v="0"/>
    <s v="Tammy Raynor"/>
    <s v="Critical"/>
    <n v="0.06"/>
    <s v="After Discount"/>
    <n v="49.99"/>
    <n v="19.989999999999998"/>
    <s v="Regular Air"/>
    <s v="Corporate"/>
    <s v="Technology"/>
    <s v="Computer Peripherals"/>
    <s v="Small Box"/>
    <x v="284"/>
    <n v="0.45"/>
    <s v="United States"/>
    <s v="East"/>
    <s v="Massachusetts"/>
    <s v="Boston"/>
    <n v="2113"/>
    <x v="116"/>
    <s v="Tue"/>
    <d v="2015-04-30T00:00:00"/>
    <n v="2"/>
    <n v="17.2"/>
    <n v="67"/>
    <n v="3247.54"/>
    <n v="7623"/>
    <n v="0"/>
    <n v="49.93"/>
    <s v="Erin"/>
  </r>
  <r>
    <n v="3011"/>
    <n v="0"/>
    <s v="Tammy Raynor"/>
    <s v="Critical"/>
    <n v="0.1"/>
    <s v="After Discount"/>
    <n v="104.85"/>
    <n v="4.6500000000000004"/>
    <s v="Regular Air"/>
    <s v="Corporate"/>
    <s v="Office Supplies"/>
    <s v="Paper"/>
    <s v="Small Box"/>
    <x v="729"/>
    <n v="0.37"/>
    <s v="United States"/>
    <s v="East"/>
    <s v="Massachusetts"/>
    <s v="Boston"/>
    <n v="2113"/>
    <x v="116"/>
    <s v="Tue"/>
    <d v="2015-04-29T00:00:00"/>
    <n v="1"/>
    <n v="1184.1199999999999"/>
    <n v="58"/>
    <n v="5582.63"/>
    <n v="7623"/>
    <n v="0"/>
    <n v="104.75"/>
    <s v="Erin"/>
  </r>
  <r>
    <n v="3012"/>
    <n v="1"/>
    <s v="Annie Livingston"/>
    <s v="Critical"/>
    <n v="0.03"/>
    <s v="After Discount"/>
    <n v="300.64999999999998"/>
    <n v="24.49"/>
    <s v="Regular Air"/>
    <s v="Corporate"/>
    <s v="Office Supplies"/>
    <s v="Appliances"/>
    <s v="Large Box"/>
    <x v="728"/>
    <n v="0.52"/>
    <s v="United States"/>
    <s v="East"/>
    <s v="New York"/>
    <s v="Rochester"/>
    <n v="14609"/>
    <x v="116"/>
    <s v="Tue"/>
    <d v="2015-04-30T00:00:00"/>
    <n v="2"/>
    <n v="1474.8704"/>
    <n v="8"/>
    <n v="2426.36"/>
    <n v="86346"/>
    <n v="1"/>
    <n v="300.62"/>
    <s v="Erin"/>
  </r>
  <r>
    <n v="3012"/>
    <n v="0"/>
    <s v="Annie Livingston"/>
    <s v="Critical"/>
    <n v="0.06"/>
    <s v="After Discount"/>
    <n v="49.99"/>
    <n v="19.989999999999998"/>
    <s v="Regular Air"/>
    <s v="Corporate"/>
    <s v="Technology"/>
    <s v="Computer Peripherals"/>
    <s v="Small Box"/>
    <x v="284"/>
    <n v="0.45"/>
    <s v="United States"/>
    <s v="East"/>
    <s v="New York"/>
    <s v="Rochester"/>
    <n v="14609"/>
    <x v="116"/>
    <s v="Tue"/>
    <d v="2015-04-30T00:00:00"/>
    <n v="2"/>
    <n v="19.78"/>
    <n v="17"/>
    <n v="824"/>
    <n v="86346"/>
    <n v="0"/>
    <n v="49.93"/>
    <s v="Erin"/>
  </r>
  <r>
    <n v="3012"/>
    <n v="0"/>
    <s v="Annie Livingston"/>
    <s v="Critical"/>
    <n v="0.1"/>
    <s v="After Discount"/>
    <n v="104.85"/>
    <n v="4.6500000000000004"/>
    <s v="Regular Air"/>
    <s v="Corporate"/>
    <s v="Office Supplies"/>
    <s v="Paper"/>
    <s v="Small Box"/>
    <x v="729"/>
    <n v="0.37"/>
    <s v="United States"/>
    <s v="East"/>
    <s v="New York"/>
    <s v="Rochester"/>
    <n v="14609"/>
    <x v="116"/>
    <s v="Tue"/>
    <d v="2015-04-29T00:00:00"/>
    <n v="1"/>
    <n v="929.79570000000001"/>
    <n v="14"/>
    <n v="1347.53"/>
    <n v="86346"/>
    <n v="0"/>
    <n v="104.75"/>
    <s v="Erin"/>
  </r>
  <r>
    <n v="2254"/>
    <n v="0"/>
    <s v="Jeff Meadows"/>
    <s v="High"/>
    <n v="0.1"/>
    <s v="After Discount"/>
    <n v="48.91"/>
    <n v="5.97"/>
    <s v="Regular Air"/>
    <s v="Corporate"/>
    <s v="Office Supplies"/>
    <s v="Paper"/>
    <s v="Small Box"/>
    <x v="730"/>
    <n v="0.38"/>
    <s v="United States"/>
    <s v="South"/>
    <s v="Kentucky"/>
    <s v="Paducah"/>
    <n v="42003"/>
    <x v="116"/>
    <s v="Tue"/>
    <d v="2015-04-30T00:00:00"/>
    <n v="2"/>
    <n v="156.74340000000001"/>
    <n v="14"/>
    <n v="618.96"/>
    <n v="89279"/>
    <n v="1"/>
    <n v="48.809999999999995"/>
    <s v="Sam"/>
  </r>
  <r>
    <n v="2254"/>
    <n v="0"/>
    <s v="Jeff Meadows"/>
    <s v="High"/>
    <n v="0.08"/>
    <s v="After Discount"/>
    <n v="5.98"/>
    <n v="5.46"/>
    <s v="Regular Air"/>
    <s v="Corporate"/>
    <s v="Office Supplies"/>
    <s v="Paper"/>
    <s v="Small Box"/>
    <x v="370"/>
    <n v="0.36"/>
    <s v="United States"/>
    <s v="South"/>
    <s v="Kentucky"/>
    <s v="Paducah"/>
    <n v="42003"/>
    <x v="116"/>
    <s v="Tue"/>
    <d v="2015-04-28T00:00:00"/>
    <n v="0"/>
    <n v="110.11799999999999"/>
    <n v="13"/>
    <n v="77.540000000000006"/>
    <n v="89279"/>
    <n v="0"/>
    <n v="5.9"/>
    <s v="Sam"/>
  </r>
  <r>
    <n v="2912"/>
    <n v="1"/>
    <s v="Hannah Carver"/>
    <s v="High"/>
    <n v="0.04"/>
    <s v="After Discount"/>
    <n v="4.13"/>
    <n v="0.99"/>
    <s v="Express Air"/>
    <s v="Home Office"/>
    <s v="Office Supplies"/>
    <s v="Labels"/>
    <s v="Small Box"/>
    <x v="89"/>
    <n v="0.39"/>
    <s v="United States"/>
    <s v="Central"/>
    <s v="North Dakota"/>
    <s v="Grand Forks"/>
    <n v="58201"/>
    <x v="116"/>
    <s v="Tue"/>
    <d v="2015-04-30T00:00:00"/>
    <n v="2"/>
    <n v="22.307700000000001"/>
    <n v="7"/>
    <n v="32.33"/>
    <n v="87396"/>
    <n v="1"/>
    <n v="4.09"/>
    <s v="Chris"/>
  </r>
  <r>
    <n v="2912"/>
    <n v="0"/>
    <s v="Hannah Carver"/>
    <s v="High"/>
    <n v="0.06"/>
    <s v="After Discount"/>
    <n v="55.48"/>
    <n v="14.3"/>
    <s v="Regular Air"/>
    <s v="Home Office"/>
    <s v="Office Supplies"/>
    <s v="Paper"/>
    <s v="Small Box"/>
    <x v="270"/>
    <n v="0.37"/>
    <s v="United States"/>
    <s v="Central"/>
    <s v="North Dakota"/>
    <s v="Grand Forks"/>
    <n v="58201"/>
    <x v="116"/>
    <s v="Tue"/>
    <d v="2015-04-30T00:00:00"/>
    <n v="2"/>
    <n v="443.02140000000003"/>
    <n v="12"/>
    <n v="642.05999999999995"/>
    <n v="87396"/>
    <n v="0"/>
    <n v="55.419999999999995"/>
    <s v="Chris"/>
  </r>
  <r>
    <n v="3359"/>
    <n v="1"/>
    <s v="Jeffrey Cheng"/>
    <s v="High"/>
    <n v="0.09"/>
    <s v="After Discount"/>
    <n v="28.53"/>
    <n v="1.49"/>
    <s v="Regular Air"/>
    <s v="Home Office"/>
    <s v="Office Supplies"/>
    <s v="Binders and Binder Accessories"/>
    <s v="Small Box"/>
    <x v="581"/>
    <n v="0.38"/>
    <s v="United States"/>
    <s v="Central"/>
    <s v="Wisconsin"/>
    <s v="Wauwatosa"/>
    <n v="53213"/>
    <x v="116"/>
    <s v="Tue"/>
    <d v="2015-04-30T00:00:00"/>
    <n v="2"/>
    <n v="107.45462000000001"/>
    <n v="6"/>
    <n v="157.33000000000001"/>
    <n v="91437"/>
    <n v="1"/>
    <n v="28.44"/>
    <s v="Chris"/>
  </r>
  <r>
    <n v="234"/>
    <n v="0"/>
    <s v="Don Cameron"/>
    <s v="Low"/>
    <n v="0.06"/>
    <s v="After Discount"/>
    <n v="3.34"/>
    <n v="7.49"/>
    <s v="Express Air"/>
    <s v="Small Business"/>
    <s v="Office Supplies"/>
    <s v="Pens &amp; Art Supplies"/>
    <s v="Wrap Bag"/>
    <x v="731"/>
    <n v="0.54"/>
    <s v="United States"/>
    <s v="Central"/>
    <s v="Iowa"/>
    <s v="Newton"/>
    <n v="50208"/>
    <x v="116"/>
    <s v="Tue"/>
    <d v="2015-04-30T00:00:00"/>
    <n v="2"/>
    <n v="-175.86"/>
    <n v="8"/>
    <n v="27.45"/>
    <n v="90239"/>
    <n v="1"/>
    <n v="3.28"/>
    <s v="Chris"/>
  </r>
  <r>
    <n v="1217"/>
    <n v="1"/>
    <s v="Billy Perry Browning"/>
    <s v="Medium"/>
    <n v="0.09"/>
    <s v="After Discount"/>
    <n v="130.97999999999999"/>
    <n v="30"/>
    <s v="Delivery Truck"/>
    <s v="Small Business"/>
    <s v="Furniture"/>
    <s v="Chairs &amp; Chairmats"/>
    <s v="Jumbo Drum"/>
    <x v="692"/>
    <n v="0.78"/>
    <s v="United States"/>
    <s v="East"/>
    <s v="Massachusetts"/>
    <s v="Boston"/>
    <n v="2112"/>
    <x v="116"/>
    <s v="Tue"/>
    <d v="2015-05-01T00:00:00"/>
    <n v="3"/>
    <n v="-421.76"/>
    <n v="41"/>
    <n v="5258.94"/>
    <n v="54595"/>
    <n v="1"/>
    <n v="130.88999999999999"/>
    <s v="Erin"/>
  </r>
  <r>
    <n v="1226"/>
    <n v="1"/>
    <s v="Ken Cash"/>
    <s v="Medium"/>
    <n v="0.02"/>
    <s v="After Discount"/>
    <n v="8.34"/>
    <n v="2.64"/>
    <s v="Regular Air"/>
    <s v="Small Business"/>
    <s v="Office Supplies"/>
    <s v="Scissors, Rulers and Trimmers"/>
    <s v="Small Pack"/>
    <x v="282"/>
    <n v="0.59"/>
    <s v="United States"/>
    <s v="East"/>
    <s v="Rhode Island"/>
    <s v="Pawtucket"/>
    <n v="2861"/>
    <x v="116"/>
    <s v="Tue"/>
    <d v="2015-04-30T00:00:00"/>
    <n v="2"/>
    <n v="6.79"/>
    <n v="8"/>
    <n v="66.739999999999995"/>
    <n v="90800"/>
    <n v="1"/>
    <n v="8.32"/>
    <s v="Erin"/>
  </r>
  <r>
    <n v="1227"/>
    <n v="1"/>
    <s v="Elsie Hwang"/>
    <s v="Medium"/>
    <n v="0.09"/>
    <s v="After Discount"/>
    <n v="130.97999999999999"/>
    <n v="30"/>
    <s v="Delivery Truck"/>
    <s v="Small Business"/>
    <s v="Furniture"/>
    <s v="Chairs &amp; Chairmats"/>
    <s v="Jumbo Drum"/>
    <x v="692"/>
    <n v="0.78"/>
    <s v="United States"/>
    <s v="East"/>
    <s v="Vermont"/>
    <s v="South Burlington"/>
    <n v="5403"/>
    <x v="116"/>
    <s v="Tue"/>
    <d v="2015-05-01T00:00:00"/>
    <n v="3"/>
    <n v="-421.76"/>
    <n v="10"/>
    <n v="1282.67"/>
    <n v="90800"/>
    <n v="0"/>
    <n v="130.88999999999999"/>
    <s v="Erin"/>
  </r>
  <r>
    <n v="2353"/>
    <n v="1"/>
    <s v="Patrick Lowry"/>
    <s v="Critical"/>
    <n v="0.04"/>
    <s v="After Discount"/>
    <n v="5.98"/>
    <n v="0.96"/>
    <s v="Regular Air"/>
    <s v="Corporate"/>
    <s v="Office Supplies"/>
    <s v="Pens &amp; Art Supplies"/>
    <s v="Wrap Bag"/>
    <x v="408"/>
    <n v="0.6"/>
    <s v="United States"/>
    <s v="East"/>
    <s v="Maryland"/>
    <s v="Edgewood"/>
    <n v="21040"/>
    <x v="117"/>
    <s v="Wed"/>
    <d v="2015-04-30T00:00:00"/>
    <n v="1"/>
    <n v="52.697600000000001"/>
    <n v="22"/>
    <n v="131.79"/>
    <n v="86164"/>
    <n v="1"/>
    <n v="5.94"/>
    <s v="Erin"/>
  </r>
  <r>
    <n v="2353"/>
    <n v="0"/>
    <s v="Patrick Lowry"/>
    <s v="Critical"/>
    <n v="0.01"/>
    <s v="After Discount"/>
    <n v="20.99"/>
    <n v="0.99"/>
    <s v="Regular Air"/>
    <s v="Corporate"/>
    <s v="Technology"/>
    <s v="Telephones and Communication"/>
    <s v="Wrap Bag"/>
    <x v="732"/>
    <n v="0.56999999999999995"/>
    <s v="United States"/>
    <s v="East"/>
    <s v="Maryland"/>
    <s v="Edgewood"/>
    <n v="21040"/>
    <x v="117"/>
    <s v="Wed"/>
    <d v="2015-04-30T00:00:00"/>
    <n v="1"/>
    <n v="-78.194159999999997"/>
    <n v="2"/>
    <n v="35.33"/>
    <n v="86164"/>
    <n v="0"/>
    <n v="20.979999999999997"/>
    <s v="Erin"/>
  </r>
  <r>
    <n v="782"/>
    <n v="1"/>
    <s v="Sarah N Becker"/>
    <s v="High"/>
    <n v="0.04"/>
    <s v="After Discount"/>
    <n v="34.76"/>
    <n v="5.49"/>
    <s v="Regular Air"/>
    <s v="Small Business"/>
    <s v="Office Supplies"/>
    <s v="Storage &amp; Organization"/>
    <s v="Small Box"/>
    <x v="733"/>
    <n v="0.6"/>
    <s v="United States"/>
    <s v="West"/>
    <s v="California"/>
    <s v="Whittier"/>
    <n v="90604"/>
    <x v="117"/>
    <s v="Wed"/>
    <d v="2015-04-30T00:00:00"/>
    <n v="1"/>
    <n v="192.51689999999999"/>
    <n v="8"/>
    <n v="279.01"/>
    <n v="90962"/>
    <n v="1"/>
    <n v="34.72"/>
    <s v="William"/>
  </r>
  <r>
    <n v="803"/>
    <n v="1"/>
    <s v="Marianne Goldstein"/>
    <s v="Medium"/>
    <n v="0.03"/>
    <s v="After Discount"/>
    <n v="35.99"/>
    <n v="5"/>
    <s v="Regular Air"/>
    <s v="Small Business"/>
    <s v="Technology"/>
    <s v="Telephones and Communication"/>
    <s v="Small Box"/>
    <x v="303"/>
    <n v="0.85"/>
    <s v="United States"/>
    <s v="South"/>
    <s v="Florida"/>
    <s v="New Smyrna Beach"/>
    <n v="32168"/>
    <x v="117"/>
    <s v="Wed"/>
    <d v="2015-04-30T00:00:00"/>
    <n v="1"/>
    <n v="-184.548"/>
    <n v="3"/>
    <n v="93.82"/>
    <n v="90048"/>
    <n v="1"/>
    <n v="35.96"/>
    <s v="Sam"/>
  </r>
  <r>
    <n v="2115"/>
    <n v="1"/>
    <s v="Jeffrey Lloyd"/>
    <s v="Medium"/>
    <n v="0.02"/>
    <s v="After Discount"/>
    <n v="95.95"/>
    <n v="74.349999999999994"/>
    <s v="Delivery Truck"/>
    <s v="Corporate"/>
    <s v="Furniture"/>
    <s v="Chairs &amp; Chairmats"/>
    <s v="Jumbo Drum"/>
    <x v="734"/>
    <n v="0.56999999999999995"/>
    <s v="United States"/>
    <s v="South"/>
    <s v="Virginia"/>
    <s v="Oakton"/>
    <n v="22124"/>
    <x v="117"/>
    <s v="Wed"/>
    <d v="2015-05-01T00:00:00"/>
    <n v="2"/>
    <n v="636.52200000000005"/>
    <n v="14"/>
    <n v="1377.46"/>
    <n v="88406"/>
    <n v="1"/>
    <n v="95.93"/>
    <s v="Sam"/>
  </r>
  <r>
    <n v="3381"/>
    <n v="0"/>
    <s v="Christopher Norton Patterson"/>
    <s v="Medium"/>
    <n v="0.02"/>
    <s v="After Discount"/>
    <n v="28.53"/>
    <n v="1.49"/>
    <s v="Regular Air"/>
    <s v="Home Office"/>
    <s v="Office Supplies"/>
    <s v="Binders and Binder Accessories"/>
    <s v="Small Box"/>
    <x v="581"/>
    <n v="0.38"/>
    <s v="United States"/>
    <s v="South"/>
    <s v="Georgia"/>
    <s v="Macon"/>
    <n v="31204"/>
    <x v="117"/>
    <s v="Wed"/>
    <d v="2015-04-29T00:00:00"/>
    <n v="0"/>
    <n v="1.992"/>
    <n v="18"/>
    <n v="513.33000000000004"/>
    <n v="88840"/>
    <n v="1"/>
    <n v="28.51"/>
    <s v="Sam"/>
  </r>
  <r>
    <n v="3393"/>
    <n v="0"/>
    <s v="Irene Murphy"/>
    <s v="Medium"/>
    <n v="0.08"/>
    <s v="After Discount"/>
    <n v="125.99"/>
    <n v="7.69"/>
    <s v="Regular Air"/>
    <s v="Consumer"/>
    <s v="Technology"/>
    <s v="Telephones and Communication"/>
    <s v="Small Box"/>
    <x v="199"/>
    <n v="0.59"/>
    <s v="United States"/>
    <s v="West"/>
    <s v="Washington"/>
    <s v="Pullman"/>
    <n v="99163"/>
    <x v="117"/>
    <s v="Wed"/>
    <d v="2015-04-30T00:00:00"/>
    <n v="1"/>
    <n v="374.625"/>
    <n v="7"/>
    <n v="710.36"/>
    <n v="87908"/>
    <n v="1"/>
    <n v="125.91"/>
    <s v="William"/>
  </r>
  <r>
    <n v="617"/>
    <n v="1"/>
    <s v="Brett Schultz"/>
    <s v="Not Specified"/>
    <n v="0.02"/>
    <s v="After Discount"/>
    <n v="15.57"/>
    <n v="1.39"/>
    <s v="Regular Air"/>
    <s v="Consumer"/>
    <s v="Office Supplies"/>
    <s v="Envelopes"/>
    <s v="Small Box"/>
    <x v="735"/>
    <n v="0.38"/>
    <s v="United States"/>
    <s v="West"/>
    <s v="Colorado"/>
    <s v="Pueblo"/>
    <n v="81001"/>
    <x v="117"/>
    <s v="Wed"/>
    <d v="2015-04-30T00:00:00"/>
    <n v="1"/>
    <n v="23.5428"/>
    <n v="3"/>
    <n v="46.23"/>
    <n v="88198"/>
    <n v="1"/>
    <n v="15.55"/>
    <s v="William"/>
  </r>
  <r>
    <n v="617"/>
    <n v="0"/>
    <s v="Brett Schultz"/>
    <s v="Not Specified"/>
    <n v="0.02"/>
    <s v="After Discount"/>
    <n v="20.89"/>
    <n v="11.52"/>
    <s v="Regular Air"/>
    <s v="Consumer"/>
    <s v="Office Supplies"/>
    <s v="Storage &amp; Organization"/>
    <s v="Small Box"/>
    <x v="597"/>
    <n v="0.83"/>
    <s v="United States"/>
    <s v="West"/>
    <s v="Colorado"/>
    <s v="Pueblo"/>
    <n v="81001"/>
    <x v="117"/>
    <s v="Wed"/>
    <d v="2015-04-30T00:00:00"/>
    <n v="1"/>
    <n v="-276.11279999999999"/>
    <n v="13"/>
    <n v="279.27999999999997"/>
    <n v="88198"/>
    <n v="0"/>
    <n v="20.87"/>
    <s v="William"/>
  </r>
  <r>
    <n v="618"/>
    <n v="0"/>
    <s v="Robert Cowan"/>
    <s v="Not Specified"/>
    <n v="0.06"/>
    <s v="After Discount"/>
    <n v="5.38"/>
    <n v="5.24"/>
    <s v="Express Air"/>
    <s v="Consumer"/>
    <s v="Office Supplies"/>
    <s v="Binders and Binder Accessories"/>
    <s v="Small Box"/>
    <x v="736"/>
    <n v="0.36"/>
    <s v="United States"/>
    <s v="West"/>
    <s v="Colorado"/>
    <s v="Pueblo West"/>
    <n v="81007"/>
    <x v="117"/>
    <s v="Wed"/>
    <d v="2015-04-30T00:00:00"/>
    <n v="1"/>
    <n v="-64.670940000000002"/>
    <n v="14"/>
    <n v="81.819999999999993"/>
    <n v="88198"/>
    <n v="0"/>
    <n v="5.32"/>
    <s v="William"/>
  </r>
  <r>
    <n v="618"/>
    <n v="0"/>
    <s v="Robert Cowan"/>
    <s v="Not Specified"/>
    <n v="0.03"/>
    <s v="After Discount"/>
    <n v="7.35"/>
    <n v="5.96"/>
    <s v="Regular Air"/>
    <s v="Consumer"/>
    <s v="Office Supplies"/>
    <s v="Paper"/>
    <s v="Small Box"/>
    <x v="737"/>
    <n v="0.38"/>
    <s v="United States"/>
    <s v="West"/>
    <s v="Colorado"/>
    <s v="Pueblo West"/>
    <n v="81007"/>
    <x v="117"/>
    <s v="Wed"/>
    <d v="2015-04-30T00:00:00"/>
    <n v="1"/>
    <n v="-11.113200000000001"/>
    <n v="1"/>
    <n v="13.16"/>
    <n v="88198"/>
    <n v="0"/>
    <n v="7.3199999999999994"/>
    <s v="William"/>
  </r>
  <r>
    <n v="638"/>
    <n v="1"/>
    <s v="Brooke Shepherd"/>
    <s v="Critical"/>
    <n v="0.06"/>
    <s v="After Discount"/>
    <n v="65.989999999999995"/>
    <n v="8.8000000000000007"/>
    <s v="Express Air"/>
    <s v="Consumer"/>
    <s v="Technology"/>
    <s v="Telephones and Communication"/>
    <s v="Small Box"/>
    <x v="132"/>
    <n v="0.57999999999999996"/>
    <s v="United States"/>
    <s v="West"/>
    <s v="California"/>
    <s v="Santa Cruz"/>
    <n v="95062"/>
    <x v="118"/>
    <s v="Thu"/>
    <d v="2015-05-01T00:00:00"/>
    <n v="1"/>
    <n v="288.08999999999997"/>
    <n v="9"/>
    <n v="506.38"/>
    <n v="87954"/>
    <n v="1"/>
    <n v="65.929999999999993"/>
    <s v="William"/>
  </r>
  <r>
    <n v="638"/>
    <n v="0"/>
    <s v="Brooke Shepherd"/>
    <s v="Critical"/>
    <n v="0"/>
    <s v=" No Discount"/>
    <n v="195.99"/>
    <n v="4.2"/>
    <s v="Express Air"/>
    <s v="Consumer"/>
    <s v="Technology"/>
    <s v="Telephones and Communication"/>
    <s v="Small Box"/>
    <x v="738"/>
    <n v="0.56999999999999995"/>
    <s v="United States"/>
    <s v="West"/>
    <s v="California"/>
    <s v="Santa Cruz"/>
    <n v="95062"/>
    <x v="118"/>
    <s v="Thu"/>
    <d v="2015-05-02T00:00:00"/>
    <n v="2"/>
    <n v="719.47680000000003"/>
    <n v="6"/>
    <n v="1042.72"/>
    <n v="87954"/>
    <n v="0"/>
    <n v="195.99"/>
    <s v="William"/>
  </r>
  <r>
    <n v="640"/>
    <n v="0"/>
    <s v="Neal Wolfe"/>
    <s v="Critical"/>
    <n v="0.06"/>
    <s v="After Discount"/>
    <n v="65.989999999999995"/>
    <n v="8.8000000000000007"/>
    <s v="Express Air"/>
    <s v="Consumer"/>
    <s v="Technology"/>
    <s v="Telephones and Communication"/>
    <s v="Small Box"/>
    <x v="132"/>
    <n v="0.57999999999999996"/>
    <s v="United States"/>
    <s v="West"/>
    <s v="Washington"/>
    <s v="Seattle"/>
    <n v="98119"/>
    <x v="118"/>
    <s v="Thu"/>
    <d v="2015-05-01T00:00:00"/>
    <n v="1"/>
    <n v="288.08999999999997"/>
    <n v="34"/>
    <n v="1912.98"/>
    <n v="45380"/>
    <n v="1"/>
    <n v="65.929999999999993"/>
    <s v="William"/>
  </r>
  <r>
    <n v="640"/>
    <n v="0"/>
    <s v="Neal Wolfe"/>
    <s v="Critical"/>
    <n v="0"/>
    <s v=" No Discount"/>
    <n v="195.99"/>
    <n v="4.2"/>
    <s v="Express Air"/>
    <s v="Consumer"/>
    <s v="Technology"/>
    <s v="Telephones and Communication"/>
    <s v="Small Box"/>
    <x v="738"/>
    <n v="0.56999999999999995"/>
    <s v="United States"/>
    <s v="West"/>
    <s v="Washington"/>
    <s v="Seattle"/>
    <n v="98119"/>
    <x v="118"/>
    <s v="Thu"/>
    <d v="2015-05-02T00:00:00"/>
    <n v="2"/>
    <n v="1030.509"/>
    <n v="24"/>
    <n v="4170.87"/>
    <n v="45380"/>
    <n v="0"/>
    <n v="195.99"/>
    <s v="William"/>
  </r>
  <r>
    <n v="851"/>
    <n v="0"/>
    <s v="Helen H Heller"/>
    <s v="Critical"/>
    <n v="0.06"/>
    <s v="After Discount"/>
    <n v="1.26"/>
    <n v="0.7"/>
    <s v="Regular Air"/>
    <s v="Corporate"/>
    <s v="Office Supplies"/>
    <s v="Rubber Bands"/>
    <s v="Wrap Bag"/>
    <x v="739"/>
    <n v="0.81"/>
    <s v="United States"/>
    <s v="West"/>
    <s v="California"/>
    <s v="Hacienda Heights"/>
    <n v="91745"/>
    <x v="118"/>
    <s v="Thu"/>
    <d v="2015-04-30T00:00:00"/>
    <n v="0"/>
    <n v="-6.6096000000000004"/>
    <n v="4"/>
    <n v="5.28"/>
    <n v="88571"/>
    <n v="1"/>
    <n v="1.2"/>
    <s v="William"/>
  </r>
  <r>
    <n v="854"/>
    <n v="1"/>
    <s v="Karen Hendricks"/>
    <s v="Critical"/>
    <n v="0.06"/>
    <s v="After Discount"/>
    <n v="1.76"/>
    <n v="0.7"/>
    <s v="Regular Air"/>
    <s v="Corporate"/>
    <s v="Office Supplies"/>
    <s v="Pens &amp; Art Supplies"/>
    <s v="Wrap Bag"/>
    <x v="532"/>
    <n v="0.56000000000000005"/>
    <s v="United States"/>
    <s v="East"/>
    <s v="Connecticut"/>
    <s v="Branford"/>
    <n v="6405"/>
    <x v="118"/>
    <s v="Thu"/>
    <d v="2015-05-02T00:00:00"/>
    <n v="2"/>
    <n v="1.2236"/>
    <n v="22"/>
    <n v="39.26"/>
    <n v="88571"/>
    <n v="0"/>
    <n v="1.7"/>
    <s v="Erin"/>
  </r>
  <r>
    <n v="855"/>
    <n v="1"/>
    <s v="Jacob Lanier"/>
    <s v="Critical"/>
    <n v="0.02"/>
    <s v="After Discount"/>
    <n v="24.98"/>
    <n v="8.7899999999999991"/>
    <s v="Regular Air"/>
    <s v="Corporate"/>
    <s v="Office Supplies"/>
    <s v="Storage &amp; Organization"/>
    <s v="Small Box"/>
    <x v="740"/>
    <n v="0.66"/>
    <s v="United States"/>
    <s v="East"/>
    <s v="Connecticut"/>
    <s v="Danbury"/>
    <n v="6810"/>
    <x v="118"/>
    <s v="Thu"/>
    <d v="2015-05-01T00:00:00"/>
    <n v="1"/>
    <n v="4.3148"/>
    <n v="23"/>
    <n v="606.51"/>
    <n v="88571"/>
    <n v="0"/>
    <n v="24.96"/>
    <s v="Erin"/>
  </r>
  <r>
    <n v="858"/>
    <n v="1"/>
    <s v="Arthur Brady"/>
    <s v="Critical"/>
    <n v="0.05"/>
    <s v="After Discount"/>
    <n v="35.99"/>
    <n v="5.99"/>
    <s v="Express Air"/>
    <s v="Corporate"/>
    <s v="Technology"/>
    <s v="Telephones and Communication"/>
    <s v="Wrap Bag"/>
    <x v="442"/>
    <n v="0.38"/>
    <s v="United States"/>
    <s v="East"/>
    <s v="Maine"/>
    <s v="Lewiston"/>
    <n v="4240"/>
    <x v="118"/>
    <s v="Thu"/>
    <d v="2015-05-02T00:00:00"/>
    <n v="2"/>
    <n v="-125.83296"/>
    <n v="2"/>
    <n v="64.89"/>
    <n v="88571"/>
    <n v="0"/>
    <n v="35.940000000000005"/>
    <s v="Erin"/>
  </r>
  <r>
    <n v="2704"/>
    <n v="1"/>
    <s v="Juan Gold"/>
    <s v="Critical"/>
    <n v="0.06"/>
    <s v="After Discount"/>
    <n v="3.6"/>
    <n v="2.2000000000000002"/>
    <s v="Regular Air"/>
    <s v="Consumer"/>
    <s v="Office Supplies"/>
    <s v="Paper"/>
    <s v="Wrap Bag"/>
    <x v="447"/>
    <n v="0.39"/>
    <s v="United States"/>
    <s v="South"/>
    <s v="Florida"/>
    <s v="Pensacola"/>
    <n v="32503"/>
    <x v="118"/>
    <s v="Thu"/>
    <d v="2015-05-02T00:00:00"/>
    <n v="2"/>
    <n v="2755.6421999999998"/>
    <n v="4"/>
    <n v="15.19"/>
    <n v="91407"/>
    <n v="1"/>
    <n v="3.54"/>
    <s v="Sam"/>
  </r>
  <r>
    <n v="1352"/>
    <n v="1"/>
    <s v="Vivian Clarke"/>
    <s v="High"/>
    <n v="0.05"/>
    <s v="After Discount"/>
    <n v="17.670000000000002"/>
    <n v="8.99"/>
    <s v="Regular Air"/>
    <s v="Home Office"/>
    <s v="Furniture"/>
    <s v="Office Furnishings"/>
    <s v="Small Pack"/>
    <x v="651"/>
    <n v="0.47"/>
    <s v="United States"/>
    <s v="East"/>
    <s v="Maryland"/>
    <s v="Camp Springs"/>
    <n v="20746"/>
    <x v="118"/>
    <s v="Thu"/>
    <d v="2015-05-01T00:00:00"/>
    <n v="1"/>
    <n v="46.036799999999999"/>
    <n v="16"/>
    <n v="283.44"/>
    <n v="88234"/>
    <n v="1"/>
    <n v="17.62"/>
    <s v="Erin"/>
  </r>
  <r>
    <n v="1347"/>
    <n v="1"/>
    <s v="Vivian Goldstein"/>
    <s v="Low"/>
    <n v="0.1"/>
    <s v="After Discount"/>
    <n v="2.62"/>
    <n v="0.8"/>
    <s v="Regular Air"/>
    <s v="Home Office"/>
    <s v="Office Supplies"/>
    <s v="Rubber Bands"/>
    <s v="Wrap Bag"/>
    <x v="672"/>
    <n v="0.39"/>
    <s v="United States"/>
    <s v="South"/>
    <s v="Florida"/>
    <s v="Brandon"/>
    <n v="33511"/>
    <x v="118"/>
    <s v="Thu"/>
    <d v="2015-05-06T00:00:00"/>
    <n v="6"/>
    <n v="-94.490899999999996"/>
    <n v="21"/>
    <n v="51.86"/>
    <n v="89686"/>
    <n v="1"/>
    <n v="2.52"/>
    <s v="Sam"/>
  </r>
  <r>
    <n v="2704"/>
    <n v="0"/>
    <s v="Juan Gold"/>
    <s v="Low"/>
    <n v="0.03"/>
    <s v="After Discount"/>
    <n v="13.48"/>
    <n v="4.51"/>
    <s v="Express Air"/>
    <s v="Consumer"/>
    <s v="Office Supplies"/>
    <s v="Storage &amp; Organization"/>
    <s v="Small Box"/>
    <x v="569"/>
    <n v="0.59"/>
    <s v="United States"/>
    <s v="South"/>
    <s v="Florida"/>
    <s v="Pensacola"/>
    <n v="32503"/>
    <x v="118"/>
    <s v="Thu"/>
    <d v="2015-05-04T00:00:00"/>
    <n v="4"/>
    <n v="-256.01799999999997"/>
    <n v="4"/>
    <n v="59.49"/>
    <n v="91408"/>
    <n v="1"/>
    <n v="13.450000000000001"/>
    <s v="Sam"/>
  </r>
  <r>
    <n v="2823"/>
    <n v="1"/>
    <s v="Max Hurley"/>
    <s v="Low"/>
    <n v="0.02"/>
    <s v="After Discount"/>
    <n v="21.98"/>
    <n v="2.87"/>
    <s v="Regular Air"/>
    <s v="Corporate"/>
    <s v="Office Supplies"/>
    <s v="Pens &amp; Art Supplies"/>
    <s v="Small Pack"/>
    <x v="558"/>
    <n v="0.55000000000000004"/>
    <s v="United States"/>
    <s v="West"/>
    <s v="Nevada"/>
    <s v="North Las Vegas"/>
    <n v="89031"/>
    <x v="118"/>
    <s v="Thu"/>
    <d v="2015-05-02T00:00:00"/>
    <n v="2"/>
    <n v="165.6345"/>
    <n v="11"/>
    <n v="240.05"/>
    <n v="87240"/>
    <n v="1"/>
    <n v="21.96"/>
    <s v="William"/>
  </r>
  <r>
    <n v="1989"/>
    <n v="0"/>
    <s v="David Weaver"/>
    <s v="Medium"/>
    <n v="0.1"/>
    <s v="After Discount"/>
    <n v="1.6"/>
    <n v="1.29"/>
    <s v="Regular Air"/>
    <s v="Home Office"/>
    <s v="Office Supplies"/>
    <s v="Pens &amp; Art Supplies"/>
    <s v="Wrap Bag"/>
    <x v="741"/>
    <n v="0.42"/>
    <s v="United States"/>
    <s v="West"/>
    <s v="Utah"/>
    <s v="Holladay"/>
    <n v="84117"/>
    <x v="118"/>
    <s v="Thu"/>
    <d v="2015-04-30T00:00:00"/>
    <n v="0"/>
    <n v="-14.990399999999999"/>
    <n v="11"/>
    <n v="16.88"/>
    <n v="90003"/>
    <n v="1"/>
    <n v="1.5"/>
    <s v="William"/>
  </r>
  <r>
    <n v="2394"/>
    <n v="1"/>
    <s v="Tina Monroe"/>
    <s v="Critical"/>
    <n v="0.01"/>
    <s v="After Discount"/>
    <n v="11.7"/>
    <n v="5.63"/>
    <s v="Regular Air"/>
    <s v="Corporate"/>
    <s v="Office Supplies"/>
    <s v="Binders and Binder Accessories"/>
    <s v="Small Box"/>
    <x v="742"/>
    <n v="0.4"/>
    <s v="United States"/>
    <s v="South"/>
    <s v="Georgia"/>
    <s v="Sandy Springs"/>
    <n v="30328"/>
    <x v="119"/>
    <s v="Fri"/>
    <d v="2015-05-03T00:00:00"/>
    <n v="2"/>
    <n v="39.21"/>
    <n v="16"/>
    <n v="196.69"/>
    <n v="86949"/>
    <n v="1"/>
    <n v="11.69"/>
    <s v="Sam"/>
  </r>
  <r>
    <n v="2394"/>
    <n v="0"/>
    <s v="Tina Monroe"/>
    <s v="Critical"/>
    <n v="0.03"/>
    <s v="After Discount"/>
    <n v="4.55"/>
    <n v="1.49"/>
    <s v="Regular Air"/>
    <s v="Corporate"/>
    <s v="Office Supplies"/>
    <s v="Binders and Binder Accessories"/>
    <s v="Small Box"/>
    <x v="485"/>
    <n v="0.35"/>
    <s v="United States"/>
    <s v="South"/>
    <s v="Georgia"/>
    <s v="Sandy Springs"/>
    <n v="30328"/>
    <x v="119"/>
    <s v="Fri"/>
    <d v="2015-05-01T00:00:00"/>
    <n v="0"/>
    <n v="100.38"/>
    <n v="9"/>
    <n v="40.28"/>
    <n v="86949"/>
    <n v="0"/>
    <n v="4.5199999999999996"/>
    <s v="Sam"/>
  </r>
  <r>
    <n v="2724"/>
    <n v="1"/>
    <s v="Erika Clapp"/>
    <s v="Critical"/>
    <n v="0.06"/>
    <s v="After Discount"/>
    <n v="4.9800000000000004"/>
    <n v="7.44"/>
    <s v="Regular Air"/>
    <s v="Home Office"/>
    <s v="Office Supplies"/>
    <s v="Paper"/>
    <s v="Small Box"/>
    <x v="684"/>
    <n v="0.36"/>
    <s v="United States"/>
    <s v="South"/>
    <s v="Tennessee"/>
    <s v="Chattanooga"/>
    <n v="37421"/>
    <x v="119"/>
    <s v="Fri"/>
    <d v="2015-05-02T00:00:00"/>
    <n v="1"/>
    <n v="-37.561999999999998"/>
    <n v="10"/>
    <n v="53.21"/>
    <n v="88959"/>
    <n v="1"/>
    <n v="4.9200000000000008"/>
    <s v="Sam"/>
  </r>
  <r>
    <n v="2724"/>
    <n v="0"/>
    <s v="Erika Clapp"/>
    <s v="Critical"/>
    <n v="0.01"/>
    <s v="After Discount"/>
    <n v="6.48"/>
    <n v="7.37"/>
    <s v="Regular Air"/>
    <s v="Home Office"/>
    <s v="Office Supplies"/>
    <s v="Paper"/>
    <s v="Small Box"/>
    <x v="520"/>
    <n v="0.37"/>
    <s v="United States"/>
    <s v="South"/>
    <s v="Tennessee"/>
    <s v="Chattanooga"/>
    <n v="37421"/>
    <x v="119"/>
    <s v="Fri"/>
    <d v="2015-05-03T00:00:00"/>
    <n v="2"/>
    <n v="-449.69400000000002"/>
    <n v="18"/>
    <n v="122.8"/>
    <n v="88959"/>
    <n v="0"/>
    <n v="6.4700000000000006"/>
    <s v="Sam"/>
  </r>
  <r>
    <n v="1271"/>
    <n v="0"/>
    <s v="Joanne Church"/>
    <s v="Low"/>
    <n v="0.1"/>
    <s v="After Discount"/>
    <n v="34.229999999999997"/>
    <n v="5.0199999999999996"/>
    <s v="Regular Air"/>
    <s v="Corporate"/>
    <s v="Furniture"/>
    <s v="Office Furnishings"/>
    <s v="Small Box"/>
    <x v="427"/>
    <n v="0.55000000000000004"/>
    <s v="United States"/>
    <s v="West"/>
    <s v="California"/>
    <s v="La Mesa"/>
    <n v="91941"/>
    <x v="119"/>
    <s v="Fri"/>
    <d v="2015-05-06T00:00:00"/>
    <n v="5"/>
    <n v="151.56540000000001"/>
    <n v="7"/>
    <n v="219.66"/>
    <n v="88411"/>
    <n v="1"/>
    <n v="34.129999999999995"/>
    <s v="William"/>
  </r>
  <r>
    <n v="1383"/>
    <n v="1"/>
    <s v="Christina Hanna"/>
    <s v="Medium"/>
    <n v="0.03"/>
    <s v="After Discount"/>
    <n v="2.23"/>
    <n v="4.57"/>
    <s v="Regular Air"/>
    <s v="Consumer"/>
    <s v="Furniture"/>
    <s v="Office Furnishings"/>
    <s v="Small Pack"/>
    <x v="743"/>
    <n v="0.41"/>
    <s v="United States"/>
    <s v="West"/>
    <s v="Utah"/>
    <s v="West Valley City"/>
    <n v="84120"/>
    <x v="119"/>
    <s v="Fri"/>
    <d v="2015-05-02T00:00:00"/>
    <n v="1"/>
    <n v="-93.25"/>
    <n v="12"/>
    <n v="28.66"/>
    <n v="89406"/>
    <n v="1"/>
    <n v="2.2000000000000002"/>
    <s v="William"/>
  </r>
  <r>
    <n v="381"/>
    <n v="1"/>
    <s v="Danielle Watts"/>
    <s v="Not Specified"/>
    <n v="7.0000000000000007E-2"/>
    <s v="After Discount"/>
    <n v="415.88"/>
    <n v="11.37"/>
    <s v="Regular Air"/>
    <s v="Corporate"/>
    <s v="Office Supplies"/>
    <s v="Storage &amp; Organization"/>
    <s v="Small Box"/>
    <x v="446"/>
    <n v="0.56999999999999995"/>
    <s v="United States"/>
    <s v="Central"/>
    <s v="Illinois"/>
    <s v="Bloomington"/>
    <n v="61701"/>
    <x v="119"/>
    <s v="Fri"/>
    <d v="2015-05-01T00:00:00"/>
    <n v="0"/>
    <n v="-539.59"/>
    <n v="1"/>
    <n v="394.51"/>
    <n v="88929"/>
    <n v="1"/>
    <n v="415.81"/>
    <s v="Chris"/>
  </r>
  <r>
    <n v="1193"/>
    <n v="0"/>
    <s v="Louis Parrish"/>
    <s v="Not Specified"/>
    <n v="0.03"/>
    <s v="After Discount"/>
    <n v="5.98"/>
    <n v="1.49"/>
    <s v="Regular Air"/>
    <s v="Small Business"/>
    <s v="Office Supplies"/>
    <s v="Binders and Binder Accessories"/>
    <s v="Small Box"/>
    <x v="515"/>
    <n v="0.39"/>
    <s v="United States"/>
    <s v="East"/>
    <s v="District of Columbia"/>
    <s v="Washington"/>
    <n v="20016"/>
    <x v="119"/>
    <s v="Fri"/>
    <d v="2015-05-03T00:00:00"/>
    <n v="2"/>
    <n v="38.08"/>
    <n v="85"/>
    <n v="517.85"/>
    <n v="38852"/>
    <n v="1"/>
    <n v="5.95"/>
    <s v="Erin"/>
  </r>
  <r>
    <n v="1194"/>
    <n v="1"/>
    <s v="Sidney Brewer"/>
    <s v="Not Specified"/>
    <n v="0.03"/>
    <s v="After Discount"/>
    <n v="5.98"/>
    <n v="1.49"/>
    <s v="Regular Air"/>
    <s v="Small Business"/>
    <s v="Office Supplies"/>
    <s v="Binders and Binder Accessories"/>
    <s v="Small Box"/>
    <x v="515"/>
    <n v="0.39"/>
    <s v="United States"/>
    <s v="South"/>
    <s v="Florida"/>
    <s v="Immokalee"/>
    <n v="34142"/>
    <x v="119"/>
    <s v="Fri"/>
    <d v="2015-05-03T00:00:00"/>
    <n v="2"/>
    <n v="20.495999999999999"/>
    <n v="21"/>
    <n v="127.94"/>
    <n v="87586"/>
    <n v="1"/>
    <n v="5.95"/>
    <s v="Sam"/>
  </r>
  <r>
    <n v="3139"/>
    <n v="1"/>
    <s v="David Powell"/>
    <s v="Critical"/>
    <n v="0.09"/>
    <s v="After Discount"/>
    <n v="280.98"/>
    <n v="57"/>
    <s v="Delivery Truck"/>
    <s v="Home Office"/>
    <s v="Furniture"/>
    <s v="Chairs &amp; Chairmats"/>
    <s v="Jumbo Drum"/>
    <x v="276"/>
    <n v="0.78"/>
    <s v="United States"/>
    <s v="East"/>
    <s v="New Jersey"/>
    <s v="Cranford"/>
    <n v="7016"/>
    <x v="120"/>
    <s v="Sat"/>
    <d v="2015-05-05T00:00:00"/>
    <n v="3"/>
    <n v="252.488"/>
    <n v="31"/>
    <n v="7974.21"/>
    <n v="86793"/>
    <n v="1"/>
    <n v="280.89000000000004"/>
    <s v="Erin"/>
  </r>
  <r>
    <n v="3367"/>
    <n v="1"/>
    <s v="Renee McKenzie"/>
    <s v="Critical"/>
    <n v="0.08"/>
    <s v="After Discount"/>
    <n v="30.97"/>
    <n v="4"/>
    <s v="Regular Air"/>
    <s v="Home Office"/>
    <s v="Technology"/>
    <s v="Computer Peripherals"/>
    <s v="Small Box"/>
    <x v="682"/>
    <n v="0.74"/>
    <s v="United States"/>
    <s v="East"/>
    <s v="Ohio"/>
    <s v="Upper Arlington"/>
    <n v="43221"/>
    <x v="120"/>
    <s v="Sat"/>
    <d v="2015-05-03T00:00:00"/>
    <n v="1"/>
    <n v="10.68"/>
    <n v="26"/>
    <n v="758.97"/>
    <n v="90502"/>
    <n v="1"/>
    <n v="30.89"/>
    <s v="Erin"/>
  </r>
  <r>
    <n v="3367"/>
    <n v="0"/>
    <s v="Renee McKenzie"/>
    <s v="Critical"/>
    <n v="0.1"/>
    <s v="After Discount"/>
    <n v="4.13"/>
    <n v="0.5"/>
    <s v="Express Air"/>
    <s v="Home Office"/>
    <s v="Office Supplies"/>
    <s v="Labels"/>
    <s v="Small Box"/>
    <x v="744"/>
    <n v="0.39"/>
    <s v="United States"/>
    <s v="East"/>
    <s v="Ohio"/>
    <s v="Upper Arlington"/>
    <n v="43221"/>
    <x v="120"/>
    <s v="Sat"/>
    <d v="2015-05-04T00:00:00"/>
    <n v="2"/>
    <n v="58.263599999999997"/>
    <n v="18"/>
    <n v="84.44"/>
    <n v="90502"/>
    <n v="0"/>
    <n v="4.03"/>
    <s v="Erin"/>
  </r>
  <r>
    <n v="408"/>
    <n v="1"/>
    <s v="Calvin Parsons Walter"/>
    <s v="Low"/>
    <n v="7.0000000000000007E-2"/>
    <s v="After Discount"/>
    <n v="29.17"/>
    <n v="6.27"/>
    <s v="Regular Air"/>
    <s v="Corporate"/>
    <s v="Office Supplies"/>
    <s v="Binders and Binder Accessories"/>
    <s v="Small Box"/>
    <x v="6"/>
    <n v="0.37"/>
    <s v="United States"/>
    <s v="Central"/>
    <s v="Texas"/>
    <s v="San Juan"/>
    <n v="78589"/>
    <x v="120"/>
    <s v="Sat"/>
    <d v="2015-05-06T00:00:00"/>
    <n v="4"/>
    <n v="236.2371"/>
    <n v="14"/>
    <n v="400.47"/>
    <n v="89639"/>
    <n v="1"/>
    <n v="29.1"/>
    <s v="Chris"/>
  </r>
  <r>
    <n v="2426"/>
    <n v="0"/>
    <s v="Dorothy Holt"/>
    <s v="Low"/>
    <n v="0.08"/>
    <s v="After Discount"/>
    <n v="4.4800000000000004"/>
    <n v="49"/>
    <s v="Regular Air"/>
    <s v="Small Business"/>
    <s v="Office Supplies"/>
    <s v="Appliances"/>
    <s v="Large Box"/>
    <x v="137"/>
    <n v="0.6"/>
    <s v="United States"/>
    <s v="Central"/>
    <s v="Texas"/>
    <s v="Irving"/>
    <n v="75061"/>
    <x v="120"/>
    <s v="Sat"/>
    <d v="2015-05-02T00:00:00"/>
    <n v="0"/>
    <n v="139.58009999999999"/>
    <n v="37"/>
    <n v="202.29"/>
    <n v="90861"/>
    <n v="1"/>
    <n v="4.4000000000000004"/>
    <s v="Chris"/>
  </r>
  <r>
    <n v="2426"/>
    <n v="0"/>
    <s v="Dorothy Holt"/>
    <s v="Low"/>
    <n v="0"/>
    <s v=" No Discount"/>
    <n v="17.670000000000002"/>
    <n v="8.99"/>
    <s v="Regular Air"/>
    <s v="Small Business"/>
    <s v="Furniture"/>
    <s v="Office Furnishings"/>
    <s v="Small Pack"/>
    <x v="651"/>
    <n v="0.47"/>
    <s v="United States"/>
    <s v="Central"/>
    <s v="Texas"/>
    <s v="Irving"/>
    <n v="75061"/>
    <x v="120"/>
    <s v="Sat"/>
    <d v="2015-05-09T00:00:00"/>
    <n v="7"/>
    <n v="109.67"/>
    <n v="9"/>
    <n v="168.71"/>
    <n v="90861"/>
    <n v="0"/>
    <n v="17.670000000000002"/>
    <s v="Chris"/>
  </r>
  <r>
    <n v="2578"/>
    <n v="1"/>
    <s v="Kent Gill"/>
    <s v="Low"/>
    <n v="0.04"/>
    <s v="After Discount"/>
    <n v="8.6"/>
    <n v="6.19"/>
    <s v="Regular Air"/>
    <s v="Home Office"/>
    <s v="Office Supplies"/>
    <s v="Binders and Binder Accessories"/>
    <s v="Small Box"/>
    <x v="162"/>
    <n v="0.38"/>
    <s v="United States"/>
    <s v="South"/>
    <s v="Alabama"/>
    <s v="Opelika"/>
    <n v="36801"/>
    <x v="120"/>
    <s v="Sat"/>
    <d v="2015-05-04T00:00:00"/>
    <n v="2"/>
    <n v="309.71159999999998"/>
    <n v="5"/>
    <n v="46.85"/>
    <n v="88298"/>
    <n v="1"/>
    <n v="8.56"/>
    <s v="Sam"/>
  </r>
  <r>
    <n v="2578"/>
    <n v="0"/>
    <s v="Kent Gill"/>
    <s v="Low"/>
    <n v="0.01"/>
    <s v="After Discount"/>
    <n v="3.58"/>
    <n v="1.63"/>
    <s v="Regular Air"/>
    <s v="Home Office"/>
    <s v="Office Supplies"/>
    <s v="Rubber Bands"/>
    <s v="Wrap Bag"/>
    <x v="701"/>
    <n v="0.36"/>
    <s v="United States"/>
    <s v="South"/>
    <s v="Alabama"/>
    <s v="Opelika"/>
    <n v="36801"/>
    <x v="120"/>
    <s v="Sat"/>
    <d v="2015-05-06T00:00:00"/>
    <n v="4"/>
    <n v="-128.85599999999999"/>
    <n v="26"/>
    <n v="93.57"/>
    <n v="88298"/>
    <n v="0"/>
    <n v="3.5700000000000003"/>
    <s v="Sam"/>
  </r>
  <r>
    <n v="2578"/>
    <n v="0"/>
    <s v="Kent Gill"/>
    <s v="Low"/>
    <n v="0.08"/>
    <s v="After Discount"/>
    <n v="105.49"/>
    <n v="41.64"/>
    <s v="Delivery Truck"/>
    <s v="Home Office"/>
    <s v="Furniture"/>
    <s v="Tables"/>
    <s v="Jumbo Box"/>
    <x v="745"/>
    <n v="0.75"/>
    <s v="United States"/>
    <s v="South"/>
    <s v="Alabama"/>
    <s v="Opelika"/>
    <n v="36801"/>
    <x v="120"/>
    <s v="Sat"/>
    <d v="2015-05-09T00:00:00"/>
    <n v="7"/>
    <n v="-36.945999999999998"/>
    <n v="34"/>
    <n v="2694.49"/>
    <n v="88298"/>
    <n v="0"/>
    <n v="105.41"/>
    <s v="Sam"/>
  </r>
  <r>
    <n v="2531"/>
    <n v="1"/>
    <s v="Rick Houston"/>
    <s v="Medium"/>
    <n v="0.08"/>
    <s v="After Discount"/>
    <n v="4"/>
    <n v="1.3"/>
    <s v="Regular Air"/>
    <s v="Small Business"/>
    <s v="Office Supplies"/>
    <s v="Paper"/>
    <s v="Wrap Bag"/>
    <x v="105"/>
    <n v="0.37"/>
    <s v="United States"/>
    <s v="West"/>
    <s v="California"/>
    <s v="Atascadero"/>
    <n v="93422"/>
    <x v="120"/>
    <s v="Sat"/>
    <d v="2015-05-04T00:00:00"/>
    <n v="2"/>
    <n v="28.4"/>
    <n v="14"/>
    <n v="51.99"/>
    <n v="87452"/>
    <n v="1"/>
    <n v="3.92"/>
    <s v="William"/>
  </r>
  <r>
    <n v="27"/>
    <n v="1"/>
    <s v="Guy Gallagher"/>
    <s v="Not Specified"/>
    <n v="0.04"/>
    <s v="After Discount"/>
    <n v="4.1399999999999997"/>
    <n v="6.6"/>
    <s v="Regular Air"/>
    <s v="Corporate"/>
    <s v="Furniture"/>
    <s v="Office Furnishings"/>
    <s v="Small Box"/>
    <x v="117"/>
    <n v="0.49"/>
    <s v="United States"/>
    <s v="West"/>
    <s v="California"/>
    <s v="Lakewood"/>
    <n v="90712"/>
    <x v="120"/>
    <s v="Sat"/>
    <d v="2015-05-04T00:00:00"/>
    <n v="2"/>
    <n v="8.8940000000000001"/>
    <n v="12"/>
    <n v="54.78"/>
    <n v="87652"/>
    <n v="1"/>
    <n v="4.0999999999999996"/>
    <s v="William"/>
  </r>
  <r>
    <n v="3386"/>
    <n v="1"/>
    <s v="Carmen Elmore"/>
    <s v="Critical"/>
    <n v="0"/>
    <s v=" No Discount"/>
    <n v="2.61"/>
    <n v="0.5"/>
    <s v="Regular Air"/>
    <s v="Corporate"/>
    <s v="Office Supplies"/>
    <s v="Labels"/>
    <s v="Small Box"/>
    <x v="440"/>
    <n v="0.39"/>
    <s v="United States"/>
    <s v="East"/>
    <s v="Ohio"/>
    <s v="Bowling Green"/>
    <n v="43402"/>
    <x v="121"/>
    <s v="Sun"/>
    <d v="2015-05-05T00:00:00"/>
    <n v="2"/>
    <n v="19.554600000000001"/>
    <n v="10"/>
    <n v="28.34"/>
    <n v="88746"/>
    <n v="1"/>
    <n v="2.61"/>
    <s v="Erin"/>
  </r>
  <r>
    <n v="3386"/>
    <n v="0"/>
    <s v="Carmen Elmore"/>
    <s v="Critical"/>
    <n v="0.04"/>
    <s v="After Discount"/>
    <n v="25.38"/>
    <n v="8.99"/>
    <s v="Express Air"/>
    <s v="Corporate"/>
    <s v="Furniture"/>
    <s v="Office Furnishings"/>
    <s v="Small Pack"/>
    <x v="746"/>
    <n v="0.5"/>
    <s v="United States"/>
    <s v="East"/>
    <s v="Ohio"/>
    <s v="Bowling Green"/>
    <n v="43402"/>
    <x v="121"/>
    <s v="Sun"/>
    <d v="2015-05-06T00:00:00"/>
    <n v="3"/>
    <n v="152.482"/>
    <n v="35"/>
    <n v="861.3"/>
    <n v="88746"/>
    <n v="0"/>
    <n v="25.34"/>
    <s v="Erin"/>
  </r>
  <r>
    <n v="2157"/>
    <n v="0"/>
    <s v="Tom Hoyle Honeycutt"/>
    <s v="High"/>
    <n v="7.0000000000000007E-2"/>
    <s v="After Discount"/>
    <n v="30.93"/>
    <n v="3.92"/>
    <s v="Regular Air"/>
    <s v="Home Office"/>
    <s v="Furniture"/>
    <s v="Office Furnishings"/>
    <s v="Small Pack"/>
    <x v="528"/>
    <n v="0.44"/>
    <s v="United States"/>
    <s v="Central"/>
    <s v="Michigan"/>
    <s v="Warren"/>
    <n v="48093"/>
    <x v="121"/>
    <s v="Sun"/>
    <d v="2015-05-04T00:00:00"/>
    <n v="1"/>
    <n v="398.30250000000001"/>
    <n v="19"/>
    <n v="577.25"/>
    <n v="90386"/>
    <n v="1"/>
    <n v="30.86"/>
    <s v="Chris"/>
  </r>
  <r>
    <n v="2157"/>
    <n v="0"/>
    <s v="Tom Hoyle Honeycutt"/>
    <s v="High"/>
    <n v="0.05"/>
    <s v="After Discount"/>
    <n v="297.48"/>
    <n v="18.059999999999999"/>
    <s v="Delivery Truck"/>
    <s v="Home Office"/>
    <s v="Technology"/>
    <s v="Office Machines"/>
    <s v="Jumbo Drum"/>
    <x v="112"/>
    <n v="0.6"/>
    <s v="United States"/>
    <s v="Central"/>
    <s v="Michigan"/>
    <s v="Warren"/>
    <n v="48093"/>
    <x v="121"/>
    <s v="Sun"/>
    <d v="2015-05-04T00:00:00"/>
    <n v="1"/>
    <n v="709.85199999999998"/>
    <n v="14"/>
    <n v="4075.18"/>
    <n v="90386"/>
    <n v="0"/>
    <n v="297.43"/>
    <s v="Chris"/>
  </r>
  <r>
    <n v="2157"/>
    <n v="0"/>
    <s v="Tom Hoyle Honeycutt"/>
    <s v="High"/>
    <n v="7.0000000000000007E-2"/>
    <s v="After Discount"/>
    <n v="296.18"/>
    <n v="54.12"/>
    <s v="Delivery Truck"/>
    <s v="Home Office"/>
    <s v="Furniture"/>
    <s v="Tables"/>
    <s v="Jumbo Box"/>
    <x v="345"/>
    <n v="0.76"/>
    <s v="United States"/>
    <s v="Central"/>
    <s v="Michigan"/>
    <s v="Warren"/>
    <n v="48093"/>
    <x v="121"/>
    <s v="Sun"/>
    <d v="2015-05-05T00:00:00"/>
    <n v="2"/>
    <n v="80.809200000000004"/>
    <n v="6"/>
    <n v="1798.23"/>
    <n v="90386"/>
    <n v="0"/>
    <n v="296.11"/>
    <s v="Chris"/>
  </r>
  <r>
    <n v="1391"/>
    <n v="0"/>
    <s v="Carolyn Greer"/>
    <s v="Low"/>
    <n v="7.0000000000000007E-2"/>
    <s v="After Discount"/>
    <n v="12.28"/>
    <n v="6.13"/>
    <s v="Regular Air"/>
    <s v="Small Business"/>
    <s v="Office Supplies"/>
    <s v="Storage &amp; Organization"/>
    <s v="Small Box"/>
    <x v="747"/>
    <n v="0.56999999999999995"/>
    <s v="United States"/>
    <s v="West"/>
    <s v="California"/>
    <s v="Sunnyvale"/>
    <n v="94086"/>
    <x v="121"/>
    <s v="Sun"/>
    <d v="2015-05-10T00:00:00"/>
    <n v="7"/>
    <n v="15.236000000000001"/>
    <n v="33"/>
    <n v="389.59"/>
    <n v="88730"/>
    <n v="1"/>
    <n v="12.209999999999999"/>
    <s v="William"/>
  </r>
  <r>
    <n v="1680"/>
    <n v="1"/>
    <s v="Esther Whitaker"/>
    <s v="Low"/>
    <n v="0.09"/>
    <s v="After Discount"/>
    <n v="30.98"/>
    <n v="19.510000000000002"/>
    <s v="Regular Air"/>
    <s v="Consumer"/>
    <s v="Office Supplies"/>
    <s v="Envelopes"/>
    <s v="Small Box"/>
    <x v="748"/>
    <n v="0.36"/>
    <s v="United States"/>
    <s v="East"/>
    <s v="Ohio"/>
    <s v="Fairfield"/>
    <n v="45014"/>
    <x v="121"/>
    <s v="Sun"/>
    <d v="2015-05-05T00:00:00"/>
    <n v="2"/>
    <n v="-163.53"/>
    <n v="18"/>
    <n v="514.62"/>
    <n v="86645"/>
    <n v="1"/>
    <n v="30.89"/>
    <s v="Erin"/>
  </r>
  <r>
    <n v="1680"/>
    <n v="0"/>
    <s v="Esther Whitaker"/>
    <s v="Low"/>
    <n v="0.03"/>
    <s v="After Discount"/>
    <n v="49.34"/>
    <n v="10.25"/>
    <s v="Regular Air"/>
    <s v="Consumer"/>
    <s v="Furniture"/>
    <s v="Office Furnishings"/>
    <s v="Large Box"/>
    <x v="749"/>
    <n v="0.56999999999999995"/>
    <s v="United States"/>
    <s v="East"/>
    <s v="Ohio"/>
    <s v="Fairfield"/>
    <n v="45014"/>
    <x v="121"/>
    <s v="Sun"/>
    <d v="2015-05-05T00:00:00"/>
    <n v="2"/>
    <n v="554.77"/>
    <n v="17"/>
    <n v="817.32"/>
    <n v="86645"/>
    <n v="0"/>
    <n v="49.31"/>
    <s v="Erin"/>
  </r>
  <r>
    <n v="94"/>
    <n v="1"/>
    <s v="Eddie House Mueller"/>
    <s v="Not Specified"/>
    <n v="0.04"/>
    <s v="After Discount"/>
    <n v="160.97999999999999"/>
    <n v="30"/>
    <s v="Delivery Truck"/>
    <s v="Home Office"/>
    <s v="Furniture"/>
    <s v="Chairs &amp; Chairmats"/>
    <s v="Jumbo Drum"/>
    <x v="285"/>
    <n v="0.62"/>
    <s v="United States"/>
    <s v="Central"/>
    <s v="Illinois"/>
    <s v="Chicago"/>
    <n v="60601"/>
    <x v="121"/>
    <s v="Sun"/>
    <d v="2015-05-05T00:00:00"/>
    <n v="2"/>
    <n v="116.1"/>
    <n v="37"/>
    <n v="6276.34"/>
    <n v="44231"/>
    <n v="1"/>
    <n v="160.94"/>
    <s v="Chris"/>
  </r>
  <r>
    <n v="94"/>
    <n v="0"/>
    <s v="Eddie House Mueller"/>
    <s v="Not Specified"/>
    <n v="0.01"/>
    <s v="After Discount"/>
    <n v="17.98"/>
    <n v="4"/>
    <s v="Regular Air"/>
    <s v="Home Office"/>
    <s v="Technology"/>
    <s v="Computer Peripherals"/>
    <s v="Small Box"/>
    <x v="530"/>
    <n v="0.79"/>
    <s v="United States"/>
    <s v="Central"/>
    <s v="Illinois"/>
    <s v="Chicago"/>
    <n v="60601"/>
    <x v="121"/>
    <s v="Sun"/>
    <d v="2015-05-05T00:00:00"/>
    <n v="2"/>
    <n v="-87.96"/>
    <n v="146"/>
    <n v="2664.4"/>
    <n v="44231"/>
    <n v="0"/>
    <n v="17.97"/>
    <s v="Chris"/>
  </r>
  <r>
    <n v="97"/>
    <n v="1"/>
    <s v="Max McKenna"/>
    <s v="Not Specified"/>
    <n v="0.04"/>
    <s v="After Discount"/>
    <n v="160.97999999999999"/>
    <n v="30"/>
    <s v="Delivery Truck"/>
    <s v="Home Office"/>
    <s v="Furniture"/>
    <s v="Chairs &amp; Chairmats"/>
    <s v="Jumbo Drum"/>
    <x v="285"/>
    <n v="0.62"/>
    <s v="United States"/>
    <s v="Central"/>
    <s v="Kansas"/>
    <s v="Manhattan"/>
    <n v="66502"/>
    <x v="121"/>
    <s v="Sun"/>
    <d v="2015-05-05T00:00:00"/>
    <n v="2"/>
    <n v="255.42"/>
    <n v="9"/>
    <n v="1526.68"/>
    <n v="87306"/>
    <n v="1"/>
    <n v="160.94"/>
    <s v="Chris"/>
  </r>
  <r>
    <n v="97"/>
    <n v="0"/>
    <s v="Max McKenna"/>
    <s v="Not Specified"/>
    <n v="0.06"/>
    <s v="After Discount"/>
    <n v="115.99"/>
    <n v="8.99"/>
    <s v="Regular Air"/>
    <s v="Home Office"/>
    <s v="Technology"/>
    <s v="Telephones and Communication"/>
    <s v="Small Box"/>
    <x v="666"/>
    <n v="0.57999999999999996"/>
    <s v="United States"/>
    <s v="Central"/>
    <s v="Kansas"/>
    <s v="Manhattan"/>
    <n v="66502"/>
    <x v="121"/>
    <s v="Sun"/>
    <d v="2015-05-04T00:00:00"/>
    <n v="1"/>
    <n v="685.6146"/>
    <n v="20"/>
    <n v="1952.56"/>
    <n v="87306"/>
    <n v="0"/>
    <n v="115.92999999999999"/>
    <s v="Chris"/>
  </r>
  <r>
    <n v="1869"/>
    <n v="1"/>
    <s v="Roberta Daniel"/>
    <s v="Not Specified"/>
    <n v="0.08"/>
    <s v="After Discount"/>
    <n v="8.09"/>
    <n v="7.96"/>
    <s v="Regular Air"/>
    <s v="Consumer"/>
    <s v="Furniture"/>
    <s v="Office Furnishings"/>
    <s v="Small Box"/>
    <x v="158"/>
    <n v="0.49"/>
    <s v="United States"/>
    <s v="West"/>
    <s v="New Mexico"/>
    <s v="Alamogordo"/>
    <n v="88310"/>
    <x v="121"/>
    <s v="Sun"/>
    <d v="2015-05-04T00:00:00"/>
    <n v="1"/>
    <n v="-88.82"/>
    <n v="10"/>
    <n v="80.349999999999994"/>
    <n v="89209"/>
    <n v="1"/>
    <n v="8.01"/>
    <s v="William"/>
  </r>
  <r>
    <n v="335"/>
    <n v="1"/>
    <s v="Curtis O'Connell"/>
    <s v="Critical"/>
    <n v="0.09"/>
    <s v="After Discount"/>
    <n v="6.28"/>
    <n v="5.29"/>
    <s v="Regular Air"/>
    <s v="Corporate"/>
    <s v="Furniture"/>
    <s v="Office Furnishings"/>
    <s v="Small Box"/>
    <x v="510"/>
    <n v="0.43"/>
    <s v="United States"/>
    <s v="West"/>
    <s v="Oregon"/>
    <s v="Medford"/>
    <n v="97504"/>
    <x v="122"/>
    <s v="Mon"/>
    <d v="2015-05-04T00:00:00"/>
    <n v="0"/>
    <n v="-5.2"/>
    <n v="1"/>
    <n v="8.5299999999999994"/>
    <n v="87277"/>
    <n v="1"/>
    <n v="6.19"/>
    <s v="William"/>
  </r>
  <r>
    <n v="342"/>
    <n v="1"/>
    <s v="Jacqueline Noble"/>
    <s v="Critical"/>
    <n v="0.01"/>
    <s v="After Discount"/>
    <n v="3.26"/>
    <n v="1.86"/>
    <s v="Regular Air"/>
    <s v="Corporate"/>
    <s v="Office Supplies"/>
    <s v="Pens &amp; Art Supplies"/>
    <s v="Wrap Bag"/>
    <x v="750"/>
    <n v="0.41"/>
    <s v="United States"/>
    <s v="South"/>
    <s v="Florida"/>
    <s v="Miami"/>
    <n v="33181"/>
    <x v="122"/>
    <s v="Mon"/>
    <d v="2015-05-06T00:00:00"/>
    <n v="2"/>
    <n v="-4.6683000000000003"/>
    <n v="20"/>
    <n v="73.97"/>
    <n v="3332"/>
    <n v="1"/>
    <n v="3.25"/>
    <s v="Sam"/>
  </r>
  <r>
    <n v="344"/>
    <n v="1"/>
    <s v="Rosemary English"/>
    <s v="Critical"/>
    <n v="0.01"/>
    <s v="After Discount"/>
    <n v="3.26"/>
    <n v="1.86"/>
    <s v="Regular Air"/>
    <s v="Corporate"/>
    <s v="Office Supplies"/>
    <s v="Pens &amp; Art Supplies"/>
    <s v="Wrap Bag"/>
    <x v="750"/>
    <n v="0.41"/>
    <s v="United States"/>
    <s v="East"/>
    <s v="Maine"/>
    <s v="Portland"/>
    <n v="4101"/>
    <x v="122"/>
    <s v="Mon"/>
    <d v="2015-05-06T00:00:00"/>
    <n v="2"/>
    <n v="0.70199999999999996"/>
    <n v="5"/>
    <n v="18.489999999999998"/>
    <n v="88152"/>
    <n v="1"/>
    <n v="3.25"/>
    <s v="Erin"/>
  </r>
  <r>
    <n v="2289"/>
    <n v="1"/>
    <s v="Ryan Herman"/>
    <s v="Critical"/>
    <n v="0.01"/>
    <s v="After Discount"/>
    <n v="7.59"/>
    <n v="4"/>
    <s v="Regular Air"/>
    <s v="Home Office"/>
    <s v="Furniture"/>
    <s v="Office Furnishings"/>
    <s v="Wrap Bag"/>
    <x v="540"/>
    <n v="0.42"/>
    <s v="United States"/>
    <s v="Central"/>
    <s v="Minnesota"/>
    <s v="Burnsville"/>
    <n v="55337"/>
    <x v="122"/>
    <s v="Mon"/>
    <d v="2015-05-04T00:00:00"/>
    <n v="0"/>
    <n v="2.97"/>
    <n v="17"/>
    <n v="136.25"/>
    <n v="88165"/>
    <n v="1"/>
    <n v="7.58"/>
    <s v="Chris"/>
  </r>
  <r>
    <n v="2650"/>
    <n v="1"/>
    <s v="Joanne Chu"/>
    <s v="Critical"/>
    <n v="0.05"/>
    <s v="After Discount"/>
    <n v="35.99"/>
    <n v="5.99"/>
    <s v="Regular Air"/>
    <s v="Corporate"/>
    <s v="Technology"/>
    <s v="Telephones and Communication"/>
    <s v="Wrap Bag"/>
    <x v="442"/>
    <n v="0.38"/>
    <s v="United States"/>
    <s v="East"/>
    <s v="Pennsylvania"/>
    <s v="Baldwin"/>
    <n v="15234"/>
    <x v="122"/>
    <s v="Mon"/>
    <d v="2015-05-05T00:00:00"/>
    <n v="1"/>
    <n v="524.31719999999996"/>
    <n v="26"/>
    <n v="759.88"/>
    <n v="88815"/>
    <n v="1"/>
    <n v="35.940000000000005"/>
    <s v="Erin"/>
  </r>
  <r>
    <n v="2689"/>
    <n v="1"/>
    <s v="Marlene Gray"/>
    <s v="Critical"/>
    <n v="0.09"/>
    <s v="After Discount"/>
    <n v="3.75"/>
    <n v="0.5"/>
    <s v="Regular Air"/>
    <s v="Home Office"/>
    <s v="Office Supplies"/>
    <s v="Labels"/>
    <s v="Small Box"/>
    <x v="751"/>
    <n v="0.37"/>
    <s v="United States"/>
    <s v="East"/>
    <s v="New Jersey"/>
    <s v="Clifton"/>
    <n v="7011"/>
    <x v="122"/>
    <s v="Mon"/>
    <d v="2015-05-06T00:00:00"/>
    <n v="2"/>
    <n v="51.218699999999998"/>
    <n v="21"/>
    <n v="74.23"/>
    <n v="90624"/>
    <n v="1"/>
    <n v="3.66"/>
    <s v="Erin"/>
  </r>
  <r>
    <n v="2693"/>
    <n v="1"/>
    <s v="Lloyd Cannon"/>
    <s v="Critical"/>
    <n v="0.01"/>
    <s v="After Discount"/>
    <n v="30.98"/>
    <n v="9.18"/>
    <s v="Regular Air"/>
    <s v="Home Office"/>
    <s v="Office Supplies"/>
    <s v="Paper"/>
    <s v="Small Box"/>
    <x v="708"/>
    <n v="0.4"/>
    <s v="United States"/>
    <s v="East"/>
    <s v="Vermont"/>
    <s v="Bennington"/>
    <n v="5201"/>
    <x v="122"/>
    <s v="Mon"/>
    <d v="2015-05-04T00:00:00"/>
    <n v="0"/>
    <n v="380.46800000000002"/>
    <n v="20"/>
    <n v="627.19000000000005"/>
    <n v="90624"/>
    <n v="0"/>
    <n v="30.97"/>
    <s v="Erin"/>
  </r>
  <r>
    <n v="411"/>
    <n v="1"/>
    <s v="Carolyn Proctor"/>
    <s v="High"/>
    <n v="0.05"/>
    <s v="After Discount"/>
    <n v="178.47"/>
    <n v="19.989999999999998"/>
    <s v="Express Air"/>
    <s v="Consumer"/>
    <s v="Office Supplies"/>
    <s v="Storage &amp; Organization"/>
    <s v="Small Box"/>
    <x v="322"/>
    <n v="0.55000000000000004"/>
    <s v="United States"/>
    <s v="West"/>
    <s v="California"/>
    <s v="Oakland"/>
    <n v="94601"/>
    <x v="122"/>
    <s v="Mon"/>
    <d v="2015-05-07T00:00:00"/>
    <n v="3"/>
    <n v="943"/>
    <n v="9"/>
    <n v="1531.31"/>
    <n v="87905"/>
    <n v="1"/>
    <n v="178.42"/>
    <s v="William"/>
  </r>
  <r>
    <n v="3176"/>
    <n v="1"/>
    <s v="Jackie McCullough"/>
    <s v="High"/>
    <n v="0.06"/>
    <s v="After Discount"/>
    <n v="10.97"/>
    <n v="6.5"/>
    <s v="Regular Air"/>
    <s v="Consumer"/>
    <s v="Technology"/>
    <s v="Computer Peripherals"/>
    <s v="Small Box"/>
    <x v="752"/>
    <n v="0.64"/>
    <s v="United States"/>
    <s v="South"/>
    <s v="Florida"/>
    <s v="Jacksonville"/>
    <n v="32216"/>
    <x v="122"/>
    <s v="Mon"/>
    <d v="2015-05-06T00:00:00"/>
    <n v="2"/>
    <n v="65.597999999999999"/>
    <n v="19"/>
    <n v="215.25"/>
    <n v="90820"/>
    <n v="1"/>
    <n v="10.91"/>
    <s v="Sam"/>
  </r>
  <r>
    <n v="3356"/>
    <n v="1"/>
    <s v="Richard Tan"/>
    <s v="Medium"/>
    <n v="7.0000000000000007E-2"/>
    <s v="After Discount"/>
    <n v="5.34"/>
    <n v="5.63"/>
    <s v="Regular Air"/>
    <s v="Corporate"/>
    <s v="Office Supplies"/>
    <s v="Binders and Binder Accessories"/>
    <s v="Small Box"/>
    <x v="552"/>
    <n v="0.39"/>
    <s v="United States"/>
    <s v="West"/>
    <s v="Idaho"/>
    <s v="Eagle"/>
    <n v="83616"/>
    <x v="122"/>
    <s v="Mon"/>
    <d v="2015-05-06T00:00:00"/>
    <n v="2"/>
    <n v="-116.3455"/>
    <n v="13"/>
    <n v="66.650000000000006"/>
    <n v="88588"/>
    <n v="1"/>
    <n v="5.27"/>
    <s v="William"/>
  </r>
  <r>
    <n v="3356"/>
    <n v="0"/>
    <s v="Richard Tan"/>
    <s v="Medium"/>
    <n v="0.03"/>
    <s v="After Discount"/>
    <n v="160.97999999999999"/>
    <n v="30"/>
    <s v="Delivery Truck"/>
    <s v="Corporate"/>
    <s v="Furniture"/>
    <s v="Chairs &amp; Chairmats"/>
    <s v="Jumbo Drum"/>
    <x v="285"/>
    <n v="0.62"/>
    <s v="United States"/>
    <s v="West"/>
    <s v="Idaho"/>
    <s v="Eagle"/>
    <n v="83616"/>
    <x v="122"/>
    <s v="Mon"/>
    <d v="2015-05-05T00:00:00"/>
    <n v="1"/>
    <n v="1304.9000000000001"/>
    <n v="18"/>
    <n v="2934.16"/>
    <n v="88588"/>
    <n v="0"/>
    <n v="160.94999999999999"/>
    <s v="William"/>
  </r>
  <r>
    <n v="3356"/>
    <n v="0"/>
    <s v="Richard Tan"/>
    <s v="Medium"/>
    <n v="0.04"/>
    <s v="After Discount"/>
    <n v="65.989999999999995"/>
    <n v="5.63"/>
    <s v="Express Air"/>
    <s v="Corporate"/>
    <s v="Technology"/>
    <s v="Telephones and Communication"/>
    <s v="Small Box"/>
    <x v="753"/>
    <n v="0.56000000000000005"/>
    <s v="United States"/>
    <s v="West"/>
    <s v="Idaho"/>
    <s v="Eagle"/>
    <n v="83616"/>
    <x v="122"/>
    <s v="Mon"/>
    <d v="2015-05-04T00:00:00"/>
    <n v="0"/>
    <n v="605.04719999999998"/>
    <n v="15"/>
    <n v="876.88"/>
    <n v="88588"/>
    <n v="0"/>
    <n v="65.949999999999989"/>
    <s v="William"/>
  </r>
  <r>
    <n v="1765"/>
    <n v="1"/>
    <s v="Ralph Woods Scott"/>
    <s v="Not Specified"/>
    <n v="0"/>
    <s v=" No Discount"/>
    <n v="5.77"/>
    <n v="4.97"/>
    <s v="Regular Air"/>
    <s v="Consumer"/>
    <s v="Office Supplies"/>
    <s v="Binders and Binder Accessories"/>
    <s v="Small Box"/>
    <x v="754"/>
    <n v="0.35"/>
    <s v="United States"/>
    <s v="Central"/>
    <s v="Missouri"/>
    <s v="Creve Coeur"/>
    <n v="63141"/>
    <x v="122"/>
    <s v="Mon"/>
    <d v="2015-05-05T00:00:00"/>
    <n v="1"/>
    <n v="3.5581"/>
    <n v="8"/>
    <n v="52.43"/>
    <n v="89777"/>
    <n v="1"/>
    <n v="5.77"/>
    <s v="Chris"/>
  </r>
  <r>
    <n v="693"/>
    <n v="0"/>
    <s v="Richard McClure"/>
    <s v="High"/>
    <n v="0"/>
    <s v=" No Discount"/>
    <n v="230.98"/>
    <n v="23.78"/>
    <s v="Delivery Truck"/>
    <s v="Small Business"/>
    <s v="Furniture"/>
    <s v="Tables"/>
    <s v="Jumbo Box"/>
    <x v="493"/>
    <n v="0.6"/>
    <s v="United States"/>
    <s v="West"/>
    <s v="Colorado"/>
    <s v="Thornton"/>
    <n v="80229"/>
    <x v="123"/>
    <s v="Tue"/>
    <d v="2015-05-07T00:00:00"/>
    <n v="2"/>
    <n v="6095.8602000000001"/>
    <n v="36"/>
    <n v="8834.58"/>
    <n v="87813"/>
    <n v="1"/>
    <n v="230.98"/>
    <s v="William"/>
  </r>
  <r>
    <n v="2273"/>
    <n v="1"/>
    <s v="Debra Block"/>
    <s v="Low"/>
    <n v="0.04"/>
    <s v="After Discount"/>
    <n v="120.98"/>
    <n v="3.99"/>
    <s v="Regular Air"/>
    <s v="Corporate"/>
    <s v="Office Supplies"/>
    <s v="Appliances"/>
    <s v="Small Box"/>
    <x v="755"/>
    <n v="0.6"/>
    <s v="United States"/>
    <s v="Central"/>
    <s v="Texas"/>
    <s v="Harlingen"/>
    <n v="78550"/>
    <x v="123"/>
    <s v="Tue"/>
    <d v="2015-05-05T00:00:00"/>
    <n v="0"/>
    <n v="1389.5771999999999"/>
    <n v="17"/>
    <n v="2013.88"/>
    <n v="90109"/>
    <n v="1"/>
    <n v="120.94"/>
    <s v="Chris"/>
  </r>
  <r>
    <n v="2273"/>
    <n v="0"/>
    <s v="Debra Block"/>
    <s v="Low"/>
    <n v="0.02"/>
    <s v="After Discount"/>
    <n v="55.99"/>
    <n v="5"/>
    <s v="Regular Air"/>
    <s v="Corporate"/>
    <s v="Technology"/>
    <s v="Telephones and Communication"/>
    <s v="Small Pack"/>
    <x v="622"/>
    <n v="0.83"/>
    <s v="United States"/>
    <s v="Central"/>
    <s v="Texas"/>
    <s v="Harlingen"/>
    <n v="78550"/>
    <x v="123"/>
    <s v="Tue"/>
    <d v="2015-05-05T00:00:00"/>
    <n v="0"/>
    <n v="-222.816"/>
    <n v="4"/>
    <n v="201.32"/>
    <n v="90109"/>
    <n v="0"/>
    <n v="55.97"/>
    <s v="Chris"/>
  </r>
  <r>
    <n v="2274"/>
    <n v="1"/>
    <s v="Marlene Harrison"/>
    <s v="Low"/>
    <n v="0.05"/>
    <s v="After Discount"/>
    <n v="23.99"/>
    <n v="15.68"/>
    <s v="Delivery Truck"/>
    <s v="Corporate"/>
    <s v="Furniture"/>
    <s v="Office Furnishings"/>
    <s v="Jumbo Drum"/>
    <x v="756"/>
    <n v="0.62"/>
    <s v="United States"/>
    <s v="Central"/>
    <s v="Texas"/>
    <s v="Houston"/>
    <n v="77036"/>
    <x v="123"/>
    <s v="Tue"/>
    <d v="2015-05-09T00:00:00"/>
    <n v="4"/>
    <n v="-133.71"/>
    <n v="12"/>
    <n v="298.51"/>
    <n v="90109"/>
    <n v="0"/>
    <n v="23.939999999999998"/>
    <s v="Chris"/>
  </r>
  <r>
    <n v="2379"/>
    <n v="1"/>
    <s v="Mildred Briggs"/>
    <s v="Low"/>
    <n v="0.06"/>
    <s v="After Discount"/>
    <n v="122.99"/>
    <n v="19.989999999999998"/>
    <s v="Regular Air"/>
    <s v="Small Business"/>
    <s v="Office Supplies"/>
    <s v="Binders and Binder Accessories"/>
    <s v="Small Box"/>
    <x v="757"/>
    <n v="0.37"/>
    <s v="United States"/>
    <s v="Central"/>
    <s v="Michigan"/>
    <s v="Garden City"/>
    <n v="48135"/>
    <x v="123"/>
    <s v="Tue"/>
    <d v="2015-05-07T00:00:00"/>
    <n v="2"/>
    <n v="1019.7096"/>
    <n v="12"/>
    <n v="1477.84"/>
    <n v="86655"/>
    <n v="1"/>
    <n v="122.92999999999999"/>
    <s v="Chris"/>
  </r>
  <r>
    <n v="2380"/>
    <n v="0"/>
    <s v="Lisa Branch"/>
    <s v="Low"/>
    <n v="0.08"/>
    <s v="After Discount"/>
    <n v="68.81"/>
    <n v="60"/>
    <s v="Delivery Truck"/>
    <s v="Small Business"/>
    <s v="Office Supplies"/>
    <s v="Appliances"/>
    <s v="Jumbo Drum"/>
    <x v="535"/>
    <n v="0.41"/>
    <s v="United States"/>
    <s v="Central"/>
    <s v="Michigan"/>
    <s v="Grand Rapids"/>
    <n v="49505"/>
    <x v="123"/>
    <s v="Tue"/>
    <d v="2015-05-07T00:00:00"/>
    <n v="2"/>
    <n v="-1069.72"/>
    <n v="17"/>
    <n v="1162.46"/>
    <n v="86655"/>
    <n v="0"/>
    <n v="68.73"/>
    <s v="Chris"/>
  </r>
  <r>
    <n v="2382"/>
    <n v="0"/>
    <s v="Geoffrey Saunders"/>
    <s v="Low"/>
    <n v="0.06"/>
    <s v="After Discount"/>
    <n v="122.99"/>
    <n v="19.989999999999998"/>
    <s v="Regular Air"/>
    <s v="Small Business"/>
    <s v="Office Supplies"/>
    <s v="Binders and Binder Accessories"/>
    <s v="Small Box"/>
    <x v="757"/>
    <n v="0.37"/>
    <s v="United States"/>
    <s v="East"/>
    <s v="New York"/>
    <s v="New York City"/>
    <n v="10024"/>
    <x v="123"/>
    <s v="Tue"/>
    <d v="2015-05-07T00:00:00"/>
    <n v="2"/>
    <n v="1408.1865"/>
    <n v="48"/>
    <n v="5911.35"/>
    <n v="962"/>
    <n v="1"/>
    <n v="122.92999999999999"/>
    <s v="Erin"/>
  </r>
  <r>
    <n v="2382"/>
    <n v="0"/>
    <s v="Geoffrey Saunders"/>
    <s v="Low"/>
    <n v="0.08"/>
    <s v="After Discount"/>
    <n v="68.81"/>
    <n v="60"/>
    <s v="Delivery Truck"/>
    <s v="Small Business"/>
    <s v="Office Supplies"/>
    <s v="Appliances"/>
    <s v="Jumbo Drum"/>
    <x v="535"/>
    <n v="0.41"/>
    <s v="United States"/>
    <s v="East"/>
    <s v="New York"/>
    <s v="New York City"/>
    <n v="10024"/>
    <x v="123"/>
    <s v="Tue"/>
    <d v="2015-05-07T00:00:00"/>
    <n v="2"/>
    <n v="-1069.72"/>
    <n v="68"/>
    <n v="4649.8500000000004"/>
    <n v="962"/>
    <n v="0"/>
    <n v="68.73"/>
    <s v="Erin"/>
  </r>
  <r>
    <n v="1101"/>
    <n v="1"/>
    <s v="Kimberly McCarthy"/>
    <s v="Medium"/>
    <n v="0.02"/>
    <s v="After Discount"/>
    <n v="15.14"/>
    <n v="4.53"/>
    <s v="Regular Air"/>
    <s v="Small Business"/>
    <s v="Office Supplies"/>
    <s v="Storage &amp; Organization"/>
    <s v="Small Box"/>
    <x v="438"/>
    <n v="0.81"/>
    <s v="United States"/>
    <s v="West"/>
    <s v="California"/>
    <s v="Oxnard"/>
    <n v="93030"/>
    <x v="123"/>
    <s v="Tue"/>
    <d v="2015-05-06T00:00:00"/>
    <n v="1"/>
    <n v="5.8840000000000003"/>
    <n v="3"/>
    <n v="51.02"/>
    <n v="91488"/>
    <n v="1"/>
    <n v="15.120000000000001"/>
    <s v="William"/>
  </r>
  <r>
    <n v="2509"/>
    <n v="1"/>
    <s v="Sidney Larson"/>
    <s v="Medium"/>
    <n v="0.05"/>
    <s v="After Discount"/>
    <n v="30.98"/>
    <n v="9.18"/>
    <s v="Regular Air"/>
    <s v="Home Office"/>
    <s v="Office Supplies"/>
    <s v="Paper"/>
    <s v="Small Box"/>
    <x v="708"/>
    <n v="0.4"/>
    <s v="United States"/>
    <s v="East"/>
    <s v="Maine"/>
    <s v="South Portland"/>
    <n v="4106"/>
    <x v="123"/>
    <s v="Tue"/>
    <d v="2015-05-05T00:00:00"/>
    <n v="0"/>
    <n v="308.67"/>
    <n v="15"/>
    <n v="462.57"/>
    <n v="87029"/>
    <n v="1"/>
    <n v="30.93"/>
    <s v="Erin"/>
  </r>
  <r>
    <n v="1979"/>
    <n v="1"/>
    <s v="Marianne Weiner Ennis"/>
    <s v="Not Specified"/>
    <n v="0.05"/>
    <s v="After Discount"/>
    <n v="20.99"/>
    <n v="3.3"/>
    <s v="Regular Air"/>
    <s v="Corporate"/>
    <s v="Technology"/>
    <s v="Telephones and Communication"/>
    <s v="Small Pack"/>
    <x v="513"/>
    <n v="0.81"/>
    <s v="United States"/>
    <s v="West"/>
    <s v="Colorado"/>
    <s v="Littleton"/>
    <n v="80122"/>
    <x v="123"/>
    <s v="Tue"/>
    <d v="2015-05-06T00:00:00"/>
    <n v="1"/>
    <n v="21.883400000000002"/>
    <n v="4"/>
    <n v="72.75"/>
    <n v="87757"/>
    <n v="1"/>
    <n v="20.939999999999998"/>
    <s v="William"/>
  </r>
  <r>
    <n v="1416"/>
    <n v="1"/>
    <s v="Betsy Gibson"/>
    <s v="Critical"/>
    <n v="0.02"/>
    <s v="After Discount"/>
    <n v="417.4"/>
    <n v="75.23"/>
    <s v="Delivery Truck"/>
    <s v="Small Business"/>
    <s v="Furniture"/>
    <s v="Tables"/>
    <s v="Jumbo Box"/>
    <x v="383"/>
    <n v="0.79"/>
    <s v="United States"/>
    <s v="Central"/>
    <s v="Indiana"/>
    <s v="Indianapolis"/>
    <n v="46203"/>
    <x v="124"/>
    <s v="Wed"/>
    <d v="2015-05-07T00:00:00"/>
    <n v="1"/>
    <n v="-634.86540000000002"/>
    <n v="1"/>
    <n v="471.21"/>
    <n v="90538"/>
    <n v="1"/>
    <n v="417.38"/>
    <s v="Chris"/>
  </r>
  <r>
    <n v="2420"/>
    <n v="1"/>
    <s v="Wesley Cho"/>
    <s v="High"/>
    <n v="0.04"/>
    <s v="After Discount"/>
    <n v="9.11"/>
    <n v="2.15"/>
    <s v="Regular Air"/>
    <s v="Consumer"/>
    <s v="Office Supplies"/>
    <s v="Paper"/>
    <s v="Wrap Bag"/>
    <x v="9"/>
    <n v="0.4"/>
    <s v="United States"/>
    <s v="South"/>
    <s v="Virginia"/>
    <s v="Richmond"/>
    <n v="23223"/>
    <x v="124"/>
    <s v="Wed"/>
    <d v="2015-05-06T00:00:00"/>
    <n v="0"/>
    <n v="-23.071999999999999"/>
    <n v="11"/>
    <n v="100.87"/>
    <n v="86752"/>
    <n v="1"/>
    <n v="9.07"/>
    <s v="Sam"/>
  </r>
  <r>
    <n v="1986"/>
    <n v="1"/>
    <s v="Lynda Rosenthal"/>
    <s v="Not Specified"/>
    <n v="0.01"/>
    <s v="After Discount"/>
    <n v="15.31"/>
    <n v="8.7799999999999994"/>
    <s v="Regular Air"/>
    <s v="Home Office"/>
    <s v="Office Supplies"/>
    <s v="Storage &amp; Organization"/>
    <s v="Small Box"/>
    <x v="758"/>
    <n v="0.56999999999999995"/>
    <s v="United States"/>
    <s v="Central"/>
    <s v="Texas"/>
    <s v="Midland"/>
    <n v="79701"/>
    <x v="124"/>
    <s v="Wed"/>
    <d v="2015-05-07T00:00:00"/>
    <n v="1"/>
    <n v="12.146000000000001"/>
    <n v="23"/>
    <n v="377"/>
    <n v="90888"/>
    <n v="1"/>
    <n v="15.3"/>
    <s v="Chris"/>
  </r>
  <r>
    <n v="1986"/>
    <n v="0"/>
    <s v="Lynda Rosenthal"/>
    <s v="Not Specified"/>
    <n v="0.05"/>
    <s v="After Discount"/>
    <n v="7.99"/>
    <n v="5.03"/>
    <s v="Express Air"/>
    <s v="Home Office"/>
    <s v="Technology"/>
    <s v="Telephones and Communication"/>
    <s v="Medium Box"/>
    <x v="136"/>
    <n v="0.6"/>
    <s v="United States"/>
    <s v="Central"/>
    <s v="Texas"/>
    <s v="Midland"/>
    <n v="79701"/>
    <x v="124"/>
    <s v="Wed"/>
    <d v="2015-05-08T00:00:00"/>
    <n v="2"/>
    <n v="5.6870000000000003"/>
    <n v="4"/>
    <n v="42.99"/>
    <n v="90888"/>
    <n v="0"/>
    <n v="7.94"/>
    <s v="Chris"/>
  </r>
  <r>
    <n v="1261"/>
    <n v="1"/>
    <s v="Vickie Gonzalez"/>
    <s v="Critical"/>
    <n v="0.02"/>
    <s v="After Discount"/>
    <n v="73.98"/>
    <n v="14.52"/>
    <s v="Regular Air"/>
    <s v="Home Office"/>
    <s v="Technology"/>
    <s v="Computer Peripherals"/>
    <s v="Small Box"/>
    <x v="83"/>
    <n v="0.65"/>
    <s v="United States"/>
    <s v="West"/>
    <s v="Colorado"/>
    <s v="Broomfield"/>
    <n v="80020"/>
    <x v="125"/>
    <s v="Thu"/>
    <d v="2015-05-10T00:00:00"/>
    <n v="3"/>
    <n v="43.537999999999997"/>
    <n v="5"/>
    <n v="378.23"/>
    <n v="89730"/>
    <n v="1"/>
    <n v="73.960000000000008"/>
    <s v="William"/>
  </r>
  <r>
    <n v="1502"/>
    <n v="1"/>
    <s v="Renee Huang"/>
    <s v="Critical"/>
    <n v="0.08"/>
    <s v="After Discount"/>
    <n v="3.69"/>
    <n v="0.5"/>
    <s v="Regular Air"/>
    <s v="Small Business"/>
    <s v="Office Supplies"/>
    <s v="Labels"/>
    <s v="Small Box"/>
    <x v="607"/>
    <n v="0.38"/>
    <s v="United States"/>
    <s v="South"/>
    <s v="Florida"/>
    <s v="Coral Springs"/>
    <n v="33065"/>
    <x v="125"/>
    <s v="Thu"/>
    <d v="2015-05-10T00:00:00"/>
    <n v="3"/>
    <n v="-3.6547000000000001"/>
    <n v="38"/>
    <n v="129.43"/>
    <n v="89193"/>
    <n v="1"/>
    <n v="3.61"/>
    <s v="Sam"/>
  </r>
  <r>
    <n v="1725"/>
    <n v="1"/>
    <s v="Linda Blake"/>
    <s v="High"/>
    <n v="0.05"/>
    <s v="After Discount"/>
    <n v="35.99"/>
    <n v="1.1000000000000001"/>
    <s v="Regular Air"/>
    <s v="Corporate"/>
    <s v="Technology"/>
    <s v="Telephones and Communication"/>
    <s v="Small Box"/>
    <x v="71"/>
    <n v="0.55000000000000004"/>
    <s v="United States"/>
    <s v="East"/>
    <s v="Ohio"/>
    <s v="Hilliard"/>
    <n v="43026"/>
    <x v="125"/>
    <s v="Thu"/>
    <d v="2015-05-09T00:00:00"/>
    <n v="2"/>
    <n v="149.166"/>
    <n v="9"/>
    <n v="261.56"/>
    <n v="87193"/>
    <n v="1"/>
    <n v="35.940000000000005"/>
    <s v="Erin"/>
  </r>
  <r>
    <n v="2962"/>
    <n v="1"/>
    <s v="Leonard Strauss"/>
    <s v="High"/>
    <n v="7.0000000000000007E-2"/>
    <s v="After Discount"/>
    <n v="4.76"/>
    <n v="0.88"/>
    <s v="Express Air"/>
    <s v="Consumer"/>
    <s v="Office Supplies"/>
    <s v="Paper"/>
    <s v="Wrap Bag"/>
    <x v="759"/>
    <n v="0.39"/>
    <s v="United States"/>
    <s v="West"/>
    <s v="Colorado"/>
    <s v="Louisville"/>
    <n v="80027"/>
    <x v="125"/>
    <s v="Thu"/>
    <d v="2015-05-09T00:00:00"/>
    <n v="2"/>
    <n v="33.347700000000003"/>
    <n v="10"/>
    <n v="48.33"/>
    <n v="88611"/>
    <n v="1"/>
    <n v="4.6899999999999995"/>
    <s v="William"/>
  </r>
  <r>
    <n v="3248"/>
    <n v="1"/>
    <s v="Earl Donnelly"/>
    <s v="High"/>
    <n v="7.0000000000000007E-2"/>
    <s v="After Discount"/>
    <n v="2.78"/>
    <n v="1.49"/>
    <s v="Regular Air"/>
    <s v="Small Business"/>
    <s v="Office Supplies"/>
    <s v="Binders and Binder Accessories"/>
    <s v="Small Box"/>
    <x v="688"/>
    <n v="0.36"/>
    <s v="United States"/>
    <s v="South"/>
    <s v="Louisiana"/>
    <s v="Slidell"/>
    <n v="70458"/>
    <x v="125"/>
    <s v="Thu"/>
    <d v="2015-05-08T00:00:00"/>
    <n v="1"/>
    <n v="-340.53109999999998"/>
    <n v="17"/>
    <n v="47.12"/>
    <n v="87297"/>
    <n v="1"/>
    <n v="2.71"/>
    <s v="Sam"/>
  </r>
  <r>
    <n v="3338"/>
    <n v="1"/>
    <s v="Constance Robertson"/>
    <s v="High"/>
    <n v="0.08"/>
    <s v="After Discount"/>
    <n v="6.48"/>
    <n v="8.4"/>
    <s v="Regular Air"/>
    <s v="Consumer"/>
    <s v="Office Supplies"/>
    <s v="Paper"/>
    <s v="Small Box"/>
    <x v="624"/>
    <n v="0.37"/>
    <s v="United States"/>
    <s v="South"/>
    <s v="Florida"/>
    <s v="Tampa"/>
    <n v="33614"/>
    <x v="125"/>
    <s v="Thu"/>
    <d v="2015-05-07T00:00:00"/>
    <n v="0"/>
    <n v="58.811999999999998"/>
    <n v="7"/>
    <n v="45"/>
    <n v="85979"/>
    <n v="1"/>
    <n v="6.4"/>
    <s v="Sam"/>
  </r>
  <r>
    <n v="1997"/>
    <n v="0"/>
    <s v="Harriet Bowman"/>
    <s v="Medium"/>
    <n v="0.01"/>
    <s v="After Discount"/>
    <n v="16.48"/>
    <n v="1.99"/>
    <s v="Regular Air"/>
    <s v="Consumer"/>
    <s v="Technology"/>
    <s v="Computer Peripherals"/>
    <s v="Small Pack"/>
    <x v="184"/>
    <n v="0.42"/>
    <s v="United States"/>
    <s v="South"/>
    <s v="South Carolina"/>
    <s v="Hilton Head Island"/>
    <n v="29915"/>
    <x v="125"/>
    <s v="Thu"/>
    <d v="2015-05-08T00:00:00"/>
    <n v="1"/>
    <n v="739.67399999999998"/>
    <n v="7"/>
    <n v="122.93"/>
    <n v="90334"/>
    <n v="1"/>
    <n v="16.47"/>
    <s v="Sam"/>
  </r>
  <r>
    <n v="3077"/>
    <n v="1"/>
    <s v="Lynne Reid"/>
    <s v="Medium"/>
    <n v="7.0000000000000007E-2"/>
    <s v="After Discount"/>
    <n v="300.97000000000003"/>
    <n v="7.18"/>
    <s v="Regular Air"/>
    <s v="Small Business"/>
    <s v="Technology"/>
    <s v="Computer Peripherals"/>
    <s v="Small Box"/>
    <x v="697"/>
    <n v="0.48"/>
    <s v="United States"/>
    <s v="East"/>
    <s v="Ohio"/>
    <s v="Strongsville"/>
    <n v="44136"/>
    <x v="125"/>
    <s v="Thu"/>
    <d v="2015-05-09T00:00:00"/>
    <n v="2"/>
    <n v="-807.59"/>
    <n v="2"/>
    <n v="582.20000000000005"/>
    <n v="88239"/>
    <n v="1"/>
    <n v="300.90000000000003"/>
    <s v="Erin"/>
  </r>
  <r>
    <n v="3079"/>
    <n v="0"/>
    <s v="Andrew Levine"/>
    <s v="Medium"/>
    <n v="7.0000000000000007E-2"/>
    <s v="After Discount"/>
    <n v="300.97000000000003"/>
    <n v="7.18"/>
    <s v="Regular Air"/>
    <s v="Small Business"/>
    <s v="Technology"/>
    <s v="Computer Peripherals"/>
    <s v="Small Box"/>
    <x v="697"/>
    <n v="0.48"/>
    <s v="United States"/>
    <s v="East"/>
    <s v="Pennsylvania"/>
    <s v="Philadelphia"/>
    <n v="19112"/>
    <x v="125"/>
    <s v="Thu"/>
    <d v="2015-05-09T00:00:00"/>
    <n v="2"/>
    <n v="-807.59"/>
    <n v="7"/>
    <n v="2037.69"/>
    <n v="41253"/>
    <n v="1"/>
    <n v="300.90000000000003"/>
    <s v="Erin"/>
  </r>
  <r>
    <n v="2187"/>
    <n v="1"/>
    <s v="Joanne Spivey"/>
    <s v="High"/>
    <n v="0.09"/>
    <s v="After Discount"/>
    <n v="16.98"/>
    <n v="12.39"/>
    <s v="Regular Air"/>
    <s v="Corporate"/>
    <s v="Office Supplies"/>
    <s v="Envelopes"/>
    <s v="Small Box"/>
    <x v="760"/>
    <n v="0.35"/>
    <s v="United States"/>
    <s v="Central"/>
    <s v="Missouri"/>
    <s v="Independence"/>
    <n v="64055"/>
    <x v="126"/>
    <s v="Fri"/>
    <d v="2015-05-10T00:00:00"/>
    <n v="2"/>
    <n v="-48.57"/>
    <n v="5"/>
    <n v="86.8"/>
    <n v="89440"/>
    <n v="1"/>
    <n v="16.89"/>
    <s v="Chris"/>
  </r>
  <r>
    <n v="2189"/>
    <n v="1"/>
    <s v="Frank Cross"/>
    <s v="High"/>
    <n v="0.09"/>
    <s v="After Discount"/>
    <n v="16.98"/>
    <n v="12.39"/>
    <s v="Regular Air"/>
    <s v="Corporate"/>
    <s v="Office Supplies"/>
    <s v="Envelopes"/>
    <s v="Small Box"/>
    <x v="760"/>
    <n v="0.35"/>
    <s v="United States"/>
    <s v="East"/>
    <s v="New York"/>
    <s v="New York City"/>
    <n v="10177"/>
    <x v="126"/>
    <s v="Fri"/>
    <d v="2015-05-10T00:00:00"/>
    <n v="2"/>
    <n v="-48.57"/>
    <n v="22"/>
    <n v="381.91"/>
    <n v="7364"/>
    <n v="1"/>
    <n v="16.89"/>
    <s v="Erin"/>
  </r>
  <r>
    <n v="2063"/>
    <n v="1"/>
    <s v="Todd D Norris"/>
    <s v="Low"/>
    <n v="0.06"/>
    <s v="After Discount"/>
    <n v="300.97000000000003"/>
    <n v="7.18"/>
    <s v="Regular Air"/>
    <s v="Corporate"/>
    <s v="Technology"/>
    <s v="Computer Peripherals"/>
    <s v="Small Box"/>
    <x v="697"/>
    <n v="0.48"/>
    <s v="United States"/>
    <s v="South"/>
    <s v="Virginia"/>
    <s v="Newport News"/>
    <n v="23602"/>
    <x v="126"/>
    <s v="Fri"/>
    <d v="2015-05-08T00:00:00"/>
    <n v="0"/>
    <n v="-729.98800000000006"/>
    <n v="1"/>
    <n v="291.39999999999998"/>
    <n v="87147"/>
    <n v="1"/>
    <n v="300.91000000000003"/>
    <s v="Sam"/>
  </r>
  <r>
    <n v="2880"/>
    <n v="0"/>
    <s v="Grace Black"/>
    <s v="Low"/>
    <n v="0.09"/>
    <s v="After Discount"/>
    <n v="243.98"/>
    <n v="43.32"/>
    <s v="Delivery Truck"/>
    <s v="Small Business"/>
    <s v="Furniture"/>
    <s v="Chairs &amp; Chairmats"/>
    <s v="Jumbo Drum"/>
    <x v="56"/>
    <n v="0.55000000000000004"/>
    <s v="United States"/>
    <s v="South"/>
    <s v="Florida"/>
    <s v="North Miami Beach"/>
    <n v="33160"/>
    <x v="126"/>
    <s v="Fri"/>
    <d v="2015-05-13T00:00:00"/>
    <n v="5"/>
    <n v="1059.288"/>
    <n v="25"/>
    <n v="5587.89"/>
    <n v="88627"/>
    <n v="1"/>
    <n v="243.89"/>
    <s v="Sam"/>
  </r>
  <r>
    <n v="2991"/>
    <n v="1"/>
    <s v="Sean Herbert"/>
    <s v="Low"/>
    <n v="0.05"/>
    <s v="After Discount"/>
    <n v="70.97"/>
    <n v="3.5"/>
    <s v="Regular Air"/>
    <s v="Home Office"/>
    <s v="Office Supplies"/>
    <s v="Appliances"/>
    <s v="Small Box"/>
    <x v="685"/>
    <n v="0.59"/>
    <s v="United States"/>
    <s v="Central"/>
    <s v="Wisconsin"/>
    <s v="Racine"/>
    <n v="53402"/>
    <x v="126"/>
    <s v="Fri"/>
    <d v="2015-05-13T00:00:00"/>
    <n v="5"/>
    <n v="18.218"/>
    <n v="2"/>
    <n v="141.59"/>
    <n v="91466"/>
    <n v="1"/>
    <n v="70.92"/>
    <s v="Chris"/>
  </r>
  <r>
    <n v="2992"/>
    <n v="1"/>
    <s v="Lindsay Webb"/>
    <s v="Low"/>
    <n v="0"/>
    <s v=" No Discount"/>
    <n v="5.28"/>
    <n v="6.26"/>
    <s v="Regular Air"/>
    <s v="Home Office"/>
    <s v="Office Supplies"/>
    <s v="Paper"/>
    <s v="Small Box"/>
    <x v="761"/>
    <n v="0.4"/>
    <s v="United States"/>
    <s v="Central"/>
    <s v="Wisconsin"/>
    <s v="Sheboygan"/>
    <n v="53081"/>
    <x v="126"/>
    <s v="Fri"/>
    <d v="2015-05-15T00:00:00"/>
    <n v="7"/>
    <n v="25.058"/>
    <n v="36"/>
    <n v="203.05"/>
    <n v="91466"/>
    <n v="0"/>
    <n v="5.28"/>
    <s v="Chris"/>
  </r>
  <r>
    <n v="453"/>
    <n v="1"/>
    <s v="George Terry"/>
    <s v="Not Specified"/>
    <n v="0.03"/>
    <s v="After Discount"/>
    <n v="29.34"/>
    <n v="7.87"/>
    <s v="Regular Air"/>
    <s v="Corporate"/>
    <s v="Furniture"/>
    <s v="Office Furnishings"/>
    <s v="Small Box"/>
    <x v="531"/>
    <n v="0.54"/>
    <s v="United States"/>
    <s v="West"/>
    <s v="California"/>
    <s v="Los Gatos"/>
    <n v="95032"/>
    <x v="126"/>
    <s v="Fri"/>
    <d v="2015-05-10T00:00:00"/>
    <n v="2"/>
    <n v="-41.32"/>
    <n v="1"/>
    <n v="32.4"/>
    <n v="86011"/>
    <n v="1"/>
    <n v="29.31"/>
    <s v="William"/>
  </r>
  <r>
    <n v="1028"/>
    <n v="0"/>
    <s v="Marguerite Rodgers"/>
    <s v="Not Specified"/>
    <n v="0.05"/>
    <s v="After Discount"/>
    <n v="83.1"/>
    <n v="6.13"/>
    <s v="Express Air"/>
    <s v="Small Business"/>
    <s v="Technology"/>
    <s v="Computer Peripherals"/>
    <s v="Small Box"/>
    <x v="762"/>
    <n v="0.45"/>
    <s v="United States"/>
    <s v="East"/>
    <s v="New York"/>
    <s v="Commack"/>
    <n v="11725"/>
    <x v="126"/>
    <s v="Fri"/>
    <d v="2015-05-09T00:00:00"/>
    <n v="1"/>
    <n v="1152.5277000000001"/>
    <n v="20"/>
    <n v="1670.33"/>
    <n v="89007"/>
    <n v="1"/>
    <n v="83.05"/>
    <s v="Erin"/>
  </r>
  <r>
    <n v="1080"/>
    <n v="1"/>
    <s v="Colleen Fletcher"/>
    <s v="Not Specified"/>
    <n v="0.08"/>
    <s v="After Discount"/>
    <n v="13.9"/>
    <n v="7.59"/>
    <s v="Regular Air"/>
    <s v="Corporate"/>
    <s v="Office Supplies"/>
    <s v="Scissors, Rulers and Trimmers"/>
    <s v="Small Pack"/>
    <x v="763"/>
    <n v="0.56000000000000005"/>
    <s v="United States"/>
    <s v="Central"/>
    <s v="Illinois"/>
    <s v="Saint Charles"/>
    <n v="60174"/>
    <x v="126"/>
    <s v="Fri"/>
    <d v="2015-05-09T00:00:00"/>
    <n v="1"/>
    <n v="9.8620000000000001"/>
    <n v="14"/>
    <n v="196.41"/>
    <n v="88461"/>
    <n v="1"/>
    <n v="13.82"/>
    <s v="Chris"/>
  </r>
  <r>
    <n v="2882"/>
    <n v="0"/>
    <s v="Andrew Gonzalez"/>
    <s v="Critical"/>
    <n v="0.05"/>
    <s v="After Discount"/>
    <n v="6.48"/>
    <n v="8.73"/>
    <s v="Regular Air"/>
    <s v="Consumer"/>
    <s v="Office Supplies"/>
    <s v="Paper"/>
    <s v="Small Box"/>
    <x v="27"/>
    <n v="0.37"/>
    <s v="United States"/>
    <s v="South"/>
    <s v="North Carolina"/>
    <s v="Charlotte"/>
    <n v="28206"/>
    <x v="127"/>
    <s v="Sat"/>
    <d v="2015-05-09T00:00:00"/>
    <n v="0"/>
    <n v="-160.38470000000001"/>
    <n v="35"/>
    <n v="232.5"/>
    <n v="4839"/>
    <n v="1"/>
    <n v="6.4300000000000006"/>
    <s v="Sam"/>
  </r>
  <r>
    <n v="2883"/>
    <n v="1"/>
    <s v="Stuart Sharma"/>
    <s v="Critical"/>
    <n v="0.05"/>
    <s v="After Discount"/>
    <n v="6.48"/>
    <n v="8.73"/>
    <s v="Regular Air"/>
    <s v="Consumer"/>
    <s v="Office Supplies"/>
    <s v="Paper"/>
    <s v="Small Box"/>
    <x v="27"/>
    <n v="0.37"/>
    <s v="United States"/>
    <s v="East"/>
    <s v="Ohio"/>
    <s v="North Olmsted"/>
    <n v="44070"/>
    <x v="127"/>
    <s v="Sat"/>
    <d v="2015-05-09T00:00:00"/>
    <n v="0"/>
    <n v="-120.59"/>
    <n v="9"/>
    <n v="59.79"/>
    <n v="87632"/>
    <n v="1"/>
    <n v="6.4300000000000006"/>
    <s v="Erin"/>
  </r>
  <r>
    <n v="62"/>
    <n v="1"/>
    <s v="Pam Gilbert"/>
    <s v="High"/>
    <n v="0.02"/>
    <s v="After Discount"/>
    <n v="5.98"/>
    <n v="5.15"/>
    <s v="Regular Air"/>
    <s v="Corporate"/>
    <s v="Office Supplies"/>
    <s v="Paper"/>
    <s v="Small Box"/>
    <x v="764"/>
    <n v="0.36"/>
    <s v="United States"/>
    <s v="Central"/>
    <s v="Texas"/>
    <s v="Round Rock"/>
    <n v="78664"/>
    <x v="127"/>
    <s v="Sat"/>
    <d v="2015-05-11T00:00:00"/>
    <n v="2"/>
    <n v="2.14"/>
    <n v="3"/>
    <n v="22.85"/>
    <n v="87407"/>
    <n v="1"/>
    <n v="5.9600000000000009"/>
    <s v="Chris"/>
  </r>
  <r>
    <n v="1650"/>
    <n v="1"/>
    <s v="Dan Lamm"/>
    <s v="High"/>
    <n v="0.05"/>
    <s v="After Discount"/>
    <n v="6.48"/>
    <n v="2.74"/>
    <s v="Regular Air"/>
    <s v="Corporate"/>
    <s v="Technology"/>
    <s v="Computer Peripherals"/>
    <s v="Small Pack"/>
    <x v="765"/>
    <n v="0.71"/>
    <s v="United States"/>
    <s v="South"/>
    <s v="North Carolina"/>
    <s v="Asheboro"/>
    <n v="27203"/>
    <x v="127"/>
    <s v="Sat"/>
    <d v="2015-05-09T00:00:00"/>
    <n v="0"/>
    <n v="15.096"/>
    <n v="15"/>
    <n v="94.27"/>
    <n v="91042"/>
    <n v="1"/>
    <n v="6.4300000000000006"/>
    <s v="Sam"/>
  </r>
  <r>
    <n v="1650"/>
    <n v="0"/>
    <s v="Dan Lamm"/>
    <s v="High"/>
    <n v="0.09"/>
    <s v="After Discount"/>
    <n v="12.53"/>
    <n v="0.5"/>
    <s v="Regular Air"/>
    <s v="Corporate"/>
    <s v="Office Supplies"/>
    <s v="Labels"/>
    <s v="Small Box"/>
    <x v="655"/>
    <n v="0.38"/>
    <s v="United States"/>
    <s v="South"/>
    <s v="North Carolina"/>
    <s v="Asheboro"/>
    <n v="27203"/>
    <x v="127"/>
    <s v="Sat"/>
    <d v="2015-05-10T00:00:00"/>
    <n v="1"/>
    <n v="14.9124"/>
    <n v="7"/>
    <n v="82.21"/>
    <n v="91042"/>
    <n v="0"/>
    <n v="12.44"/>
    <s v="Sam"/>
  </r>
  <r>
    <n v="1650"/>
    <n v="0"/>
    <s v="Dan Lamm"/>
    <s v="High"/>
    <n v="0.08"/>
    <s v="After Discount"/>
    <n v="65.989999999999995"/>
    <n v="8.99"/>
    <s v="Express Air"/>
    <s v="Corporate"/>
    <s v="Technology"/>
    <s v="Telephones and Communication"/>
    <s v="Small Box"/>
    <x v="519"/>
    <n v="0.55000000000000004"/>
    <s v="United States"/>
    <s v="South"/>
    <s v="North Carolina"/>
    <s v="Asheboro"/>
    <n v="27203"/>
    <x v="127"/>
    <s v="Sat"/>
    <d v="2015-05-11T00:00:00"/>
    <n v="2"/>
    <n v="-135.226"/>
    <n v="8"/>
    <n v="417.47"/>
    <n v="91042"/>
    <n v="0"/>
    <n v="65.91"/>
    <s v="Sam"/>
  </r>
  <r>
    <n v="43"/>
    <n v="1"/>
    <s v="Theodore Moran"/>
    <s v="High"/>
    <n v="0"/>
    <s v=" No Discount"/>
    <n v="99.99"/>
    <n v="19.989999999999998"/>
    <s v="Regular Air"/>
    <s v="Consumer"/>
    <s v="Technology"/>
    <s v="Office Machines"/>
    <s v="Small Box"/>
    <x v="505"/>
    <n v="0.52"/>
    <s v="United States"/>
    <s v="West"/>
    <s v="Washington"/>
    <s v="Redmond"/>
    <n v="98052"/>
    <x v="128"/>
    <s v="Sun"/>
    <d v="2015-05-11T00:00:00"/>
    <n v="1"/>
    <n v="25.913820000000001"/>
    <n v="6"/>
    <n v="647.07000000000005"/>
    <n v="91454"/>
    <n v="1"/>
    <n v="99.99"/>
    <s v="William"/>
  </r>
  <r>
    <n v="1778"/>
    <n v="1"/>
    <s v="Ray Oakley"/>
    <s v="High"/>
    <n v="0.06"/>
    <s v="After Discount"/>
    <n v="13.99"/>
    <n v="7.51"/>
    <s v="Regular Air"/>
    <s v="Consumer"/>
    <s v="Technology"/>
    <s v="Office Machines"/>
    <s v="Medium Box"/>
    <x v="343"/>
    <n v="0.39"/>
    <s v="United States"/>
    <s v="Central"/>
    <s v="Indiana"/>
    <s v="West Lafayette"/>
    <n v="47906"/>
    <x v="128"/>
    <s v="Sun"/>
    <d v="2015-05-12T00:00:00"/>
    <n v="2"/>
    <n v="6.4832400000000003"/>
    <n v="21"/>
    <n v="287.99"/>
    <n v="89943"/>
    <n v="1"/>
    <n v="13.93"/>
    <s v="Chris"/>
  </r>
  <r>
    <n v="1778"/>
    <n v="0"/>
    <s v="Ray Oakley"/>
    <s v="High"/>
    <n v="0.06"/>
    <s v="After Discount"/>
    <n v="15.04"/>
    <n v="1.97"/>
    <s v="Regular Air"/>
    <s v="Consumer"/>
    <s v="Office Supplies"/>
    <s v="Paper"/>
    <s v="Wrap Bag"/>
    <x v="10"/>
    <n v="0.39"/>
    <s v="United States"/>
    <s v="Central"/>
    <s v="Indiana"/>
    <s v="West Lafayette"/>
    <n v="47906"/>
    <x v="128"/>
    <s v="Sun"/>
    <d v="2015-05-10T00:00:00"/>
    <n v="0"/>
    <n v="2.3319999999999999"/>
    <n v="3"/>
    <n v="46.86"/>
    <n v="89943"/>
    <n v="0"/>
    <n v="14.979999999999999"/>
    <s v="Chris"/>
  </r>
  <r>
    <n v="3283"/>
    <n v="0"/>
    <s v="William Woodard"/>
    <s v="High"/>
    <n v="0.03"/>
    <s v="After Discount"/>
    <n v="17.48"/>
    <n v="1.99"/>
    <s v="Regular Air"/>
    <s v="Corporate"/>
    <s v="Technology"/>
    <s v="Computer Peripherals"/>
    <s v="Small Pack"/>
    <x v="18"/>
    <n v="0.45"/>
    <s v="United States"/>
    <s v="South"/>
    <s v="Florida"/>
    <s v="Kendall"/>
    <n v="33156"/>
    <x v="128"/>
    <s v="Sun"/>
    <d v="2015-05-11T00:00:00"/>
    <n v="1"/>
    <n v="710.80740000000003"/>
    <n v="31"/>
    <n v="537.79999999999995"/>
    <n v="90753"/>
    <n v="1"/>
    <n v="17.45"/>
    <s v="Sam"/>
  </r>
  <r>
    <n v="995"/>
    <n v="1"/>
    <s v="Lloyd Spencer"/>
    <s v="Low"/>
    <n v="0.09"/>
    <s v="After Discount"/>
    <n v="7.64"/>
    <n v="5.83"/>
    <s v="Regular Air"/>
    <s v="Small Business"/>
    <s v="Office Supplies"/>
    <s v="Paper"/>
    <s v="Wrap Bag"/>
    <x v="55"/>
    <n v="0.36"/>
    <s v="United States"/>
    <s v="East"/>
    <s v="Maine"/>
    <s v="West Scarborough"/>
    <n v="4070"/>
    <x v="128"/>
    <s v="Sun"/>
    <d v="2015-05-15T00:00:00"/>
    <n v="5"/>
    <n v="4.032"/>
    <n v="9"/>
    <n v="72.83"/>
    <n v="89434"/>
    <n v="1"/>
    <n v="7.55"/>
    <s v="Erin"/>
  </r>
  <r>
    <n v="2820"/>
    <n v="0"/>
    <s v="Laurence Simon"/>
    <s v="Low"/>
    <n v="0.08"/>
    <s v="After Discount"/>
    <n v="6.48"/>
    <n v="2.74"/>
    <s v="Regular Air"/>
    <s v="Home Office"/>
    <s v="Technology"/>
    <s v="Computer Peripherals"/>
    <s v="Small Pack"/>
    <x v="765"/>
    <n v="0.71"/>
    <s v="United States"/>
    <s v="Central"/>
    <s v="Missouri"/>
    <s v="Oakville"/>
    <n v="63129"/>
    <x v="128"/>
    <s v="Sun"/>
    <d v="2015-05-12T00:00:00"/>
    <n v="2"/>
    <n v="-82.64"/>
    <n v="18"/>
    <n v="113.68"/>
    <n v="87899"/>
    <n v="1"/>
    <n v="6.4"/>
    <s v="Chris"/>
  </r>
  <r>
    <n v="1709"/>
    <n v="0"/>
    <s v="Dennis Bowen"/>
    <s v="Medium"/>
    <n v="0.04"/>
    <s v="After Discount"/>
    <n v="95.43"/>
    <n v="19.989999999999998"/>
    <s v="Regular Air"/>
    <s v="Small Business"/>
    <s v="Office Supplies"/>
    <s v="Storage &amp; Organization"/>
    <s v="Small Box"/>
    <x v="465"/>
    <n v="0.79"/>
    <s v="United States"/>
    <s v="East"/>
    <s v="Pennsylvania"/>
    <s v="Pottstown"/>
    <n v="19464"/>
    <x v="128"/>
    <s v="Sun"/>
    <d v="2015-05-12T00:00:00"/>
    <n v="2"/>
    <n v="13.536"/>
    <n v="33"/>
    <n v="3251.76"/>
    <n v="88783"/>
    <n v="1"/>
    <n v="95.39"/>
    <s v="Erin"/>
  </r>
  <r>
    <n v="1595"/>
    <n v="1"/>
    <s v="Chad Henson"/>
    <s v="High"/>
    <n v="0.01"/>
    <s v="After Discount"/>
    <n v="500.98"/>
    <n v="26"/>
    <s v="Delivery Truck"/>
    <s v="Corporate"/>
    <s v="Furniture"/>
    <s v="Chairs &amp; Chairmats"/>
    <s v="Jumbo Drum"/>
    <x v="725"/>
    <n v="0.6"/>
    <s v="United States"/>
    <s v="East"/>
    <s v="West Virginia"/>
    <s v="Huntington"/>
    <n v="25705"/>
    <x v="129"/>
    <s v="Mon"/>
    <d v="2015-05-12T00:00:00"/>
    <n v="1"/>
    <n v="5078.5379999999996"/>
    <n v="14"/>
    <n v="7360.2"/>
    <n v="90796"/>
    <n v="1"/>
    <n v="500.97"/>
    <s v="Erin"/>
  </r>
  <r>
    <n v="1595"/>
    <n v="0"/>
    <s v="Chad Henson"/>
    <s v="High"/>
    <n v="0.08"/>
    <s v="After Discount"/>
    <n v="9.77"/>
    <n v="6.02"/>
    <s v="Regular Air"/>
    <s v="Corporate"/>
    <s v="Furniture"/>
    <s v="Office Furnishings"/>
    <s v="Medium Box"/>
    <x v="669"/>
    <n v="0.48"/>
    <s v="United States"/>
    <s v="East"/>
    <s v="West Virginia"/>
    <s v="Huntington"/>
    <n v="25705"/>
    <x v="129"/>
    <s v="Mon"/>
    <d v="2015-05-12T00:00:00"/>
    <n v="1"/>
    <n v="23.276"/>
    <n v="9"/>
    <n v="89.06"/>
    <n v="90796"/>
    <n v="0"/>
    <n v="9.69"/>
    <s v="Erin"/>
  </r>
  <r>
    <n v="1595"/>
    <n v="0"/>
    <s v="Chad Henson"/>
    <s v="High"/>
    <n v="0.09"/>
    <s v="After Discount"/>
    <n v="3.28"/>
    <n v="0.98"/>
    <s v="Regular Air"/>
    <s v="Corporate"/>
    <s v="Office Supplies"/>
    <s v="Pens &amp; Art Supplies"/>
    <s v="Wrap Bag"/>
    <x v="766"/>
    <n v="0.59"/>
    <s v="United States"/>
    <s v="East"/>
    <s v="West Virginia"/>
    <s v="Huntington"/>
    <n v="25705"/>
    <x v="129"/>
    <s v="Mon"/>
    <d v="2015-05-13T00:00:00"/>
    <n v="2"/>
    <n v="17.754000000000001"/>
    <n v="42"/>
    <n v="134.97"/>
    <n v="90796"/>
    <n v="0"/>
    <n v="3.19"/>
    <s v="Erin"/>
  </r>
  <r>
    <n v="1609"/>
    <n v="1"/>
    <s v="Jerry Ennis"/>
    <s v="High"/>
    <n v="0.03"/>
    <s v="After Discount"/>
    <n v="2.16"/>
    <n v="6.05"/>
    <s v="Regular Air"/>
    <s v="Consumer"/>
    <s v="Office Supplies"/>
    <s v="Binders and Binder Accessories"/>
    <s v="Small Box"/>
    <x v="287"/>
    <n v="0.37"/>
    <s v="United States"/>
    <s v="West"/>
    <s v="California"/>
    <s v="Sacramento"/>
    <n v="95823"/>
    <x v="129"/>
    <s v="Mon"/>
    <d v="2015-05-12T00:00:00"/>
    <n v="1"/>
    <n v="-90.585499999999996"/>
    <n v="7"/>
    <n v="17.309999999999999"/>
    <n v="87824"/>
    <n v="1"/>
    <n v="2.1300000000000003"/>
    <s v="William"/>
  </r>
  <r>
    <n v="1609"/>
    <n v="0"/>
    <s v="Jerry Ennis"/>
    <s v="High"/>
    <n v="0.03"/>
    <s v="After Discount"/>
    <n v="9.7100000000000009"/>
    <n v="9.4499999999999993"/>
    <s v="Regular Air"/>
    <s v="Consumer"/>
    <s v="Office Supplies"/>
    <s v="Storage &amp; Organization"/>
    <s v="Small Box"/>
    <x v="386"/>
    <n v="0.6"/>
    <s v="United States"/>
    <s v="West"/>
    <s v="California"/>
    <s v="Sacramento"/>
    <n v="95823"/>
    <x v="129"/>
    <s v="Mon"/>
    <d v="2015-05-11T00:00:00"/>
    <n v="0"/>
    <n v="-36.9"/>
    <n v="2"/>
    <n v="23.56"/>
    <n v="87824"/>
    <n v="0"/>
    <n v="9.6800000000000015"/>
    <s v="William"/>
  </r>
  <r>
    <n v="2464"/>
    <n v="0"/>
    <s v="Joe George"/>
    <s v="High"/>
    <n v="0.09"/>
    <s v="After Discount"/>
    <n v="1.74"/>
    <n v="4.08"/>
    <s v="Express Air"/>
    <s v="Consumer"/>
    <s v="Furniture"/>
    <s v="Office Furnishings"/>
    <s v="Small Pack"/>
    <x v="244"/>
    <n v="0.53"/>
    <s v="United States"/>
    <s v="South"/>
    <s v="Louisiana"/>
    <s v="Bossier City"/>
    <n v="71111"/>
    <x v="129"/>
    <s v="Mon"/>
    <d v="2015-05-13T00:00:00"/>
    <n v="2"/>
    <n v="608.26199999999994"/>
    <n v="4"/>
    <n v="10.41"/>
    <n v="88713"/>
    <n v="1"/>
    <n v="1.65"/>
    <s v="Sam"/>
  </r>
  <r>
    <n v="2464"/>
    <n v="0"/>
    <s v="Joe George"/>
    <s v="High"/>
    <n v="0.08"/>
    <s v="After Discount"/>
    <n v="227.55"/>
    <n v="32.479999999999997"/>
    <s v="Delivery Truck"/>
    <s v="Consumer"/>
    <s v="Furniture"/>
    <s v="Tables"/>
    <s v="Jumbo Box"/>
    <x v="767"/>
    <n v="0.68"/>
    <s v="United States"/>
    <s v="South"/>
    <s v="Louisiana"/>
    <s v="Bossier City"/>
    <n v="71111"/>
    <x v="129"/>
    <s v="Mon"/>
    <d v="2015-05-11T00:00:00"/>
    <n v="0"/>
    <n v="-570.16959999999995"/>
    <n v="16"/>
    <n v="2849.64"/>
    <n v="88713"/>
    <n v="0"/>
    <n v="227.47"/>
    <s v="Sam"/>
  </r>
  <r>
    <n v="1693"/>
    <n v="0"/>
    <s v="Melinda Thornton"/>
    <s v="Low"/>
    <n v="0.01"/>
    <s v="After Discount"/>
    <n v="15.67"/>
    <n v="1.39"/>
    <s v="Express Air"/>
    <s v="Consumer"/>
    <s v="Office Supplies"/>
    <s v="Envelopes"/>
    <s v="Small Box"/>
    <x v="768"/>
    <n v="0.38"/>
    <s v="United States"/>
    <s v="South"/>
    <s v="Virginia"/>
    <s v="Reston"/>
    <n v="20190"/>
    <x v="129"/>
    <s v="Mon"/>
    <d v="2015-05-11T00:00:00"/>
    <n v="0"/>
    <n v="-273.98"/>
    <n v="11"/>
    <n v="188.09"/>
    <n v="90190"/>
    <n v="1"/>
    <n v="15.66"/>
    <s v="Sam"/>
  </r>
  <r>
    <n v="2935"/>
    <n v="1"/>
    <s v="Shirley Riley"/>
    <s v="Low"/>
    <n v="0.02"/>
    <s v="After Discount"/>
    <n v="3.8"/>
    <n v="1.49"/>
    <s v="Regular Air"/>
    <s v="Small Business"/>
    <s v="Office Supplies"/>
    <s v="Binders and Binder Accessories"/>
    <s v="Small Box"/>
    <x v="381"/>
    <n v="0.38"/>
    <s v="United States"/>
    <s v="East"/>
    <s v="Massachusetts"/>
    <s v="Boston"/>
    <n v="2215"/>
    <x v="129"/>
    <s v="Mon"/>
    <d v="2015-05-15T00:00:00"/>
    <n v="4"/>
    <n v="7.31"/>
    <n v="5"/>
    <n v="20.46"/>
    <n v="87617"/>
    <n v="1"/>
    <n v="3.78"/>
    <s v="Erin"/>
  </r>
  <r>
    <n v="1671"/>
    <n v="0"/>
    <s v="Mitchell Ross"/>
    <s v="Critical"/>
    <n v="0.03"/>
    <s v="After Discount"/>
    <n v="223.98"/>
    <n v="15.01"/>
    <s v="Regular Air"/>
    <s v="Small Business"/>
    <s v="Office Supplies"/>
    <s v="Binders and Binder Accessories"/>
    <s v="Small Box"/>
    <x v="769"/>
    <n v="0.38"/>
    <s v="United States"/>
    <s v="South"/>
    <s v="Virginia"/>
    <s v="Burke"/>
    <n v="22015"/>
    <x v="130"/>
    <s v="Tue"/>
    <d v="2015-05-13T00:00:00"/>
    <n v="1"/>
    <n v="0.69599999999999995"/>
    <n v="21"/>
    <n v="4881.84"/>
    <n v="86725"/>
    <n v="1"/>
    <n v="223.95"/>
    <s v="Sam"/>
  </r>
  <r>
    <n v="14"/>
    <n v="1"/>
    <s v="Gwendolyn F Tyson"/>
    <s v="Medium"/>
    <n v="0.09"/>
    <s v="After Discount"/>
    <n v="78.69"/>
    <n v="19.989999999999998"/>
    <s v="Regular Air"/>
    <s v="Small Business"/>
    <s v="Furniture"/>
    <s v="Office Furnishings"/>
    <s v="Small Box"/>
    <x v="390"/>
    <n v="0.43"/>
    <s v="United States"/>
    <s v="Central"/>
    <s v="Minnesota"/>
    <s v="Prior Lake"/>
    <n v="55372"/>
    <x v="130"/>
    <s v="Tue"/>
    <d v="2015-05-14T00:00:00"/>
    <n v="2"/>
    <n v="803.47050000000002"/>
    <n v="16"/>
    <n v="1164.45"/>
    <n v="86838"/>
    <n v="1"/>
    <n v="78.599999999999994"/>
    <s v="Chris"/>
  </r>
  <r>
    <n v="14"/>
    <n v="0"/>
    <s v="Gwendolyn F Tyson"/>
    <s v="Medium"/>
    <n v="0.08"/>
    <s v="After Discount"/>
    <n v="3.28"/>
    <n v="2.31"/>
    <s v="Regular Air"/>
    <s v="Small Business"/>
    <s v="Office Supplies"/>
    <s v="Pens &amp; Art Supplies"/>
    <s v="Wrap Bag"/>
    <x v="770"/>
    <n v="0.56000000000000005"/>
    <s v="United States"/>
    <s v="Central"/>
    <s v="Minnesota"/>
    <s v="Prior Lake"/>
    <n v="55372"/>
    <x v="130"/>
    <s v="Tue"/>
    <d v="2015-05-13T00:00:00"/>
    <n v="1"/>
    <n v="-24.03"/>
    <n v="7"/>
    <n v="22.23"/>
    <n v="86838"/>
    <n v="0"/>
    <n v="3.1999999999999997"/>
    <s v="Chris"/>
  </r>
  <r>
    <n v="14"/>
    <n v="0"/>
    <s v="Gwendolyn F Tyson"/>
    <s v="Medium"/>
    <n v="0.05"/>
    <s v="After Discount"/>
    <n v="3.28"/>
    <n v="4.2"/>
    <s v="Regular Air"/>
    <s v="Small Business"/>
    <s v="Office Supplies"/>
    <s v="Pens &amp; Art Supplies"/>
    <s v="Wrap Bag"/>
    <x v="771"/>
    <n v="0.56000000000000005"/>
    <s v="United States"/>
    <s v="Central"/>
    <s v="Minnesota"/>
    <s v="Prior Lake"/>
    <n v="55372"/>
    <x v="130"/>
    <s v="Tue"/>
    <d v="2015-05-13T00:00:00"/>
    <n v="1"/>
    <n v="-37.03"/>
    <n v="4"/>
    <n v="13.99"/>
    <n v="86838"/>
    <n v="0"/>
    <n v="3.23"/>
    <s v="Chris"/>
  </r>
  <r>
    <n v="14"/>
    <n v="0"/>
    <s v="Gwendolyn F Tyson"/>
    <s v="Medium"/>
    <n v="0.05"/>
    <s v="After Discount"/>
    <n v="3.58"/>
    <n v="1.63"/>
    <s v="Regular Air"/>
    <s v="Small Business"/>
    <s v="Office Supplies"/>
    <s v="Rubber Bands"/>
    <s v="Wrap Bag"/>
    <x v="701"/>
    <n v="0.36"/>
    <s v="United States"/>
    <s v="Central"/>
    <s v="Minnesota"/>
    <s v="Prior Lake"/>
    <n v="55372"/>
    <x v="130"/>
    <s v="Tue"/>
    <d v="2015-05-13T00:00:00"/>
    <n v="1"/>
    <n v="-0.71"/>
    <n v="4"/>
    <n v="14.26"/>
    <n v="86838"/>
    <n v="0"/>
    <n v="3.5300000000000002"/>
    <s v="Chris"/>
  </r>
  <r>
    <n v="1826"/>
    <n v="0"/>
    <s v="Kate Peck"/>
    <s v="Medium"/>
    <n v="0"/>
    <s v=" No Discount"/>
    <n v="9.27"/>
    <n v="4.3899999999999997"/>
    <s v="Regular Air"/>
    <s v="Corporate"/>
    <s v="Office Supplies"/>
    <s v="Paper"/>
    <s v="Wrap Bag"/>
    <x v="772"/>
    <n v="0.38"/>
    <s v="United States"/>
    <s v="Central"/>
    <s v="Iowa"/>
    <s v="Bettendorf"/>
    <n v="52722"/>
    <x v="130"/>
    <s v="Tue"/>
    <d v="2015-05-14T00:00:00"/>
    <n v="2"/>
    <n v="-7.61"/>
    <n v="1"/>
    <n v="10.65"/>
    <n v="86959"/>
    <n v="1"/>
    <n v="9.27"/>
    <s v="Chris"/>
  </r>
  <r>
    <n v="1267"/>
    <n v="0"/>
    <s v="Rosemary Branch"/>
    <s v="Not Specified"/>
    <n v="0.04"/>
    <s v="After Discount"/>
    <n v="5.98"/>
    <n v="4.38"/>
    <s v="Regular Air"/>
    <s v="Corporate"/>
    <s v="Technology"/>
    <s v="Computer Peripherals"/>
    <s v="Small Pack"/>
    <x v="773"/>
    <n v="0.75"/>
    <s v="United States"/>
    <s v="South"/>
    <s v="Florida"/>
    <s v="Boca Raton"/>
    <n v="33433"/>
    <x v="130"/>
    <s v="Tue"/>
    <d v="2015-05-14T00:00:00"/>
    <n v="2"/>
    <n v="-1522.3040000000001"/>
    <n v="11"/>
    <n v="69.75"/>
    <n v="89515"/>
    <n v="1"/>
    <n v="5.94"/>
    <s v="Sam"/>
  </r>
  <r>
    <n v="1389"/>
    <n v="0"/>
    <s v="Jean Khan"/>
    <s v="High"/>
    <n v="0.08"/>
    <s v="After Discount"/>
    <n v="2.62"/>
    <n v="0.8"/>
    <s v="Express Air"/>
    <s v="Small Business"/>
    <s v="Office Supplies"/>
    <s v="Rubber Bands"/>
    <s v="Wrap Bag"/>
    <x v="672"/>
    <n v="0.39"/>
    <s v="United States"/>
    <s v="West"/>
    <s v="California"/>
    <s v="Menlo Park"/>
    <n v="94025"/>
    <x v="131"/>
    <s v="Wed"/>
    <d v="2015-05-15T00:00:00"/>
    <n v="2"/>
    <n v="21.769500000000001"/>
    <n v="12"/>
    <n v="31.55"/>
    <n v="88728"/>
    <n v="1"/>
    <n v="2.54"/>
    <s v="William"/>
  </r>
  <r>
    <n v="578"/>
    <n v="1"/>
    <s v="Evan K Bullard"/>
    <s v="Medium"/>
    <n v="0.03"/>
    <s v="After Discount"/>
    <n v="162.93"/>
    <n v="19.989999999999998"/>
    <s v="Regular Air"/>
    <s v="Corporate"/>
    <s v="Office Supplies"/>
    <s v="Envelopes"/>
    <s v="Small Box"/>
    <x v="774"/>
    <n v="0.39"/>
    <s v="United States"/>
    <s v="East"/>
    <s v="Connecticut"/>
    <s v="Naugatuck"/>
    <n v="6770"/>
    <x v="131"/>
    <s v="Wed"/>
    <d v="2015-05-14T00:00:00"/>
    <n v="1"/>
    <n v="293.14"/>
    <n v="3"/>
    <n v="515.88"/>
    <n v="88644"/>
    <n v="1"/>
    <n v="162.9"/>
    <s v="Erin"/>
  </r>
  <r>
    <n v="579"/>
    <n v="1"/>
    <s v="Marlene Abrams"/>
    <s v="Medium"/>
    <n v="0.01"/>
    <s v="After Discount"/>
    <n v="11.58"/>
    <n v="5.72"/>
    <s v="Regular Air"/>
    <s v="Corporate"/>
    <s v="Office Supplies"/>
    <s v="Envelopes"/>
    <s v="Small Box"/>
    <x v="193"/>
    <n v="0.35"/>
    <s v="United States"/>
    <s v="East"/>
    <s v="Connecticut"/>
    <s v="Seymour"/>
    <n v="6478"/>
    <x v="131"/>
    <s v="Wed"/>
    <d v="2015-05-15T00:00:00"/>
    <n v="2"/>
    <n v="-6.61"/>
    <n v="2"/>
    <n v="25.06"/>
    <n v="88644"/>
    <n v="0"/>
    <n v="11.57"/>
    <s v="Erin"/>
  </r>
  <r>
    <n v="580"/>
    <n v="1"/>
    <s v="Kathryn Patrick"/>
    <s v="Medium"/>
    <n v="0.01"/>
    <s v="After Discount"/>
    <n v="55.99"/>
    <n v="5"/>
    <s v="Regular Air"/>
    <s v="Corporate"/>
    <s v="Technology"/>
    <s v="Telephones and Communication"/>
    <s v="Small Pack"/>
    <x v="620"/>
    <n v="0.8"/>
    <s v="United States"/>
    <s v="East"/>
    <s v="Maine"/>
    <s v="Auburn"/>
    <n v="4210"/>
    <x v="131"/>
    <s v="Wed"/>
    <d v="2015-05-14T00:00:00"/>
    <n v="1"/>
    <n v="-57.540999999999997"/>
    <n v="12"/>
    <n v="578.24"/>
    <n v="88644"/>
    <n v="0"/>
    <n v="55.980000000000004"/>
    <s v="Erin"/>
  </r>
  <r>
    <n v="585"/>
    <n v="1"/>
    <s v="William Larson"/>
    <s v="Medium"/>
    <n v="0.06"/>
    <s v="After Discount"/>
    <n v="13.9"/>
    <n v="7.59"/>
    <s v="Regular Air"/>
    <s v="Corporate"/>
    <s v="Office Supplies"/>
    <s v="Scissors, Rulers and Trimmers"/>
    <s v="Small Pack"/>
    <x v="763"/>
    <n v="0.56000000000000005"/>
    <s v="United States"/>
    <s v="East"/>
    <s v="New Hampshire"/>
    <s v="Concord"/>
    <n v="3301"/>
    <x v="131"/>
    <s v="Wed"/>
    <d v="2015-05-14T00:00:00"/>
    <n v="1"/>
    <n v="-67.59"/>
    <n v="12"/>
    <n v="170.45"/>
    <n v="88644"/>
    <n v="0"/>
    <n v="13.84"/>
    <s v="Erin"/>
  </r>
  <r>
    <n v="3257"/>
    <n v="1"/>
    <s v="Sharon Marcus"/>
    <s v="Medium"/>
    <n v="0"/>
    <s v=" No Discount"/>
    <n v="25.38"/>
    <n v="8.99"/>
    <s v="Regular Air"/>
    <s v="Consumer"/>
    <s v="Furniture"/>
    <s v="Office Furnishings"/>
    <s v="Small Pack"/>
    <x v="746"/>
    <n v="0.5"/>
    <s v="United States"/>
    <s v="West"/>
    <s v="Washington"/>
    <s v="Longview"/>
    <n v="98632"/>
    <x v="131"/>
    <s v="Wed"/>
    <d v="2015-05-15T00:00:00"/>
    <n v="2"/>
    <n v="470.33800000000002"/>
    <n v="26"/>
    <n v="700.41"/>
    <n v="88826"/>
    <n v="1"/>
    <n v="25.38"/>
    <s v="William"/>
  </r>
  <r>
    <n v="1085"/>
    <n v="0"/>
    <s v="Ted Dunlap"/>
    <s v="Not Specified"/>
    <n v="0.06"/>
    <s v="After Discount"/>
    <n v="30.42"/>
    <n v="8.65"/>
    <s v="Regular Air"/>
    <s v="Corporate"/>
    <s v="Technology"/>
    <s v="Computer Peripherals"/>
    <s v="Small Box"/>
    <x v="111"/>
    <n v="0.74"/>
    <s v="United States"/>
    <s v="East"/>
    <s v="New York"/>
    <s v="Deer Park"/>
    <n v="11729"/>
    <x v="131"/>
    <s v="Wed"/>
    <d v="2015-05-15T00:00:00"/>
    <n v="2"/>
    <n v="-159.25"/>
    <n v="10"/>
    <n v="309.05"/>
    <n v="86124"/>
    <n v="1"/>
    <n v="30.360000000000003"/>
    <s v="Erin"/>
  </r>
  <r>
    <n v="1085"/>
    <n v="0"/>
    <s v="Ted Dunlap"/>
    <s v="Not Specified"/>
    <n v="0.02"/>
    <s v="After Discount"/>
    <n v="37.94"/>
    <n v="5.08"/>
    <s v="Regular Air"/>
    <s v="Corporate"/>
    <s v="Office Supplies"/>
    <s v="Paper"/>
    <s v="Wrap Bag"/>
    <x v="357"/>
    <n v="0.38"/>
    <s v="United States"/>
    <s v="East"/>
    <s v="New York"/>
    <s v="Deer Park"/>
    <n v="11729"/>
    <x v="131"/>
    <s v="Wed"/>
    <d v="2015-05-14T00:00:00"/>
    <n v="1"/>
    <n v="206.517"/>
    <n v="8"/>
    <n v="299.3"/>
    <n v="86124"/>
    <n v="0"/>
    <n v="37.919999999999995"/>
    <s v="Erin"/>
  </r>
  <r>
    <n v="156"/>
    <n v="0"/>
    <s v="Diana Xu"/>
    <s v="Critical"/>
    <n v="0.01"/>
    <s v="After Discount"/>
    <n v="95.99"/>
    <n v="4.9000000000000004"/>
    <s v="Regular Air"/>
    <s v="Corporate"/>
    <s v="Technology"/>
    <s v="Telephones and Communication"/>
    <s v="Small Box"/>
    <x v="243"/>
    <n v="0.56000000000000005"/>
    <s v="United States"/>
    <s v="West"/>
    <s v="Colorado"/>
    <s v="Fort Collins"/>
    <n v="80525"/>
    <x v="132"/>
    <s v="Thu"/>
    <d v="2015-05-15T00:00:00"/>
    <n v="1"/>
    <n v="713.88"/>
    <n v="13"/>
    <n v="1050.08"/>
    <n v="87671"/>
    <n v="1"/>
    <n v="95.97999999999999"/>
    <s v="William"/>
  </r>
  <r>
    <n v="497"/>
    <n v="1"/>
    <s v="Steve McKee"/>
    <s v="Critical"/>
    <n v="7.0000000000000007E-2"/>
    <s v="After Discount"/>
    <n v="152.47999999999999"/>
    <n v="6.5"/>
    <s v="Regular Air"/>
    <s v="Small Business"/>
    <s v="Technology"/>
    <s v="Computer Peripherals"/>
    <s v="Small Box"/>
    <x v="573"/>
    <n v="0.74"/>
    <s v="United States"/>
    <s v="South"/>
    <s v="Tennessee"/>
    <s v="Murfreesboro"/>
    <n v="37130"/>
    <x v="132"/>
    <s v="Thu"/>
    <d v="2015-05-16T00:00:00"/>
    <n v="2"/>
    <n v="171.83879999999999"/>
    <n v="35"/>
    <n v="5062.49"/>
    <n v="90706"/>
    <n v="1"/>
    <n v="152.41"/>
    <s v="Sam"/>
  </r>
  <r>
    <n v="910"/>
    <n v="1"/>
    <s v="Carla Hauser"/>
    <s v="Critical"/>
    <n v="0"/>
    <s v=" No Discount"/>
    <n v="5.28"/>
    <n v="5.61"/>
    <s v="Regular Air"/>
    <s v="Corporate"/>
    <s v="Office Supplies"/>
    <s v="Paper"/>
    <s v="Small Box"/>
    <x v="718"/>
    <n v="0.4"/>
    <s v="United States"/>
    <s v="South"/>
    <s v="Arkansas"/>
    <s v="Texarkana"/>
    <n v="71854"/>
    <x v="132"/>
    <s v="Thu"/>
    <d v="2015-05-14T00:00:00"/>
    <n v="0"/>
    <n v="-149.21199999999999"/>
    <n v="15"/>
    <n v="85.26"/>
    <n v="90187"/>
    <n v="1"/>
    <n v="5.28"/>
    <s v="Sam"/>
  </r>
  <r>
    <n v="353"/>
    <n v="1"/>
    <s v="Bonnie Chambers"/>
    <s v="Low"/>
    <n v="0.08"/>
    <s v="After Discount"/>
    <n v="4.8899999999999997"/>
    <n v="4.93"/>
    <s v="Express Air"/>
    <s v="Home Office"/>
    <s v="Technology"/>
    <s v="Computer Peripherals"/>
    <s v="Small Pack"/>
    <x v="327"/>
    <n v="0.66"/>
    <s v="United States"/>
    <s v="West"/>
    <s v="Arizona"/>
    <s v="Glendale"/>
    <n v="85301"/>
    <x v="132"/>
    <s v="Thu"/>
    <d v="2015-05-14T00:00:00"/>
    <n v="0"/>
    <n v="-165.45"/>
    <n v="17"/>
    <n v="84.76"/>
    <n v="89647"/>
    <n v="1"/>
    <n v="4.8099999999999996"/>
    <s v="William"/>
  </r>
  <r>
    <n v="353"/>
    <n v="0"/>
    <s v="Bonnie Chambers"/>
    <s v="Low"/>
    <n v="7.0000000000000007E-2"/>
    <s v="After Discount"/>
    <n v="6.68"/>
    <n v="6.92"/>
    <s v="Regular Air"/>
    <s v="Home Office"/>
    <s v="Office Supplies"/>
    <s v="Paper"/>
    <s v="Small Box"/>
    <x v="775"/>
    <n v="0.37"/>
    <s v="United States"/>
    <s v="West"/>
    <s v="Arizona"/>
    <s v="Glendale"/>
    <n v="85301"/>
    <x v="132"/>
    <s v="Thu"/>
    <d v="2015-05-21T00:00:00"/>
    <n v="7"/>
    <n v="-141.12"/>
    <n v="16"/>
    <n v="104.84"/>
    <n v="89647"/>
    <n v="0"/>
    <n v="6.6099999999999994"/>
    <s v="William"/>
  </r>
  <r>
    <n v="539"/>
    <n v="1"/>
    <s v="Alice Coley"/>
    <s v="Medium"/>
    <n v="0.05"/>
    <s v="After Discount"/>
    <n v="59.78"/>
    <n v="10.29"/>
    <s v="Regular Air"/>
    <s v="Small Business"/>
    <s v="Office Supplies"/>
    <s v="Binders and Binder Accessories"/>
    <s v="Small Box"/>
    <x v="776"/>
    <n v="0.39"/>
    <s v="United States"/>
    <s v="Central"/>
    <s v="Illinois"/>
    <s v="Urbana"/>
    <n v="61801"/>
    <x v="132"/>
    <s v="Thu"/>
    <d v="2015-05-15T00:00:00"/>
    <n v="1"/>
    <n v="159.52969999999999"/>
    <n v="7"/>
    <n v="414.49"/>
    <n v="91174"/>
    <n v="1"/>
    <n v="59.730000000000004"/>
    <s v="Chris"/>
  </r>
  <r>
    <n v="540"/>
    <n v="1"/>
    <s v="Ruth Lamm"/>
    <s v="Medium"/>
    <n v="0.08"/>
    <s v="After Discount"/>
    <n v="20.99"/>
    <n v="1.25"/>
    <s v="Regular Air"/>
    <s v="Small Business"/>
    <s v="Technology"/>
    <s v="Telephones and Communication"/>
    <s v="Small Pack"/>
    <x v="777"/>
    <n v="0.83"/>
    <s v="United States"/>
    <s v="Central"/>
    <s v="Illinois"/>
    <s v="Vernon Hills"/>
    <n v="60061"/>
    <x v="132"/>
    <s v="Thu"/>
    <d v="2015-05-16T00:00:00"/>
    <n v="2"/>
    <n v="15.3714"/>
    <n v="28"/>
    <n v="469.69"/>
    <n v="91174"/>
    <n v="0"/>
    <n v="20.91"/>
    <s v="Chris"/>
  </r>
  <r>
    <n v="1069"/>
    <n v="1"/>
    <s v="Pam Bennett"/>
    <s v="Medium"/>
    <n v="0.02"/>
    <s v="After Discount"/>
    <n v="15.94"/>
    <n v="5.45"/>
    <s v="Regular Air"/>
    <s v="Home Office"/>
    <s v="Office Supplies"/>
    <s v="Pens &amp; Art Supplies"/>
    <s v="Small Pack"/>
    <x v="778"/>
    <n v="0.55000000000000004"/>
    <s v="United States"/>
    <s v="Central"/>
    <s v="Illinois"/>
    <s v="Carbondale"/>
    <n v="62901"/>
    <x v="132"/>
    <s v="Thu"/>
    <d v="2015-05-15T00:00:00"/>
    <n v="1"/>
    <n v="139.61199999999999"/>
    <n v="41"/>
    <n v="664.34"/>
    <n v="87110"/>
    <n v="1"/>
    <n v="15.92"/>
    <s v="Chris"/>
  </r>
  <r>
    <n v="1023"/>
    <n v="1"/>
    <s v="Glen Newman"/>
    <s v="Critical"/>
    <n v="0.02"/>
    <s v="After Discount"/>
    <n v="39.06"/>
    <n v="10.55"/>
    <s v="Regular Air"/>
    <s v="Small Business"/>
    <s v="Office Supplies"/>
    <s v="Binders and Binder Accessories"/>
    <s v="Small Box"/>
    <x v="62"/>
    <n v="0.37"/>
    <s v="United States"/>
    <s v="East"/>
    <s v="Pennsylvania"/>
    <s v="Wilkinsburg"/>
    <n v="15221"/>
    <x v="133"/>
    <s v="Fri"/>
    <d v="2015-05-15T00:00:00"/>
    <n v="0"/>
    <n v="442.0899"/>
    <n v="16"/>
    <n v="640.71"/>
    <n v="88633"/>
    <n v="1"/>
    <n v="39.04"/>
    <s v="Erin"/>
  </r>
  <r>
    <n v="1023"/>
    <n v="0"/>
    <s v="Glen Newman"/>
    <s v="Critical"/>
    <n v="0.1"/>
    <s v="After Discount"/>
    <n v="37.700000000000003"/>
    <n v="2.99"/>
    <s v="Regular Air"/>
    <s v="Small Business"/>
    <s v="Office Supplies"/>
    <s v="Binders and Binder Accessories"/>
    <s v="Small Box"/>
    <x v="779"/>
    <n v="0.35"/>
    <s v="United States"/>
    <s v="East"/>
    <s v="Pennsylvania"/>
    <s v="Wilkinsburg"/>
    <n v="15221"/>
    <x v="133"/>
    <s v="Fri"/>
    <d v="2015-05-16T00:00:00"/>
    <n v="1"/>
    <n v="455.12400000000002"/>
    <n v="18"/>
    <n v="659.6"/>
    <n v="88633"/>
    <n v="0"/>
    <n v="37.6"/>
    <s v="Erin"/>
  </r>
  <r>
    <n v="18"/>
    <n v="1"/>
    <s v="Laurie Hanna"/>
    <s v="High"/>
    <n v="0.05"/>
    <s v="After Discount"/>
    <n v="26.48"/>
    <n v="6.93"/>
    <s v="Regular Air"/>
    <s v="Small Business"/>
    <s v="Furniture"/>
    <s v="Office Furnishings"/>
    <s v="Small Box"/>
    <x v="780"/>
    <n v="0.49"/>
    <s v="United States"/>
    <s v="West"/>
    <s v="Montana"/>
    <s v="Helena"/>
    <n v="59601"/>
    <x v="133"/>
    <s v="Fri"/>
    <d v="2015-05-16T00:00:00"/>
    <n v="1"/>
    <n v="314.48129999999998"/>
    <n v="17"/>
    <n v="455.77"/>
    <n v="90031"/>
    <n v="1"/>
    <n v="26.43"/>
    <s v="William"/>
  </r>
  <r>
    <n v="21"/>
    <n v="1"/>
    <s v="Tony Wilkins Winters"/>
    <s v="High"/>
    <n v="0.05"/>
    <s v="After Discount"/>
    <n v="26.48"/>
    <n v="6.93"/>
    <s v="Regular Air"/>
    <s v="Small Business"/>
    <s v="Furniture"/>
    <s v="Office Furnishings"/>
    <s v="Small Box"/>
    <x v="780"/>
    <n v="0.49"/>
    <s v="United States"/>
    <s v="East"/>
    <s v="New York"/>
    <s v="New York City"/>
    <n v="10012"/>
    <x v="133"/>
    <s v="Fri"/>
    <d v="2015-05-16T00:00:00"/>
    <n v="1"/>
    <n v="384.38"/>
    <n v="70"/>
    <n v="1876.69"/>
    <n v="41793"/>
    <n v="1"/>
    <n v="26.43"/>
    <s v="Erin"/>
  </r>
  <r>
    <n v="1989"/>
    <n v="0"/>
    <s v="David Weaver"/>
    <s v="High"/>
    <n v="0.01"/>
    <s v="After Discount"/>
    <n v="30.98"/>
    <n v="6.5"/>
    <s v="Regular Air"/>
    <s v="Corporate"/>
    <s v="Technology"/>
    <s v="Computer Peripherals"/>
    <s v="Small Box"/>
    <x v="781"/>
    <n v="0.64"/>
    <s v="United States"/>
    <s v="West"/>
    <s v="Utah"/>
    <s v="Holladay"/>
    <n v="84117"/>
    <x v="133"/>
    <s v="Fri"/>
    <d v="2015-05-16T00:00:00"/>
    <n v="1"/>
    <n v="46.29"/>
    <n v="11"/>
    <n v="363.37"/>
    <n v="90001"/>
    <n v="1"/>
    <n v="30.97"/>
    <s v="William"/>
  </r>
  <r>
    <n v="1989"/>
    <n v="0"/>
    <s v="David Weaver"/>
    <s v="High"/>
    <n v="0.01"/>
    <s v="After Discount"/>
    <n v="40.99"/>
    <n v="19.989999999999998"/>
    <s v="Regular Air"/>
    <s v="Corporate"/>
    <s v="Office Supplies"/>
    <s v="Paper"/>
    <s v="Small Box"/>
    <x v="397"/>
    <n v="0.36"/>
    <s v="United States"/>
    <s v="West"/>
    <s v="Utah"/>
    <s v="Holladay"/>
    <n v="84117"/>
    <x v="133"/>
    <s v="Fri"/>
    <d v="2015-05-18T00:00:00"/>
    <n v="3"/>
    <n v="177.79"/>
    <n v="11"/>
    <n v="480.75"/>
    <n v="90001"/>
    <n v="0"/>
    <n v="40.980000000000004"/>
    <s v="William"/>
  </r>
  <r>
    <n v="266"/>
    <n v="1"/>
    <s v="Ross Frederick"/>
    <s v="Medium"/>
    <n v="0.08"/>
    <s v="After Discount"/>
    <n v="6.48"/>
    <n v="7.03"/>
    <s v="Regular Air"/>
    <s v="Corporate"/>
    <s v="Office Supplies"/>
    <s v="Paper"/>
    <s v="Small Box"/>
    <x v="782"/>
    <n v="0.37"/>
    <s v="United States"/>
    <s v="Central"/>
    <s v="Texas"/>
    <s v="San Antonio"/>
    <n v="78207"/>
    <x v="133"/>
    <s v="Fri"/>
    <d v="2015-05-16T00:00:00"/>
    <n v="1"/>
    <n v="8.9320000000000004"/>
    <n v="10"/>
    <n v="67.86"/>
    <n v="90594"/>
    <n v="1"/>
    <n v="6.4"/>
    <s v="Chris"/>
  </r>
  <r>
    <n v="266"/>
    <n v="0"/>
    <s v="Ross Frederick"/>
    <s v="Medium"/>
    <n v="0.01"/>
    <s v="After Discount"/>
    <n v="20.34"/>
    <n v="35"/>
    <s v="Regular Air"/>
    <s v="Corporate"/>
    <s v="Office Supplies"/>
    <s v="Storage &amp; Organization"/>
    <s v="Large Box"/>
    <x v="65"/>
    <n v="0.84"/>
    <s v="United States"/>
    <s v="Central"/>
    <s v="Texas"/>
    <s v="San Antonio"/>
    <n v="78207"/>
    <x v="133"/>
    <s v="Fri"/>
    <d v="2015-05-16T00:00:00"/>
    <n v="1"/>
    <n v="229.63800000000001"/>
    <n v="33"/>
    <n v="747.28"/>
    <n v="90594"/>
    <n v="0"/>
    <n v="20.329999999999998"/>
    <s v="Chris"/>
  </r>
  <r>
    <n v="491"/>
    <n v="0"/>
    <s v="Toni Swanson"/>
    <s v="Medium"/>
    <n v="0.08"/>
    <s v="After Discount"/>
    <n v="2.94"/>
    <n v="0.96"/>
    <s v="Regular Air"/>
    <s v="Consumer"/>
    <s v="Office Supplies"/>
    <s v="Pens &amp; Art Supplies"/>
    <s v="Wrap Bag"/>
    <x v="265"/>
    <n v="0.57999999999999996"/>
    <s v="United States"/>
    <s v="East"/>
    <s v="New York"/>
    <s v="New York City"/>
    <n v="10154"/>
    <x v="133"/>
    <s v="Fri"/>
    <d v="2015-05-17T00:00:00"/>
    <n v="2"/>
    <n v="-2.12"/>
    <n v="23"/>
    <n v="66.7"/>
    <n v="8353"/>
    <n v="1"/>
    <n v="2.86"/>
    <s v="Erin"/>
  </r>
  <r>
    <n v="494"/>
    <n v="0"/>
    <s v="Jimmy Alston Holder"/>
    <s v="Medium"/>
    <n v="0.06"/>
    <s v="After Discount"/>
    <n v="8.32"/>
    <n v="2.38"/>
    <s v="Regular Air"/>
    <s v="Consumer"/>
    <s v="Technology"/>
    <s v="Computer Peripherals"/>
    <s v="Small Pack"/>
    <x v="460"/>
    <n v="0.74"/>
    <s v="United States"/>
    <s v="West"/>
    <s v="Washington"/>
    <s v="Seattle"/>
    <n v="98115"/>
    <x v="133"/>
    <s v="Fri"/>
    <d v="2015-05-17T00:00:00"/>
    <n v="2"/>
    <n v="-36.630000000000003"/>
    <n v="12"/>
    <n v="101.26"/>
    <n v="88905"/>
    <n v="1"/>
    <n v="8.26"/>
    <s v="William"/>
  </r>
  <r>
    <n v="494"/>
    <n v="0"/>
    <s v="Jimmy Alston Holder"/>
    <s v="Medium"/>
    <n v="0.08"/>
    <s v="After Discount"/>
    <n v="2.94"/>
    <n v="0.96"/>
    <s v="Regular Air"/>
    <s v="Consumer"/>
    <s v="Office Supplies"/>
    <s v="Pens &amp; Art Supplies"/>
    <s v="Wrap Bag"/>
    <x v="265"/>
    <n v="0.57999999999999996"/>
    <s v="United States"/>
    <s v="West"/>
    <s v="Washington"/>
    <s v="Seattle"/>
    <n v="98115"/>
    <x v="133"/>
    <s v="Fri"/>
    <d v="2015-05-17T00:00:00"/>
    <n v="2"/>
    <n v="-2.12"/>
    <n v="6"/>
    <n v="17.399999999999999"/>
    <n v="88905"/>
    <n v="0"/>
    <n v="2.86"/>
    <s v="William"/>
  </r>
  <r>
    <n v="3041"/>
    <n v="1"/>
    <s v="Carrie Duke"/>
    <s v="Not Specified"/>
    <n v="0.08"/>
    <s v="After Discount"/>
    <n v="73.98"/>
    <n v="4"/>
    <s v="Regular Air"/>
    <s v="Corporate"/>
    <s v="Technology"/>
    <s v="Computer Peripherals"/>
    <s v="Small Box"/>
    <x v="232"/>
    <n v="0.77"/>
    <s v="United States"/>
    <s v="Central"/>
    <s v="Kansas"/>
    <s v="Garden City"/>
    <n v="67846"/>
    <x v="133"/>
    <s v="Fri"/>
    <d v="2015-05-18T00:00:00"/>
    <n v="3"/>
    <n v="97.16"/>
    <n v="17"/>
    <n v="1181.67"/>
    <n v="86102"/>
    <n v="1"/>
    <n v="73.900000000000006"/>
    <s v="Chris"/>
  </r>
  <r>
    <n v="3041"/>
    <n v="0"/>
    <s v="Carrie Duke"/>
    <s v="Not Specified"/>
    <n v="0.02"/>
    <s v="After Discount"/>
    <n v="3.68"/>
    <n v="1.32"/>
    <s v="Regular Air"/>
    <s v="Corporate"/>
    <s v="Office Supplies"/>
    <s v="Scissors, Rulers and Trimmers"/>
    <s v="Wrap Bag"/>
    <x v="783"/>
    <n v="0.83"/>
    <s v="United States"/>
    <s v="Central"/>
    <s v="Kansas"/>
    <s v="Garden City"/>
    <n v="67846"/>
    <x v="133"/>
    <s v="Fri"/>
    <d v="2015-05-17T00:00:00"/>
    <n v="2"/>
    <n v="-20.65"/>
    <n v="8"/>
    <n v="29.93"/>
    <n v="86102"/>
    <n v="0"/>
    <n v="3.66"/>
    <s v="Chris"/>
  </r>
  <r>
    <n v="136"/>
    <n v="1"/>
    <s v="Dale Gillespie"/>
    <s v="Critical"/>
    <n v="0.04"/>
    <s v="After Discount"/>
    <n v="18.97"/>
    <n v="9.5399999999999991"/>
    <s v="Regular Air"/>
    <s v="Small Business"/>
    <s v="Office Supplies"/>
    <s v="Paper"/>
    <s v="Small Box"/>
    <x v="141"/>
    <n v="0.37"/>
    <s v="United States"/>
    <s v="West"/>
    <s v="California"/>
    <s v="Petaluma"/>
    <n v="94952"/>
    <x v="134"/>
    <s v="Sat"/>
    <d v="2015-05-17T00:00:00"/>
    <n v="1"/>
    <n v="3.04"/>
    <n v="5"/>
    <n v="101.74"/>
    <n v="88534"/>
    <n v="1"/>
    <n v="18.93"/>
    <s v="William"/>
  </r>
  <r>
    <n v="136"/>
    <n v="0"/>
    <s v="Dale Gillespie"/>
    <s v="Critical"/>
    <n v="0.09"/>
    <s v="After Discount"/>
    <n v="10.98"/>
    <n v="3.37"/>
    <s v="Regular Air"/>
    <s v="Small Business"/>
    <s v="Office Supplies"/>
    <s v="Scissors, Rulers and Trimmers"/>
    <s v="Small Pack"/>
    <x v="673"/>
    <n v="0.56999999999999995"/>
    <s v="United States"/>
    <s v="West"/>
    <s v="California"/>
    <s v="Petaluma"/>
    <n v="94952"/>
    <x v="134"/>
    <s v="Sat"/>
    <d v="2015-05-17T00:00:00"/>
    <n v="1"/>
    <n v="2.706"/>
    <n v="8"/>
    <n v="84.52"/>
    <n v="88534"/>
    <n v="0"/>
    <n v="10.89"/>
    <s v="William"/>
  </r>
  <r>
    <n v="688"/>
    <n v="0"/>
    <s v="Ashley Reese"/>
    <s v="Critical"/>
    <n v="7.0000000000000007E-2"/>
    <s v="After Discount"/>
    <n v="279.48"/>
    <n v="35"/>
    <s v="Regular Air"/>
    <s v="Small Business"/>
    <s v="Office Supplies"/>
    <s v="Storage &amp; Organization"/>
    <s v="Large Box"/>
    <x v="53"/>
    <n v="0.8"/>
    <s v="United States"/>
    <s v="Central"/>
    <s v="Missouri"/>
    <s v="Saint Louis"/>
    <n v="63116"/>
    <x v="134"/>
    <s v="Sat"/>
    <d v="2015-05-16T00:00:00"/>
    <n v="0"/>
    <n v="-207.28"/>
    <n v="10"/>
    <n v="2716.09"/>
    <n v="88503"/>
    <n v="1"/>
    <n v="279.41000000000003"/>
    <s v="Chris"/>
  </r>
  <r>
    <n v="1042"/>
    <n v="1"/>
    <s v="Jerome Burch"/>
    <s v="Critical"/>
    <n v="0"/>
    <s v=" No Discount"/>
    <n v="14.42"/>
    <n v="6.75"/>
    <s v="Express Air"/>
    <s v="Small Business"/>
    <s v="Office Supplies"/>
    <s v="Appliances"/>
    <s v="Medium Box"/>
    <x v="116"/>
    <n v="0.52"/>
    <s v="United States"/>
    <s v="West"/>
    <s v="California"/>
    <s v="Yuba City"/>
    <n v="95991"/>
    <x v="134"/>
    <s v="Sat"/>
    <d v="2015-05-17T00:00:00"/>
    <n v="1"/>
    <n v="9.33"/>
    <n v="6"/>
    <n v="98.96"/>
    <n v="87847"/>
    <n v="1"/>
    <n v="14.42"/>
    <s v="William"/>
  </r>
  <r>
    <n v="1390"/>
    <n v="1"/>
    <s v="Hazel Jones"/>
    <s v="Critical"/>
    <n v="0.1"/>
    <s v="After Discount"/>
    <n v="8.17"/>
    <n v="1.69"/>
    <s v="Regular Air"/>
    <s v="Corporate"/>
    <s v="Office Supplies"/>
    <s v="Paper"/>
    <s v="Wrap Bag"/>
    <x v="784"/>
    <n v="0.38"/>
    <s v="United States"/>
    <s v="West"/>
    <s v="California"/>
    <s v="Stockton"/>
    <n v="95207"/>
    <x v="134"/>
    <s v="Sat"/>
    <d v="2015-05-16T00:00:00"/>
    <n v="0"/>
    <n v="100.2984"/>
    <n v="19"/>
    <n v="145.36000000000001"/>
    <n v="88731"/>
    <n v="1"/>
    <n v="8.07"/>
    <s v="William"/>
  </r>
  <r>
    <n v="1390"/>
    <n v="0"/>
    <s v="Hazel Jones"/>
    <s v="Critical"/>
    <n v="0.03"/>
    <s v="After Discount"/>
    <n v="110.99"/>
    <n v="2.5"/>
    <s v="Regular Air"/>
    <s v="Corporate"/>
    <s v="Technology"/>
    <s v="Telephones and Communication"/>
    <s v="Small Box"/>
    <x v="21"/>
    <n v="0.56999999999999995"/>
    <s v="United States"/>
    <s v="West"/>
    <s v="California"/>
    <s v="Stockton"/>
    <n v="95207"/>
    <x v="134"/>
    <s v="Sat"/>
    <d v="2015-05-18T00:00:00"/>
    <n v="2"/>
    <n v="2495.3987999999999"/>
    <n v="38"/>
    <n v="3616.52"/>
    <n v="88731"/>
    <n v="0"/>
    <n v="110.96"/>
    <s v="William"/>
  </r>
  <r>
    <n v="1721"/>
    <n v="1"/>
    <s v="Jennifer Zimmerman"/>
    <s v="High"/>
    <n v="0.04"/>
    <s v="After Discount"/>
    <n v="12.44"/>
    <n v="6.27"/>
    <s v="Regular Air"/>
    <s v="Corporate"/>
    <s v="Office Supplies"/>
    <s v="Storage &amp; Organization"/>
    <s v="Medium Box"/>
    <x v="785"/>
    <n v="0.56999999999999995"/>
    <s v="United States"/>
    <s v="South"/>
    <s v="Arkansas"/>
    <s v="Jonesboro"/>
    <n v="72401"/>
    <x v="134"/>
    <s v="Sat"/>
    <d v="2015-05-17T00:00:00"/>
    <n v="1"/>
    <n v="-258.56599999999997"/>
    <n v="37"/>
    <n v="464.94"/>
    <n v="90787"/>
    <n v="1"/>
    <n v="12.4"/>
    <s v="Sam"/>
  </r>
  <r>
    <n v="1723"/>
    <n v="0"/>
    <s v="Constance Flowers"/>
    <s v="High"/>
    <n v="0.04"/>
    <s v="After Discount"/>
    <n v="12.44"/>
    <n v="6.27"/>
    <s v="Regular Air"/>
    <s v="Corporate"/>
    <s v="Office Supplies"/>
    <s v="Storage &amp; Organization"/>
    <s v="Medium Box"/>
    <x v="785"/>
    <n v="0.56999999999999995"/>
    <s v="United States"/>
    <s v="West"/>
    <s v="California"/>
    <s v="San Diego"/>
    <n v="92037"/>
    <x v="134"/>
    <s v="Sat"/>
    <d v="2015-05-17T00:00:00"/>
    <n v="1"/>
    <n v="-59.06"/>
    <n v="146"/>
    <n v="1834.61"/>
    <n v="32710"/>
    <n v="1"/>
    <n v="12.4"/>
    <s v="William"/>
  </r>
  <r>
    <n v="2610"/>
    <n v="1"/>
    <s v="Tommy Lutz"/>
    <s v="High"/>
    <n v="0.09"/>
    <s v="After Discount"/>
    <n v="5.4"/>
    <n v="7.78"/>
    <s v="Regular Air"/>
    <s v="Corporate"/>
    <s v="Office Supplies"/>
    <s v="Binders and Binder Accessories"/>
    <s v="Small Box"/>
    <x v="477"/>
    <n v="0.37"/>
    <s v="United States"/>
    <s v="West"/>
    <s v="California"/>
    <s v="Davis"/>
    <n v="95616"/>
    <x v="134"/>
    <s v="Sat"/>
    <d v="2015-05-17T00:00:00"/>
    <n v="1"/>
    <n v="-136.25200000000001"/>
    <n v="9"/>
    <n v="49.24"/>
    <n v="86118"/>
    <n v="1"/>
    <n v="5.3100000000000005"/>
    <s v="William"/>
  </r>
  <r>
    <n v="3354"/>
    <n v="0"/>
    <s v="Sara Faulkner"/>
    <s v="High"/>
    <n v="0.03"/>
    <s v="After Discount"/>
    <n v="28.53"/>
    <n v="1.49"/>
    <s v="Regular Air"/>
    <s v="Corporate"/>
    <s v="Office Supplies"/>
    <s v="Binders and Binder Accessories"/>
    <s v="Small Box"/>
    <x v="581"/>
    <n v="0.38"/>
    <s v="United States"/>
    <s v="West"/>
    <s v="California"/>
    <s v="Calexico"/>
    <n v="92231"/>
    <x v="134"/>
    <s v="Sat"/>
    <d v="2015-05-17T00:00:00"/>
    <n v="1"/>
    <n v="137.67570000000001"/>
    <n v="7"/>
    <n v="199.53"/>
    <n v="88589"/>
    <n v="1"/>
    <n v="28.5"/>
    <s v="William"/>
  </r>
  <r>
    <n v="3354"/>
    <n v="0"/>
    <s v="Sara Faulkner"/>
    <s v="High"/>
    <n v="7.0000000000000007E-2"/>
    <s v="After Discount"/>
    <n v="5.98"/>
    <n v="7.15"/>
    <s v="Regular Air"/>
    <s v="Corporate"/>
    <s v="Office Supplies"/>
    <s v="Paper"/>
    <s v="Small Box"/>
    <x v="786"/>
    <n v="0.36"/>
    <s v="United States"/>
    <s v="West"/>
    <s v="California"/>
    <s v="Calexico"/>
    <n v="92231"/>
    <x v="134"/>
    <s v="Sat"/>
    <d v="2015-05-18T00:00:00"/>
    <n v="2"/>
    <n v="-62"/>
    <n v="6"/>
    <n v="37.049999999999997"/>
    <n v="88589"/>
    <n v="0"/>
    <n v="5.91"/>
    <s v="William"/>
  </r>
  <r>
    <n v="2070"/>
    <n v="1"/>
    <s v="Kelly Collins"/>
    <s v="Low"/>
    <n v="7.0000000000000007E-2"/>
    <s v="After Discount"/>
    <n v="35.99"/>
    <n v="5.99"/>
    <s v="Regular Air"/>
    <s v="Corporate"/>
    <s v="Technology"/>
    <s v="Telephones and Communication"/>
    <s v="Wrap Bag"/>
    <x v="442"/>
    <n v="0.38"/>
    <s v="United States"/>
    <s v="Central"/>
    <s v="Michigan"/>
    <s v="Eastpointe"/>
    <n v="48021"/>
    <x v="134"/>
    <s v="Sat"/>
    <d v="2015-05-20T00:00:00"/>
    <n v="4"/>
    <n v="17.8398"/>
    <n v="5"/>
    <n v="153.61000000000001"/>
    <n v="88558"/>
    <n v="1"/>
    <n v="35.92"/>
    <s v="Chris"/>
  </r>
  <r>
    <n v="2071"/>
    <n v="0"/>
    <s v="Victor Cherry"/>
    <s v="Low"/>
    <n v="0.08"/>
    <s v="After Discount"/>
    <n v="65.989999999999995"/>
    <n v="5.92"/>
    <s v="Express Air"/>
    <s v="Corporate"/>
    <s v="Technology"/>
    <s v="Telephones and Communication"/>
    <s v="Small Box"/>
    <x v="340"/>
    <n v="0.57999999999999996"/>
    <s v="United States"/>
    <s v="Central"/>
    <s v="Michigan"/>
    <s v="Farmington Hills"/>
    <n v="48336"/>
    <x v="134"/>
    <s v="Sat"/>
    <d v="2015-05-23T00:00:00"/>
    <n v="7"/>
    <n v="183.84299999999999"/>
    <n v="20"/>
    <n v="1063.81"/>
    <n v="88558"/>
    <n v="0"/>
    <n v="65.91"/>
    <s v="Chris"/>
  </r>
  <r>
    <n v="1984"/>
    <n v="1"/>
    <s v="Lynne Wilcox"/>
    <s v="Not Specified"/>
    <n v="0.1"/>
    <s v="After Discount"/>
    <n v="7.37"/>
    <n v="5.53"/>
    <s v="Regular Air"/>
    <s v="Consumer"/>
    <s v="Technology"/>
    <s v="Computer Peripherals"/>
    <s v="Small Pack"/>
    <x v="168"/>
    <n v="0.69"/>
    <s v="United States"/>
    <s v="South"/>
    <s v="South Carolina"/>
    <s v="Hilton Head Island"/>
    <n v="29915"/>
    <x v="134"/>
    <s v="Sat"/>
    <d v="2015-05-16T00:00:00"/>
    <n v="0"/>
    <n v="290.202"/>
    <n v="38"/>
    <n v="269.33"/>
    <n v="91258"/>
    <n v="1"/>
    <n v="7.2700000000000005"/>
    <s v="Sam"/>
  </r>
  <r>
    <n v="91"/>
    <n v="0"/>
    <s v="Wallace Werner"/>
    <s v="High"/>
    <n v="7.0000000000000007E-2"/>
    <s v="After Discount"/>
    <n v="19.84"/>
    <n v="4.0999999999999996"/>
    <s v="Regular Air"/>
    <s v="Home Office"/>
    <s v="Office Supplies"/>
    <s v="Pens &amp; Art Supplies"/>
    <s v="Wrap Bag"/>
    <x v="787"/>
    <n v="0.44"/>
    <s v="United States"/>
    <s v="West"/>
    <s v="California"/>
    <s v="Vallejo"/>
    <n v="94591"/>
    <x v="135"/>
    <s v="Sun"/>
    <d v="2015-05-18T00:00:00"/>
    <n v="1"/>
    <n v="117.852"/>
    <n v="9"/>
    <n v="170.8"/>
    <n v="87175"/>
    <n v="1"/>
    <n v="19.77"/>
    <s v="William"/>
  </r>
  <r>
    <n v="92"/>
    <n v="1"/>
    <s v="Victoria Baker Hoover"/>
    <s v="High"/>
    <n v="7.0000000000000007E-2"/>
    <s v="After Discount"/>
    <n v="8.34"/>
    <n v="1.43"/>
    <s v="Regular Air"/>
    <s v="Home Office"/>
    <s v="Office Supplies"/>
    <s v="Paper"/>
    <s v="Wrap Bag"/>
    <x v="788"/>
    <n v="0.35"/>
    <s v="United States"/>
    <s v="South"/>
    <s v="Louisiana"/>
    <s v="Terrytown"/>
    <n v="70056"/>
    <x v="135"/>
    <s v="Sun"/>
    <d v="2015-05-19T00:00:00"/>
    <n v="2"/>
    <n v="-190.68"/>
    <n v="16"/>
    <n v="132.08000000000001"/>
    <n v="87175"/>
    <n v="0"/>
    <n v="8.27"/>
    <s v="Sam"/>
  </r>
  <r>
    <n v="92"/>
    <n v="0"/>
    <s v="Victoria Baker Hoover"/>
    <s v="High"/>
    <n v="0.09"/>
    <s v="After Discount"/>
    <n v="4.9800000000000004"/>
    <n v="6.07"/>
    <s v="Regular Air"/>
    <s v="Home Office"/>
    <s v="Office Supplies"/>
    <s v="Paper"/>
    <s v="Small Box"/>
    <x v="251"/>
    <n v="0.36"/>
    <s v="United States"/>
    <s v="South"/>
    <s v="Louisiana"/>
    <s v="Terrytown"/>
    <n v="70056"/>
    <x v="135"/>
    <s v="Sun"/>
    <d v="2015-05-18T00:00:00"/>
    <n v="1"/>
    <n v="325.39800000000002"/>
    <n v="9"/>
    <n v="45.34"/>
    <n v="87175"/>
    <n v="0"/>
    <n v="4.8900000000000006"/>
    <s v="Sam"/>
  </r>
  <r>
    <n v="772"/>
    <n v="0"/>
    <s v="Jean Webster"/>
    <s v="Low"/>
    <n v="0.02"/>
    <s v="After Discount"/>
    <n v="4.0599999999999996"/>
    <n v="6.89"/>
    <s v="Express Air"/>
    <s v="Small Business"/>
    <s v="Office Supplies"/>
    <s v="Appliances"/>
    <s v="Small Box"/>
    <x v="410"/>
    <n v="0.6"/>
    <s v="United States"/>
    <s v="East"/>
    <s v="Pennsylvania"/>
    <s v="Allentown"/>
    <n v="18103"/>
    <x v="135"/>
    <s v="Sun"/>
    <d v="2015-05-21T00:00:00"/>
    <n v="4"/>
    <n v="12.706"/>
    <n v="12"/>
    <n v="64.41"/>
    <n v="88668"/>
    <n v="1"/>
    <n v="4.04"/>
    <s v="Erin"/>
  </r>
  <r>
    <n v="772"/>
    <n v="0"/>
    <s v="Jean Webster"/>
    <s v="Low"/>
    <n v="7.0000000000000007E-2"/>
    <s v="After Discount"/>
    <n v="9.49"/>
    <n v="5.76"/>
    <s v="Regular Air"/>
    <s v="Small Business"/>
    <s v="Technology"/>
    <s v="Office Machines"/>
    <s v="Medium Box"/>
    <x v="789"/>
    <n v="0.39"/>
    <s v="United States"/>
    <s v="East"/>
    <s v="Pennsylvania"/>
    <s v="Allentown"/>
    <n v="18103"/>
    <x v="135"/>
    <s v="Sun"/>
    <d v="2015-05-21T00:00:00"/>
    <n v="4"/>
    <n v="7.71516"/>
    <n v="37"/>
    <n v="344.57"/>
    <n v="88668"/>
    <n v="0"/>
    <n v="9.42"/>
    <s v="Erin"/>
  </r>
  <r>
    <n v="1906"/>
    <n v="1"/>
    <s v="Penny Tuttle"/>
    <s v="Low"/>
    <n v="7.0000000000000007E-2"/>
    <s v="After Discount"/>
    <n v="172.99"/>
    <n v="19.989999999999998"/>
    <s v="Regular Air"/>
    <s v="Corporate"/>
    <s v="Office Supplies"/>
    <s v="Binders and Binder Accessories"/>
    <s v="Small Box"/>
    <x v="790"/>
    <n v="0.39"/>
    <s v="United States"/>
    <s v="East"/>
    <s v="Ohio"/>
    <s v="Lima"/>
    <n v="45801"/>
    <x v="135"/>
    <s v="Sun"/>
    <d v="2015-05-17T00:00:00"/>
    <n v="0"/>
    <n v="2502.6851999999999"/>
    <n v="22"/>
    <n v="3627.08"/>
    <n v="86500"/>
    <n v="1"/>
    <n v="172.92000000000002"/>
    <s v="Erin"/>
  </r>
  <r>
    <n v="1907"/>
    <n v="1"/>
    <s v="Amy Hall"/>
    <s v="Low"/>
    <n v="0.09"/>
    <s v="After Discount"/>
    <n v="7.64"/>
    <n v="1.39"/>
    <s v="Regular Air"/>
    <s v="Corporate"/>
    <s v="Office Supplies"/>
    <s v="Envelopes"/>
    <s v="Small Box"/>
    <x v="503"/>
    <n v="0.36"/>
    <s v="United States"/>
    <s v="East"/>
    <s v="Ohio"/>
    <s v="Lorain"/>
    <n v="44052"/>
    <x v="135"/>
    <s v="Sun"/>
    <d v="2015-05-26T00:00:00"/>
    <n v="9"/>
    <n v="0.68799999999999994"/>
    <n v="1"/>
    <n v="8.34"/>
    <n v="86500"/>
    <n v="0"/>
    <n v="7.55"/>
    <s v="Erin"/>
  </r>
  <r>
    <n v="2858"/>
    <n v="1"/>
    <s v="Jerry Webster"/>
    <s v="Medium"/>
    <n v="0.06"/>
    <s v="After Discount"/>
    <n v="2.94"/>
    <n v="0.96"/>
    <s v="Regular Air"/>
    <s v="Corporate"/>
    <s v="Office Supplies"/>
    <s v="Pens &amp; Art Supplies"/>
    <s v="Wrap Bag"/>
    <x v="265"/>
    <n v="0.57999999999999996"/>
    <s v="United States"/>
    <s v="South"/>
    <s v="Florida"/>
    <s v="Fruit Cove"/>
    <n v="32259"/>
    <x v="135"/>
    <s v="Sun"/>
    <d v="2015-05-18T00:00:00"/>
    <n v="1"/>
    <n v="-8.8759999999999994"/>
    <n v="3"/>
    <n v="8.7899999999999991"/>
    <n v="88279"/>
    <n v="1"/>
    <n v="2.88"/>
    <s v="Sam"/>
  </r>
  <r>
    <n v="3132"/>
    <n v="1"/>
    <s v="Anita Kang"/>
    <s v="Medium"/>
    <n v="0.04"/>
    <s v="After Discount"/>
    <n v="62.05"/>
    <n v="3.99"/>
    <s v="Regular Air"/>
    <s v="Corporate"/>
    <s v="Office Supplies"/>
    <s v="Appliances"/>
    <s v="Small Box"/>
    <x v="791"/>
    <n v="0.55000000000000004"/>
    <s v="United States"/>
    <s v="Central"/>
    <s v="Illinois"/>
    <s v="Mundelein"/>
    <n v="60060"/>
    <x v="135"/>
    <s v="Sun"/>
    <d v="2015-05-18T00:00:00"/>
    <n v="1"/>
    <n v="1644.0768"/>
    <n v="40"/>
    <n v="2382.7199999999998"/>
    <n v="86794"/>
    <n v="1"/>
    <n v="62.01"/>
    <s v="Chris"/>
  </r>
  <r>
    <n v="3113"/>
    <n v="1"/>
    <s v="Wayne English"/>
    <s v="Not Specified"/>
    <n v="7.0000000000000007E-2"/>
    <s v="After Discount"/>
    <n v="34.54"/>
    <n v="14.72"/>
    <s v="Regular Air"/>
    <s v="Corporate"/>
    <s v="Office Supplies"/>
    <s v="Binders and Binder Accessories"/>
    <s v="Small Box"/>
    <x v="792"/>
    <n v="0.37"/>
    <s v="United States"/>
    <s v="South"/>
    <s v="Louisiana"/>
    <s v="New Iberia"/>
    <n v="70560"/>
    <x v="135"/>
    <s v="Sun"/>
    <d v="2015-05-18T00:00:00"/>
    <n v="1"/>
    <n v="-20.182259999999999"/>
    <n v="17"/>
    <n v="574.97"/>
    <n v="86860"/>
    <n v="1"/>
    <n v="34.47"/>
    <s v="Sam"/>
  </r>
  <r>
    <n v="3113"/>
    <n v="0"/>
    <s v="Wayne English"/>
    <s v="Not Specified"/>
    <n v="0.02"/>
    <s v="After Discount"/>
    <n v="12.28"/>
    <n v="6.47"/>
    <s v="Regular Air"/>
    <s v="Corporate"/>
    <s v="Office Supplies"/>
    <s v="Paper"/>
    <s v="Small Box"/>
    <x v="793"/>
    <n v="0.38"/>
    <s v="United States"/>
    <s v="South"/>
    <s v="Louisiana"/>
    <s v="New Iberia"/>
    <n v="70560"/>
    <x v="135"/>
    <s v="Sun"/>
    <d v="2015-05-17T00:00:00"/>
    <n v="0"/>
    <n v="-156.97219999999999"/>
    <n v="9"/>
    <n v="115.22"/>
    <n v="86860"/>
    <n v="0"/>
    <n v="12.26"/>
    <s v="Sam"/>
  </r>
  <r>
    <n v="3113"/>
    <n v="0"/>
    <s v="Wayne English"/>
    <s v="Not Specified"/>
    <n v="0.06"/>
    <s v="After Discount"/>
    <n v="34.58"/>
    <n v="8.99"/>
    <s v="Express Air"/>
    <s v="Corporate"/>
    <s v="Office Supplies"/>
    <s v="Pens &amp; Art Supplies"/>
    <s v="Small Pack"/>
    <x v="794"/>
    <n v="0.56000000000000005"/>
    <s v="United States"/>
    <s v="South"/>
    <s v="Louisiana"/>
    <s v="New Iberia"/>
    <n v="70560"/>
    <x v="135"/>
    <s v="Sun"/>
    <d v="2015-05-19T00:00:00"/>
    <n v="2"/>
    <n v="384.5043"/>
    <n v="13"/>
    <n v="456.58"/>
    <n v="86860"/>
    <n v="0"/>
    <n v="34.519999999999996"/>
    <s v="Sam"/>
  </r>
  <r>
    <n v="2035"/>
    <n v="1"/>
    <s v="Jon Ward"/>
    <s v="Critical"/>
    <n v="0.1"/>
    <s v="After Discount"/>
    <n v="1.89"/>
    <n v="0.76"/>
    <s v="Regular Air"/>
    <s v="Consumer"/>
    <s v="Office Supplies"/>
    <s v="Rubber Bands"/>
    <s v="Wrap Bag"/>
    <x v="795"/>
    <n v="0.83"/>
    <s v="United States"/>
    <s v="South"/>
    <s v="Florida"/>
    <s v="Palm Beach Gardens"/>
    <n v="33403"/>
    <x v="136"/>
    <s v="Mon"/>
    <d v="2015-05-20T00:00:00"/>
    <n v="2"/>
    <n v="-40.432000000000002"/>
    <n v="20"/>
    <n v="36.72"/>
    <n v="87117"/>
    <n v="1"/>
    <n v="1.7899999999999998"/>
    <s v="Sam"/>
  </r>
  <r>
    <n v="1554"/>
    <n v="0"/>
    <s v="Joan Floyd"/>
    <s v="High"/>
    <n v="0.04"/>
    <s v="After Discount"/>
    <n v="10.98"/>
    <n v="3.99"/>
    <s v="Regular Air"/>
    <s v="Small Business"/>
    <s v="Office Supplies"/>
    <s v="Appliances"/>
    <s v="Small Box"/>
    <x v="543"/>
    <n v="0.57999999999999996"/>
    <s v="United States"/>
    <s v="South"/>
    <s v="Mississippi"/>
    <s v="Gulfport"/>
    <n v="39503"/>
    <x v="136"/>
    <s v="Mon"/>
    <d v="2015-05-18T00:00:00"/>
    <n v="0"/>
    <n v="481.03199999999998"/>
    <n v="15"/>
    <n v="172.22"/>
    <n v="87485"/>
    <n v="1"/>
    <n v="10.940000000000001"/>
    <s v="Sam"/>
  </r>
  <r>
    <n v="3086"/>
    <n v="1"/>
    <s v="Ted Durham"/>
    <s v="High"/>
    <n v="0.05"/>
    <s v="After Discount"/>
    <n v="39.99"/>
    <n v="10.25"/>
    <s v="Express Air"/>
    <s v="Consumer"/>
    <s v="Technology"/>
    <s v="Computer Peripherals"/>
    <s v="Small Box"/>
    <x v="796"/>
    <n v="0.55000000000000004"/>
    <s v="United States"/>
    <s v="South"/>
    <s v="Florida"/>
    <s v="North Port"/>
    <n v="34287"/>
    <x v="136"/>
    <s v="Mon"/>
    <d v="2015-05-19T00:00:00"/>
    <n v="1"/>
    <n v="4.29"/>
    <n v="3"/>
    <n v="130.91"/>
    <n v="88380"/>
    <n v="1"/>
    <n v="39.940000000000005"/>
    <s v="Sam"/>
  </r>
  <r>
    <n v="487"/>
    <n v="1"/>
    <s v="Molly Vincent"/>
    <s v="Medium"/>
    <n v="0.1"/>
    <s v="After Discount"/>
    <n v="3.36"/>
    <n v="6.27"/>
    <s v="Express Air"/>
    <s v="Corporate"/>
    <s v="Office Supplies"/>
    <s v="Binders and Binder Accessories"/>
    <s v="Small Box"/>
    <x v="37"/>
    <n v="0.4"/>
    <s v="United States"/>
    <s v="East"/>
    <s v="Maine"/>
    <s v="Sanford"/>
    <n v="4073"/>
    <x v="136"/>
    <s v="Mon"/>
    <d v="2015-05-19T00:00:00"/>
    <n v="1"/>
    <n v="-67.0565"/>
    <n v="5"/>
    <n v="20.87"/>
    <n v="91063"/>
    <n v="1"/>
    <n v="3.26"/>
    <s v="Erin"/>
  </r>
  <r>
    <n v="488"/>
    <n v="1"/>
    <s v="Ronnie Creech"/>
    <s v="Medium"/>
    <n v="7.0000000000000007E-2"/>
    <s v="After Discount"/>
    <n v="12.28"/>
    <n v="4.8600000000000003"/>
    <s v="Regular Air"/>
    <s v="Corporate"/>
    <s v="Office Supplies"/>
    <s v="Paper"/>
    <s v="Small Box"/>
    <x v="591"/>
    <n v="0.38"/>
    <s v="United States"/>
    <s v="East"/>
    <s v="Maine"/>
    <s v="South Portland"/>
    <n v="4106"/>
    <x v="136"/>
    <s v="Mon"/>
    <d v="2015-05-20T00:00:00"/>
    <n v="2"/>
    <n v="-7.94"/>
    <n v="2"/>
    <n v="25.7"/>
    <n v="91063"/>
    <n v="0"/>
    <n v="12.209999999999999"/>
    <s v="Erin"/>
  </r>
  <r>
    <n v="489"/>
    <n v="1"/>
    <s v="Eileen Cheek"/>
    <s v="Medium"/>
    <n v="0.09"/>
    <s v="After Discount"/>
    <n v="20.99"/>
    <n v="0.99"/>
    <s v="Regular Air"/>
    <s v="Corporate"/>
    <s v="Technology"/>
    <s v="Telephones and Communication"/>
    <s v="Wrap Bag"/>
    <x v="732"/>
    <n v="0.56999999999999995"/>
    <s v="United States"/>
    <s v="East"/>
    <s v="Massachusetts"/>
    <s v="Norwood"/>
    <n v="2062"/>
    <x v="136"/>
    <s v="Mon"/>
    <d v="2015-05-18T00:00:00"/>
    <n v="0"/>
    <n v="122.292"/>
    <n v="14"/>
    <n v="229.57"/>
    <n v="91063"/>
    <n v="0"/>
    <n v="20.9"/>
    <s v="Erin"/>
  </r>
  <r>
    <n v="266"/>
    <n v="0"/>
    <s v="Ross Frederick"/>
    <s v="Not Specified"/>
    <n v="0"/>
    <s v=" No Discount"/>
    <n v="73.98"/>
    <n v="12.14"/>
    <s v="Express Air"/>
    <s v="Corporate"/>
    <s v="Technology"/>
    <s v="Computer Peripherals"/>
    <s v="Small Box"/>
    <x v="232"/>
    <n v="0.67"/>
    <s v="United States"/>
    <s v="Central"/>
    <s v="Texas"/>
    <s v="San Antonio"/>
    <n v="78207"/>
    <x v="136"/>
    <s v="Mon"/>
    <d v="2015-05-20T00:00:00"/>
    <n v="2"/>
    <n v="326.25"/>
    <n v="17"/>
    <n v="1300.81"/>
    <n v="90593"/>
    <n v="1"/>
    <n v="73.98"/>
    <s v="Chris"/>
  </r>
  <r>
    <n v="1433"/>
    <n v="0"/>
    <s v="Frances Jackson"/>
    <s v="High"/>
    <n v="7.0000000000000007E-2"/>
    <s v="After Discount"/>
    <n v="300.98"/>
    <n v="64.73"/>
    <s v="Delivery Truck"/>
    <s v="Corporate"/>
    <s v="Furniture"/>
    <s v="Chairs &amp; Chairmats"/>
    <s v="Jumbo Drum"/>
    <x v="434"/>
    <n v="0.56000000000000005"/>
    <s v="United States"/>
    <s v="Central"/>
    <s v="Indiana"/>
    <s v="Jeffersonville"/>
    <n v="47130"/>
    <x v="137"/>
    <s v="Tue"/>
    <d v="2015-05-21T00:00:00"/>
    <n v="2"/>
    <n v="1399.64"/>
    <n v="14"/>
    <n v="4285.5600000000004"/>
    <n v="86828"/>
    <n v="1"/>
    <n v="300.91000000000003"/>
    <s v="Chris"/>
  </r>
  <r>
    <n v="1433"/>
    <n v="0"/>
    <s v="Frances Jackson"/>
    <s v="High"/>
    <n v="0.01"/>
    <s v="After Discount"/>
    <n v="20.98"/>
    <n v="45"/>
    <s v="Delivery Truck"/>
    <s v="Corporate"/>
    <s v="Office Supplies"/>
    <s v="Storage &amp; Organization"/>
    <s v="Jumbo Drum"/>
    <x v="797"/>
    <n v="0.61"/>
    <s v="United States"/>
    <s v="Central"/>
    <s v="Indiana"/>
    <s v="Jeffersonville"/>
    <n v="47130"/>
    <x v="137"/>
    <s v="Tue"/>
    <d v="2015-05-19T00:00:00"/>
    <n v="0"/>
    <n v="232.642"/>
    <n v="28"/>
    <n v="631.37"/>
    <n v="86828"/>
    <n v="0"/>
    <n v="20.97"/>
    <s v="Chris"/>
  </r>
  <r>
    <n v="2431"/>
    <n v="1"/>
    <s v="Troy Cassidy"/>
    <s v="High"/>
    <n v="7.0000000000000007E-2"/>
    <s v="After Discount"/>
    <n v="155.06"/>
    <n v="7.07"/>
    <s v="Regular Air"/>
    <s v="Consumer"/>
    <s v="Office Supplies"/>
    <s v="Storage &amp; Organization"/>
    <s v="Small Box"/>
    <x v="13"/>
    <n v="0.59"/>
    <s v="United States"/>
    <s v="West"/>
    <s v="California"/>
    <s v="Los Angeles"/>
    <n v="90004"/>
    <x v="137"/>
    <s v="Tue"/>
    <d v="2015-05-19T00:00:00"/>
    <n v="0"/>
    <n v="-121.75"/>
    <n v="14"/>
    <n v="2039.07"/>
    <n v="5920"/>
    <n v="1"/>
    <n v="154.99"/>
    <s v="William"/>
  </r>
  <r>
    <n v="2432"/>
    <n v="1"/>
    <s v="Lindsay Tate"/>
    <s v="High"/>
    <n v="7.0000000000000007E-2"/>
    <s v="After Discount"/>
    <n v="155.06"/>
    <n v="7.07"/>
    <s v="Regular Air"/>
    <s v="Consumer"/>
    <s v="Office Supplies"/>
    <s v="Storage &amp; Organization"/>
    <s v="Small Box"/>
    <x v="13"/>
    <n v="0.59"/>
    <s v="United States"/>
    <s v="Central"/>
    <s v="Oklahoma"/>
    <s v="Midwest City"/>
    <n v="73110"/>
    <x v="137"/>
    <s v="Tue"/>
    <d v="2015-05-19T00:00:00"/>
    <n v="0"/>
    <n v="24.35"/>
    <n v="3"/>
    <n v="436.94"/>
    <n v="89096"/>
    <n v="1"/>
    <n v="154.99"/>
    <s v="Chris"/>
  </r>
  <r>
    <n v="3264"/>
    <n v="1"/>
    <s v="Becky Puckett"/>
    <s v="Medium"/>
    <n v="0.04"/>
    <s v="After Discount"/>
    <n v="9.99"/>
    <n v="11.59"/>
    <s v="Regular Air"/>
    <s v="Corporate"/>
    <s v="Office Supplies"/>
    <s v="Paper"/>
    <s v="Small Box"/>
    <x v="693"/>
    <n v="0.4"/>
    <s v="United States"/>
    <s v="West"/>
    <s v="California"/>
    <s v="Eureka"/>
    <n v="95501"/>
    <x v="137"/>
    <s v="Tue"/>
    <d v="2015-05-21T00:00:00"/>
    <n v="2"/>
    <n v="-92.32"/>
    <n v="5"/>
    <n v="52.09"/>
    <n v="89835"/>
    <n v="1"/>
    <n v="9.9500000000000011"/>
    <s v="William"/>
  </r>
  <r>
    <n v="918"/>
    <n v="0"/>
    <s v="Kerry Jernigan"/>
    <s v="Critical"/>
    <n v="0.09"/>
    <s v="After Discount"/>
    <n v="58.14"/>
    <n v="36.61"/>
    <s v="Delivery Truck"/>
    <s v="Corporate"/>
    <s v="Furniture"/>
    <s v="Bookcases"/>
    <s v="Jumbo Box"/>
    <x v="798"/>
    <n v="0.61"/>
    <s v="United States"/>
    <s v="West"/>
    <s v="California"/>
    <s v="Rancho Cucamonga"/>
    <n v="91730"/>
    <x v="138"/>
    <s v="Wed"/>
    <d v="2015-05-21T00:00:00"/>
    <n v="1"/>
    <n v="187.41200000000001"/>
    <n v="39"/>
    <n v="2115.06"/>
    <n v="90493"/>
    <n v="1"/>
    <n v="58.05"/>
    <s v="William"/>
  </r>
  <r>
    <n v="2973"/>
    <n v="0"/>
    <s v="Sally Liu"/>
    <s v="Critical"/>
    <n v="0.1"/>
    <s v="After Discount"/>
    <n v="442.14"/>
    <n v="14.7"/>
    <s v="Delivery Truck"/>
    <s v="Home Office"/>
    <s v="Technology"/>
    <s v="Office Machines"/>
    <s v="Jumbo Drum"/>
    <x v="426"/>
    <n v="0.56000000000000005"/>
    <s v="United States"/>
    <s v="Central"/>
    <s v="Wisconsin"/>
    <s v="New Berlin"/>
    <n v="53151"/>
    <x v="138"/>
    <s v="Wed"/>
    <d v="2015-05-21T00:00:00"/>
    <n v="1"/>
    <n v="137.68794"/>
    <n v="6"/>
    <n v="2411.4299999999998"/>
    <n v="87187"/>
    <n v="1"/>
    <n v="442.03999999999996"/>
    <s v="Chris"/>
  </r>
  <r>
    <n v="1159"/>
    <n v="1"/>
    <s v="Arlene Weeks"/>
    <s v="High"/>
    <n v="0.04"/>
    <s v="After Discount"/>
    <n v="100.98"/>
    <n v="35.840000000000003"/>
    <s v="Delivery Truck"/>
    <s v="Consumer"/>
    <s v="Furniture"/>
    <s v="Bookcases"/>
    <s v="Jumbo Box"/>
    <x v="16"/>
    <n v="0.62"/>
    <s v="United States"/>
    <s v="East"/>
    <s v="New Jersey"/>
    <s v="Union City"/>
    <n v="7086"/>
    <x v="138"/>
    <s v="Wed"/>
    <d v="2015-05-21T00:00:00"/>
    <n v="1"/>
    <n v="-152.76"/>
    <n v="1"/>
    <n v="110.75"/>
    <n v="90854"/>
    <n v="1"/>
    <n v="100.94"/>
    <s v="Erin"/>
  </r>
  <r>
    <n v="2346"/>
    <n v="0"/>
    <s v="Sylvia Kumar"/>
    <s v="High"/>
    <n v="0.1"/>
    <s v="After Discount"/>
    <n v="218.75"/>
    <n v="69.64"/>
    <s v="Delivery Truck"/>
    <s v="Corporate"/>
    <s v="Furniture"/>
    <s v="Tables"/>
    <s v="Jumbo Box"/>
    <x v="280"/>
    <n v="0.77"/>
    <s v="United States"/>
    <s v="South"/>
    <s v="Kentucky"/>
    <s v="Pleasure Ridge Park"/>
    <n v="40258"/>
    <x v="138"/>
    <s v="Wed"/>
    <d v="2015-05-21T00:00:00"/>
    <n v="1"/>
    <n v="62.298000000000002"/>
    <n v="17"/>
    <n v="2805.18"/>
    <n v="89505"/>
    <n v="1"/>
    <n v="218.65"/>
    <s v="Sam"/>
  </r>
  <r>
    <n v="2825"/>
    <n v="1"/>
    <s v="Carole Rosen"/>
    <s v="Low"/>
    <n v="0.02"/>
    <s v="After Discount"/>
    <n v="27.48"/>
    <n v="4"/>
    <s v="Regular Air"/>
    <s v="Consumer"/>
    <s v="Technology"/>
    <s v="Computer Peripherals"/>
    <s v="Small Box"/>
    <x v="653"/>
    <n v="0.75"/>
    <s v="United States"/>
    <s v="West"/>
    <s v="Idaho"/>
    <s v="Boise"/>
    <n v="83701"/>
    <x v="138"/>
    <s v="Wed"/>
    <d v="2015-05-27T00:00:00"/>
    <n v="7"/>
    <n v="19.308"/>
    <n v="3"/>
    <n v="87.21"/>
    <n v="89497"/>
    <n v="1"/>
    <n v="27.46"/>
    <s v="William"/>
  </r>
  <r>
    <n v="2825"/>
    <n v="0"/>
    <s v="Carole Rosen"/>
    <s v="Low"/>
    <n v="0.08"/>
    <s v="After Discount"/>
    <n v="10.06"/>
    <n v="2.06"/>
    <s v="Regular Air"/>
    <s v="Consumer"/>
    <s v="Office Supplies"/>
    <s v="Paper"/>
    <s v="Wrap Bag"/>
    <x v="33"/>
    <n v="0.39"/>
    <s v="United States"/>
    <s v="West"/>
    <s v="Idaho"/>
    <s v="Boise"/>
    <n v="83701"/>
    <x v="138"/>
    <s v="Wed"/>
    <d v="2015-05-24T00:00:00"/>
    <n v="4"/>
    <n v="0.33"/>
    <n v="4"/>
    <n v="40.15"/>
    <n v="89497"/>
    <n v="0"/>
    <n v="9.98"/>
    <s v="William"/>
  </r>
  <r>
    <n v="699"/>
    <n v="0"/>
    <s v="Jenny Gold"/>
    <s v="Medium"/>
    <n v="0.1"/>
    <s v="After Discount"/>
    <n v="4.26"/>
    <n v="1.2"/>
    <s v="Regular Air"/>
    <s v="Consumer"/>
    <s v="Office Supplies"/>
    <s v="Pens &amp; Art Supplies"/>
    <s v="Wrap Bag"/>
    <x v="22"/>
    <n v="0.44"/>
    <s v="United States"/>
    <s v="West"/>
    <s v="California"/>
    <s v="Los Angeles"/>
    <n v="90041"/>
    <x v="138"/>
    <s v="Wed"/>
    <d v="2015-05-21T00:00:00"/>
    <n v="1"/>
    <n v="15.42"/>
    <n v="88"/>
    <n v="351.56"/>
    <n v="3042"/>
    <n v="1"/>
    <n v="4.16"/>
    <s v="William"/>
  </r>
  <r>
    <n v="700"/>
    <n v="1"/>
    <s v="Joseph Grossman"/>
    <s v="Medium"/>
    <n v="0.1"/>
    <s v="After Discount"/>
    <n v="4.26"/>
    <n v="1.2"/>
    <s v="Regular Air"/>
    <s v="Consumer"/>
    <s v="Office Supplies"/>
    <s v="Pens &amp; Art Supplies"/>
    <s v="Wrap Bag"/>
    <x v="22"/>
    <n v="0.44"/>
    <s v="United States"/>
    <s v="West"/>
    <s v="California"/>
    <s v="Santa Maria"/>
    <n v="93454"/>
    <x v="138"/>
    <s v="Wed"/>
    <d v="2015-05-21T00:00:00"/>
    <n v="1"/>
    <n v="33.923999999999999"/>
    <n v="22"/>
    <n v="87.89"/>
    <n v="87980"/>
    <n v="1"/>
    <n v="4.16"/>
    <s v="William"/>
  </r>
  <r>
    <n v="1106"/>
    <n v="1"/>
    <s v="Maxine Collier Grady"/>
    <s v="Medium"/>
    <n v="0.04"/>
    <s v="After Discount"/>
    <n v="6.35"/>
    <n v="1.02"/>
    <s v="Regular Air"/>
    <s v="Small Business"/>
    <s v="Office Supplies"/>
    <s v="Paper"/>
    <s v="Wrap Bag"/>
    <x v="160"/>
    <n v="0.39"/>
    <s v="United States"/>
    <s v="Central"/>
    <s v="Texas"/>
    <s v="Dallas"/>
    <n v="75220"/>
    <x v="138"/>
    <s v="Wed"/>
    <d v="2015-05-23T00:00:00"/>
    <n v="3"/>
    <n v="81.91"/>
    <n v="52"/>
    <n v="318.47000000000003"/>
    <n v="20261"/>
    <n v="1"/>
    <n v="6.31"/>
    <s v="Chris"/>
  </r>
  <r>
    <n v="1108"/>
    <n v="1"/>
    <s v="Dwight Bishop"/>
    <s v="Medium"/>
    <n v="0.09"/>
    <s v="After Discount"/>
    <n v="31.74"/>
    <n v="12.62"/>
    <s v="Express Air"/>
    <s v="Small Business"/>
    <s v="Office Supplies"/>
    <s v="Binders and Binder Accessories"/>
    <s v="Small Box"/>
    <x v="495"/>
    <n v="0.37"/>
    <s v="United States"/>
    <s v="Central"/>
    <s v="Texas"/>
    <s v="Lancaster"/>
    <n v="75146"/>
    <x v="138"/>
    <s v="Wed"/>
    <d v="2015-05-20T00:00:00"/>
    <n v="0"/>
    <n v="67.107500000000002"/>
    <n v="9"/>
    <n v="270.55"/>
    <n v="86409"/>
    <n v="1"/>
    <n v="31.65"/>
    <s v="Chris"/>
  </r>
  <r>
    <n v="1108"/>
    <n v="0"/>
    <s v="Dwight Bishop"/>
    <s v="Medium"/>
    <n v="0.04"/>
    <s v="After Discount"/>
    <n v="6.35"/>
    <n v="1.02"/>
    <s v="Regular Air"/>
    <s v="Small Business"/>
    <s v="Office Supplies"/>
    <s v="Paper"/>
    <s v="Wrap Bag"/>
    <x v="160"/>
    <n v="0.39"/>
    <s v="United States"/>
    <s v="Central"/>
    <s v="Texas"/>
    <s v="Lancaster"/>
    <n v="75146"/>
    <x v="138"/>
    <s v="Wed"/>
    <d v="2015-05-23T00:00:00"/>
    <n v="3"/>
    <n v="54.937800000000003"/>
    <n v="13"/>
    <n v="79.62"/>
    <n v="86409"/>
    <n v="0"/>
    <n v="6.31"/>
    <s v="Chris"/>
  </r>
  <r>
    <n v="1108"/>
    <n v="0"/>
    <s v="Dwight Bishop"/>
    <s v="Medium"/>
    <n v="0.02"/>
    <s v="After Discount"/>
    <n v="65.989999999999995"/>
    <n v="8.99"/>
    <s v="Express Air"/>
    <s v="Small Business"/>
    <s v="Technology"/>
    <s v="Telephones and Communication"/>
    <s v="Small Box"/>
    <x v="593"/>
    <n v="0.56000000000000005"/>
    <s v="United States"/>
    <s v="Central"/>
    <s v="Texas"/>
    <s v="Lancaster"/>
    <n v="75146"/>
    <x v="138"/>
    <s v="Wed"/>
    <d v="2015-05-21T00:00:00"/>
    <n v="1"/>
    <n v="168.23699999999999"/>
    <n v="8"/>
    <n v="479.79"/>
    <n v="86409"/>
    <n v="0"/>
    <n v="65.97"/>
    <s v="Chris"/>
  </r>
  <r>
    <n v="1974"/>
    <n v="1"/>
    <s v="Robert Brantley"/>
    <s v="Medium"/>
    <n v="0.09"/>
    <s v="After Discount"/>
    <n v="20.48"/>
    <n v="6.32"/>
    <s v="Regular Air"/>
    <s v="Consumer"/>
    <s v="Office Supplies"/>
    <s v="Appliances"/>
    <s v="Small Box"/>
    <x v="333"/>
    <n v="0.57999999999999996"/>
    <s v="United States"/>
    <s v="Central"/>
    <s v="Michigan"/>
    <s v="Dearborn Heights"/>
    <n v="48127"/>
    <x v="138"/>
    <s v="Wed"/>
    <d v="2015-05-21T00:00:00"/>
    <n v="1"/>
    <n v="-16.89"/>
    <n v="5"/>
    <n v="99.02"/>
    <n v="89040"/>
    <n v="1"/>
    <n v="20.39"/>
    <s v="Chris"/>
  </r>
  <r>
    <n v="1974"/>
    <n v="0"/>
    <s v="Robert Brantley"/>
    <s v="Medium"/>
    <n v="0.06"/>
    <s v="After Discount"/>
    <n v="15.67"/>
    <n v="1.39"/>
    <s v="Regular Air"/>
    <s v="Consumer"/>
    <s v="Office Supplies"/>
    <s v="Envelopes"/>
    <s v="Small Box"/>
    <x v="768"/>
    <n v="0.38"/>
    <s v="United States"/>
    <s v="Central"/>
    <s v="Michigan"/>
    <s v="Dearborn Heights"/>
    <n v="48127"/>
    <x v="138"/>
    <s v="Wed"/>
    <d v="2015-05-21T00:00:00"/>
    <n v="1"/>
    <n v="25.51"/>
    <n v="3"/>
    <n v="46.4"/>
    <n v="89040"/>
    <n v="0"/>
    <n v="15.61"/>
    <s v="Chris"/>
  </r>
  <r>
    <n v="2159"/>
    <n v="1"/>
    <s v="Wesley Field"/>
    <s v="Medium"/>
    <n v="0.08"/>
    <s v="After Discount"/>
    <n v="30.98"/>
    <n v="8.74"/>
    <s v="Regular Air"/>
    <s v="Corporate"/>
    <s v="Office Supplies"/>
    <s v="Paper"/>
    <s v="Small Box"/>
    <x v="799"/>
    <n v="0.4"/>
    <s v="United States"/>
    <s v="Central"/>
    <s v="Michigan"/>
    <s v="Westland"/>
    <n v="48185"/>
    <x v="138"/>
    <s v="Wed"/>
    <d v="2015-05-21T00:00:00"/>
    <n v="1"/>
    <n v="371.27199999999999"/>
    <n v="25"/>
    <n v="727.2"/>
    <n v="90387"/>
    <n v="1"/>
    <n v="30.900000000000002"/>
    <s v="Chris"/>
  </r>
  <r>
    <n v="2162"/>
    <n v="1"/>
    <s v="Brenda Jain"/>
    <s v="Medium"/>
    <n v="0.09"/>
    <s v="After Discount"/>
    <n v="159.31"/>
    <n v="60"/>
    <s v="Delivery Truck"/>
    <s v="Corporate"/>
    <s v="Furniture"/>
    <s v="Tables"/>
    <s v="Jumbo Drum"/>
    <x v="800"/>
    <n v="0.55000000000000004"/>
    <s v="United States"/>
    <s v="East"/>
    <s v="Pennsylvania"/>
    <s v="Sharon"/>
    <n v="16146"/>
    <x v="138"/>
    <s v="Wed"/>
    <d v="2015-05-22T00:00:00"/>
    <n v="2"/>
    <n v="77.000895400000005"/>
    <n v="41"/>
    <n v="6173.42"/>
    <n v="90387"/>
    <n v="0"/>
    <n v="159.22"/>
    <s v="Erin"/>
  </r>
  <r>
    <n v="2162"/>
    <n v="0"/>
    <s v="Brenda Jain"/>
    <s v="Medium"/>
    <n v="0.06"/>
    <s v="After Discount"/>
    <n v="55.99"/>
    <n v="5"/>
    <s v="Regular Air"/>
    <s v="Corporate"/>
    <s v="Technology"/>
    <s v="Telephones and Communication"/>
    <s v="Small Pack"/>
    <x v="622"/>
    <n v="0.83"/>
    <s v="United States"/>
    <s v="East"/>
    <s v="Pennsylvania"/>
    <s v="Sharon"/>
    <n v="16146"/>
    <x v="138"/>
    <s v="Wed"/>
    <d v="2015-05-22T00:00:00"/>
    <n v="2"/>
    <n v="27.968599999999999"/>
    <n v="33"/>
    <n v="1553.7"/>
    <n v="90387"/>
    <n v="0"/>
    <n v="55.93"/>
    <s v="Erin"/>
  </r>
  <r>
    <n v="871"/>
    <n v="0"/>
    <s v="Sandy Ellington"/>
    <s v="Not Specified"/>
    <n v="0.01"/>
    <s v="After Discount"/>
    <n v="5.94"/>
    <n v="9.92"/>
    <s v="Regular Air"/>
    <s v="Home Office"/>
    <s v="Office Supplies"/>
    <s v="Binders and Binder Accessories"/>
    <s v="Small Box"/>
    <x v="801"/>
    <n v="0.38"/>
    <s v="United States"/>
    <s v="West"/>
    <s v="Nevada"/>
    <s v="Reno"/>
    <n v="89502"/>
    <x v="138"/>
    <s v="Wed"/>
    <d v="2015-05-23T00:00:00"/>
    <n v="3"/>
    <n v="-239.315"/>
    <n v="12"/>
    <n v="74.77"/>
    <n v="90578"/>
    <n v="1"/>
    <n v="5.9300000000000006"/>
    <s v="William"/>
  </r>
  <r>
    <n v="871"/>
    <n v="0"/>
    <s v="Sandy Ellington"/>
    <s v="Not Specified"/>
    <n v="0"/>
    <s v=" No Discount"/>
    <n v="6.48"/>
    <n v="5.1100000000000003"/>
    <s v="Regular Air"/>
    <s v="Home Office"/>
    <s v="Office Supplies"/>
    <s v="Paper"/>
    <s v="Small Box"/>
    <x v="802"/>
    <n v="0.37"/>
    <s v="United States"/>
    <s v="West"/>
    <s v="Nevada"/>
    <s v="Reno"/>
    <n v="89502"/>
    <x v="138"/>
    <s v="Wed"/>
    <d v="2015-05-22T00:00:00"/>
    <n v="2"/>
    <n v="-33.31"/>
    <n v="18"/>
    <n v="127.81"/>
    <n v="90578"/>
    <n v="0"/>
    <n v="6.48"/>
    <s v="William"/>
  </r>
  <r>
    <n v="922"/>
    <n v="1"/>
    <s v="Dolores Abrams"/>
    <s v="Not Specified"/>
    <n v="0.01"/>
    <s v="After Discount"/>
    <n v="65.989999999999995"/>
    <n v="8.99"/>
    <s v="Express Air"/>
    <s v="Small Business"/>
    <s v="Technology"/>
    <s v="Telephones and Communication"/>
    <s v="Small Box"/>
    <x v="803"/>
    <n v="0.56000000000000005"/>
    <s v="United States"/>
    <s v="West"/>
    <s v="California"/>
    <s v="Rancho Cucamonga"/>
    <n v="91730"/>
    <x v="138"/>
    <s v="Wed"/>
    <d v="2015-05-21T00:00:00"/>
    <n v="1"/>
    <n v="396.97199999999998"/>
    <n v="14"/>
    <n v="782"/>
    <n v="87135"/>
    <n v="1"/>
    <n v="65.97999999999999"/>
    <s v="William"/>
  </r>
  <r>
    <n v="1708"/>
    <n v="0"/>
    <s v="Lillian Day"/>
    <s v="Not Specified"/>
    <n v="0.03"/>
    <s v="After Discount"/>
    <n v="205.99"/>
    <n v="3"/>
    <s v="Regular Air"/>
    <s v="Small Business"/>
    <s v="Technology"/>
    <s v="Telephones and Communication"/>
    <s v="Small Box"/>
    <x v="121"/>
    <n v="0.57999999999999996"/>
    <s v="United States"/>
    <s v="East"/>
    <s v="Ohio"/>
    <s v="Shaker Heights"/>
    <n v="44118"/>
    <x v="138"/>
    <s v="Wed"/>
    <d v="2015-05-21T00:00:00"/>
    <n v="1"/>
    <n v="3670.3515000000002"/>
    <n v="29"/>
    <n v="5319.35"/>
    <n v="88784"/>
    <n v="1"/>
    <n v="205.96"/>
    <s v="Erin"/>
  </r>
  <r>
    <n v="276"/>
    <n v="1"/>
    <s v="Lucille Rankin"/>
    <s v="Critical"/>
    <n v="0.04"/>
    <s v="After Discount"/>
    <n v="1.98"/>
    <n v="0.7"/>
    <s v="Express Air"/>
    <s v="Corporate"/>
    <s v="Office Supplies"/>
    <s v="Rubber Bands"/>
    <s v="Wrap Bag"/>
    <x v="128"/>
    <n v="0.83"/>
    <s v="United States"/>
    <s v="East"/>
    <s v="Connecticut"/>
    <s v="Newington"/>
    <n v="6111"/>
    <x v="139"/>
    <s v="Thu"/>
    <d v="2015-05-22T00:00:00"/>
    <n v="1"/>
    <n v="-1"/>
    <n v="3"/>
    <n v="8.3000000000000007"/>
    <n v="89291"/>
    <n v="1"/>
    <n v="1.94"/>
    <s v="Erin"/>
  </r>
  <r>
    <n v="282"/>
    <n v="1"/>
    <s v="Vickie Andrews"/>
    <s v="Critical"/>
    <n v="0.03"/>
    <s v="After Discount"/>
    <n v="55.99"/>
    <n v="5"/>
    <s v="Regular Air"/>
    <s v="Corporate"/>
    <s v="Technology"/>
    <s v="Telephones and Communication"/>
    <s v="Small Pack"/>
    <x v="622"/>
    <n v="0.83"/>
    <s v="United States"/>
    <s v="East"/>
    <s v="New Jersey"/>
    <s v="Belleville"/>
    <n v="7109"/>
    <x v="139"/>
    <s v="Thu"/>
    <d v="2015-05-22T00:00:00"/>
    <n v="1"/>
    <n v="-221.25399999999999"/>
    <n v="9"/>
    <n v="416.95"/>
    <n v="89291"/>
    <n v="0"/>
    <n v="55.96"/>
    <s v="Erin"/>
  </r>
  <r>
    <n v="825"/>
    <n v="1"/>
    <s v="Marvin Hunt"/>
    <s v="Critical"/>
    <n v="0"/>
    <s v=" No Discount"/>
    <n v="11.97"/>
    <n v="4.9800000000000004"/>
    <s v="Regular Air"/>
    <s v="Home Office"/>
    <s v="Office Supplies"/>
    <s v="Appliances"/>
    <s v="Small Box"/>
    <x v="260"/>
    <n v="0.57999999999999996"/>
    <s v="United States"/>
    <s v="Central"/>
    <s v="Texas"/>
    <s v="Abilene"/>
    <n v="79605"/>
    <x v="139"/>
    <s v="Thu"/>
    <d v="2015-05-24T00:00:00"/>
    <n v="3"/>
    <n v="3.3839999999999999"/>
    <n v="4"/>
    <n v="53.3"/>
    <n v="89258"/>
    <n v="1"/>
    <n v="11.97"/>
    <s v="Chris"/>
  </r>
  <r>
    <n v="406"/>
    <n v="1"/>
    <s v="June Frank Hammond"/>
    <s v="High"/>
    <n v="0.03"/>
    <s v="After Discount"/>
    <n v="4.9800000000000004"/>
    <n v="0.8"/>
    <s v="Regular Air"/>
    <s v="Small Business"/>
    <s v="Office Supplies"/>
    <s v="Paper"/>
    <s v="Wrap Bag"/>
    <x v="286"/>
    <n v="0.36"/>
    <s v="United States"/>
    <s v="East"/>
    <s v="New Jersey"/>
    <s v="South Vineland"/>
    <n v="8360"/>
    <x v="139"/>
    <s v="Thu"/>
    <d v="2015-05-22T00:00:00"/>
    <n v="1"/>
    <n v="50.2044"/>
    <n v="15"/>
    <n v="72.760000000000005"/>
    <n v="87804"/>
    <n v="1"/>
    <n v="4.95"/>
    <s v="Erin"/>
  </r>
  <r>
    <n v="1106"/>
    <n v="0"/>
    <s v="Maxine Collier Grady"/>
    <s v="High"/>
    <n v="0.01"/>
    <s v="After Discount"/>
    <n v="9.31"/>
    <n v="3.98"/>
    <s v="Regular Air"/>
    <s v="Small Business"/>
    <s v="Office Supplies"/>
    <s v="Scissors, Rulers and Trimmers"/>
    <s v="Small Pack"/>
    <x v="804"/>
    <n v="0.56000000000000005"/>
    <s v="United States"/>
    <s v="Central"/>
    <s v="Texas"/>
    <s v="Dallas"/>
    <n v="75220"/>
    <x v="139"/>
    <s v="Thu"/>
    <d v="2015-05-22T00:00:00"/>
    <n v="1"/>
    <n v="-10.9"/>
    <n v="61"/>
    <n v="586.96"/>
    <n v="646"/>
    <n v="1"/>
    <n v="9.3000000000000007"/>
    <s v="Chris"/>
  </r>
  <r>
    <n v="1107"/>
    <n v="1"/>
    <s v="Joanna Keith"/>
    <s v="High"/>
    <n v="0.01"/>
    <s v="After Discount"/>
    <n v="9.31"/>
    <n v="3.98"/>
    <s v="Regular Air"/>
    <s v="Small Business"/>
    <s v="Office Supplies"/>
    <s v="Scissors, Rulers and Trimmers"/>
    <s v="Small Pack"/>
    <x v="804"/>
    <n v="0.56000000000000005"/>
    <s v="United States"/>
    <s v="Central"/>
    <s v="Texas"/>
    <s v="Lake Jackson"/>
    <n v="77566"/>
    <x v="139"/>
    <s v="Thu"/>
    <d v="2015-05-22T00:00:00"/>
    <n v="1"/>
    <n v="2.1800000000000002"/>
    <n v="15"/>
    <n v="144.33000000000001"/>
    <n v="86411"/>
    <n v="1"/>
    <n v="9.3000000000000007"/>
    <s v="Chris"/>
  </r>
  <r>
    <n v="820"/>
    <n v="1"/>
    <s v="Catherine Mullins"/>
    <s v="Low"/>
    <n v="0.09"/>
    <s v="After Discount"/>
    <n v="5.84"/>
    <n v="0.83"/>
    <s v="Regular Air"/>
    <s v="Small Business"/>
    <s v="Office Supplies"/>
    <s v="Pens &amp; Art Supplies"/>
    <s v="Wrap Bag"/>
    <x v="805"/>
    <n v="0.49"/>
    <s v="United States"/>
    <s v="West"/>
    <s v="Washington"/>
    <s v="Walla Walla"/>
    <n v="99362"/>
    <x v="139"/>
    <s v="Thu"/>
    <d v="2015-05-25T00:00:00"/>
    <n v="4"/>
    <n v="-2.87"/>
    <n v="1"/>
    <n v="5.9"/>
    <n v="90244"/>
    <n v="1"/>
    <n v="5.75"/>
    <s v="William"/>
  </r>
  <r>
    <n v="1527"/>
    <n v="0"/>
    <s v="Neil Parker"/>
    <s v="Low"/>
    <n v="0.09"/>
    <s v="After Discount"/>
    <n v="50.98"/>
    <n v="6.5"/>
    <s v="Regular Air"/>
    <s v="Home Office"/>
    <s v="Technology"/>
    <s v="Computer Peripherals"/>
    <s v="Small Box"/>
    <x v="594"/>
    <n v="0.73"/>
    <s v="United States"/>
    <s v="South"/>
    <s v="Alabama"/>
    <s v="Decatur"/>
    <n v="35601"/>
    <x v="139"/>
    <s v="Thu"/>
    <d v="2015-05-28T00:00:00"/>
    <n v="7"/>
    <n v="70.176000000000002"/>
    <n v="28"/>
    <n v="1395.41"/>
    <n v="86815"/>
    <n v="1"/>
    <n v="50.889999999999993"/>
    <s v="Sam"/>
  </r>
  <r>
    <n v="3319"/>
    <n v="1"/>
    <s v="Marlene Davidson"/>
    <s v="Low"/>
    <n v="0.03"/>
    <s v="After Discount"/>
    <n v="20.98"/>
    <n v="1.49"/>
    <s v="Regular Air"/>
    <s v="Small Business"/>
    <s v="Office Supplies"/>
    <s v="Binders and Binder Accessories"/>
    <s v="Small Box"/>
    <x v="806"/>
    <n v="0.35"/>
    <s v="United States"/>
    <s v="South"/>
    <s v="Tennessee"/>
    <s v="Hendersonville"/>
    <n v="37075"/>
    <x v="139"/>
    <s v="Thu"/>
    <d v="2015-05-21T00:00:00"/>
    <n v="0"/>
    <n v="30.024000000000001"/>
    <n v="20"/>
    <n v="431.43"/>
    <n v="90104"/>
    <n v="1"/>
    <n v="20.95"/>
    <s v="Sam"/>
  </r>
  <r>
    <n v="1129"/>
    <n v="0"/>
    <s v="Pam Patton"/>
    <s v="Medium"/>
    <n v="0.02"/>
    <s v="After Discount"/>
    <n v="7.64"/>
    <n v="1.39"/>
    <s v="Regular Air"/>
    <s v="Home Office"/>
    <s v="Office Supplies"/>
    <s v="Envelopes"/>
    <s v="Small Box"/>
    <x v="503"/>
    <n v="0.36"/>
    <s v="United States"/>
    <s v="East"/>
    <s v="Massachusetts"/>
    <s v="Boston"/>
    <n v="2118"/>
    <x v="139"/>
    <s v="Thu"/>
    <d v="2015-05-23T00:00:00"/>
    <n v="2"/>
    <n v="117.38"/>
    <n v="52"/>
    <n v="406.91"/>
    <n v="13735"/>
    <n v="1"/>
    <n v="7.62"/>
    <s v="Erin"/>
  </r>
  <r>
    <n v="1131"/>
    <n v="1"/>
    <s v="Benjamin Strauss"/>
    <s v="Medium"/>
    <n v="0.02"/>
    <s v="After Discount"/>
    <n v="7.64"/>
    <n v="1.39"/>
    <s v="Regular Air"/>
    <s v="Home Office"/>
    <s v="Office Supplies"/>
    <s v="Envelopes"/>
    <s v="Small Box"/>
    <x v="503"/>
    <n v="0.36"/>
    <s v="United States"/>
    <s v="Central"/>
    <s v="Texas"/>
    <s v="El Paso"/>
    <n v="79907"/>
    <x v="139"/>
    <s v="Thu"/>
    <d v="2015-05-23T00:00:00"/>
    <n v="2"/>
    <n v="70.193700000000007"/>
    <n v="13"/>
    <n v="101.73"/>
    <n v="88103"/>
    <n v="1"/>
    <n v="7.62"/>
    <s v="Chris"/>
  </r>
  <r>
    <n v="1254"/>
    <n v="0"/>
    <s v="Anne Bland"/>
    <s v="Medium"/>
    <n v="0.04"/>
    <s v="After Discount"/>
    <n v="2.08"/>
    <n v="1.49"/>
    <s v="Regular Air"/>
    <s v="Home Office"/>
    <s v="Office Supplies"/>
    <s v="Binders and Binder Accessories"/>
    <s v="Small Box"/>
    <x v="455"/>
    <n v="0.36"/>
    <s v="United States"/>
    <s v="Central"/>
    <s v="Texas"/>
    <s v="Channelview"/>
    <n v="77530"/>
    <x v="139"/>
    <s v="Thu"/>
    <d v="2015-05-23T00:00:00"/>
    <n v="2"/>
    <n v="-11.281499999999999"/>
    <n v="16"/>
    <n v="33.770000000000003"/>
    <n v="89982"/>
    <n v="1"/>
    <n v="2.04"/>
    <s v="Chris"/>
  </r>
  <r>
    <n v="19"/>
    <n v="1"/>
    <s v="Jim Rodgers"/>
    <s v="Not Specified"/>
    <n v="7.0000000000000007E-2"/>
    <s v="After Discount"/>
    <n v="12.99"/>
    <n v="9.44"/>
    <s v="Regular Air"/>
    <s v="Small Business"/>
    <s v="Technology"/>
    <s v="Office Machines"/>
    <s v="Medium Box"/>
    <x v="807"/>
    <n v="0.39"/>
    <s v="United States"/>
    <s v="West"/>
    <s v="Montana"/>
    <s v="Missoula"/>
    <n v="59801"/>
    <x v="139"/>
    <s v="Thu"/>
    <d v="2015-05-23T00:00:00"/>
    <n v="2"/>
    <n v="-114.6399"/>
    <n v="18"/>
    <n v="231.79"/>
    <n v="90032"/>
    <n v="1"/>
    <n v="12.92"/>
    <s v="William"/>
  </r>
  <r>
    <n v="21"/>
    <n v="0"/>
    <s v="Tony Wilkins Winters"/>
    <s v="Not Specified"/>
    <n v="0.08"/>
    <s v="After Discount"/>
    <n v="5"/>
    <n v="3.39"/>
    <s v="Regular Air"/>
    <s v="Small Business"/>
    <s v="Office Supplies"/>
    <s v="Rubber Bands"/>
    <s v="Wrap Bag"/>
    <x v="808"/>
    <n v="0.37"/>
    <s v="United States"/>
    <s v="East"/>
    <s v="New York"/>
    <s v="New York City"/>
    <n v="10012"/>
    <x v="139"/>
    <s v="Thu"/>
    <d v="2015-05-22T00:00:00"/>
    <n v="1"/>
    <n v="-17.489999999999998"/>
    <n v="58"/>
    <n v="293.06"/>
    <n v="42949"/>
    <n v="1"/>
    <n v="4.92"/>
    <s v="Erin"/>
  </r>
  <r>
    <n v="21"/>
    <n v="0"/>
    <s v="Tony Wilkins Winters"/>
    <s v="Not Specified"/>
    <n v="7.0000000000000007E-2"/>
    <s v="After Discount"/>
    <n v="12.99"/>
    <n v="9.44"/>
    <s v="Regular Air"/>
    <s v="Small Business"/>
    <s v="Technology"/>
    <s v="Office Machines"/>
    <s v="Medium Box"/>
    <x v="807"/>
    <n v="0.39"/>
    <s v="United States"/>
    <s v="East"/>
    <s v="New York"/>
    <s v="New York City"/>
    <n v="10012"/>
    <x v="139"/>
    <s v="Thu"/>
    <d v="2015-05-23T00:00:00"/>
    <n v="2"/>
    <n v="-114.6399"/>
    <n v="71"/>
    <n v="914.29"/>
    <n v="42949"/>
    <n v="0"/>
    <n v="12.92"/>
    <s v="Erin"/>
  </r>
  <r>
    <n v="3206"/>
    <n v="0"/>
    <s v="Dana Rankin"/>
    <s v="Not Specified"/>
    <n v="0.06"/>
    <s v="After Discount"/>
    <n v="218.08"/>
    <n v="18.059999999999999"/>
    <s v="Express Air"/>
    <s v="Consumer"/>
    <s v="Furniture"/>
    <s v="Chairs &amp; Chairmats"/>
    <s v="Large Box"/>
    <x v="809"/>
    <n v="0.56999999999999995"/>
    <s v="United States"/>
    <s v="West"/>
    <s v="Idaho"/>
    <s v="Twin Falls"/>
    <n v="83301"/>
    <x v="139"/>
    <s v="Thu"/>
    <d v="2015-05-23T00:00:00"/>
    <n v="2"/>
    <n v="969.42"/>
    <n v="7"/>
    <n v="1488.51"/>
    <n v="87934"/>
    <n v="1"/>
    <n v="218.02"/>
    <s v="William"/>
  </r>
  <r>
    <n v="2385"/>
    <n v="1"/>
    <s v="Janice Frye"/>
    <s v="Critical"/>
    <n v="0.1"/>
    <s v="After Discount"/>
    <n v="130.97999999999999"/>
    <n v="30"/>
    <s v="Delivery Truck"/>
    <s v="Small Business"/>
    <s v="Furniture"/>
    <s v="Chairs &amp; Chairmats"/>
    <s v="Jumbo Drum"/>
    <x v="692"/>
    <n v="0.78"/>
    <s v="United States"/>
    <s v="West"/>
    <s v="New Mexico"/>
    <s v="Las Cruces"/>
    <n v="88001"/>
    <x v="140"/>
    <s v="Fri"/>
    <d v="2015-05-24T00:00:00"/>
    <n v="2"/>
    <n v="2000.11"/>
    <n v="18"/>
    <n v="2259.9899999999998"/>
    <n v="89184"/>
    <n v="1"/>
    <n v="130.88"/>
    <s v="William"/>
  </r>
  <r>
    <n v="2699"/>
    <n v="0"/>
    <s v="Marcia Greenberg"/>
    <s v="Critical"/>
    <n v="0.06"/>
    <s v="After Discount"/>
    <n v="4.9800000000000004"/>
    <n v="4.95"/>
    <s v="Regular Air"/>
    <s v="Corporate"/>
    <s v="Office Supplies"/>
    <s v="Binders and Binder Accessories"/>
    <s v="Small Box"/>
    <x v="810"/>
    <n v="0.37"/>
    <s v="United States"/>
    <s v="West"/>
    <s v="Arizona"/>
    <s v="Bullhead City"/>
    <n v="86442"/>
    <x v="140"/>
    <s v="Fri"/>
    <d v="2015-05-24T00:00:00"/>
    <n v="2"/>
    <n v="-103.224"/>
    <n v="16"/>
    <n v="78.989999999999995"/>
    <n v="87677"/>
    <n v="1"/>
    <n v="4.9200000000000008"/>
    <s v="William"/>
  </r>
  <r>
    <n v="181"/>
    <n v="0"/>
    <s v="Wesley Waller"/>
    <s v="High"/>
    <n v="7.0000000000000007E-2"/>
    <s v="After Discount"/>
    <n v="1.68"/>
    <n v="1.57"/>
    <s v="Regular Air"/>
    <s v="Corporate"/>
    <s v="Office Supplies"/>
    <s v="Pens &amp; Art Supplies"/>
    <s v="Wrap Bag"/>
    <x v="175"/>
    <n v="0.59"/>
    <s v="United States"/>
    <s v="West"/>
    <s v="California"/>
    <s v="San Francisco"/>
    <n v="94122"/>
    <x v="140"/>
    <s v="Fri"/>
    <d v="2015-05-23T00:00:00"/>
    <n v="1"/>
    <n v="-35.75"/>
    <n v="116"/>
    <n v="186.59"/>
    <n v="3585"/>
    <n v="1"/>
    <n v="1.6099999999999999"/>
    <s v="William"/>
  </r>
  <r>
    <n v="188"/>
    <n v="1"/>
    <s v="Alex Harrell"/>
    <s v="High"/>
    <n v="7.0000000000000007E-2"/>
    <s v="After Discount"/>
    <n v="10.06"/>
    <n v="2.06"/>
    <s v="Regular Air"/>
    <s v="Corporate"/>
    <s v="Office Supplies"/>
    <s v="Paper"/>
    <s v="Wrap Bag"/>
    <x v="33"/>
    <n v="0.39"/>
    <s v="United States"/>
    <s v="Central"/>
    <s v="Texas"/>
    <s v="Gainesville"/>
    <n v="76240"/>
    <x v="140"/>
    <s v="Fri"/>
    <d v="2015-05-22T00:00:00"/>
    <n v="0"/>
    <n v="152.65559999999999"/>
    <n v="23"/>
    <n v="221.24"/>
    <n v="88361"/>
    <n v="1"/>
    <n v="9.99"/>
    <s v="Chris"/>
  </r>
  <r>
    <n v="188"/>
    <n v="0"/>
    <s v="Alex Harrell"/>
    <s v="High"/>
    <n v="7.0000000000000007E-2"/>
    <s v="After Discount"/>
    <n v="1.68"/>
    <n v="1.57"/>
    <s v="Regular Air"/>
    <s v="Corporate"/>
    <s v="Office Supplies"/>
    <s v="Pens &amp; Art Supplies"/>
    <s v="Wrap Bag"/>
    <x v="175"/>
    <n v="0.59"/>
    <s v="United States"/>
    <s v="Central"/>
    <s v="Texas"/>
    <s v="Gainesville"/>
    <n v="76240"/>
    <x v="140"/>
    <s v="Fri"/>
    <d v="2015-05-23T00:00:00"/>
    <n v="1"/>
    <n v="7.15"/>
    <n v="29"/>
    <n v="46.65"/>
    <n v="88361"/>
    <n v="0"/>
    <n v="1.6099999999999999"/>
    <s v="Chris"/>
  </r>
  <r>
    <n v="1246"/>
    <n v="0"/>
    <s v="Lois Hansen"/>
    <s v="Low"/>
    <n v="0.03"/>
    <s v="After Discount"/>
    <n v="256.99"/>
    <n v="11.25"/>
    <s v="Regular Air"/>
    <s v="Home Office"/>
    <s v="Technology"/>
    <s v="Computer Peripherals"/>
    <s v="Small Box"/>
    <x v="811"/>
    <n v="0.51"/>
    <s v="United States"/>
    <s v="East"/>
    <s v="New York"/>
    <s v="New York City"/>
    <n v="10009"/>
    <x v="140"/>
    <s v="Fri"/>
    <d v="2015-05-22T00:00:00"/>
    <n v="0"/>
    <n v="1489.8"/>
    <n v="32"/>
    <n v="8216.2800000000007"/>
    <n v="46853"/>
    <n v="1"/>
    <n v="256.96000000000004"/>
    <s v="Erin"/>
  </r>
  <r>
    <n v="1257"/>
    <n v="0"/>
    <s v="Ryan Foster"/>
    <s v="Medium"/>
    <n v="0.01"/>
    <s v="After Discount"/>
    <n v="115.99"/>
    <n v="56.14"/>
    <s v="Delivery Truck"/>
    <s v="Home Office"/>
    <s v="Technology"/>
    <s v="Office Machines"/>
    <s v="Jumbo Drum"/>
    <x v="142"/>
    <n v="0.4"/>
    <s v="United States"/>
    <s v="West"/>
    <s v="Colorado"/>
    <s v="Aurora"/>
    <n v="80013"/>
    <x v="140"/>
    <s v="Fri"/>
    <d v="2015-05-23T00:00:00"/>
    <n v="1"/>
    <n v="-164.39519999999999"/>
    <n v="5"/>
    <n v="604.35"/>
    <n v="86535"/>
    <n v="1"/>
    <n v="115.97999999999999"/>
    <s v="William"/>
  </r>
  <r>
    <n v="2976"/>
    <n v="1"/>
    <s v="Fred Barber"/>
    <s v="Medium"/>
    <n v="0.01"/>
    <s v="After Discount"/>
    <n v="35.99"/>
    <n v="0.99"/>
    <s v="Regular Air"/>
    <s v="Small Business"/>
    <s v="Technology"/>
    <s v="Telephones and Communication"/>
    <s v="Small Pack"/>
    <x v="636"/>
    <n v="0.35"/>
    <s v="United States"/>
    <s v="Central"/>
    <s v="Wisconsin"/>
    <s v="Oak Creek"/>
    <n v="53154"/>
    <x v="140"/>
    <s v="Fri"/>
    <d v="2015-05-23T00:00:00"/>
    <n v="1"/>
    <n v="882.48239999999998"/>
    <n v="41"/>
    <n v="1278.96"/>
    <n v="89047"/>
    <n v="1"/>
    <n v="35.980000000000004"/>
    <s v="Chris"/>
  </r>
  <r>
    <n v="2198"/>
    <n v="1"/>
    <s v="Lester Woodward Maynard"/>
    <s v="Not Specified"/>
    <n v="0.03"/>
    <s v="After Discount"/>
    <n v="25.98"/>
    <n v="4.08"/>
    <s v="Regular Air"/>
    <s v="Small Business"/>
    <s v="Office Supplies"/>
    <s v="Pens &amp; Art Supplies"/>
    <s v="Small Pack"/>
    <x v="812"/>
    <n v="0.56999999999999995"/>
    <s v="United States"/>
    <s v="East"/>
    <s v="New York"/>
    <s v="Lindenhurst"/>
    <n v="11757"/>
    <x v="140"/>
    <s v="Fri"/>
    <d v="2015-05-25T00:00:00"/>
    <n v="3"/>
    <n v="295.90649999999999"/>
    <n v="16"/>
    <n v="428.85"/>
    <n v="89174"/>
    <n v="1"/>
    <n v="25.95"/>
    <s v="Erin"/>
  </r>
  <r>
    <n v="2198"/>
    <n v="0"/>
    <s v="Lester Woodward Maynard"/>
    <s v="Not Specified"/>
    <n v="0.1"/>
    <s v="After Discount"/>
    <n v="20.98"/>
    <n v="53.03"/>
    <s v="Delivery Truck"/>
    <s v="Small Business"/>
    <s v="Office Supplies"/>
    <s v="Storage &amp; Organization"/>
    <s v="Jumbo Drum"/>
    <x v="349"/>
    <n v="0.78"/>
    <s v="United States"/>
    <s v="East"/>
    <s v="New York"/>
    <s v="Lindenhurst"/>
    <n v="11757"/>
    <x v="140"/>
    <s v="Fri"/>
    <d v="2015-05-22T00:00:00"/>
    <n v="0"/>
    <n v="-2111.36"/>
    <n v="16"/>
    <n v="342.54"/>
    <n v="89174"/>
    <n v="0"/>
    <n v="20.88"/>
    <s v="Erin"/>
  </r>
  <r>
    <n v="2526"/>
    <n v="1"/>
    <s v="Derek Sweeney"/>
    <s v="Critical"/>
    <n v="0.01"/>
    <s v="After Discount"/>
    <n v="2.16"/>
    <n v="6.05"/>
    <s v="Regular Air"/>
    <s v="Corporate"/>
    <s v="Office Supplies"/>
    <s v="Binders and Binder Accessories"/>
    <s v="Small Box"/>
    <x v="287"/>
    <n v="0.37"/>
    <s v="United States"/>
    <s v="South"/>
    <s v="Louisiana"/>
    <s v="Lafayette"/>
    <n v="70506"/>
    <x v="141"/>
    <s v="Sat"/>
    <d v="2015-05-25T00:00:00"/>
    <n v="2"/>
    <n v="395.76"/>
    <n v="24"/>
    <n v="58.05"/>
    <n v="87208"/>
    <n v="1"/>
    <n v="2.1500000000000004"/>
    <s v="Sam"/>
  </r>
  <r>
    <n v="2527"/>
    <n v="1"/>
    <s v="Gretchen Orr"/>
    <s v="Critical"/>
    <n v="7.0000000000000007E-2"/>
    <s v="After Discount"/>
    <n v="21.38"/>
    <n v="8.99"/>
    <s v="Regular Air"/>
    <s v="Corporate"/>
    <s v="Office Supplies"/>
    <s v="Pens &amp; Art Supplies"/>
    <s v="Small Pack"/>
    <x v="536"/>
    <n v="0.59"/>
    <s v="United States"/>
    <s v="South"/>
    <s v="Louisiana"/>
    <s v="Lake Charles"/>
    <n v="70601"/>
    <x v="141"/>
    <s v="Sat"/>
    <d v="2015-05-25T00:00:00"/>
    <n v="2"/>
    <n v="-39.396000000000001"/>
    <n v="3"/>
    <n v="68.64"/>
    <n v="87208"/>
    <n v="0"/>
    <n v="21.31"/>
    <s v="Sam"/>
  </r>
  <r>
    <n v="1182"/>
    <n v="1"/>
    <s v="Jesse Williamson"/>
    <s v="High"/>
    <n v="7.0000000000000007E-2"/>
    <s v="After Discount"/>
    <n v="2.61"/>
    <n v="0.5"/>
    <s v="Regular Air"/>
    <s v="Home Office"/>
    <s v="Office Supplies"/>
    <s v="Labels"/>
    <s v="Small Box"/>
    <x v="440"/>
    <n v="0.39"/>
    <s v="United States"/>
    <s v="West"/>
    <s v="Utah"/>
    <s v="Spanish Fork"/>
    <n v="84660"/>
    <x v="141"/>
    <s v="Sat"/>
    <d v="2015-05-23T00:00:00"/>
    <n v="0"/>
    <n v="27.013500000000001"/>
    <n v="15"/>
    <n v="39.15"/>
    <n v="86913"/>
    <n v="1"/>
    <n v="2.54"/>
    <s v="William"/>
  </r>
  <r>
    <n v="3249"/>
    <n v="1"/>
    <s v="Nicole Goldstein"/>
    <s v="High"/>
    <n v="0.03"/>
    <s v="After Discount"/>
    <n v="42.8"/>
    <n v="2.99"/>
    <s v="Regular Air"/>
    <s v="Corporate"/>
    <s v="Office Supplies"/>
    <s v="Binders and Binder Accessories"/>
    <s v="Small Box"/>
    <x v="813"/>
    <n v="0.36"/>
    <s v="United States"/>
    <s v="East"/>
    <s v="Maryland"/>
    <s v="Annapolis"/>
    <n v="21403"/>
    <x v="141"/>
    <s v="Sat"/>
    <d v="2015-05-24T00:00:00"/>
    <n v="1"/>
    <n v="462.92099999999999"/>
    <n v="16"/>
    <n v="670.9"/>
    <n v="87298"/>
    <n v="1"/>
    <n v="42.769999999999996"/>
    <s v="Erin"/>
  </r>
  <r>
    <n v="460"/>
    <n v="1"/>
    <s v="Anne Armstrong"/>
    <s v="Low"/>
    <n v="7.0000000000000007E-2"/>
    <s v="After Discount"/>
    <n v="16.91"/>
    <n v="6.25"/>
    <s v="Regular Air"/>
    <s v="Home Office"/>
    <s v="Office Supplies"/>
    <s v="Storage &amp; Organization"/>
    <s v="Small Box"/>
    <x v="814"/>
    <n v="0.57999999999999996"/>
    <s v="United States"/>
    <s v="East"/>
    <s v="New Jersey"/>
    <s v="Millville"/>
    <n v="8332"/>
    <x v="141"/>
    <s v="Sat"/>
    <d v="2015-05-30T00:00:00"/>
    <n v="7"/>
    <n v="7.9"/>
    <n v="31"/>
    <n v="492.9"/>
    <n v="86014"/>
    <n v="1"/>
    <n v="16.84"/>
    <s v="Erin"/>
  </r>
  <r>
    <n v="2858"/>
    <n v="0"/>
    <s v="Jerry Webster"/>
    <s v="Low"/>
    <n v="0.04"/>
    <s v="After Discount"/>
    <n v="67.28"/>
    <n v="19.989999999999998"/>
    <s v="Regular Air"/>
    <s v="Corporate"/>
    <s v="Office Supplies"/>
    <s v="Binders and Binder Accessories"/>
    <s v="Small Box"/>
    <x v="625"/>
    <n v="0.4"/>
    <s v="United States"/>
    <s v="South"/>
    <s v="Florida"/>
    <s v="Fruit Cove"/>
    <n v="32259"/>
    <x v="141"/>
    <s v="Sat"/>
    <d v="2015-05-28T00:00:00"/>
    <n v="5"/>
    <n v="14.754"/>
    <n v="30"/>
    <n v="2051.6799999999998"/>
    <n v="88282"/>
    <n v="1"/>
    <n v="67.239999999999995"/>
    <s v="Sam"/>
  </r>
  <r>
    <n v="2858"/>
    <n v="0"/>
    <s v="Jerry Webster"/>
    <s v="Low"/>
    <n v="0.1"/>
    <s v="After Discount"/>
    <n v="130.97999999999999"/>
    <n v="54.74"/>
    <s v="Delivery Truck"/>
    <s v="Corporate"/>
    <s v="Furniture"/>
    <s v="Bookcases"/>
    <s v="Jumbo Box"/>
    <x v="452"/>
    <n v="0.69"/>
    <s v="United States"/>
    <s v="South"/>
    <s v="Florida"/>
    <s v="Fruit Cove"/>
    <n v="32259"/>
    <x v="141"/>
    <s v="Sat"/>
    <d v="2015-05-23T00:00:00"/>
    <n v="0"/>
    <n v="669.61199999999997"/>
    <n v="42"/>
    <n v="5295.03"/>
    <n v="88282"/>
    <n v="0"/>
    <n v="130.88"/>
    <s v="Sam"/>
  </r>
  <r>
    <n v="2858"/>
    <n v="0"/>
    <s v="Jerry Webster"/>
    <s v="Low"/>
    <n v="0.04"/>
    <s v="After Discount"/>
    <n v="2.78"/>
    <n v="1.25"/>
    <s v="Regular Air"/>
    <s v="Corporate"/>
    <s v="Office Supplies"/>
    <s v="Pens &amp; Art Supplies"/>
    <s v="Wrap Bag"/>
    <x v="110"/>
    <n v="0.59"/>
    <s v="United States"/>
    <s v="South"/>
    <s v="Florida"/>
    <s v="Fruit Cove"/>
    <n v="32259"/>
    <x v="141"/>
    <s v="Sat"/>
    <d v="2015-05-23T00:00:00"/>
    <n v="0"/>
    <n v="213"/>
    <n v="28"/>
    <n v="80.27"/>
    <n v="88282"/>
    <n v="0"/>
    <n v="2.7399999999999998"/>
    <s v="Sam"/>
  </r>
  <r>
    <n v="398"/>
    <n v="1"/>
    <s v="Bruce Stark"/>
    <s v="Medium"/>
    <n v="0.05"/>
    <s v="After Discount"/>
    <n v="63.94"/>
    <n v="14.48"/>
    <s v="Regular Air"/>
    <s v="Corporate"/>
    <s v="Furniture"/>
    <s v="Office Furnishings"/>
    <s v="Small Box"/>
    <x v="639"/>
    <n v="0.46"/>
    <s v="United States"/>
    <s v="East"/>
    <s v="Ohio"/>
    <s v="Dayton"/>
    <n v="45406"/>
    <x v="141"/>
    <s v="Sat"/>
    <d v="2015-05-25T00:00:00"/>
    <n v="2"/>
    <n v="1372.6307999999999"/>
    <n v="31"/>
    <n v="1989.32"/>
    <n v="89320"/>
    <n v="1"/>
    <n v="63.89"/>
    <s v="Erin"/>
  </r>
  <r>
    <n v="540"/>
    <n v="0"/>
    <s v="Ruth Lamm"/>
    <s v="Medium"/>
    <n v="0.05"/>
    <s v="After Discount"/>
    <n v="204.1"/>
    <n v="13.99"/>
    <s v="Regular Air"/>
    <s v="Small Business"/>
    <s v="Technology"/>
    <s v="Office Machines"/>
    <s v="Medium Box"/>
    <x v="815"/>
    <n v="0.37"/>
    <s v="United States"/>
    <s v="Central"/>
    <s v="Illinois"/>
    <s v="Vernon Hills"/>
    <n v="60061"/>
    <x v="141"/>
    <s v="Sat"/>
    <d v="2015-05-25T00:00:00"/>
    <n v="2"/>
    <n v="5924.1122999999998"/>
    <n v="41"/>
    <n v="8585.67"/>
    <n v="91175"/>
    <n v="1"/>
    <n v="204.04999999999998"/>
    <s v="Chris"/>
  </r>
  <r>
    <n v="2458"/>
    <n v="0"/>
    <s v="Troy Casey"/>
    <s v="Medium"/>
    <n v="0.05"/>
    <s v="After Discount"/>
    <n v="12.88"/>
    <n v="4.59"/>
    <s v="Regular Air"/>
    <s v="Home Office"/>
    <s v="Office Supplies"/>
    <s v="Scissors, Rulers and Trimmers"/>
    <s v="Wrap Bag"/>
    <x v="645"/>
    <n v="0.82"/>
    <s v="United States"/>
    <s v="Central"/>
    <s v="Minnesota"/>
    <s v="Edina"/>
    <n v="55410"/>
    <x v="141"/>
    <s v="Sat"/>
    <d v="2015-05-25T00:00:00"/>
    <n v="2"/>
    <n v="5.98"/>
    <n v="3"/>
    <n v="42.35"/>
    <n v="91286"/>
    <n v="1"/>
    <n v="12.83"/>
    <s v="Chris"/>
  </r>
  <r>
    <n v="1814"/>
    <n v="1"/>
    <s v="Albert Tyson"/>
    <s v="Not Specified"/>
    <n v="0.09"/>
    <s v="After Discount"/>
    <n v="77.510000000000005"/>
    <n v="4"/>
    <s v="Express Air"/>
    <s v="Home Office"/>
    <s v="Technology"/>
    <s v="Computer Peripherals"/>
    <s v="Small Box"/>
    <x v="648"/>
    <n v="0.76"/>
    <s v="United States"/>
    <s v="South"/>
    <s v="Mississippi"/>
    <s v="Olive Branch"/>
    <n v="38654"/>
    <x v="141"/>
    <s v="Sat"/>
    <d v="2015-05-25T00:00:00"/>
    <n v="2"/>
    <n v="-986.524"/>
    <n v="17"/>
    <n v="1300.54"/>
    <n v="90524"/>
    <n v="1"/>
    <n v="77.42"/>
    <s v="Sam"/>
  </r>
  <r>
    <n v="1814"/>
    <n v="0"/>
    <s v="Albert Tyson"/>
    <s v="Not Specified"/>
    <n v="0"/>
    <s v=" No Discount"/>
    <n v="2.88"/>
    <n v="0.7"/>
    <s v="Regular Air"/>
    <s v="Home Office"/>
    <s v="Office Supplies"/>
    <s v="Pens &amp; Art Supplies"/>
    <s v="Wrap Bag"/>
    <x v="197"/>
    <n v="0.56000000000000005"/>
    <s v="United States"/>
    <s v="South"/>
    <s v="Mississippi"/>
    <s v="Olive Branch"/>
    <n v="38654"/>
    <x v="141"/>
    <s v="Sat"/>
    <d v="2015-05-25T00:00:00"/>
    <n v="2"/>
    <n v="-141.666"/>
    <n v="13"/>
    <n v="38.06"/>
    <n v="90524"/>
    <n v="0"/>
    <n v="2.88"/>
    <s v="Sam"/>
  </r>
  <r>
    <n v="2450"/>
    <n v="1"/>
    <s v="Tonya Miller"/>
    <s v="Not Specified"/>
    <n v="0.08"/>
    <s v="After Discount"/>
    <n v="4.13"/>
    <n v="1.17"/>
    <s v="Regular Air"/>
    <s v="Home Office"/>
    <s v="Office Supplies"/>
    <s v="Pens &amp; Art Supplies"/>
    <s v="Wrap Bag"/>
    <x v="816"/>
    <n v="0.56999999999999995"/>
    <s v="United States"/>
    <s v="Central"/>
    <s v="Wisconsin"/>
    <s v="Janesville"/>
    <n v="53545"/>
    <x v="141"/>
    <s v="Sat"/>
    <d v="2015-05-25T00:00:00"/>
    <n v="2"/>
    <n v="-5.54"/>
    <n v="1"/>
    <n v="4.21"/>
    <n v="90322"/>
    <n v="1"/>
    <n v="4.05"/>
    <s v="Chris"/>
  </r>
  <r>
    <n v="357"/>
    <n v="1"/>
    <s v="Barbara McNamara"/>
    <s v="Critical"/>
    <n v="7.0000000000000007E-2"/>
    <s v="After Discount"/>
    <n v="124.49"/>
    <n v="51.94"/>
    <s v="Delivery Truck"/>
    <s v="Corporate"/>
    <s v="Furniture"/>
    <s v="Tables"/>
    <s v="Jumbo Box"/>
    <x v="367"/>
    <n v="0.63"/>
    <s v="United States"/>
    <s v="West"/>
    <s v="Arizona"/>
    <s v="Kingman"/>
    <n v="86401"/>
    <x v="142"/>
    <s v="Sun"/>
    <d v="2015-05-25T00:00:00"/>
    <n v="1"/>
    <n v="1074.44"/>
    <n v="14"/>
    <n v="1714.93"/>
    <n v="91131"/>
    <n v="1"/>
    <n v="124.42"/>
    <s v="William"/>
  </r>
  <r>
    <n v="885"/>
    <n v="1"/>
    <s v="Malcolm Robertson"/>
    <s v="Critical"/>
    <n v="0.06"/>
    <s v="After Discount"/>
    <n v="25.98"/>
    <n v="14.36"/>
    <s v="Delivery Truck"/>
    <s v="Corporate"/>
    <s v="Furniture"/>
    <s v="Chairs &amp; Chairmats"/>
    <s v="Jumbo Drum"/>
    <x v="249"/>
    <n v="0.6"/>
    <s v="United States"/>
    <s v="Central"/>
    <s v="Texas"/>
    <s v="Amarillo"/>
    <n v="79109"/>
    <x v="142"/>
    <s v="Sun"/>
    <d v="2015-05-25T00:00:00"/>
    <n v="1"/>
    <n v="55.887999999999998"/>
    <n v="41"/>
    <n v="1033.56"/>
    <n v="89537"/>
    <n v="1"/>
    <n v="25.92"/>
    <s v="Chris"/>
  </r>
  <r>
    <n v="1623"/>
    <n v="1"/>
    <s v="Patrick Adcock"/>
    <s v="High"/>
    <n v="0.06"/>
    <s v="After Discount"/>
    <n v="15.01"/>
    <n v="8.4"/>
    <s v="Regular Air"/>
    <s v="Small Business"/>
    <s v="Office Supplies"/>
    <s v="Binders and Binder Accessories"/>
    <s v="Small Box"/>
    <x v="817"/>
    <n v="0.39"/>
    <s v="United States"/>
    <s v="Central"/>
    <s v="Indiana"/>
    <s v="Schererville"/>
    <n v="46375"/>
    <x v="142"/>
    <s v="Sun"/>
    <d v="2015-05-26T00:00:00"/>
    <n v="2"/>
    <n v="1.6169"/>
    <n v="22"/>
    <n v="333.04"/>
    <n v="87611"/>
    <n v="1"/>
    <n v="14.95"/>
    <s v="Chris"/>
  </r>
  <r>
    <n v="1623"/>
    <n v="0"/>
    <s v="Patrick Adcock"/>
    <s v="High"/>
    <n v="0.09"/>
    <s v="After Discount"/>
    <n v="40.479999999999997"/>
    <n v="19.989999999999998"/>
    <s v="Regular Air"/>
    <s v="Small Business"/>
    <s v="Technology"/>
    <s v="Computer Peripherals"/>
    <s v="Small Box"/>
    <x v="650"/>
    <n v="0.77"/>
    <s v="United States"/>
    <s v="Central"/>
    <s v="Indiana"/>
    <s v="Schererville"/>
    <n v="46375"/>
    <x v="142"/>
    <s v="Sun"/>
    <d v="2015-05-26T00:00:00"/>
    <n v="2"/>
    <n v="65.394000000000005"/>
    <n v="12"/>
    <n v="472.44"/>
    <n v="87611"/>
    <n v="0"/>
    <n v="40.389999999999993"/>
    <s v="Chris"/>
  </r>
  <r>
    <n v="1623"/>
    <n v="0"/>
    <s v="Patrick Adcock"/>
    <s v="High"/>
    <n v="0.05"/>
    <s v="After Discount"/>
    <n v="12.28"/>
    <n v="6.13"/>
    <s v="Regular Air"/>
    <s v="Small Business"/>
    <s v="Office Supplies"/>
    <s v="Storage &amp; Organization"/>
    <s v="Small Box"/>
    <x v="747"/>
    <n v="0.56999999999999995"/>
    <s v="United States"/>
    <s v="Central"/>
    <s v="Indiana"/>
    <s v="Schererville"/>
    <n v="46375"/>
    <x v="142"/>
    <s v="Sun"/>
    <d v="2015-05-25T00:00:00"/>
    <n v="1"/>
    <n v="1.3360000000000001"/>
    <n v="1"/>
    <n v="18.73"/>
    <n v="87611"/>
    <n v="0"/>
    <n v="12.229999999999999"/>
    <s v="Chris"/>
  </r>
  <r>
    <n v="3096"/>
    <n v="1"/>
    <s v="Mike Howard"/>
    <s v="High"/>
    <n v="0.08"/>
    <s v="After Discount"/>
    <n v="40.98"/>
    <n v="7.2"/>
    <s v="Express Air"/>
    <s v="Consumer"/>
    <s v="Office Supplies"/>
    <s v="Appliances"/>
    <s v="Small Box"/>
    <x v="818"/>
    <n v="0.6"/>
    <s v="United States"/>
    <s v="East"/>
    <s v="Ohio"/>
    <s v="Hilliard"/>
    <n v="43026"/>
    <x v="142"/>
    <s v="Sun"/>
    <d v="2015-05-25T00:00:00"/>
    <n v="1"/>
    <n v="-16.64"/>
    <n v="3"/>
    <n v="119.86"/>
    <n v="86221"/>
    <n v="1"/>
    <n v="40.9"/>
    <s v="Erin"/>
  </r>
  <r>
    <n v="3096"/>
    <n v="0"/>
    <s v="Mike Howard"/>
    <s v="High"/>
    <n v="0.08"/>
    <s v="After Discount"/>
    <n v="8.1199999999999992"/>
    <n v="2.83"/>
    <s v="Express Air"/>
    <s v="Consumer"/>
    <s v="Technology"/>
    <s v="Computer Peripherals"/>
    <s v="Small Pack"/>
    <x v="545"/>
    <n v="0.77"/>
    <s v="United States"/>
    <s v="East"/>
    <s v="Ohio"/>
    <s v="Hilliard"/>
    <n v="43026"/>
    <x v="142"/>
    <s v="Sun"/>
    <d v="2015-05-25T00:00:00"/>
    <n v="1"/>
    <n v="-59.73"/>
    <n v="12"/>
    <n v="98.77"/>
    <n v="86221"/>
    <n v="0"/>
    <n v="8.0399999999999991"/>
    <s v="Erin"/>
  </r>
  <r>
    <n v="3096"/>
    <n v="0"/>
    <s v="Mike Howard"/>
    <s v="High"/>
    <n v="0.02"/>
    <s v="After Discount"/>
    <n v="262.11"/>
    <n v="62.74"/>
    <s v="Delivery Truck"/>
    <s v="Consumer"/>
    <s v="Furniture"/>
    <s v="Tables"/>
    <s v="Jumbo Box"/>
    <x v="819"/>
    <n v="0.75"/>
    <s v="United States"/>
    <s v="East"/>
    <s v="Ohio"/>
    <s v="Hilliard"/>
    <n v="43026"/>
    <x v="142"/>
    <s v="Sun"/>
    <d v="2015-05-25T00:00:00"/>
    <n v="1"/>
    <n v="-633.441237"/>
    <n v="9"/>
    <n v="2495.35"/>
    <n v="86221"/>
    <n v="0"/>
    <n v="262.09000000000003"/>
    <s v="Erin"/>
  </r>
  <r>
    <n v="3366"/>
    <n v="1"/>
    <s v="Dana Boyle"/>
    <s v="Low"/>
    <n v="0.1"/>
    <s v="After Discount"/>
    <n v="80.97"/>
    <n v="33.6"/>
    <s v="Delivery Truck"/>
    <s v="Home Office"/>
    <s v="Technology"/>
    <s v="Office Machines"/>
    <s v="Jumbo Drum"/>
    <x v="291"/>
    <n v="0.37"/>
    <s v="United States"/>
    <s v="East"/>
    <s v="Ohio"/>
    <s v="Troy"/>
    <n v="45373"/>
    <x v="142"/>
    <s v="Sun"/>
    <d v="2015-05-29T00:00:00"/>
    <n v="5"/>
    <n v="66.22"/>
    <n v="11"/>
    <n v="837.57"/>
    <n v="90501"/>
    <n v="1"/>
    <n v="80.87"/>
    <s v="Erin"/>
  </r>
  <r>
    <n v="3366"/>
    <n v="0"/>
    <s v="Dana Boyle"/>
    <s v="Low"/>
    <n v="0.02"/>
    <s v="After Discount"/>
    <n v="6.48"/>
    <n v="5.1100000000000003"/>
    <s v="Regular Air"/>
    <s v="Home Office"/>
    <s v="Office Supplies"/>
    <s v="Paper"/>
    <s v="Small Box"/>
    <x v="802"/>
    <n v="0.37"/>
    <s v="United States"/>
    <s v="East"/>
    <s v="Ohio"/>
    <s v="Troy"/>
    <n v="45373"/>
    <x v="142"/>
    <s v="Sun"/>
    <d v="2015-05-28T00:00:00"/>
    <n v="4"/>
    <n v="-23.53"/>
    <n v="8"/>
    <n v="56.22"/>
    <n v="90501"/>
    <n v="0"/>
    <n v="6.4600000000000009"/>
    <s v="Erin"/>
  </r>
  <r>
    <n v="1450"/>
    <n v="1"/>
    <s v="Veronica Peck"/>
    <s v="Medium"/>
    <n v="0.1"/>
    <s v="After Discount"/>
    <n v="218.08"/>
    <n v="18.059999999999999"/>
    <s v="Express Air"/>
    <s v="Consumer"/>
    <s v="Furniture"/>
    <s v="Chairs &amp; Chairmats"/>
    <s v="Large Box"/>
    <x v="809"/>
    <n v="0.56999999999999995"/>
    <s v="United States"/>
    <s v="West"/>
    <s v="California"/>
    <s v="South Lake Tahoe"/>
    <n v="96150"/>
    <x v="142"/>
    <s v="Sun"/>
    <d v="2015-05-25T00:00:00"/>
    <n v="1"/>
    <n v="1318.83"/>
    <n v="12"/>
    <n v="2366.5100000000002"/>
    <n v="86735"/>
    <n v="1"/>
    <n v="217.98000000000002"/>
    <s v="William"/>
  </r>
  <r>
    <n v="2422"/>
    <n v="0"/>
    <s v="Arlene Wiggins Dalton"/>
    <s v="Not Specified"/>
    <n v="0.05"/>
    <s v="After Discount"/>
    <n v="150.97999999999999"/>
    <n v="43.71"/>
    <s v="Delivery Truck"/>
    <s v="Home Office"/>
    <s v="Furniture"/>
    <s v="Chairs &amp; Chairmats"/>
    <s v="Jumbo Drum"/>
    <x v="820"/>
    <n v="0.55000000000000004"/>
    <s v="United States"/>
    <s v="Central"/>
    <s v="Texas"/>
    <s v="Huntsville"/>
    <n v="77340"/>
    <x v="142"/>
    <s v="Sun"/>
    <d v="2015-05-25T00:00:00"/>
    <n v="1"/>
    <n v="650.29999999999995"/>
    <n v="12"/>
    <n v="1857.08"/>
    <n v="89053"/>
    <n v="1"/>
    <n v="150.92999999999998"/>
    <s v="Chris"/>
  </r>
  <r>
    <n v="3063"/>
    <n v="0"/>
    <s v="Ann Steele"/>
    <s v="Not Specified"/>
    <n v="0.03"/>
    <s v="After Discount"/>
    <n v="20.99"/>
    <n v="0.99"/>
    <s v="Regular Air"/>
    <s v="Consumer"/>
    <s v="Technology"/>
    <s v="Telephones and Communication"/>
    <s v="Wrap Bag"/>
    <x v="732"/>
    <n v="0.56999999999999995"/>
    <s v="United States"/>
    <s v="West"/>
    <s v="Washington"/>
    <s v="Kirkland"/>
    <n v="98034"/>
    <x v="142"/>
    <s v="Sun"/>
    <d v="2015-05-26T00:00:00"/>
    <n v="2"/>
    <n v="4.1821999999999999"/>
    <n v="9"/>
    <n v="158.87"/>
    <n v="88449"/>
    <n v="1"/>
    <n v="20.959999999999997"/>
    <s v="William"/>
  </r>
  <r>
    <n v="444"/>
    <n v="1"/>
    <s v="Thelma Abrams"/>
    <s v="Critical"/>
    <n v="0"/>
    <s v=" No Discount"/>
    <n v="7.59"/>
    <n v="4"/>
    <s v="Regular Air"/>
    <s v="Small Business"/>
    <s v="Furniture"/>
    <s v="Office Furnishings"/>
    <s v="Wrap Bag"/>
    <x v="540"/>
    <n v="0.42"/>
    <s v="United States"/>
    <s v="Central"/>
    <s v="Illinois"/>
    <s v="Urbana"/>
    <n v="61801"/>
    <x v="143"/>
    <s v="Mon"/>
    <d v="2015-05-28T00:00:00"/>
    <n v="3"/>
    <n v="86.438000000000002"/>
    <n v="43"/>
    <n v="355.92"/>
    <n v="88085"/>
    <n v="1"/>
    <n v="7.59"/>
    <s v="Chris"/>
  </r>
  <r>
    <n v="526"/>
    <n v="0"/>
    <s v="April Hu"/>
    <s v="High"/>
    <n v="0.09"/>
    <s v="After Discount"/>
    <n v="17.98"/>
    <n v="8.51"/>
    <s v="Regular Air"/>
    <s v="Home Office"/>
    <s v="Technology"/>
    <s v="Office Machines"/>
    <s v="Medium Box"/>
    <x v="600"/>
    <n v="0.4"/>
    <s v="United States"/>
    <s v="West"/>
    <s v="Arizona"/>
    <s v="Mesa"/>
    <n v="85204"/>
    <x v="143"/>
    <s v="Mon"/>
    <d v="2015-05-27T00:00:00"/>
    <n v="2"/>
    <n v="-6.6120000000000001"/>
    <n v="12"/>
    <n v="211.13"/>
    <n v="90026"/>
    <n v="1"/>
    <n v="17.89"/>
    <s v="William"/>
  </r>
  <r>
    <n v="1008"/>
    <n v="1"/>
    <s v="Priscilla Frank"/>
    <s v="High"/>
    <n v="0.01"/>
    <s v="After Discount"/>
    <n v="3.15"/>
    <n v="0.49"/>
    <s v="Regular Air"/>
    <s v="Home Office"/>
    <s v="Office Supplies"/>
    <s v="Labels"/>
    <s v="Small Box"/>
    <x v="821"/>
    <n v="0.37"/>
    <s v="United States"/>
    <s v="East"/>
    <s v="Maine"/>
    <s v="Gorham"/>
    <n v="4038"/>
    <x v="143"/>
    <s v="Mon"/>
    <d v="2015-05-27T00:00:00"/>
    <n v="2"/>
    <n v="17.505299999999998"/>
    <n v="8"/>
    <n v="25.37"/>
    <n v="88371"/>
    <n v="1"/>
    <n v="3.14"/>
    <s v="Erin"/>
  </r>
  <r>
    <n v="744"/>
    <n v="0"/>
    <s v="Joy Maxwell"/>
    <s v="Low"/>
    <n v="0.09"/>
    <s v="After Discount"/>
    <n v="125.99"/>
    <n v="8.99"/>
    <s v="Regular Air"/>
    <s v="Consumer"/>
    <s v="Technology"/>
    <s v="Telephones and Communication"/>
    <s v="Small Box"/>
    <x v="529"/>
    <n v="0.55000000000000004"/>
    <s v="United States"/>
    <s v="West"/>
    <s v="Arizona"/>
    <s v="Oro Valley"/>
    <n v="85737"/>
    <x v="143"/>
    <s v="Mon"/>
    <d v="2015-06-02T00:00:00"/>
    <n v="8"/>
    <n v="916.68060000000003"/>
    <n v="20"/>
    <n v="2104.9899999999998"/>
    <n v="87727"/>
    <n v="1"/>
    <n v="125.89999999999999"/>
    <s v="William"/>
  </r>
  <r>
    <n v="3287"/>
    <n v="1"/>
    <s v="Mary Norman"/>
    <s v="Low"/>
    <n v="0.08"/>
    <s v="After Discount"/>
    <n v="30.56"/>
    <n v="2.99"/>
    <s v="Regular Air"/>
    <s v="Small Business"/>
    <s v="Office Supplies"/>
    <s v="Binders and Binder Accessories"/>
    <s v="Small Box"/>
    <x v="339"/>
    <n v="0.35"/>
    <s v="United States"/>
    <s v="West"/>
    <s v="California"/>
    <s v="Granite Bay"/>
    <n v="95746"/>
    <x v="143"/>
    <s v="Mon"/>
    <d v="2015-05-27T00:00:00"/>
    <n v="2"/>
    <n v="352.87979999999999"/>
    <n v="17"/>
    <n v="511.42"/>
    <n v="89897"/>
    <n v="1"/>
    <n v="30.48"/>
    <s v="William"/>
  </r>
  <r>
    <n v="827"/>
    <n v="1"/>
    <s v="Sheryl Marsh"/>
    <s v="Medium"/>
    <n v="0.01"/>
    <s v="After Discount"/>
    <n v="6.98"/>
    <n v="1.6"/>
    <s v="Regular Air"/>
    <s v="Home Office"/>
    <s v="Office Supplies"/>
    <s v="Paper"/>
    <s v="Wrap Bag"/>
    <x v="228"/>
    <n v="0.38"/>
    <s v="United States"/>
    <s v="Central"/>
    <s v="Texas"/>
    <s v="Amarillo"/>
    <n v="79109"/>
    <x v="143"/>
    <s v="Mon"/>
    <d v="2015-05-26T00:00:00"/>
    <n v="1"/>
    <n v="0.34599999999999997"/>
    <n v="3"/>
    <n v="21.93"/>
    <n v="89259"/>
    <n v="1"/>
    <n v="6.9700000000000006"/>
    <s v="Chris"/>
  </r>
  <r>
    <n v="1237"/>
    <n v="0"/>
    <s v="Eva Simpson"/>
    <s v="Medium"/>
    <n v="0.05"/>
    <s v="After Discount"/>
    <n v="300.98"/>
    <n v="13.99"/>
    <s v="Regular Air"/>
    <s v="Corporate"/>
    <s v="Technology"/>
    <s v="Office Machines"/>
    <s v="Medium Box"/>
    <x v="822"/>
    <n v="0.39"/>
    <s v="United States"/>
    <s v="Central"/>
    <s v="Texas"/>
    <s v="Carrollton"/>
    <n v="75007"/>
    <x v="143"/>
    <s v="Mon"/>
    <d v="2015-05-26T00:00:00"/>
    <n v="1"/>
    <n v="3985.3089"/>
    <n v="20"/>
    <n v="5775.81"/>
    <n v="86077"/>
    <n v="1"/>
    <n v="300.93"/>
    <s v="Chris"/>
  </r>
  <r>
    <n v="1237"/>
    <n v="0"/>
    <s v="Eva Simpson"/>
    <s v="Medium"/>
    <n v="0.04"/>
    <s v="After Discount"/>
    <n v="205.99"/>
    <n v="5"/>
    <s v="Express Air"/>
    <s v="Corporate"/>
    <s v="Technology"/>
    <s v="Telephones and Communication"/>
    <s v="Small Box"/>
    <x v="823"/>
    <n v="0.59"/>
    <s v="United States"/>
    <s v="Central"/>
    <s v="Texas"/>
    <s v="Carrollton"/>
    <n v="75007"/>
    <x v="143"/>
    <s v="Mon"/>
    <d v="2015-05-26T00:00:00"/>
    <n v="1"/>
    <n v="13.956799999999999"/>
    <n v="11"/>
    <n v="1878.24"/>
    <n v="86077"/>
    <n v="0"/>
    <n v="205.95000000000002"/>
    <s v="Chris"/>
  </r>
  <r>
    <n v="1472"/>
    <n v="1"/>
    <s v="Tommy Ellis Ritchie"/>
    <s v="Medium"/>
    <n v="0.05"/>
    <s v="After Discount"/>
    <n v="20.27"/>
    <n v="3.99"/>
    <s v="Regular Air"/>
    <s v="Home Office"/>
    <s v="Office Supplies"/>
    <s v="Appliances"/>
    <s v="Small Box"/>
    <x v="574"/>
    <n v="0.56999999999999995"/>
    <s v="United States"/>
    <s v="East"/>
    <s v="Ohio"/>
    <s v="Westlake"/>
    <n v="44145"/>
    <x v="143"/>
    <s v="Mon"/>
    <d v="2015-05-26T00:00:00"/>
    <n v="1"/>
    <n v="309.25400000000002"/>
    <n v="30"/>
    <n v="621.55999999999995"/>
    <n v="87079"/>
    <n v="1"/>
    <n v="20.22"/>
    <s v="Erin"/>
  </r>
  <r>
    <n v="2339"/>
    <n v="1"/>
    <s v="Gordon Boswell"/>
    <s v="Medium"/>
    <n v="0.05"/>
    <s v="After Discount"/>
    <n v="11.58"/>
    <n v="6.97"/>
    <s v="Regular Air"/>
    <s v="Home Office"/>
    <s v="Office Supplies"/>
    <s v="Envelopes"/>
    <s v="Small Box"/>
    <x v="193"/>
    <n v="0.35"/>
    <s v="United States"/>
    <s v="Central"/>
    <s v="Texas"/>
    <s v="Cloverleaf"/>
    <n v="77015"/>
    <x v="143"/>
    <s v="Mon"/>
    <d v="2015-05-28T00:00:00"/>
    <n v="3"/>
    <n v="2.806"/>
    <n v="6"/>
    <n v="73.959999999999994"/>
    <n v="91482"/>
    <n v="1"/>
    <n v="11.53"/>
    <s v="Chris"/>
  </r>
  <r>
    <n v="2652"/>
    <n v="1"/>
    <s v="Brenda Ross"/>
    <s v="Medium"/>
    <n v="0.06"/>
    <s v="After Discount"/>
    <n v="47.9"/>
    <n v="5.86"/>
    <s v="Regular Air"/>
    <s v="Consumer"/>
    <s v="Office Supplies"/>
    <s v="Paper"/>
    <s v="Small Box"/>
    <x v="425"/>
    <n v="0.37"/>
    <s v="United States"/>
    <s v="West"/>
    <s v="California"/>
    <s v="Bakersfield"/>
    <n v="93309"/>
    <x v="143"/>
    <s v="Mon"/>
    <d v="2015-05-27T00:00:00"/>
    <n v="2"/>
    <n v="21.78"/>
    <n v="2"/>
    <n v="94.2"/>
    <n v="89361"/>
    <n v="1"/>
    <n v="47.839999999999996"/>
    <s v="William"/>
  </r>
  <r>
    <n v="129"/>
    <n v="0"/>
    <s v="Kara Allison"/>
    <s v="Not Specified"/>
    <n v="7.0000000000000007E-2"/>
    <s v="After Discount"/>
    <n v="15.74"/>
    <n v="1.39"/>
    <s v="Regular Air"/>
    <s v="Small Business"/>
    <s v="Office Supplies"/>
    <s v="Envelopes"/>
    <s v="Small Box"/>
    <x v="824"/>
    <n v="0.4"/>
    <s v="United States"/>
    <s v="Central"/>
    <s v="Illinois"/>
    <s v="Alton"/>
    <n v="62002"/>
    <x v="143"/>
    <s v="Mon"/>
    <d v="2015-05-26T00:00:00"/>
    <n v="1"/>
    <n v="149.8887"/>
    <n v="14"/>
    <n v="217.23"/>
    <n v="86694"/>
    <n v="1"/>
    <n v="15.67"/>
    <s v="Chris"/>
  </r>
  <r>
    <n v="1054"/>
    <n v="1"/>
    <s v="Keith R Atkinson"/>
    <s v="Not Specified"/>
    <n v="0.03"/>
    <s v="After Discount"/>
    <n v="5.44"/>
    <n v="7.46"/>
    <s v="Express Air"/>
    <s v="Corporate"/>
    <s v="Office Supplies"/>
    <s v="Binders and Binder Accessories"/>
    <s v="Small Box"/>
    <x v="399"/>
    <n v="0.36"/>
    <s v="United States"/>
    <s v="West"/>
    <s v="Arizona"/>
    <s v="Surprise"/>
    <n v="85374"/>
    <x v="143"/>
    <s v="Mon"/>
    <d v="2015-05-27T00:00:00"/>
    <n v="2"/>
    <n v="-51.704000000000001"/>
    <n v="4"/>
    <n v="26.31"/>
    <n v="90069"/>
    <n v="1"/>
    <n v="5.41"/>
    <s v="William"/>
  </r>
  <r>
    <n v="1054"/>
    <n v="0"/>
    <s v="Keith R Atkinson"/>
    <s v="Not Specified"/>
    <n v="0.08"/>
    <s v="After Discount"/>
    <n v="26.38"/>
    <n v="5.58"/>
    <s v="Regular Air"/>
    <s v="Corporate"/>
    <s v="Office Supplies"/>
    <s v="Paper"/>
    <s v="Small Box"/>
    <x v="825"/>
    <n v="0.39"/>
    <s v="United States"/>
    <s v="West"/>
    <s v="Arizona"/>
    <s v="Surprise"/>
    <n v="85374"/>
    <x v="143"/>
    <s v="Mon"/>
    <d v="2015-05-26T00:00:00"/>
    <n v="1"/>
    <n v="144.7482"/>
    <n v="8"/>
    <n v="209.78"/>
    <n v="90069"/>
    <n v="0"/>
    <n v="26.3"/>
    <s v="William"/>
  </r>
  <r>
    <n v="1054"/>
    <n v="0"/>
    <s v="Keith R Atkinson"/>
    <s v="Not Specified"/>
    <n v="0.06"/>
    <s v="After Discount"/>
    <n v="20.99"/>
    <n v="2.5"/>
    <s v="Regular Air"/>
    <s v="Corporate"/>
    <s v="Technology"/>
    <s v="Telephones and Communication"/>
    <s v="Wrap Bag"/>
    <x v="385"/>
    <n v="0.81"/>
    <s v="United States"/>
    <s v="West"/>
    <s v="Arizona"/>
    <s v="Surprise"/>
    <n v="85374"/>
    <x v="143"/>
    <s v="Mon"/>
    <d v="2015-05-27T00:00:00"/>
    <n v="2"/>
    <n v="-112.18899999999999"/>
    <n v="1"/>
    <n v="17.829999999999998"/>
    <n v="90069"/>
    <n v="0"/>
    <n v="20.93"/>
    <s v="William"/>
  </r>
  <r>
    <n v="2391"/>
    <n v="1"/>
    <s v="Jacob McNeill"/>
    <s v="Not Specified"/>
    <n v="0.06"/>
    <s v="After Discount"/>
    <n v="4.7699999999999996"/>
    <n v="2.39"/>
    <s v="Regular Air"/>
    <s v="Corporate"/>
    <s v="Technology"/>
    <s v="Computer Peripherals"/>
    <s v="Small Pack"/>
    <x v="826"/>
    <n v="0.72"/>
    <s v="United States"/>
    <s v="East"/>
    <s v="New York"/>
    <s v="Oceanside"/>
    <n v="11572"/>
    <x v="143"/>
    <s v="Mon"/>
    <d v="2015-05-26T00:00:00"/>
    <n v="1"/>
    <n v="-45.64"/>
    <n v="9"/>
    <n v="42.46"/>
    <n v="91122"/>
    <n v="1"/>
    <n v="4.71"/>
    <s v="Erin"/>
  </r>
  <r>
    <n v="2391"/>
    <n v="0"/>
    <s v="Jacob McNeill"/>
    <s v="Not Specified"/>
    <n v="0.1"/>
    <s v="After Discount"/>
    <n v="27.18"/>
    <n v="8.23"/>
    <s v="Regular Air"/>
    <s v="Corporate"/>
    <s v="Office Supplies"/>
    <s v="Envelopes"/>
    <s v="Small Box"/>
    <x v="827"/>
    <n v="0.38"/>
    <s v="United States"/>
    <s v="East"/>
    <s v="New York"/>
    <s v="Oceanside"/>
    <n v="11572"/>
    <x v="143"/>
    <s v="Mon"/>
    <d v="2015-05-27T00:00:00"/>
    <n v="2"/>
    <n v="204.49"/>
    <n v="12"/>
    <n v="314.06"/>
    <n v="91122"/>
    <n v="0"/>
    <n v="27.08"/>
    <s v="Erin"/>
  </r>
  <r>
    <n v="2868"/>
    <n v="0"/>
    <s v="Eugene Clayton"/>
    <s v="Not Specified"/>
    <n v="0.08"/>
    <s v="After Discount"/>
    <n v="15.99"/>
    <n v="13.18"/>
    <s v="Express Air"/>
    <s v="Corporate"/>
    <s v="Office Supplies"/>
    <s v="Binders and Binder Accessories"/>
    <s v="Small Box"/>
    <x v="79"/>
    <n v="0.37"/>
    <s v="United States"/>
    <s v="West"/>
    <s v="Washington"/>
    <s v="Edmonds"/>
    <n v="98026"/>
    <x v="143"/>
    <s v="Mon"/>
    <d v="2015-05-27T00:00:00"/>
    <n v="2"/>
    <n v="-66.584999999999994"/>
    <n v="4"/>
    <n v="66.02"/>
    <n v="85828"/>
    <n v="1"/>
    <n v="15.91"/>
    <s v="William"/>
  </r>
  <r>
    <n v="2266"/>
    <n v="1"/>
    <s v="Brandon Beach"/>
    <s v="Critical"/>
    <n v="0.02"/>
    <s v="After Discount"/>
    <n v="11.33"/>
    <n v="6.12"/>
    <s v="Regular Air"/>
    <s v="Corporate"/>
    <s v="Office Supplies"/>
    <s v="Appliances"/>
    <s v="Medium Box"/>
    <x v="626"/>
    <n v="0.42"/>
    <s v="United States"/>
    <s v="Central"/>
    <s v="Missouri"/>
    <s v="Kirkwood"/>
    <n v="63122"/>
    <x v="144"/>
    <s v="Tue"/>
    <d v="2015-05-28T00:00:00"/>
    <n v="2"/>
    <n v="-14.52"/>
    <n v="3"/>
    <n v="35.35"/>
    <n v="86610"/>
    <n v="1"/>
    <n v="11.31"/>
    <s v="Chris"/>
  </r>
  <r>
    <n v="2266"/>
    <n v="0"/>
    <s v="Brandon Beach"/>
    <s v="Critical"/>
    <n v="0.01"/>
    <s v="After Discount"/>
    <n v="15.67"/>
    <n v="1.39"/>
    <s v="Regular Air"/>
    <s v="Corporate"/>
    <s v="Office Supplies"/>
    <s v="Envelopes"/>
    <s v="Small Box"/>
    <x v="768"/>
    <n v="0.38"/>
    <s v="United States"/>
    <s v="Central"/>
    <s v="Missouri"/>
    <s v="Kirkwood"/>
    <n v="63122"/>
    <x v="144"/>
    <s v="Tue"/>
    <d v="2015-05-27T00:00:00"/>
    <n v="1"/>
    <n v="171.26490000000001"/>
    <n v="16"/>
    <n v="248.21"/>
    <n v="86610"/>
    <n v="0"/>
    <n v="15.66"/>
    <s v="Chris"/>
  </r>
  <r>
    <n v="2928"/>
    <n v="1"/>
    <s v="Leslie Woodard"/>
    <s v="Critical"/>
    <n v="0.02"/>
    <s v="After Discount"/>
    <n v="5.58"/>
    <n v="2.99"/>
    <s v="Regular Air"/>
    <s v="Consumer"/>
    <s v="Office Supplies"/>
    <s v="Binders and Binder Accessories"/>
    <s v="Small Box"/>
    <x v="828"/>
    <n v="0.37"/>
    <s v="United States"/>
    <s v="South"/>
    <s v="South Carolina"/>
    <s v="Charleston"/>
    <n v="29418"/>
    <x v="144"/>
    <s v="Tue"/>
    <d v="2015-05-28T00:00:00"/>
    <n v="2"/>
    <n v="689.32799999999997"/>
    <n v="42"/>
    <n v="236.83"/>
    <n v="90218"/>
    <n v="1"/>
    <n v="5.5600000000000005"/>
    <s v="Sam"/>
  </r>
  <r>
    <n v="2928"/>
    <n v="0"/>
    <s v="Leslie Woodard"/>
    <s v="Critical"/>
    <n v="0.02"/>
    <s v="After Discount"/>
    <n v="54.1"/>
    <n v="19.989999999999998"/>
    <s v="Regular Air"/>
    <s v="Consumer"/>
    <s v="Office Supplies"/>
    <s v="Storage &amp; Organization"/>
    <s v="Small Box"/>
    <x v="407"/>
    <n v="0.59"/>
    <s v="United States"/>
    <s v="South"/>
    <s v="South Carolina"/>
    <s v="Charleston"/>
    <n v="29418"/>
    <x v="144"/>
    <s v="Tue"/>
    <d v="2015-05-27T00:00:00"/>
    <n v="1"/>
    <n v="-33.585999999999999"/>
    <n v="36"/>
    <n v="1944.87"/>
    <n v="90218"/>
    <n v="0"/>
    <n v="54.08"/>
    <s v="Sam"/>
  </r>
  <r>
    <n v="2941"/>
    <n v="1"/>
    <s v="Leah Pollock"/>
    <s v="Critical"/>
    <n v="0.05"/>
    <s v="After Discount"/>
    <n v="2.62"/>
    <n v="0.8"/>
    <s v="Regular Air"/>
    <s v="Small Business"/>
    <s v="Office Supplies"/>
    <s v="Rubber Bands"/>
    <s v="Wrap Bag"/>
    <x v="672"/>
    <n v="0.39"/>
    <s v="United States"/>
    <s v="East"/>
    <s v="New Jersey"/>
    <s v="Morristown"/>
    <n v="7960"/>
    <x v="144"/>
    <s v="Tue"/>
    <d v="2015-05-27T00:00:00"/>
    <n v="1"/>
    <n v="12.71"/>
    <n v="8"/>
    <n v="21.41"/>
    <n v="87618"/>
    <n v="1"/>
    <n v="2.5700000000000003"/>
    <s v="Erin"/>
  </r>
  <r>
    <n v="241"/>
    <n v="0"/>
    <s v="Amy Ellis Holder"/>
    <s v="Low"/>
    <n v="0.01"/>
    <s v="After Discount"/>
    <n v="5.94"/>
    <n v="9.92"/>
    <s v="Regular Air"/>
    <s v="Small Business"/>
    <s v="Office Supplies"/>
    <s v="Binders and Binder Accessories"/>
    <s v="Small Box"/>
    <x v="801"/>
    <n v="0.38"/>
    <s v="United States"/>
    <s v="West"/>
    <s v="Colorado"/>
    <s v="Grand Junction"/>
    <n v="81503"/>
    <x v="144"/>
    <s v="Tue"/>
    <d v="2015-06-02T00:00:00"/>
    <n v="7"/>
    <n v="-256.51900000000001"/>
    <n v="13"/>
    <n v="79.930000000000007"/>
    <n v="90480"/>
    <n v="1"/>
    <n v="5.9300000000000006"/>
    <s v="William"/>
  </r>
  <r>
    <n v="241"/>
    <n v="0"/>
    <s v="Amy Ellis Holder"/>
    <s v="Low"/>
    <n v="0.02"/>
    <s v="After Discount"/>
    <n v="125.99"/>
    <n v="3"/>
    <s v="Regular Air"/>
    <s v="Small Business"/>
    <s v="Technology"/>
    <s v="Telephones and Communication"/>
    <s v="Small Box"/>
    <x v="829"/>
    <n v="0.59"/>
    <s v="United States"/>
    <s v="West"/>
    <s v="Colorado"/>
    <s v="Grand Junction"/>
    <n v="81503"/>
    <x v="144"/>
    <s v="Tue"/>
    <d v="2015-05-26T00:00:00"/>
    <n v="0"/>
    <n v="398.358"/>
    <n v="8"/>
    <n v="873.18"/>
    <n v="90480"/>
    <n v="0"/>
    <n v="125.97"/>
    <s v="William"/>
  </r>
  <r>
    <n v="451"/>
    <n v="0"/>
    <s v="Joyce Murray"/>
    <s v="Critical"/>
    <n v="0.04"/>
    <s v="After Discount"/>
    <n v="37.700000000000003"/>
    <n v="2.99"/>
    <s v="Regular Air"/>
    <s v="Home Office"/>
    <s v="Office Supplies"/>
    <s v="Binders and Binder Accessories"/>
    <s v="Small Box"/>
    <x v="779"/>
    <n v="0.35"/>
    <s v="United States"/>
    <s v="West"/>
    <s v="California"/>
    <s v="Los Altos"/>
    <n v="94024"/>
    <x v="145"/>
    <s v="Wed"/>
    <d v="2015-05-28T00:00:00"/>
    <n v="1"/>
    <n v="299.6739"/>
    <n v="12"/>
    <n v="434.31"/>
    <n v="86012"/>
    <n v="1"/>
    <n v="37.660000000000004"/>
    <s v="William"/>
  </r>
  <r>
    <n v="452"/>
    <n v="1"/>
    <s v="Leslie Rowland"/>
    <s v="Critical"/>
    <n v="0.01"/>
    <s v="After Discount"/>
    <n v="55.99"/>
    <n v="5"/>
    <s v="Regular Air"/>
    <s v="Home Office"/>
    <s v="Technology"/>
    <s v="Telephones and Communication"/>
    <s v="Small Pack"/>
    <x v="622"/>
    <n v="0.83"/>
    <s v="United States"/>
    <s v="West"/>
    <s v="California"/>
    <s v="Los Banos"/>
    <n v="93635"/>
    <x v="145"/>
    <s v="Wed"/>
    <d v="2015-05-28T00:00:00"/>
    <n v="1"/>
    <n v="-235.89500000000001"/>
    <n v="1"/>
    <n v="51.83"/>
    <n v="86012"/>
    <n v="0"/>
    <n v="55.980000000000004"/>
    <s v="William"/>
  </r>
  <r>
    <n v="865"/>
    <n v="0"/>
    <s v="Dana Burgess"/>
    <s v="Critical"/>
    <n v="0.03"/>
    <s v="After Discount"/>
    <n v="14.2"/>
    <n v="5.3"/>
    <s v="Regular Air"/>
    <s v="Corporate"/>
    <s v="Furniture"/>
    <s v="Office Furnishings"/>
    <s v="Wrap Bag"/>
    <x v="77"/>
    <n v="0.46"/>
    <s v="United States"/>
    <s v="Central"/>
    <s v="Indiana"/>
    <s v="East Chicago"/>
    <n v="46312"/>
    <x v="145"/>
    <s v="Wed"/>
    <d v="2015-05-28T00:00:00"/>
    <n v="1"/>
    <n v="122.21"/>
    <n v="18"/>
    <n v="267.2"/>
    <n v="90674"/>
    <n v="1"/>
    <n v="14.17"/>
    <s v="Chris"/>
  </r>
  <r>
    <n v="370"/>
    <n v="1"/>
    <s v="Sam Oh"/>
    <s v="Not Specified"/>
    <n v="0.02"/>
    <s v="After Discount"/>
    <n v="20.99"/>
    <n v="4.8099999999999996"/>
    <s v="Regular Air"/>
    <s v="Corporate"/>
    <s v="Technology"/>
    <s v="Telephones and Communication"/>
    <s v="Medium Box"/>
    <x v="463"/>
    <n v="0.57999999999999996"/>
    <s v="United States"/>
    <s v="East"/>
    <s v="Maine"/>
    <s v="Lewiston"/>
    <n v="4240"/>
    <x v="145"/>
    <s v="Wed"/>
    <d v="2015-05-29T00:00:00"/>
    <n v="2"/>
    <n v="49.787999999999997"/>
    <n v="15"/>
    <n v="266.39"/>
    <n v="90291"/>
    <n v="1"/>
    <n v="20.97"/>
    <s v="Erin"/>
  </r>
  <r>
    <n v="371"/>
    <n v="1"/>
    <s v="Roberta Mullins Peters"/>
    <s v="Not Specified"/>
    <n v="0.05"/>
    <s v="After Discount"/>
    <n v="5.4"/>
    <n v="7.78"/>
    <s v="Express Air"/>
    <s v="Corporate"/>
    <s v="Office Supplies"/>
    <s v="Binders and Binder Accessories"/>
    <s v="Small Box"/>
    <x v="477"/>
    <n v="0.37"/>
    <s v="United States"/>
    <s v="East"/>
    <s v="Massachusetts"/>
    <s v="Everett"/>
    <n v="2149"/>
    <x v="145"/>
    <s v="Wed"/>
    <d v="2015-05-29T00:00:00"/>
    <n v="2"/>
    <n v="-132.62950000000001"/>
    <n v="9"/>
    <n v="51.82"/>
    <n v="90291"/>
    <n v="0"/>
    <n v="5.3500000000000005"/>
    <s v="Erin"/>
  </r>
  <r>
    <n v="250"/>
    <n v="1"/>
    <s v="Brenda Nelson Blanchard"/>
    <s v="Critical"/>
    <n v="0.02"/>
    <s v="After Discount"/>
    <n v="2.58"/>
    <n v="1.3"/>
    <s v="Express Air"/>
    <s v="Corporate"/>
    <s v="Office Supplies"/>
    <s v="Pens &amp; Art Supplies"/>
    <s v="Wrap Bag"/>
    <x v="830"/>
    <n v="0.59"/>
    <s v="United States"/>
    <s v="Central"/>
    <s v="Minnesota"/>
    <s v="Richfield"/>
    <n v="55423"/>
    <x v="146"/>
    <s v="Thu"/>
    <d v="2015-05-29T00:00:00"/>
    <n v="1"/>
    <n v="1.1080000000000001"/>
    <n v="39"/>
    <n v="109.74"/>
    <n v="87214"/>
    <n v="1"/>
    <n v="2.56"/>
    <s v="Chris"/>
  </r>
  <r>
    <n v="250"/>
    <n v="0"/>
    <s v="Brenda Nelson Blanchard"/>
    <s v="Critical"/>
    <n v="0.02"/>
    <s v="After Discount"/>
    <n v="65.989999999999995"/>
    <n v="3.9"/>
    <s v="Regular Air"/>
    <s v="Corporate"/>
    <s v="Technology"/>
    <s v="Telephones and Communication"/>
    <s v="Small Box"/>
    <x v="831"/>
    <n v="0.55000000000000004"/>
    <s v="United States"/>
    <s v="Central"/>
    <s v="Minnesota"/>
    <s v="Richfield"/>
    <n v="55423"/>
    <x v="146"/>
    <s v="Thu"/>
    <d v="2015-05-29T00:00:00"/>
    <n v="1"/>
    <n v="1061.3789999999999"/>
    <n v="27"/>
    <n v="1543.55"/>
    <n v="87214"/>
    <n v="0"/>
    <n v="65.97"/>
    <s v="Chris"/>
  </r>
  <r>
    <n v="3011"/>
    <n v="0"/>
    <s v="Tammy Raynor"/>
    <s v="Critical"/>
    <n v="0.03"/>
    <s v="After Discount"/>
    <n v="5.98"/>
    <n v="5.35"/>
    <s v="Regular Air"/>
    <s v="Corporate"/>
    <s v="Office Supplies"/>
    <s v="Paper"/>
    <s v="Small Box"/>
    <x v="258"/>
    <n v="0.4"/>
    <s v="United States"/>
    <s v="East"/>
    <s v="Massachusetts"/>
    <s v="Boston"/>
    <n v="2113"/>
    <x v="146"/>
    <s v="Thu"/>
    <d v="2015-05-29T00:00:00"/>
    <n v="1"/>
    <n v="-23.5"/>
    <n v="16"/>
    <n v="107.08"/>
    <n v="56486"/>
    <n v="1"/>
    <n v="5.95"/>
    <s v="Erin"/>
  </r>
  <r>
    <n v="3154"/>
    <n v="0"/>
    <s v="Faye Manning"/>
    <s v="Critical"/>
    <n v="0.03"/>
    <s v="After Discount"/>
    <n v="17.7"/>
    <n v="9.4700000000000006"/>
    <s v="Regular Air"/>
    <s v="Consumer"/>
    <s v="Office Supplies"/>
    <s v="Storage &amp; Organization"/>
    <s v="Small Box"/>
    <x v="338"/>
    <n v="0.59"/>
    <s v="United States"/>
    <s v="South"/>
    <s v="Florida"/>
    <s v="Saint Petersburg"/>
    <n v="33710"/>
    <x v="146"/>
    <s v="Thu"/>
    <d v="2015-05-30T00:00:00"/>
    <n v="2"/>
    <n v="28.182600000000001"/>
    <n v="11"/>
    <n v="201.77"/>
    <n v="86900"/>
    <n v="1"/>
    <n v="17.669999999999998"/>
    <s v="Sam"/>
  </r>
  <r>
    <n v="1627"/>
    <n v="1"/>
    <s v="Aaron Day"/>
    <s v="High"/>
    <n v="0.06"/>
    <s v="After Discount"/>
    <n v="43.57"/>
    <n v="16.36"/>
    <s v="Regular Air"/>
    <s v="Corporate"/>
    <s v="Office Supplies"/>
    <s v="Storage &amp; Organization"/>
    <s v="Small Box"/>
    <x v="832"/>
    <n v="0.55000000000000004"/>
    <s v="United States"/>
    <s v="South"/>
    <s v="Tennessee"/>
    <s v="Greeneville"/>
    <n v="37743"/>
    <x v="146"/>
    <s v="Thu"/>
    <d v="2015-05-30T00:00:00"/>
    <n v="2"/>
    <n v="-38.808"/>
    <n v="17"/>
    <n v="710.16"/>
    <n v="90602"/>
    <n v="1"/>
    <n v="43.51"/>
    <s v="Sam"/>
  </r>
  <r>
    <n v="2765"/>
    <n v="1"/>
    <s v="Tracy Schultz"/>
    <s v="Low"/>
    <n v="0.03"/>
    <s v="After Discount"/>
    <n v="5.85"/>
    <n v="2.27"/>
    <s v="Regular Air"/>
    <s v="Corporate"/>
    <s v="Office Supplies"/>
    <s v="Pens &amp; Art Supplies"/>
    <s v="Wrap Bag"/>
    <x v="833"/>
    <n v="0.56000000000000005"/>
    <s v="United States"/>
    <s v="East"/>
    <s v="New Jersey"/>
    <s v="Lindenwold"/>
    <n v="8021"/>
    <x v="146"/>
    <s v="Thu"/>
    <d v="2015-05-30T00:00:00"/>
    <n v="2"/>
    <n v="-5.08"/>
    <n v="7"/>
    <n v="41.4"/>
    <n v="90725"/>
    <n v="1"/>
    <n v="5.8199999999999994"/>
    <s v="Erin"/>
  </r>
  <r>
    <n v="15"/>
    <n v="0"/>
    <s v="Timothy Reese"/>
    <s v="Medium"/>
    <n v="0.01"/>
    <s v="After Discount"/>
    <n v="35.94"/>
    <n v="6.66"/>
    <s v="Regular Air"/>
    <s v="Small Business"/>
    <s v="Office Supplies"/>
    <s v="Envelopes"/>
    <s v="Small Box"/>
    <x v="670"/>
    <n v="0.4"/>
    <s v="United States"/>
    <s v="East"/>
    <s v="New York"/>
    <s v="Smithtown"/>
    <n v="11787"/>
    <x v="146"/>
    <s v="Thu"/>
    <d v="2015-05-28T00:00:00"/>
    <n v="0"/>
    <n v="261.87569999999999"/>
    <n v="10"/>
    <n v="379.53"/>
    <n v="86839"/>
    <n v="1"/>
    <n v="35.93"/>
    <s v="Erin"/>
  </r>
  <r>
    <n v="2709"/>
    <n v="1"/>
    <s v="Stanley Steele"/>
    <s v="Medium"/>
    <n v="7.0000000000000007E-2"/>
    <s v="After Discount"/>
    <n v="60.97"/>
    <n v="4.5"/>
    <s v="Regular Air"/>
    <s v="Consumer"/>
    <s v="Office Supplies"/>
    <s v="Appliances"/>
    <s v="Small Box"/>
    <x v="11"/>
    <n v="0.56000000000000005"/>
    <s v="United States"/>
    <s v="East"/>
    <s v="Maryland"/>
    <s v="Ellicott City"/>
    <n v="21042"/>
    <x v="146"/>
    <s v="Thu"/>
    <d v="2015-05-30T00:00:00"/>
    <n v="2"/>
    <n v="-41.77"/>
    <n v="1"/>
    <n v="57.84"/>
    <n v="89240"/>
    <n v="1"/>
    <n v="60.9"/>
    <s v="Erin"/>
  </r>
  <r>
    <n v="2709"/>
    <n v="0"/>
    <s v="Stanley Steele"/>
    <s v="Medium"/>
    <n v="0"/>
    <s v=" No Discount"/>
    <n v="90.98"/>
    <n v="56.2"/>
    <s v="Regular Air"/>
    <s v="Consumer"/>
    <s v="Furniture"/>
    <s v="Office Furnishings"/>
    <s v="Medium Box"/>
    <x v="257"/>
    <n v="0.74"/>
    <s v="United States"/>
    <s v="East"/>
    <s v="Maryland"/>
    <s v="Ellicott City"/>
    <n v="21042"/>
    <x v="146"/>
    <s v="Thu"/>
    <d v="2015-05-30T00:00:00"/>
    <n v="2"/>
    <n v="-1014.11"/>
    <n v="15"/>
    <n v="1425.71"/>
    <n v="89240"/>
    <n v="0"/>
    <n v="90.98"/>
    <s v="Erin"/>
  </r>
  <r>
    <n v="3206"/>
    <n v="0"/>
    <s v="Dana Rankin"/>
    <s v="Not Specified"/>
    <n v="0.05"/>
    <s v="After Discount"/>
    <n v="35.44"/>
    <n v="5.09"/>
    <s v="Regular Air"/>
    <s v="Consumer"/>
    <s v="Office Supplies"/>
    <s v="Paper"/>
    <s v="Small Box"/>
    <x v="658"/>
    <n v="0.38"/>
    <s v="United States"/>
    <s v="West"/>
    <s v="Idaho"/>
    <s v="Twin Falls"/>
    <n v="83301"/>
    <x v="146"/>
    <s v="Thu"/>
    <d v="2015-05-29T00:00:00"/>
    <n v="1"/>
    <n v="553.33169999999996"/>
    <n v="23"/>
    <n v="801.93"/>
    <n v="87935"/>
    <n v="1"/>
    <n v="35.39"/>
    <s v="William"/>
  </r>
  <r>
    <n v="663"/>
    <n v="1"/>
    <s v="Hilda Bennett"/>
    <s v="Critical"/>
    <n v="0.02"/>
    <s v="After Discount"/>
    <n v="14.58"/>
    <n v="7.4"/>
    <s v="Regular Air"/>
    <s v="Home Office"/>
    <s v="Furniture"/>
    <s v="Office Furnishings"/>
    <s v="Small Box"/>
    <x v="834"/>
    <n v="0.48"/>
    <s v="United States"/>
    <s v="East"/>
    <s v="Ohio"/>
    <s v="Steubenville"/>
    <n v="43952"/>
    <x v="147"/>
    <s v="Fri"/>
    <d v="2015-06-01T00:00:00"/>
    <n v="3"/>
    <n v="10.802"/>
    <n v="17"/>
    <n v="261.33999999999997"/>
    <n v="90922"/>
    <n v="1"/>
    <n v="14.56"/>
    <s v="Erin"/>
  </r>
  <r>
    <n v="1026"/>
    <n v="0"/>
    <s v="Eugene Kerr"/>
    <s v="High"/>
    <n v="0.1"/>
    <s v="After Discount"/>
    <n v="5.98"/>
    <n v="3.85"/>
    <s v="Regular Air"/>
    <s v="Small Business"/>
    <s v="Technology"/>
    <s v="Computer Peripherals"/>
    <s v="Small Pack"/>
    <x v="350"/>
    <n v="0.68"/>
    <s v="United States"/>
    <s v="East"/>
    <s v="New York"/>
    <s v="Central Islip"/>
    <n v="11722"/>
    <x v="147"/>
    <s v="Fri"/>
    <d v="2015-05-30T00:00:00"/>
    <n v="1"/>
    <n v="18.922000000000001"/>
    <n v="26"/>
    <n v="151.55000000000001"/>
    <n v="89008"/>
    <n v="1"/>
    <n v="5.8800000000000008"/>
    <s v="Erin"/>
  </r>
  <r>
    <n v="1026"/>
    <n v="0"/>
    <s v="Eugene Kerr"/>
    <s v="High"/>
    <n v="7.0000000000000007E-2"/>
    <s v="After Discount"/>
    <n v="2.61"/>
    <n v="0.5"/>
    <s v="Regular Air"/>
    <s v="Small Business"/>
    <s v="Office Supplies"/>
    <s v="Labels"/>
    <s v="Small Box"/>
    <x v="440"/>
    <n v="0.39"/>
    <s v="United States"/>
    <s v="East"/>
    <s v="New York"/>
    <s v="Central Islip"/>
    <n v="11722"/>
    <x v="147"/>
    <s v="Fri"/>
    <d v="2015-06-01T00:00:00"/>
    <n v="3"/>
    <n v="39.350700000000003"/>
    <n v="22"/>
    <n v="57.03"/>
    <n v="89008"/>
    <n v="0"/>
    <n v="2.54"/>
    <s v="Erin"/>
  </r>
  <r>
    <n v="1713"/>
    <n v="1"/>
    <s v="Rosemary Stark"/>
    <s v="High"/>
    <n v="0.01"/>
    <s v="After Discount"/>
    <n v="23.99"/>
    <n v="6.3"/>
    <s v="Regular Air"/>
    <s v="Corporate"/>
    <s v="Technology"/>
    <s v="Office Machines"/>
    <s v="Medium Box"/>
    <x v="835"/>
    <n v="0.38"/>
    <s v="United States"/>
    <s v="South"/>
    <s v="Georgia"/>
    <s v="Newnan"/>
    <n v="30265"/>
    <x v="147"/>
    <s v="Fri"/>
    <d v="2015-05-31T00:00:00"/>
    <n v="2"/>
    <n v="-6.202"/>
    <n v="11"/>
    <n v="284.39"/>
    <n v="87748"/>
    <n v="1"/>
    <n v="23.979999999999997"/>
    <s v="Sam"/>
  </r>
  <r>
    <n v="2670"/>
    <n v="1"/>
    <s v="Yvonne Mann"/>
    <s v="High"/>
    <n v="0.05"/>
    <s v="After Discount"/>
    <n v="165.2"/>
    <n v="19.989999999999998"/>
    <s v="Regular Air"/>
    <s v="Home Office"/>
    <s v="Office Supplies"/>
    <s v="Storage &amp; Organization"/>
    <s v="Small Box"/>
    <x v="144"/>
    <n v="0.59"/>
    <s v="United States"/>
    <s v="West"/>
    <s v="California"/>
    <s v="Los Angeles"/>
    <n v="90049"/>
    <x v="147"/>
    <s v="Fri"/>
    <d v="2015-05-29T00:00:00"/>
    <n v="0"/>
    <n v="2008.71"/>
    <n v="167"/>
    <n v="27587.55"/>
    <n v="37924"/>
    <n v="1"/>
    <n v="165.14999999999998"/>
    <s v="William"/>
  </r>
  <r>
    <n v="2670"/>
    <n v="0"/>
    <s v="Yvonne Mann"/>
    <s v="High"/>
    <n v="0.09"/>
    <s v="After Discount"/>
    <n v="17.989999999999998"/>
    <n v="8.65"/>
    <s v="Regular Air"/>
    <s v="Home Office"/>
    <s v="Office Supplies"/>
    <s v="Pens &amp; Art Supplies"/>
    <s v="Small Box"/>
    <x v="836"/>
    <n v="0.56999999999999995"/>
    <s v="United States"/>
    <s v="West"/>
    <s v="California"/>
    <s v="Los Angeles"/>
    <n v="90049"/>
    <x v="147"/>
    <s v="Fri"/>
    <d v="2015-05-29T00:00:00"/>
    <n v="0"/>
    <n v="-80.53"/>
    <n v="71"/>
    <n v="1191.58"/>
    <n v="37924"/>
    <n v="0"/>
    <n v="17.899999999999999"/>
    <s v="William"/>
  </r>
  <r>
    <n v="2671"/>
    <n v="1"/>
    <s v="Lloyd Fuller"/>
    <s v="High"/>
    <n v="0.05"/>
    <s v="After Discount"/>
    <n v="165.2"/>
    <n v="19.989999999999998"/>
    <s v="Regular Air"/>
    <s v="Home Office"/>
    <s v="Office Supplies"/>
    <s v="Storage &amp; Organization"/>
    <s v="Small Box"/>
    <x v="144"/>
    <n v="0.59"/>
    <s v="United States"/>
    <s v="South"/>
    <s v="Tennessee"/>
    <s v="Brentwood"/>
    <n v="37027"/>
    <x v="147"/>
    <s v="Fri"/>
    <d v="2015-05-29T00:00:00"/>
    <n v="0"/>
    <n v="-48.957999999999998"/>
    <n v="42"/>
    <n v="6938.19"/>
    <n v="90551"/>
    <n v="1"/>
    <n v="165.14999999999998"/>
    <s v="Sam"/>
  </r>
  <r>
    <n v="759"/>
    <n v="1"/>
    <s v="Bernice F Day"/>
    <s v="Low"/>
    <n v="0"/>
    <s v=" No Discount"/>
    <n v="20.99"/>
    <n v="3.3"/>
    <s v="Regular Air"/>
    <s v="Small Business"/>
    <s v="Technology"/>
    <s v="Telephones and Communication"/>
    <s v="Small Pack"/>
    <x v="513"/>
    <n v="0.81"/>
    <s v="United States"/>
    <s v="Central"/>
    <s v="Illinois"/>
    <s v="Quincy"/>
    <n v="62301"/>
    <x v="147"/>
    <s v="Fri"/>
    <d v="2015-06-05T00:00:00"/>
    <n v="7"/>
    <n v="-92.960999999999999"/>
    <n v="5"/>
    <n v="92.96"/>
    <n v="86639"/>
    <n v="1"/>
    <n v="20.99"/>
    <s v="Chris"/>
  </r>
  <r>
    <n v="649"/>
    <n v="1"/>
    <s v="Roger Meyer"/>
    <s v="Medium"/>
    <n v="0.02"/>
    <s v="After Discount"/>
    <n v="3.78"/>
    <n v="0.71"/>
    <s v="Regular Air"/>
    <s v="Home Office"/>
    <s v="Office Supplies"/>
    <s v="Rubber Bands"/>
    <s v="Wrap Bag"/>
    <x v="837"/>
    <n v="0.39"/>
    <s v="United States"/>
    <s v="Central"/>
    <s v="Illinois"/>
    <s v="Buffalo Grove"/>
    <n v="60089"/>
    <x v="147"/>
    <s v="Fri"/>
    <d v="2015-05-30T00:00:00"/>
    <n v="1"/>
    <n v="106.7499"/>
    <n v="40"/>
    <n v="154.71"/>
    <n v="91366"/>
    <n v="1"/>
    <n v="3.76"/>
    <s v="Chris"/>
  </r>
  <r>
    <n v="2393"/>
    <n v="0"/>
    <s v="Debbie Dillon"/>
    <s v="Medium"/>
    <n v="0.02"/>
    <s v="After Discount"/>
    <n v="6.48"/>
    <n v="7.91"/>
    <s v="Regular Air"/>
    <s v="Corporate"/>
    <s v="Office Supplies"/>
    <s v="Paper"/>
    <s v="Small Box"/>
    <x v="521"/>
    <n v="0.37"/>
    <s v="United States"/>
    <s v="South"/>
    <s v="Georgia"/>
    <s v="Roswell"/>
    <n v="30076"/>
    <x v="147"/>
    <s v="Fri"/>
    <d v="2015-05-31T00:00:00"/>
    <n v="2"/>
    <n v="-1191.5260000000001"/>
    <n v="2"/>
    <n v="16.5"/>
    <n v="86950"/>
    <n v="1"/>
    <n v="6.4600000000000009"/>
    <s v="Sam"/>
  </r>
  <r>
    <n v="1060"/>
    <n v="0"/>
    <s v="Gene Gilliam"/>
    <s v="Low"/>
    <n v="7.0000000000000007E-2"/>
    <s v="After Discount"/>
    <n v="6.3"/>
    <n v="0.5"/>
    <s v="Regular Air"/>
    <s v="Small Business"/>
    <s v="Office Supplies"/>
    <s v="Labels"/>
    <s v="Small Box"/>
    <x v="120"/>
    <n v="0.39"/>
    <s v="United States"/>
    <s v="South"/>
    <s v="Georgia"/>
    <s v="Atlanta"/>
    <n v="30318"/>
    <x v="148"/>
    <s v="Sat"/>
    <d v="2015-05-30T00:00:00"/>
    <n v="0"/>
    <n v="4.1673999999999998"/>
    <n v="20"/>
    <n v="121.87"/>
    <n v="57061"/>
    <n v="1"/>
    <n v="6.2299999999999995"/>
    <s v="Sam"/>
  </r>
  <r>
    <n v="1062"/>
    <n v="0"/>
    <s v="Willie Robinson"/>
    <s v="Low"/>
    <n v="0.04"/>
    <s v="After Discount"/>
    <n v="22.38"/>
    <n v="15.1"/>
    <s v="Regular Air"/>
    <s v="Small Business"/>
    <s v="Office Supplies"/>
    <s v="Binders and Binder Accessories"/>
    <s v="Small Box"/>
    <x v="347"/>
    <n v="0.38"/>
    <s v="United States"/>
    <s v="East"/>
    <s v="New York"/>
    <s v="Coram"/>
    <n v="11727"/>
    <x v="148"/>
    <s v="Sat"/>
    <d v="2015-06-07T00:00:00"/>
    <n v="8"/>
    <n v="16.021799999999999"/>
    <n v="18"/>
    <n v="403.53"/>
    <n v="91355"/>
    <n v="1"/>
    <n v="22.34"/>
    <s v="Erin"/>
  </r>
  <r>
    <n v="1062"/>
    <n v="0"/>
    <s v="Willie Robinson"/>
    <s v="Low"/>
    <n v="0.06"/>
    <s v="After Discount"/>
    <n v="17.78"/>
    <n v="5.03"/>
    <s v="Regular Air"/>
    <s v="Small Business"/>
    <s v="Furniture"/>
    <s v="Office Furnishings"/>
    <s v="Small Box"/>
    <x v="838"/>
    <n v="0.54"/>
    <s v="United States"/>
    <s v="East"/>
    <s v="New York"/>
    <s v="Coram"/>
    <n v="11727"/>
    <x v="148"/>
    <s v="Sat"/>
    <d v="2015-06-02T00:00:00"/>
    <n v="3"/>
    <n v="38.067300000000003"/>
    <n v="3"/>
    <n v="55.17"/>
    <n v="91355"/>
    <n v="0"/>
    <n v="17.720000000000002"/>
    <s v="Erin"/>
  </r>
  <r>
    <n v="1934"/>
    <n v="1"/>
    <s v="Scott Moore"/>
    <s v="Low"/>
    <n v="0.04"/>
    <s v="After Discount"/>
    <n v="180.98"/>
    <n v="30"/>
    <s v="Delivery Truck"/>
    <s v="Home Office"/>
    <s v="Furniture"/>
    <s v="Chairs &amp; Chairmats"/>
    <s v="Jumbo Drum"/>
    <x v="301"/>
    <n v="0.69"/>
    <s v="United States"/>
    <s v="Central"/>
    <s v="Texas"/>
    <s v="Georgetown"/>
    <n v="78626"/>
    <x v="148"/>
    <s v="Sat"/>
    <d v="2015-05-30T00:00:00"/>
    <n v="0"/>
    <n v="52.988"/>
    <n v="3"/>
    <n v="561.65"/>
    <n v="86688"/>
    <n v="1"/>
    <n v="180.94"/>
    <s v="Chris"/>
  </r>
  <r>
    <n v="1935"/>
    <n v="0"/>
    <s v="Diana Coble Hubbard"/>
    <s v="Low"/>
    <n v="0.06"/>
    <s v="After Discount"/>
    <n v="3.25"/>
    <n v="49"/>
    <s v="Regular Air"/>
    <s v="Home Office"/>
    <s v="Office Supplies"/>
    <s v="Appliances"/>
    <s v="Large Box"/>
    <x v="839"/>
    <n v="0.56000000000000005"/>
    <s v="United States"/>
    <s v="Central"/>
    <s v="Texas"/>
    <s v="Grand Prairie"/>
    <n v="75051"/>
    <x v="148"/>
    <s v="Sat"/>
    <d v="2015-06-05T00:00:00"/>
    <n v="6"/>
    <n v="10.507999999999999"/>
    <n v="2"/>
    <n v="55.6"/>
    <n v="86688"/>
    <n v="0"/>
    <n v="3.19"/>
    <s v="Chris"/>
  </r>
  <r>
    <n v="1935"/>
    <n v="0"/>
    <s v="Diana Coble Hubbard"/>
    <s v="Low"/>
    <n v="0.01"/>
    <s v="After Discount"/>
    <n v="110.98"/>
    <n v="13.99"/>
    <s v="Regular Air"/>
    <s v="Home Office"/>
    <s v="Furniture"/>
    <s v="Office Furnishings"/>
    <s v="Medium Box"/>
    <x v="166"/>
    <n v="0.69"/>
    <s v="United States"/>
    <s v="Central"/>
    <s v="Texas"/>
    <s v="Grand Prairie"/>
    <n v="75051"/>
    <x v="148"/>
    <s v="Sat"/>
    <d v="2015-06-04T00:00:00"/>
    <n v="5"/>
    <n v="1448.7309"/>
    <n v="19"/>
    <n v="2099.61"/>
    <n v="86688"/>
    <n v="0"/>
    <n v="110.97"/>
    <s v="Chris"/>
  </r>
  <r>
    <n v="1935"/>
    <n v="0"/>
    <s v="Diana Coble Hubbard"/>
    <s v="Low"/>
    <n v="0.05"/>
    <s v="After Discount"/>
    <n v="3.95"/>
    <n v="2"/>
    <s v="Express Air"/>
    <s v="Home Office"/>
    <s v="Office Supplies"/>
    <s v="Rubber Bands"/>
    <s v="Wrap Bag"/>
    <x v="579"/>
    <n v="0.53"/>
    <s v="United States"/>
    <s v="Central"/>
    <s v="Texas"/>
    <s v="Grand Prairie"/>
    <n v="75051"/>
    <x v="148"/>
    <s v="Sat"/>
    <d v="2015-06-07T00:00:00"/>
    <n v="8"/>
    <n v="1.004"/>
    <n v="23"/>
    <n v="96.6"/>
    <n v="86688"/>
    <n v="0"/>
    <n v="3.9000000000000004"/>
    <s v="Chris"/>
  </r>
  <r>
    <n v="2980"/>
    <n v="0"/>
    <s v="Joanna Kenney"/>
    <s v="Low"/>
    <n v="0.04"/>
    <s v="After Discount"/>
    <n v="2.88"/>
    <n v="1.01"/>
    <s v="Regular Air"/>
    <s v="Corporate"/>
    <s v="Office Supplies"/>
    <s v="Pens &amp; Art Supplies"/>
    <s v="Wrap Bag"/>
    <x v="315"/>
    <n v="0.55000000000000004"/>
    <s v="United States"/>
    <s v="East"/>
    <s v="Ohio"/>
    <s v="Sandusky"/>
    <n v="44870"/>
    <x v="148"/>
    <s v="Sat"/>
    <d v="2015-06-04T00:00:00"/>
    <n v="5"/>
    <n v="15.246"/>
    <n v="39"/>
    <n v="111.92"/>
    <n v="86548"/>
    <n v="1"/>
    <n v="2.84"/>
    <s v="Erin"/>
  </r>
  <r>
    <n v="3124"/>
    <n v="1"/>
    <s v="Neil Barbee"/>
    <s v="Not Specified"/>
    <n v="0.05"/>
    <s v="After Discount"/>
    <n v="120.98"/>
    <n v="9.07"/>
    <s v="Regular Air"/>
    <s v="Home Office"/>
    <s v="Office Supplies"/>
    <s v="Binders and Binder Accessories"/>
    <s v="Small Box"/>
    <x v="459"/>
    <n v="0.35"/>
    <s v="United States"/>
    <s v="Central"/>
    <s v="Illinois"/>
    <s v="Moline"/>
    <n v="61265"/>
    <x v="148"/>
    <s v="Sat"/>
    <d v="2015-05-31T00:00:00"/>
    <n v="1"/>
    <n v="881.04719999999998"/>
    <n v="11"/>
    <n v="1276.8800000000001"/>
    <n v="87286"/>
    <n v="1"/>
    <n v="120.93"/>
    <s v="Chris"/>
  </r>
  <r>
    <n v="1802"/>
    <n v="1"/>
    <s v="Jack Morse"/>
    <s v="Critical"/>
    <n v="0.04"/>
    <s v="After Discount"/>
    <n v="3.68"/>
    <n v="1.32"/>
    <s v="Regular Air"/>
    <s v="Corporate"/>
    <s v="Office Supplies"/>
    <s v="Scissors, Rulers and Trimmers"/>
    <s v="Wrap Bag"/>
    <x v="783"/>
    <n v="0.83"/>
    <s v="United States"/>
    <s v="South"/>
    <s v="Florida"/>
    <s v="Dunedin"/>
    <n v="34698"/>
    <x v="149"/>
    <s v="Mon"/>
    <d v="2015-06-02T00:00:00"/>
    <n v="1"/>
    <n v="300.92579999999998"/>
    <n v="11"/>
    <n v="41.29"/>
    <n v="91543"/>
    <n v="1"/>
    <n v="3.64"/>
    <s v="Sam"/>
  </r>
  <r>
    <n v="2817"/>
    <n v="1"/>
    <s v="Paul W French"/>
    <s v="High"/>
    <n v="0.05"/>
    <s v="After Discount"/>
    <n v="4.71"/>
    <n v="0.7"/>
    <s v="Express Air"/>
    <s v="Corporate"/>
    <s v="Office Supplies"/>
    <s v="Rubber Bands"/>
    <s v="Wrap Bag"/>
    <x v="840"/>
    <n v="0.8"/>
    <s v="United States"/>
    <s v="East"/>
    <s v="Ohio"/>
    <s v="Newark"/>
    <n v="43055"/>
    <x v="149"/>
    <s v="Mon"/>
    <d v="2015-06-02T00:00:00"/>
    <n v="1"/>
    <n v="-2.3759999999999999"/>
    <n v="2"/>
    <n v="12.16"/>
    <n v="89743"/>
    <n v="1"/>
    <n v="4.66"/>
    <s v="Erin"/>
  </r>
  <r>
    <n v="2817"/>
    <n v="0"/>
    <s v="Paul W French"/>
    <s v="High"/>
    <n v="0.04"/>
    <s v="After Discount"/>
    <n v="55.99"/>
    <n v="1.25"/>
    <s v="Express Air"/>
    <s v="Corporate"/>
    <s v="Technology"/>
    <s v="Telephones and Communication"/>
    <s v="Small Pack"/>
    <x v="841"/>
    <n v="0.35"/>
    <s v="United States"/>
    <s v="East"/>
    <s v="Ohio"/>
    <s v="Newark"/>
    <n v="43055"/>
    <x v="149"/>
    <s v="Mon"/>
    <d v="2015-06-02T00:00:00"/>
    <n v="1"/>
    <n v="-18.3216"/>
    <n v="3"/>
    <n v="147.56"/>
    <n v="89743"/>
    <n v="0"/>
    <n v="55.95"/>
    <s v="Erin"/>
  </r>
  <r>
    <n v="3069"/>
    <n v="0"/>
    <s v="Tiffany Merrill"/>
    <s v="High"/>
    <n v="0.03"/>
    <s v="After Discount"/>
    <n v="120.98"/>
    <n v="30"/>
    <s v="Delivery Truck"/>
    <s v="Consumer"/>
    <s v="Furniture"/>
    <s v="Chairs &amp; Chairmats"/>
    <s v="Jumbo Drum"/>
    <x v="361"/>
    <n v="0.64"/>
    <s v="United States"/>
    <s v="Central"/>
    <s v="Minnesota"/>
    <s v="Oakdale"/>
    <n v="55128"/>
    <x v="149"/>
    <s v="Mon"/>
    <d v="2015-06-03T00:00:00"/>
    <n v="2"/>
    <n v="638.02800000000002"/>
    <n v="15"/>
    <n v="1894.45"/>
    <n v="88191"/>
    <n v="1"/>
    <n v="120.95"/>
    <s v="Chris"/>
  </r>
  <r>
    <n v="3069"/>
    <n v="0"/>
    <s v="Tiffany Merrill"/>
    <s v="High"/>
    <n v="0.01"/>
    <s v="After Discount"/>
    <n v="15.68"/>
    <n v="3.73"/>
    <s v="Regular Air"/>
    <s v="Consumer"/>
    <s v="Furniture"/>
    <s v="Office Furnishings"/>
    <s v="Small Pack"/>
    <x v="842"/>
    <n v="0.46"/>
    <s v="United States"/>
    <s v="Central"/>
    <s v="Minnesota"/>
    <s v="Oakdale"/>
    <n v="55128"/>
    <x v="149"/>
    <s v="Mon"/>
    <d v="2015-06-03T00:00:00"/>
    <n v="2"/>
    <n v="138.49680000000001"/>
    <n v="12"/>
    <n v="200.72"/>
    <n v="88191"/>
    <n v="0"/>
    <n v="15.67"/>
    <s v="Chris"/>
  </r>
  <r>
    <n v="3141"/>
    <n v="1"/>
    <s v="Jerome McIntosh"/>
    <s v="Low"/>
    <n v="0.09"/>
    <s v="After Discount"/>
    <n v="6.84"/>
    <n v="8.3699999999999992"/>
    <s v="Regular Air"/>
    <s v="Consumer"/>
    <s v="Office Supplies"/>
    <s v="Scissors, Rulers and Trimmers"/>
    <s v="Small Pack"/>
    <x v="233"/>
    <n v="0.57999999999999996"/>
    <s v="United States"/>
    <s v="Central"/>
    <s v="Texas"/>
    <s v="Pasadena"/>
    <n v="77506"/>
    <x v="149"/>
    <s v="Mon"/>
    <d v="2015-06-08T00:00:00"/>
    <n v="7"/>
    <n v="-88.584999999999994"/>
    <n v="13"/>
    <n v="87.1"/>
    <n v="86369"/>
    <n v="1"/>
    <n v="6.75"/>
    <s v="Chris"/>
  </r>
  <r>
    <n v="3141"/>
    <n v="0"/>
    <s v="Jerome McIntosh"/>
    <s v="Low"/>
    <n v="7.0000000000000007E-2"/>
    <s v="After Discount"/>
    <n v="48.91"/>
    <n v="35"/>
    <s v="Express Air"/>
    <s v="Consumer"/>
    <s v="Office Supplies"/>
    <s v="Storage &amp; Organization"/>
    <s v="Large Box"/>
    <x v="577"/>
    <n v="0.83"/>
    <s v="United States"/>
    <s v="Central"/>
    <s v="Texas"/>
    <s v="Pasadena"/>
    <n v="77506"/>
    <x v="149"/>
    <s v="Mon"/>
    <d v="2015-06-03T00:00:00"/>
    <n v="2"/>
    <n v="-485.68"/>
    <n v="15"/>
    <n v="736.86"/>
    <n v="86369"/>
    <n v="0"/>
    <n v="48.839999999999996"/>
    <s v="Chris"/>
  </r>
  <r>
    <n v="2737"/>
    <n v="0"/>
    <s v="Rachel Bates"/>
    <s v="Medium"/>
    <n v="0.03"/>
    <s v="After Discount"/>
    <n v="15.31"/>
    <n v="8.7799999999999994"/>
    <s v="Regular Air"/>
    <s v="Small Business"/>
    <s v="Office Supplies"/>
    <s v="Storage &amp; Organization"/>
    <s v="Small Box"/>
    <x v="758"/>
    <n v="0.56999999999999995"/>
    <s v="United States"/>
    <s v="East"/>
    <s v="Vermont"/>
    <s v="Rutland"/>
    <n v="5701"/>
    <x v="149"/>
    <s v="Mon"/>
    <d v="2015-06-02T00:00:00"/>
    <n v="1"/>
    <n v="-57.56"/>
    <n v="12"/>
    <n v="194.08"/>
    <n v="89019"/>
    <n v="1"/>
    <n v="15.280000000000001"/>
    <s v="Erin"/>
  </r>
  <r>
    <n v="2828"/>
    <n v="0"/>
    <s v="Monica Howard"/>
    <s v="Medium"/>
    <n v="7.0000000000000007E-2"/>
    <s v="After Discount"/>
    <n v="39.479999999999997"/>
    <n v="1.99"/>
    <s v="Regular Air"/>
    <s v="Corporate"/>
    <s v="Technology"/>
    <s v="Computer Peripherals"/>
    <s v="Small Pack"/>
    <x v="404"/>
    <n v="0.54"/>
    <s v="United States"/>
    <s v="West"/>
    <s v="California"/>
    <s v="El Centro"/>
    <n v="92243"/>
    <x v="149"/>
    <s v="Mon"/>
    <d v="2015-06-02T00:00:00"/>
    <n v="1"/>
    <n v="322.25069999999999"/>
    <n v="12"/>
    <n v="467.03"/>
    <n v="87721"/>
    <n v="1"/>
    <n v="39.409999999999997"/>
    <s v="William"/>
  </r>
  <r>
    <n v="797"/>
    <n v="0"/>
    <s v="Eileen Riddle"/>
    <s v="Not Specified"/>
    <n v="0.04"/>
    <s v="After Discount"/>
    <n v="9.11"/>
    <n v="2.25"/>
    <s v="Regular Air"/>
    <s v="Corporate"/>
    <s v="Office Supplies"/>
    <s v="Pens &amp; Art Supplies"/>
    <s v="Wrap Bag"/>
    <x v="843"/>
    <n v="0.52"/>
    <s v="United States"/>
    <s v="West"/>
    <s v="Utah"/>
    <s v="Roy"/>
    <n v="84067"/>
    <x v="149"/>
    <s v="Mon"/>
    <d v="2015-06-04T00:00:00"/>
    <n v="3"/>
    <n v="-3.496"/>
    <n v="2"/>
    <n v="18.59"/>
    <n v="86868"/>
    <n v="1"/>
    <n v="9.07"/>
    <s v="William"/>
  </r>
  <r>
    <n v="797"/>
    <n v="0"/>
    <s v="Eileen Riddle"/>
    <s v="Not Specified"/>
    <n v="7.0000000000000007E-2"/>
    <s v="After Discount"/>
    <n v="64.650000000000006"/>
    <n v="35"/>
    <s v="Regular Air"/>
    <s v="Corporate"/>
    <s v="Office Supplies"/>
    <s v="Storage &amp; Organization"/>
    <s v="Large Box"/>
    <x v="323"/>
    <n v="0.8"/>
    <s v="United States"/>
    <s v="West"/>
    <s v="Utah"/>
    <s v="Roy"/>
    <n v="84067"/>
    <x v="149"/>
    <s v="Mon"/>
    <d v="2015-06-03T00:00:00"/>
    <n v="2"/>
    <n v="-717.072"/>
    <n v="13"/>
    <n v="834.08"/>
    <n v="86868"/>
    <n v="0"/>
    <n v="64.580000000000013"/>
    <s v="William"/>
  </r>
  <r>
    <n v="1556"/>
    <n v="1"/>
    <s v="Carol Wood"/>
    <s v="Not Specified"/>
    <n v="0.06"/>
    <s v="After Discount"/>
    <n v="2.89"/>
    <n v="0.99"/>
    <s v="Regular Air"/>
    <s v="Consumer"/>
    <s v="Office Supplies"/>
    <s v="Labels"/>
    <s v="Small Box"/>
    <x v="844"/>
    <n v="0.38"/>
    <s v="United States"/>
    <s v="South"/>
    <s v="Virginia"/>
    <s v="Alexandria"/>
    <n v="22304"/>
    <x v="149"/>
    <s v="Mon"/>
    <d v="2015-06-03T00:00:00"/>
    <n v="2"/>
    <n v="-2.0097"/>
    <n v="6"/>
    <n v="16.670000000000002"/>
    <n v="87425"/>
    <n v="1"/>
    <n v="2.83"/>
    <s v="Sam"/>
  </r>
  <r>
    <n v="1556"/>
    <n v="0"/>
    <s v="Carol Wood"/>
    <s v="Not Specified"/>
    <n v="0.08"/>
    <s v="After Discount"/>
    <n v="22.84"/>
    <n v="11.54"/>
    <s v="Regular Air"/>
    <s v="Consumer"/>
    <s v="Office Supplies"/>
    <s v="Paper"/>
    <s v="Small Box"/>
    <x v="583"/>
    <n v="0.39"/>
    <s v="United States"/>
    <s v="South"/>
    <s v="Virginia"/>
    <s v="Alexandria"/>
    <n v="22304"/>
    <x v="149"/>
    <s v="Mon"/>
    <d v="2015-06-03T00:00:00"/>
    <n v="2"/>
    <n v="-477.37200000000001"/>
    <n v="9"/>
    <n v="195.16"/>
    <n v="87425"/>
    <n v="0"/>
    <n v="22.76"/>
    <s v="Sam"/>
  </r>
  <r>
    <n v="1690"/>
    <n v="0"/>
    <s v="Neil Bailey"/>
    <s v="Not Specified"/>
    <n v="0.09"/>
    <s v="After Discount"/>
    <n v="95.43"/>
    <n v="19.989999999999998"/>
    <s v="Regular Air"/>
    <s v="Corporate"/>
    <s v="Office Supplies"/>
    <s v="Storage &amp; Organization"/>
    <s v="Small Box"/>
    <x v="465"/>
    <n v="0.79"/>
    <s v="United States"/>
    <s v="East"/>
    <s v="Pennsylvania"/>
    <s v="Harrisburg"/>
    <n v="17112"/>
    <x v="149"/>
    <s v="Mon"/>
    <d v="2015-06-02T00:00:00"/>
    <n v="1"/>
    <n v="-143.23500000000001"/>
    <n v="22"/>
    <n v="2053.6"/>
    <n v="91078"/>
    <n v="1"/>
    <n v="95.34"/>
    <s v="Erin"/>
  </r>
  <r>
    <n v="2443"/>
    <n v="0"/>
    <s v="Danny Richmond"/>
    <s v="Not Specified"/>
    <n v="0.06"/>
    <s v="After Discount"/>
    <n v="2.2799999999999998"/>
    <n v="5.2"/>
    <s v="Regular Air"/>
    <s v="Corporate"/>
    <s v="Office Supplies"/>
    <s v="Pens &amp; Art Supplies"/>
    <s v="Wrap Bag"/>
    <x v="845"/>
    <n v="0.41"/>
    <s v="United States"/>
    <s v="South"/>
    <s v="Florida"/>
    <s v="Miami"/>
    <n v="33142"/>
    <x v="149"/>
    <s v="Mon"/>
    <d v="2015-06-03T00:00:00"/>
    <n v="2"/>
    <n v="-2002.6314"/>
    <n v="13"/>
    <n v="30.47"/>
    <n v="89301"/>
    <n v="1"/>
    <n v="2.2199999999999998"/>
    <s v="Sam"/>
  </r>
  <r>
    <n v="142"/>
    <n v="1"/>
    <s v="Brooke Weeks Taylor"/>
    <s v="Critical"/>
    <n v="0.03"/>
    <s v="After Discount"/>
    <n v="22.84"/>
    <n v="11.54"/>
    <s v="Regular Air"/>
    <s v="Small Business"/>
    <s v="Office Supplies"/>
    <s v="Paper"/>
    <s v="Small Box"/>
    <x v="583"/>
    <n v="0.39"/>
    <s v="United States"/>
    <s v="East"/>
    <s v="Connecticut"/>
    <s v="Ansonia"/>
    <n v="6401"/>
    <x v="150"/>
    <s v="Tue"/>
    <d v="2015-06-03T00:00:00"/>
    <n v="1"/>
    <n v="91.956000000000003"/>
    <n v="13"/>
    <n v="312.58999999999997"/>
    <n v="91087"/>
    <n v="1"/>
    <n v="22.81"/>
    <s v="Erin"/>
  </r>
  <r>
    <n v="144"/>
    <n v="1"/>
    <s v="Marguerite Moss"/>
    <s v="Critical"/>
    <n v="0.05"/>
    <s v="After Discount"/>
    <n v="10.98"/>
    <n v="3.37"/>
    <s v="Regular Air"/>
    <s v="Small Business"/>
    <s v="Office Supplies"/>
    <s v="Scissors, Rulers and Trimmers"/>
    <s v="Small Pack"/>
    <x v="673"/>
    <n v="0.56999999999999995"/>
    <s v="United States"/>
    <s v="East"/>
    <s v="Massachusetts"/>
    <s v="Yarmouth"/>
    <n v="2664"/>
    <x v="150"/>
    <s v="Tue"/>
    <d v="2015-06-03T00:00:00"/>
    <n v="1"/>
    <n v="-2.544"/>
    <n v="6"/>
    <n v="64.400000000000006"/>
    <n v="91087"/>
    <n v="0"/>
    <n v="10.93"/>
    <s v="Erin"/>
  </r>
  <r>
    <n v="1461"/>
    <n v="1"/>
    <s v="Norman Adams"/>
    <s v="High"/>
    <n v="0.05"/>
    <s v="After Discount"/>
    <n v="12.95"/>
    <n v="4.9800000000000004"/>
    <s v="Regular Air"/>
    <s v="Consumer"/>
    <s v="Office Supplies"/>
    <s v="Binders and Binder Accessories"/>
    <s v="Small Box"/>
    <x v="846"/>
    <n v="0.4"/>
    <s v="United States"/>
    <s v="Central"/>
    <s v="Indiana"/>
    <s v="Lafayette"/>
    <n v="47905"/>
    <x v="150"/>
    <s v="Tue"/>
    <d v="2015-06-04T00:00:00"/>
    <n v="2"/>
    <n v="134.16825"/>
    <n v="19"/>
    <n v="252.36"/>
    <n v="86397"/>
    <n v="1"/>
    <n v="12.899999999999999"/>
    <s v="Chris"/>
  </r>
  <r>
    <n v="1997"/>
    <n v="0"/>
    <s v="Harriet Bowman"/>
    <s v="Low"/>
    <n v="0"/>
    <s v=" No Discount"/>
    <n v="24.92"/>
    <n v="12.98"/>
    <s v="Regular Air"/>
    <s v="Consumer"/>
    <s v="Office Supplies"/>
    <s v="Binders and Binder Accessories"/>
    <s v="Small Box"/>
    <x v="555"/>
    <n v="0.39"/>
    <s v="United States"/>
    <s v="South"/>
    <s v="South Carolina"/>
    <s v="Hilton Head Island"/>
    <n v="29915"/>
    <x v="150"/>
    <s v="Tue"/>
    <d v="2015-06-02T00:00:00"/>
    <n v="0"/>
    <n v="-23.155999999999999"/>
    <n v="1"/>
    <n v="32.659999999999997"/>
    <n v="90335"/>
    <n v="1"/>
    <n v="24.92"/>
    <s v="Sam"/>
  </r>
  <r>
    <n v="2334"/>
    <n v="0"/>
    <s v="Stephanie Hawkins"/>
    <s v="Low"/>
    <n v="0.06"/>
    <s v="After Discount"/>
    <n v="3.74"/>
    <n v="0.94"/>
    <s v="Regular Air"/>
    <s v="Home Office"/>
    <s v="Office Supplies"/>
    <s v="Rubber Bands"/>
    <s v="Wrap Bag"/>
    <x v="847"/>
    <n v="0.83"/>
    <s v="United States"/>
    <s v="Central"/>
    <s v="Wisconsin"/>
    <s v="Greenfield"/>
    <n v="53220"/>
    <x v="150"/>
    <s v="Tue"/>
    <d v="2015-06-09T00:00:00"/>
    <n v="7"/>
    <n v="-7.6849999999999996"/>
    <n v="12"/>
    <n v="44.75"/>
    <n v="89610"/>
    <n v="1"/>
    <n v="3.68"/>
    <s v="Chris"/>
  </r>
  <r>
    <n v="210"/>
    <n v="0"/>
    <s v="Floyd Dale"/>
    <s v="Medium"/>
    <n v="0.09"/>
    <s v="After Discount"/>
    <n v="5.4"/>
    <n v="7.78"/>
    <s v="Express Air"/>
    <s v="Home Office"/>
    <s v="Office Supplies"/>
    <s v="Binders and Binder Accessories"/>
    <s v="Small Box"/>
    <x v="477"/>
    <n v="0.37"/>
    <s v="United States"/>
    <s v="East"/>
    <s v="New York"/>
    <s v="Troy"/>
    <n v="12180"/>
    <x v="150"/>
    <s v="Tue"/>
    <d v="2015-06-02T00:00:00"/>
    <n v="0"/>
    <n v="-21.487749999999998"/>
    <n v="4"/>
    <n v="27.3"/>
    <n v="85966"/>
    <n v="1"/>
    <n v="5.3100000000000005"/>
    <s v="Erin"/>
  </r>
  <r>
    <n v="210"/>
    <n v="0"/>
    <s v="Floyd Dale"/>
    <s v="Medium"/>
    <n v="0.02"/>
    <s v="After Discount"/>
    <n v="20.28"/>
    <n v="6.68"/>
    <s v="Regular Air"/>
    <s v="Home Office"/>
    <s v="Furniture"/>
    <s v="Office Furnishings"/>
    <s v="Small Box"/>
    <x v="848"/>
    <n v="0.53"/>
    <s v="United States"/>
    <s v="East"/>
    <s v="New York"/>
    <s v="Troy"/>
    <n v="12180"/>
    <x v="150"/>
    <s v="Tue"/>
    <d v="2015-06-02T00:00:00"/>
    <n v="0"/>
    <n v="44.677500000000002"/>
    <n v="3"/>
    <n v="64.75"/>
    <n v="85966"/>
    <n v="0"/>
    <n v="20.260000000000002"/>
    <s v="Erin"/>
  </r>
  <r>
    <n v="210"/>
    <n v="0"/>
    <s v="Floyd Dale"/>
    <s v="Medium"/>
    <n v="0"/>
    <s v=" No Discount"/>
    <n v="11.55"/>
    <n v="2.36"/>
    <s v="Regular Air"/>
    <s v="Home Office"/>
    <s v="Office Supplies"/>
    <s v="Pens &amp; Art Supplies"/>
    <s v="Wrap Bag"/>
    <x v="108"/>
    <n v="0.55000000000000004"/>
    <s v="United States"/>
    <s v="East"/>
    <s v="New York"/>
    <s v="Troy"/>
    <n v="12180"/>
    <x v="150"/>
    <s v="Tue"/>
    <d v="2015-06-03T00:00:00"/>
    <n v="1"/>
    <n v="23.594999999999999"/>
    <n v="5"/>
    <n v="62.98"/>
    <n v="85966"/>
    <n v="0"/>
    <n v="11.55"/>
    <s v="Erin"/>
  </r>
  <r>
    <n v="211"/>
    <n v="0"/>
    <s v="Anna Wood"/>
    <s v="Medium"/>
    <n v="0.05"/>
    <s v="After Discount"/>
    <n v="2.08"/>
    <n v="2.56"/>
    <s v="Regular Air"/>
    <s v="Home Office"/>
    <s v="Office Supplies"/>
    <s v="Scissors, Rulers and Trimmers"/>
    <s v="Small Pack"/>
    <x v="374"/>
    <n v="0.55000000000000004"/>
    <s v="United States"/>
    <s v="East"/>
    <s v="New York"/>
    <s v="Utica"/>
    <n v="13501"/>
    <x v="150"/>
    <s v="Tue"/>
    <d v="2015-06-03T00:00:00"/>
    <n v="1"/>
    <n v="-36.25"/>
    <n v="20"/>
    <n v="42.29"/>
    <n v="85966"/>
    <n v="0"/>
    <n v="2.0300000000000002"/>
    <s v="Erin"/>
  </r>
  <r>
    <n v="3374"/>
    <n v="1"/>
    <s v="Jamie Ward"/>
    <s v="Medium"/>
    <n v="0.01"/>
    <s v="After Discount"/>
    <n v="179.29"/>
    <n v="29.21"/>
    <s v="Delivery Truck"/>
    <s v="Corporate"/>
    <s v="Furniture"/>
    <s v="Tables"/>
    <s v="Jumbo Box"/>
    <x v="165"/>
    <n v="0.76"/>
    <s v="United States"/>
    <s v="East"/>
    <s v="Maryland"/>
    <s v="Odenton"/>
    <n v="21113"/>
    <x v="150"/>
    <s v="Tue"/>
    <d v="2015-06-04T00:00:00"/>
    <n v="2"/>
    <n v="66.362219999999994"/>
    <n v="8"/>
    <n v="1487.9"/>
    <n v="87473"/>
    <n v="1"/>
    <n v="179.28"/>
    <s v="Erin"/>
  </r>
  <r>
    <n v="1170"/>
    <n v="1"/>
    <s v="Jessie Houston"/>
    <s v="Not Specified"/>
    <n v="0.09"/>
    <s v="After Discount"/>
    <n v="9.7799999999999994"/>
    <n v="1.39"/>
    <s v="Regular Air"/>
    <s v="Consumer"/>
    <s v="Office Supplies"/>
    <s v="Envelopes"/>
    <s v="Small Box"/>
    <x v="487"/>
    <n v="0.39"/>
    <s v="United States"/>
    <s v="East"/>
    <s v="Delaware"/>
    <s v="Newark"/>
    <n v="19711"/>
    <x v="150"/>
    <s v="Tue"/>
    <d v="2015-06-03T00:00:00"/>
    <n v="1"/>
    <n v="125.20740000000001"/>
    <n v="19"/>
    <n v="181.46"/>
    <n v="87520"/>
    <n v="1"/>
    <n v="9.69"/>
    <s v="Erin"/>
  </r>
  <r>
    <n v="1170"/>
    <n v="0"/>
    <s v="Jessie Houston"/>
    <s v="Not Specified"/>
    <n v="0"/>
    <s v=" No Discount"/>
    <n v="200.99"/>
    <n v="8.08"/>
    <s v="Regular Air"/>
    <s v="Consumer"/>
    <s v="Technology"/>
    <s v="Telephones and Communication"/>
    <s v="Small Box"/>
    <x v="849"/>
    <n v="0.59"/>
    <s v="United States"/>
    <s v="East"/>
    <s v="Delaware"/>
    <s v="Newark"/>
    <n v="19711"/>
    <x v="150"/>
    <s v="Tue"/>
    <d v="2015-06-04T00:00:00"/>
    <n v="2"/>
    <n v="281.53440000000001"/>
    <n v="6"/>
    <n v="1076.3"/>
    <n v="87520"/>
    <n v="0"/>
    <n v="200.99"/>
    <s v="Erin"/>
  </r>
  <r>
    <n v="2487"/>
    <n v="1"/>
    <s v="Michelle Bryant Phillips"/>
    <s v="Not Specified"/>
    <n v="0.02"/>
    <s v="After Discount"/>
    <n v="136.97999999999999"/>
    <n v="24.49"/>
    <s v="Express Air"/>
    <s v="Small Business"/>
    <s v="Furniture"/>
    <s v="Office Furnishings"/>
    <s v="Large Box"/>
    <x v="123"/>
    <n v="0.59"/>
    <s v="United States"/>
    <s v="South"/>
    <s v="Georgia"/>
    <s v="Tucker"/>
    <n v="30084"/>
    <x v="150"/>
    <s v="Tue"/>
    <d v="2015-06-03T00:00:00"/>
    <n v="1"/>
    <n v="88.56"/>
    <n v="8"/>
    <n v="1140.95"/>
    <n v="91417"/>
    <n v="1"/>
    <n v="136.95999999999998"/>
    <s v="Sam"/>
  </r>
  <r>
    <n v="1389"/>
    <n v="0"/>
    <s v="Jean Khan"/>
    <s v="High"/>
    <n v="0.09"/>
    <s v="After Discount"/>
    <n v="2.61"/>
    <n v="0.5"/>
    <s v="Regular Air"/>
    <s v="Consumer"/>
    <s v="Office Supplies"/>
    <s v="Labels"/>
    <s v="Small Box"/>
    <x v="440"/>
    <n v="0.39"/>
    <s v="United States"/>
    <s v="West"/>
    <s v="California"/>
    <s v="Menlo Park"/>
    <n v="94025"/>
    <x v="151"/>
    <s v="Wed"/>
    <d v="2015-06-05T00:00:00"/>
    <n v="2"/>
    <n v="29.380199999999999"/>
    <n v="17"/>
    <n v="42.58"/>
    <n v="88729"/>
    <n v="1"/>
    <n v="2.52"/>
    <s v="William"/>
  </r>
  <r>
    <n v="87"/>
    <n v="0"/>
    <s v="Norman Shields"/>
    <s v="Low"/>
    <n v="0.05"/>
    <s v="After Discount"/>
    <n v="161.55000000000001"/>
    <n v="19.989999999999998"/>
    <s v="Regular Air"/>
    <s v="Corporate"/>
    <s v="Office Supplies"/>
    <s v="Storage &amp; Organization"/>
    <s v="Small Box"/>
    <x v="7"/>
    <n v="0.66"/>
    <s v="United States"/>
    <s v="West"/>
    <s v="California"/>
    <s v="Vacaville"/>
    <n v="95687"/>
    <x v="151"/>
    <s v="Wed"/>
    <d v="2015-06-08T00:00:00"/>
    <n v="5"/>
    <n v="1892.424"/>
    <n v="19"/>
    <n v="3127.69"/>
    <n v="90596"/>
    <n v="1"/>
    <n v="161.5"/>
    <s v="William"/>
  </r>
  <r>
    <n v="2268"/>
    <n v="1"/>
    <s v="Carlos Adkins"/>
    <s v="Low"/>
    <n v="0.08"/>
    <s v="After Discount"/>
    <n v="259.70999999999998"/>
    <n v="66.67"/>
    <s v="Delivery Truck"/>
    <s v="Small Business"/>
    <s v="Furniture"/>
    <s v="Tables"/>
    <s v="Jumbo Box"/>
    <x v="328"/>
    <n v="0.61"/>
    <s v="United States"/>
    <s v="South"/>
    <s v="Florida"/>
    <s v="Land O Lakes"/>
    <n v="34639"/>
    <x v="151"/>
    <s v="Wed"/>
    <d v="2015-06-07T00:00:00"/>
    <n v="4"/>
    <n v="138.22200000000001"/>
    <n v="17"/>
    <n v="4086.5"/>
    <n v="89571"/>
    <n v="1"/>
    <n v="259.63"/>
    <s v="Sam"/>
  </r>
  <r>
    <n v="1357"/>
    <n v="1"/>
    <s v="Marguerite Yu"/>
    <s v="Medium"/>
    <n v="0.03"/>
    <s v="After Discount"/>
    <n v="125.99"/>
    <n v="7.69"/>
    <s v="Regular Air"/>
    <s v="Home Office"/>
    <s v="Technology"/>
    <s v="Telephones and Communication"/>
    <s v="Small Box"/>
    <x v="336"/>
    <n v="0.57999999999999996"/>
    <s v="United States"/>
    <s v="Central"/>
    <s v="Texas"/>
    <s v="Weslaco"/>
    <n v="78596"/>
    <x v="151"/>
    <s v="Wed"/>
    <d v="2015-06-05T00:00:00"/>
    <n v="2"/>
    <n v="500.95800000000003"/>
    <n v="9"/>
    <n v="981.65"/>
    <n v="88184"/>
    <n v="1"/>
    <n v="125.96"/>
    <s v="Chris"/>
  </r>
  <r>
    <n v="1737"/>
    <n v="1"/>
    <s v="Danielle Myers"/>
    <s v="Not Specified"/>
    <n v="0.09"/>
    <s v="After Discount"/>
    <n v="30.93"/>
    <n v="3.92"/>
    <s v="Regular Air"/>
    <s v="Corporate"/>
    <s v="Furniture"/>
    <s v="Office Furnishings"/>
    <s v="Small Pack"/>
    <x v="528"/>
    <n v="0.44"/>
    <s v="United States"/>
    <s v="South"/>
    <s v="North Carolina"/>
    <s v="Garner"/>
    <n v="27529"/>
    <x v="151"/>
    <s v="Wed"/>
    <d v="2015-06-05T00:00:00"/>
    <n v="2"/>
    <n v="-130.42400000000001"/>
    <n v="16"/>
    <n v="451.83"/>
    <n v="85866"/>
    <n v="1"/>
    <n v="30.84"/>
    <s v="Sam"/>
  </r>
  <r>
    <n v="1737"/>
    <n v="0"/>
    <s v="Danielle Myers"/>
    <s v="Not Specified"/>
    <n v="0.03"/>
    <s v="After Discount"/>
    <n v="1.68"/>
    <n v="0.7"/>
    <s v="Express Air"/>
    <s v="Corporate"/>
    <s v="Office Supplies"/>
    <s v="Pens &amp; Art Supplies"/>
    <s v="Wrap Bag"/>
    <x v="850"/>
    <n v="0.6"/>
    <s v="United States"/>
    <s v="South"/>
    <s v="North Carolina"/>
    <s v="Garner"/>
    <n v="27529"/>
    <x v="151"/>
    <s v="Wed"/>
    <d v="2015-06-05T00:00:00"/>
    <n v="2"/>
    <n v="-106.42100000000001"/>
    <n v="11"/>
    <n v="20.239999999999998"/>
    <n v="85866"/>
    <n v="0"/>
    <n v="1.65"/>
    <s v="Sam"/>
  </r>
  <r>
    <n v="1998"/>
    <n v="1"/>
    <s v="Judy Frazier"/>
    <s v="Not Specified"/>
    <n v="0.06"/>
    <s v="After Discount"/>
    <n v="4.42"/>
    <n v="4.99"/>
    <s v="Regular Air"/>
    <s v="Corporate"/>
    <s v="Office Supplies"/>
    <s v="Envelopes"/>
    <s v="Small Box"/>
    <x v="656"/>
    <n v="0.38"/>
    <s v="United States"/>
    <s v="East"/>
    <s v="New York"/>
    <s v="East Massapequa"/>
    <n v="11758"/>
    <x v="151"/>
    <s v="Wed"/>
    <d v="2015-06-05T00:00:00"/>
    <n v="2"/>
    <n v="-10.435"/>
    <n v="3"/>
    <n v="14.85"/>
    <n v="90568"/>
    <n v="1"/>
    <n v="4.3600000000000003"/>
    <s v="Erin"/>
  </r>
  <r>
    <n v="3151"/>
    <n v="0"/>
    <s v="Glenda Hunter"/>
    <s v="Not Specified"/>
    <n v="0.01"/>
    <s v="After Discount"/>
    <n v="145.97999999999999"/>
    <n v="46.2"/>
    <s v="Delivery Truck"/>
    <s v="Corporate"/>
    <s v="Furniture"/>
    <s v="Tables"/>
    <s v="Jumbo Box"/>
    <x v="851"/>
    <n v="0.69"/>
    <s v="United States"/>
    <s v="West"/>
    <s v="California"/>
    <s v="Twentynine Palms"/>
    <n v="92277"/>
    <x v="151"/>
    <s v="Wed"/>
    <d v="2015-06-03T00:00:00"/>
    <n v="0"/>
    <n v="-134.512"/>
    <n v="9"/>
    <n v="1370.79"/>
    <n v="88543"/>
    <n v="1"/>
    <n v="145.97"/>
    <s v="William"/>
  </r>
  <r>
    <n v="754"/>
    <n v="0"/>
    <s v="Helen Lyons"/>
    <s v="High"/>
    <n v="0.06"/>
    <s v="After Discount"/>
    <n v="218.75"/>
    <n v="69.64"/>
    <s v="Delivery Truck"/>
    <s v="Corporate"/>
    <s v="Furniture"/>
    <s v="Tables"/>
    <s v="Jumbo Box"/>
    <x v="280"/>
    <n v="0.77"/>
    <s v="United States"/>
    <s v="West"/>
    <s v="Arizona"/>
    <s v="Prescott Valley"/>
    <n v="86314"/>
    <x v="152"/>
    <s v="Thu"/>
    <d v="2015-06-05T00:00:00"/>
    <n v="1"/>
    <n v="-453.2"/>
    <n v="4"/>
    <n v="905.4"/>
    <n v="90437"/>
    <n v="1"/>
    <n v="218.69"/>
    <s v="William"/>
  </r>
  <r>
    <n v="1233"/>
    <n v="0"/>
    <s v="Gary Hester"/>
    <s v="High"/>
    <n v="0.09"/>
    <s v="After Discount"/>
    <n v="99.99"/>
    <n v="19.989999999999998"/>
    <s v="Regular Air"/>
    <s v="Consumer"/>
    <s v="Technology"/>
    <s v="Computer Peripherals"/>
    <s v="Small Box"/>
    <x v="511"/>
    <n v="0.52"/>
    <s v="United States"/>
    <s v="Central"/>
    <s v="Texas"/>
    <s v="Flower Mound"/>
    <n v="75028"/>
    <x v="152"/>
    <s v="Thu"/>
    <d v="2015-06-06T00:00:00"/>
    <n v="2"/>
    <n v="-161.47499999999999"/>
    <n v="1"/>
    <n v="97.65"/>
    <n v="89376"/>
    <n v="1"/>
    <n v="99.899999999999991"/>
    <s v="Chris"/>
  </r>
  <r>
    <n v="1233"/>
    <n v="0"/>
    <s v="Gary Hester"/>
    <s v="High"/>
    <n v="0.04"/>
    <s v="After Discount"/>
    <n v="205.99"/>
    <n v="5.26"/>
    <s v="Regular Air"/>
    <s v="Consumer"/>
    <s v="Technology"/>
    <s v="Telephones and Communication"/>
    <s v="Small Box"/>
    <x v="502"/>
    <n v="0.56000000000000005"/>
    <s v="United States"/>
    <s v="Central"/>
    <s v="Texas"/>
    <s v="Flower Mound"/>
    <n v="75028"/>
    <x v="152"/>
    <s v="Thu"/>
    <d v="2015-06-05T00:00:00"/>
    <n v="1"/>
    <n v="-0.81399999999999995"/>
    <n v="6"/>
    <n v="1018.61"/>
    <n v="89376"/>
    <n v="0"/>
    <n v="205.95000000000002"/>
    <s v="Chris"/>
  </r>
  <r>
    <n v="3238"/>
    <n v="1"/>
    <s v="Kathleen P Bloom"/>
    <s v="Low"/>
    <n v="0.06"/>
    <s v="After Discount"/>
    <n v="115.99"/>
    <n v="5.92"/>
    <s v="Regular Air"/>
    <s v="Corporate"/>
    <s v="Technology"/>
    <s v="Telephones and Communication"/>
    <s v="Small Box"/>
    <x v="224"/>
    <n v="0.57999999999999996"/>
    <s v="United States"/>
    <s v="West"/>
    <s v="Oregon"/>
    <s v="Corvallis"/>
    <n v="97330"/>
    <x v="152"/>
    <s v="Thu"/>
    <d v="2015-06-06T00:00:00"/>
    <n v="2"/>
    <n v="-13.068"/>
    <n v="5"/>
    <n v="495.82"/>
    <n v="89564"/>
    <n v="1"/>
    <n v="115.92999999999999"/>
    <s v="William"/>
  </r>
  <r>
    <n v="2391"/>
    <n v="0"/>
    <s v="Jacob McNeill"/>
    <s v="Not Specified"/>
    <n v="0"/>
    <s v=" No Discount"/>
    <n v="999.99"/>
    <n v="13.99"/>
    <s v="Regular Air"/>
    <s v="Corporate"/>
    <s v="Technology"/>
    <s v="Office Machines"/>
    <s v="Medium Box"/>
    <x v="324"/>
    <n v="0.36"/>
    <s v="United States"/>
    <s v="East"/>
    <s v="New York"/>
    <s v="Oceanside"/>
    <n v="11572"/>
    <x v="152"/>
    <s v="Thu"/>
    <d v="2015-06-06T00:00:00"/>
    <n v="2"/>
    <n v="-1455.9972"/>
    <n v="1"/>
    <n v="1009.99"/>
    <n v="91123"/>
    <n v="1"/>
    <n v="999.99"/>
    <s v="Erin"/>
  </r>
  <r>
    <n v="2391"/>
    <n v="0"/>
    <s v="Jacob McNeill"/>
    <s v="Not Specified"/>
    <n v="0.05"/>
    <s v="After Discount"/>
    <n v="6.48"/>
    <n v="5.14"/>
    <s v="Express Air"/>
    <s v="Corporate"/>
    <s v="Office Supplies"/>
    <s v="Paper"/>
    <s v="Small Box"/>
    <x v="559"/>
    <n v="0.37"/>
    <s v="United States"/>
    <s v="East"/>
    <s v="New York"/>
    <s v="Oceanside"/>
    <n v="11572"/>
    <x v="152"/>
    <s v="Thu"/>
    <d v="2015-06-05T00:00:00"/>
    <n v="1"/>
    <n v="-22.56"/>
    <n v="13"/>
    <n v="92.16"/>
    <n v="91123"/>
    <n v="0"/>
    <n v="6.4300000000000006"/>
    <s v="Erin"/>
  </r>
  <r>
    <n v="2548"/>
    <n v="0"/>
    <s v="Wayne Bass"/>
    <s v="Not Specified"/>
    <n v="0.09"/>
    <s v="After Discount"/>
    <n v="5.98"/>
    <n v="1.67"/>
    <s v="Regular Air"/>
    <s v="Small Business"/>
    <s v="Office Supplies"/>
    <s v="Pens &amp; Art Supplies"/>
    <s v="Wrap Bag"/>
    <x v="852"/>
    <n v="0.51"/>
    <s v="United States"/>
    <s v="West"/>
    <s v="California"/>
    <s v="Los Angeles"/>
    <n v="90068"/>
    <x v="152"/>
    <s v="Thu"/>
    <d v="2015-06-07T00:00:00"/>
    <n v="3"/>
    <n v="23.87"/>
    <n v="81"/>
    <n v="448.26"/>
    <n v="29889"/>
    <n v="1"/>
    <n v="5.8900000000000006"/>
    <s v="William"/>
  </r>
  <r>
    <n v="2549"/>
    <n v="0"/>
    <s v="Martha Bowers"/>
    <s v="Not Specified"/>
    <n v="0.09"/>
    <s v="After Discount"/>
    <n v="5.98"/>
    <n v="1.67"/>
    <s v="Regular Air"/>
    <s v="Small Business"/>
    <s v="Office Supplies"/>
    <s v="Pens &amp; Art Supplies"/>
    <s v="Wrap Bag"/>
    <x v="852"/>
    <n v="0.51"/>
    <s v="United States"/>
    <s v="East"/>
    <s v="Ohio"/>
    <s v="Whitehall"/>
    <n v="43213"/>
    <x v="152"/>
    <s v="Thu"/>
    <d v="2015-06-07T00:00:00"/>
    <n v="3"/>
    <n v="35.805"/>
    <n v="20"/>
    <n v="110.68"/>
    <n v="88658"/>
    <n v="1"/>
    <n v="5.8900000000000006"/>
    <s v="Erin"/>
  </r>
  <r>
    <n v="2882"/>
    <n v="0"/>
    <s v="Andrew Gonzalez"/>
    <s v="High"/>
    <n v="0.09"/>
    <s v="After Discount"/>
    <n v="363.25"/>
    <n v="19.989999999999998"/>
    <s v="Regular Air"/>
    <s v="Consumer"/>
    <s v="Office Supplies"/>
    <s v="Appliances"/>
    <s v="Small Box"/>
    <x v="41"/>
    <n v="0.56999999999999995"/>
    <s v="United States"/>
    <s v="South"/>
    <s v="North Carolina"/>
    <s v="Charlotte"/>
    <n v="28206"/>
    <x v="153"/>
    <s v="Fri"/>
    <d v="2015-06-06T00:00:00"/>
    <n v="1"/>
    <n v="732.26980000000003"/>
    <n v="21"/>
    <n v="7497.05"/>
    <n v="21958"/>
    <n v="1"/>
    <n v="363.16"/>
    <s v="Sam"/>
  </r>
  <r>
    <n v="2884"/>
    <n v="0"/>
    <s v="Stuart C Robinson"/>
    <s v="High"/>
    <n v="0.09"/>
    <s v="After Discount"/>
    <n v="363.25"/>
    <n v="19.989999999999998"/>
    <s v="Regular Air"/>
    <s v="Consumer"/>
    <s v="Office Supplies"/>
    <s v="Appliances"/>
    <s v="Small Box"/>
    <x v="41"/>
    <n v="0.56999999999999995"/>
    <s v="United States"/>
    <s v="East"/>
    <s v="Ohio"/>
    <s v="North Ridgeville"/>
    <n v="44039"/>
    <x v="153"/>
    <s v="Fri"/>
    <d v="2015-06-06T00:00:00"/>
    <n v="1"/>
    <n v="1231.6569"/>
    <n v="5"/>
    <n v="1785.01"/>
    <n v="87633"/>
    <n v="1"/>
    <n v="363.16"/>
    <s v="Erin"/>
  </r>
  <r>
    <n v="269"/>
    <n v="1"/>
    <s v="Calvin Boyette"/>
    <s v="Low"/>
    <n v="0.09"/>
    <s v="After Discount"/>
    <n v="35.94"/>
    <n v="6.66"/>
    <s v="Regular Air"/>
    <s v="Home Office"/>
    <s v="Office Supplies"/>
    <s v="Envelopes"/>
    <s v="Small Box"/>
    <x v="670"/>
    <n v="0.4"/>
    <s v="United States"/>
    <s v="West"/>
    <s v="Arizona"/>
    <s v="Gilbert"/>
    <n v="85234"/>
    <x v="153"/>
    <s v="Fri"/>
    <d v="2015-06-10T00:00:00"/>
    <n v="5"/>
    <n v="144.2928"/>
    <n v="6"/>
    <n v="209.12"/>
    <n v="88942"/>
    <n v="1"/>
    <n v="35.849999999999994"/>
    <s v="William"/>
  </r>
  <r>
    <n v="269"/>
    <n v="0"/>
    <s v="Calvin Boyette"/>
    <s v="Low"/>
    <n v="0"/>
    <s v=" No Discount"/>
    <n v="170.98"/>
    <n v="13.99"/>
    <s v="Regular Air"/>
    <s v="Home Office"/>
    <s v="Furniture"/>
    <s v="Office Furnishings"/>
    <s v="Medium Box"/>
    <x v="853"/>
    <n v="0.75"/>
    <s v="United States"/>
    <s v="West"/>
    <s v="Arizona"/>
    <s v="Gilbert"/>
    <n v="85234"/>
    <x v="153"/>
    <s v="Fri"/>
    <d v="2015-06-12T00:00:00"/>
    <n v="7"/>
    <n v="888.14729999999997"/>
    <n v="7"/>
    <n v="1287.17"/>
    <n v="88942"/>
    <n v="0"/>
    <n v="170.98"/>
    <s v="William"/>
  </r>
  <r>
    <n v="269"/>
    <n v="0"/>
    <s v="Calvin Boyette"/>
    <s v="Low"/>
    <n v="0.09"/>
    <s v="After Discount"/>
    <n v="4.9800000000000004"/>
    <n v="7.44"/>
    <s v="Regular Air"/>
    <s v="Home Office"/>
    <s v="Office Supplies"/>
    <s v="Paper"/>
    <s v="Small Box"/>
    <x v="684"/>
    <n v="0.36"/>
    <s v="United States"/>
    <s v="West"/>
    <s v="Arizona"/>
    <s v="Gilbert"/>
    <n v="85234"/>
    <x v="153"/>
    <s v="Fri"/>
    <d v="2015-06-07T00:00:00"/>
    <n v="2"/>
    <n v="-46.005000000000003"/>
    <n v="9"/>
    <n v="46.17"/>
    <n v="88942"/>
    <n v="0"/>
    <n v="4.8900000000000006"/>
    <s v="William"/>
  </r>
  <r>
    <n v="272"/>
    <n v="0"/>
    <s v="Eleanor Swain"/>
    <s v="Low"/>
    <n v="0.09"/>
    <s v="After Discount"/>
    <n v="35.94"/>
    <n v="6.66"/>
    <s v="Regular Air"/>
    <s v="Home Office"/>
    <s v="Office Supplies"/>
    <s v="Envelopes"/>
    <s v="Small Box"/>
    <x v="670"/>
    <n v="0.4"/>
    <s v="United States"/>
    <s v="South"/>
    <s v="North Carolina"/>
    <s v="Charlotte"/>
    <n v="28204"/>
    <x v="153"/>
    <s v="Fri"/>
    <d v="2015-06-10T00:00:00"/>
    <n v="5"/>
    <n v="72.1858"/>
    <n v="24"/>
    <n v="836.47"/>
    <n v="36069"/>
    <n v="1"/>
    <n v="35.849999999999994"/>
    <s v="Sam"/>
  </r>
  <r>
    <n v="272"/>
    <n v="0"/>
    <s v="Eleanor Swain"/>
    <s v="Low"/>
    <n v="0.09"/>
    <s v="After Discount"/>
    <n v="4.9800000000000004"/>
    <n v="7.44"/>
    <s v="Regular Air"/>
    <s v="Home Office"/>
    <s v="Office Supplies"/>
    <s v="Paper"/>
    <s v="Small Box"/>
    <x v="684"/>
    <n v="0.36"/>
    <s v="United States"/>
    <s v="South"/>
    <s v="North Carolina"/>
    <s v="Charlotte"/>
    <n v="28204"/>
    <x v="153"/>
    <s v="Fri"/>
    <d v="2015-06-07T00:00:00"/>
    <n v="2"/>
    <n v="-122.3733"/>
    <n v="37"/>
    <n v="189.83"/>
    <n v="36069"/>
    <n v="0"/>
    <n v="4.8900000000000006"/>
    <s v="Sam"/>
  </r>
  <r>
    <n v="518"/>
    <n v="1"/>
    <s v="Mark Ritchie"/>
    <s v="Low"/>
    <n v="7.0000000000000007E-2"/>
    <s v="After Discount"/>
    <n v="12.64"/>
    <n v="4.9800000000000004"/>
    <s v="Regular Air"/>
    <s v="Home Office"/>
    <s v="Furniture"/>
    <s v="Office Furnishings"/>
    <s v="Small Pack"/>
    <x v="566"/>
    <n v="0.48"/>
    <s v="United States"/>
    <s v="Central"/>
    <s v="Missouri"/>
    <s v="Clayton"/>
    <n v="63105"/>
    <x v="153"/>
    <s v="Fri"/>
    <d v="2015-06-12T00:00:00"/>
    <n v="7"/>
    <n v="113.41500000000001"/>
    <n v="16"/>
    <n v="199.76"/>
    <n v="90867"/>
    <n v="1"/>
    <n v="12.57"/>
    <s v="Chris"/>
  </r>
  <r>
    <n v="2506"/>
    <n v="1"/>
    <s v="Alfred Harmon"/>
    <s v="Medium"/>
    <n v="0.02"/>
    <s v="After Discount"/>
    <n v="6.48"/>
    <n v="8.74"/>
    <s v="Regular Air"/>
    <s v="Home Office"/>
    <s v="Office Supplies"/>
    <s v="Paper"/>
    <s v="Small Box"/>
    <x v="854"/>
    <n v="0.36"/>
    <s v="United States"/>
    <s v="East"/>
    <s v="Connecticut"/>
    <s v="Cheshire"/>
    <n v="6408"/>
    <x v="153"/>
    <s v="Fri"/>
    <d v="2015-06-07T00:00:00"/>
    <n v="2"/>
    <n v="-6.835"/>
    <n v="1"/>
    <n v="10.72"/>
    <n v="87033"/>
    <n v="1"/>
    <n v="6.4600000000000009"/>
    <s v="Erin"/>
  </r>
  <r>
    <n v="2507"/>
    <n v="1"/>
    <s v="Jeanette Davies"/>
    <s v="Medium"/>
    <n v="0.06"/>
    <s v="After Discount"/>
    <n v="699.99"/>
    <n v="24.49"/>
    <s v="Express Air"/>
    <s v="Home Office"/>
    <s v="Technology"/>
    <s v="Copiers and Fax"/>
    <s v="Large Box"/>
    <x v="85"/>
    <n v="0.41"/>
    <s v="United States"/>
    <s v="East"/>
    <s v="Maine"/>
    <s v="Bangor"/>
    <n v="4401"/>
    <x v="153"/>
    <s v="Fri"/>
    <d v="2015-06-07T00:00:00"/>
    <n v="2"/>
    <n v="7024.2069000000001"/>
    <n v="15"/>
    <n v="10180.01"/>
    <n v="87033"/>
    <n v="0"/>
    <n v="699.93000000000006"/>
    <s v="Erin"/>
  </r>
  <r>
    <n v="2516"/>
    <n v="1"/>
    <s v="Leo E Underwood"/>
    <s v="Medium"/>
    <n v="0.02"/>
    <s v="After Discount"/>
    <n v="17.149999999999999"/>
    <n v="4.96"/>
    <s v="Regular Air"/>
    <s v="Home Office"/>
    <s v="Office Supplies"/>
    <s v="Storage &amp; Organization"/>
    <s v="Small Box"/>
    <x v="201"/>
    <n v="0.57999999999999996"/>
    <s v="United States"/>
    <s v="East"/>
    <s v="New Jersey"/>
    <s v="Englewood"/>
    <n v="7631"/>
    <x v="153"/>
    <s v="Fri"/>
    <d v="2015-06-07T00:00:00"/>
    <n v="2"/>
    <n v="36.494999999999997"/>
    <n v="11"/>
    <n v="190.85"/>
    <n v="87033"/>
    <n v="0"/>
    <n v="17.13"/>
    <s v="Erin"/>
  </r>
  <r>
    <n v="2520"/>
    <n v="1"/>
    <s v="Sandy Mueller"/>
    <s v="Medium"/>
    <n v="7.0000000000000007E-2"/>
    <s v="After Discount"/>
    <n v="30.98"/>
    <n v="8.74"/>
    <s v="Regular Air"/>
    <s v="Home Office"/>
    <s v="Office Supplies"/>
    <s v="Paper"/>
    <s v="Small Box"/>
    <x v="799"/>
    <n v="0.4"/>
    <s v="United States"/>
    <s v="East"/>
    <s v="Rhode Island"/>
    <s v="Providence"/>
    <n v="2908"/>
    <x v="153"/>
    <s v="Fri"/>
    <d v="2015-06-06T00:00:00"/>
    <n v="1"/>
    <n v="255.76920000000001"/>
    <n v="12"/>
    <n v="370.68"/>
    <n v="87033"/>
    <n v="0"/>
    <n v="30.91"/>
    <s v="Erin"/>
  </r>
  <r>
    <n v="2522"/>
    <n v="1"/>
    <s v="Harriet Wooten"/>
    <s v="Medium"/>
    <n v="0.04"/>
    <s v="After Discount"/>
    <n v="1360.14"/>
    <n v="14.7"/>
    <s v="Delivery Truck"/>
    <s v="Home Office"/>
    <s v="Technology"/>
    <s v="Office Machines"/>
    <s v="Jumbo Drum"/>
    <x v="855"/>
    <n v="0.59"/>
    <s v="United States"/>
    <s v="East"/>
    <s v="Vermont"/>
    <s v="Burlington"/>
    <n v="5401"/>
    <x v="153"/>
    <s v="Fri"/>
    <d v="2015-06-08T00:00:00"/>
    <n v="3"/>
    <n v="2639.01"/>
    <n v="6"/>
    <n v="7303.05"/>
    <n v="87033"/>
    <n v="0"/>
    <n v="1360.1000000000001"/>
    <s v="Erin"/>
  </r>
  <r>
    <n v="699"/>
    <n v="0"/>
    <s v="Jenny Gold"/>
    <s v="Critical"/>
    <n v="0.02"/>
    <s v="After Discount"/>
    <n v="6.47"/>
    <n v="1.22"/>
    <s v="Regular Air"/>
    <s v="Consumer"/>
    <s v="Office Supplies"/>
    <s v="Pens &amp; Art Supplies"/>
    <s v="Wrap Bag"/>
    <x v="856"/>
    <n v="0.4"/>
    <s v="United States"/>
    <s v="West"/>
    <s v="California"/>
    <s v="Los Angeles"/>
    <n v="90041"/>
    <x v="154"/>
    <s v="Sat"/>
    <d v="2015-06-07T00:00:00"/>
    <n v="1"/>
    <n v="40.200000000000003"/>
    <n v="30"/>
    <n v="193.95"/>
    <n v="55392"/>
    <n v="1"/>
    <n v="6.45"/>
    <s v="William"/>
  </r>
  <r>
    <n v="699"/>
    <n v="0"/>
    <s v="Jenny Gold"/>
    <s v="Critical"/>
    <n v="7.0000000000000007E-2"/>
    <s v="After Discount"/>
    <n v="2.84"/>
    <n v="0.93"/>
    <s v="Regular Air"/>
    <s v="Consumer"/>
    <s v="Office Supplies"/>
    <s v="Pens &amp; Art Supplies"/>
    <s v="Wrap Bag"/>
    <x v="78"/>
    <n v="0.54"/>
    <s v="United States"/>
    <s v="West"/>
    <s v="California"/>
    <s v="Los Angeles"/>
    <n v="90041"/>
    <x v="154"/>
    <s v="Sat"/>
    <d v="2015-06-08T00:00:00"/>
    <n v="2"/>
    <n v="3.21"/>
    <n v="59"/>
    <n v="158.80000000000001"/>
    <n v="55392"/>
    <n v="0"/>
    <n v="2.77"/>
    <s v="William"/>
  </r>
  <r>
    <n v="711"/>
    <n v="1"/>
    <s v="Pam Anthony"/>
    <s v="Critical"/>
    <n v="7.0000000000000007E-2"/>
    <s v="After Discount"/>
    <n v="2.84"/>
    <n v="0.93"/>
    <s v="Regular Air"/>
    <s v="Consumer"/>
    <s v="Office Supplies"/>
    <s v="Pens &amp; Art Supplies"/>
    <s v="Wrap Bag"/>
    <x v="78"/>
    <n v="0.54"/>
    <s v="United States"/>
    <s v="East"/>
    <s v="Massachusetts"/>
    <s v="Winthrop"/>
    <n v="2152"/>
    <x v="154"/>
    <s v="Sat"/>
    <d v="2015-06-08T00:00:00"/>
    <n v="2"/>
    <n v="3.8519999999999999"/>
    <n v="15"/>
    <n v="40.369999999999997"/>
    <n v="87978"/>
    <n v="1"/>
    <n v="2.77"/>
    <s v="Erin"/>
  </r>
  <r>
    <n v="3045"/>
    <n v="1"/>
    <s v="Jordan Beard"/>
    <s v="High"/>
    <n v="0"/>
    <s v=" No Discount"/>
    <n v="6.48"/>
    <n v="5.19"/>
    <s v="Regular Air"/>
    <s v="Small Business"/>
    <s v="Office Supplies"/>
    <s v="Paper"/>
    <s v="Small Box"/>
    <x v="857"/>
    <n v="0.37"/>
    <s v="United States"/>
    <s v="Central"/>
    <s v="Kansas"/>
    <s v="Leavenworth"/>
    <n v="66048"/>
    <x v="154"/>
    <s v="Sat"/>
    <d v="2015-06-07T00:00:00"/>
    <n v="1"/>
    <n v="-14.074999999999999"/>
    <n v="12"/>
    <n v="84.04"/>
    <n v="86104"/>
    <n v="1"/>
    <n v="6.48"/>
    <s v="Chris"/>
  </r>
  <r>
    <n v="1142"/>
    <n v="0"/>
    <s v="Russell Chan"/>
    <s v="Medium"/>
    <n v="0.01"/>
    <s v="After Discount"/>
    <n v="18.97"/>
    <n v="9.5399999999999991"/>
    <s v="Regular Air"/>
    <s v="Home Office"/>
    <s v="Office Supplies"/>
    <s v="Paper"/>
    <s v="Small Box"/>
    <x v="141"/>
    <n v="0.37"/>
    <s v="United States"/>
    <s v="Central"/>
    <s v="Texas"/>
    <s v="Waco"/>
    <n v="76706"/>
    <x v="154"/>
    <s v="Sat"/>
    <d v="2015-06-09T00:00:00"/>
    <n v="3"/>
    <n v="85.875"/>
    <n v="11"/>
    <n v="227.67"/>
    <n v="86575"/>
    <n v="1"/>
    <n v="18.959999999999997"/>
    <s v="Chris"/>
  </r>
  <r>
    <n v="2107"/>
    <n v="1"/>
    <s v="Leigh Burnette Hurley"/>
    <s v="Medium"/>
    <n v="0.05"/>
    <s v="After Discount"/>
    <n v="399.98"/>
    <n v="12.06"/>
    <s v="Delivery Truck"/>
    <s v="Corporate"/>
    <s v="Technology"/>
    <s v="Office Machines"/>
    <s v="Jumbo Box"/>
    <x v="36"/>
    <n v="0.56000000000000005"/>
    <s v="United States"/>
    <s v="Central"/>
    <s v="Illinois"/>
    <s v="Chicago"/>
    <n v="60601"/>
    <x v="154"/>
    <s v="Sat"/>
    <d v="2015-06-06T00:00:00"/>
    <n v="0"/>
    <n v="567.59"/>
    <n v="24"/>
    <n v="9666.7199999999993"/>
    <n v="39015"/>
    <n v="1"/>
    <n v="399.93"/>
    <s v="Chris"/>
  </r>
  <r>
    <n v="2107"/>
    <n v="0"/>
    <s v="Leigh Burnette Hurley"/>
    <s v="Medium"/>
    <n v="7.0000000000000007E-2"/>
    <s v="After Discount"/>
    <n v="6.48"/>
    <n v="5.74"/>
    <s v="Regular Air"/>
    <s v="Corporate"/>
    <s v="Office Supplies"/>
    <s v="Paper"/>
    <s v="Small Box"/>
    <x v="858"/>
    <n v="0.37"/>
    <s v="United States"/>
    <s v="Central"/>
    <s v="Illinois"/>
    <s v="Chicago"/>
    <n v="60601"/>
    <x v="154"/>
    <s v="Sat"/>
    <d v="2015-06-06T00:00:00"/>
    <n v="0"/>
    <n v="-28.45"/>
    <n v="20"/>
    <n v="134.58000000000001"/>
    <n v="39015"/>
    <n v="0"/>
    <n v="6.41"/>
    <s v="Chris"/>
  </r>
  <r>
    <n v="2108"/>
    <n v="1"/>
    <s v="Alfred Barber"/>
    <s v="Medium"/>
    <n v="7.0000000000000007E-2"/>
    <s v="After Discount"/>
    <n v="6.48"/>
    <n v="5.74"/>
    <s v="Regular Air"/>
    <s v="Corporate"/>
    <s v="Office Supplies"/>
    <s v="Paper"/>
    <s v="Small Box"/>
    <x v="858"/>
    <n v="0.37"/>
    <s v="United States"/>
    <s v="Central"/>
    <s v="Missouri"/>
    <s v="Mehlville"/>
    <n v="63129"/>
    <x v="154"/>
    <s v="Sat"/>
    <d v="2015-06-06T00:00:00"/>
    <n v="0"/>
    <n v="-14.225"/>
    <n v="5"/>
    <n v="33.65"/>
    <n v="87862"/>
    <n v="1"/>
    <n v="6.41"/>
    <s v="Chris"/>
  </r>
  <r>
    <n v="2848"/>
    <n v="1"/>
    <s v="Eileen Dalton"/>
    <s v="Medium"/>
    <n v="0"/>
    <s v=" No Discount"/>
    <n v="49.99"/>
    <n v="19.989999999999998"/>
    <s v="Regular Air"/>
    <s v="Corporate"/>
    <s v="Technology"/>
    <s v="Computer Peripherals"/>
    <s v="Small Box"/>
    <x v="418"/>
    <n v="0.41"/>
    <s v="United States"/>
    <s v="South"/>
    <s v="Tennessee"/>
    <s v="Columbia"/>
    <n v="38401"/>
    <x v="154"/>
    <s v="Sat"/>
    <d v="2015-06-08T00:00:00"/>
    <n v="2"/>
    <n v="38.886000000000003"/>
    <n v="16"/>
    <n v="832.97"/>
    <n v="85929"/>
    <n v="1"/>
    <n v="49.99"/>
    <s v="Sam"/>
  </r>
  <r>
    <n v="1106"/>
    <n v="0"/>
    <s v="Maxine Collier Grady"/>
    <s v="Not Specified"/>
    <n v="0.08"/>
    <s v="After Discount"/>
    <n v="140.81"/>
    <n v="24.49"/>
    <s v="Regular Air"/>
    <s v="Consumer"/>
    <s v="Furniture"/>
    <s v="Chairs &amp; Chairmats"/>
    <s v="Large Box"/>
    <x v="859"/>
    <n v="0.56999999999999995"/>
    <s v="United States"/>
    <s v="Central"/>
    <s v="Texas"/>
    <s v="Dallas"/>
    <n v="75220"/>
    <x v="154"/>
    <s v="Sat"/>
    <d v="2015-06-08T00:00:00"/>
    <n v="2"/>
    <n v="1232.79"/>
    <n v="81"/>
    <n v="11272.77"/>
    <n v="45824"/>
    <n v="1"/>
    <n v="140.72999999999999"/>
    <s v="Chris"/>
  </r>
  <r>
    <n v="1340"/>
    <n v="0"/>
    <s v="Marie Bass"/>
    <s v="Not Specified"/>
    <n v="7.0000000000000007E-2"/>
    <s v="After Discount"/>
    <n v="3.98"/>
    <n v="0.83"/>
    <s v="Regular Air"/>
    <s v="Home Office"/>
    <s v="Office Supplies"/>
    <s v="Pens &amp; Art Supplies"/>
    <s v="Wrap Bag"/>
    <x v="860"/>
    <n v="0.51"/>
    <s v="United States"/>
    <s v="East"/>
    <s v="New York"/>
    <s v="New York City"/>
    <n v="10170"/>
    <x v="154"/>
    <s v="Sat"/>
    <d v="2015-06-09T00:00:00"/>
    <n v="3"/>
    <n v="27.38"/>
    <n v="76"/>
    <n v="282.85000000000002"/>
    <n v="24455"/>
    <n v="1"/>
    <n v="3.91"/>
    <s v="Erin"/>
  </r>
  <r>
    <n v="1341"/>
    <n v="0"/>
    <s v="Edward Bynum"/>
    <s v="Not Specified"/>
    <n v="0"/>
    <s v=" No Discount"/>
    <n v="20.89"/>
    <n v="1.99"/>
    <s v="Regular Air"/>
    <s v="Home Office"/>
    <s v="Technology"/>
    <s v="Computer Peripherals"/>
    <s v="Small Pack"/>
    <x v="861"/>
    <n v="0.48"/>
    <s v="United States"/>
    <s v="East"/>
    <s v="Pennsylvania"/>
    <s v="Chambersburg"/>
    <n v="17201"/>
    <x v="154"/>
    <s v="Sat"/>
    <d v="2015-06-08T00:00:00"/>
    <n v="2"/>
    <n v="-5.2949999999999999"/>
    <n v="4"/>
    <n v="84.56"/>
    <n v="91245"/>
    <n v="1"/>
    <n v="20.89"/>
    <s v="Erin"/>
  </r>
  <r>
    <n v="1341"/>
    <n v="0"/>
    <s v="Edward Bynum"/>
    <s v="Not Specified"/>
    <n v="7.0000000000000007E-2"/>
    <s v="After Discount"/>
    <n v="3.98"/>
    <n v="0.83"/>
    <s v="Regular Air"/>
    <s v="Home Office"/>
    <s v="Office Supplies"/>
    <s v="Pens &amp; Art Supplies"/>
    <s v="Wrap Bag"/>
    <x v="860"/>
    <n v="0.51"/>
    <s v="United States"/>
    <s v="East"/>
    <s v="Pennsylvania"/>
    <s v="Chambersburg"/>
    <n v="17201"/>
    <x v="154"/>
    <s v="Sat"/>
    <d v="2015-06-09T00:00:00"/>
    <n v="3"/>
    <n v="41.07"/>
    <n v="19"/>
    <n v="70.709999999999994"/>
    <n v="91245"/>
    <n v="0"/>
    <n v="3.91"/>
    <s v="Erin"/>
  </r>
  <r>
    <n v="2432"/>
    <n v="0"/>
    <s v="Lindsay Tate"/>
    <s v="Not Specified"/>
    <n v="0.09"/>
    <s v="After Discount"/>
    <n v="5.4"/>
    <n v="7.78"/>
    <s v="Express Air"/>
    <s v="Consumer"/>
    <s v="Office Supplies"/>
    <s v="Binders and Binder Accessories"/>
    <s v="Small Box"/>
    <x v="477"/>
    <n v="0.37"/>
    <s v="United States"/>
    <s v="Central"/>
    <s v="Oklahoma"/>
    <s v="Midwest City"/>
    <n v="73110"/>
    <x v="154"/>
    <s v="Sat"/>
    <d v="2015-06-08T00:00:00"/>
    <n v="2"/>
    <n v="-34.764499999999998"/>
    <n v="6"/>
    <n v="37.380000000000003"/>
    <n v="89097"/>
    <n v="1"/>
    <n v="5.3100000000000005"/>
    <s v="Chris"/>
  </r>
  <r>
    <n v="1374"/>
    <n v="1"/>
    <s v="Earl Buck"/>
    <s v="Critical"/>
    <n v="0.06"/>
    <s v="After Discount"/>
    <n v="44.01"/>
    <n v="3.5"/>
    <s v="Regular Air"/>
    <s v="Home Office"/>
    <s v="Office Supplies"/>
    <s v="Appliances"/>
    <s v="Small Box"/>
    <x v="862"/>
    <n v="0.59"/>
    <s v="United States"/>
    <s v="West"/>
    <s v="California"/>
    <s v="Stockton"/>
    <n v="95207"/>
    <x v="155"/>
    <s v="Sun"/>
    <d v="2015-06-08T00:00:00"/>
    <n v="1"/>
    <n v="-21.231999999999999"/>
    <n v="1"/>
    <n v="46.94"/>
    <n v="88212"/>
    <n v="1"/>
    <n v="43.949999999999996"/>
    <s v="William"/>
  </r>
  <r>
    <n v="2794"/>
    <n v="0"/>
    <s v="Connie Bunn"/>
    <s v="High"/>
    <n v="7.0000000000000007E-2"/>
    <s v="After Discount"/>
    <n v="4.76"/>
    <n v="0.88"/>
    <s v="Regular Air"/>
    <s v="Corporate"/>
    <s v="Office Supplies"/>
    <s v="Paper"/>
    <s v="Wrap Bag"/>
    <x v="759"/>
    <n v="0.39"/>
    <s v="United States"/>
    <s v="Central"/>
    <s v="Iowa"/>
    <s v="Marshalltown"/>
    <n v="50158"/>
    <x v="155"/>
    <s v="Sun"/>
    <d v="2015-06-07T00:00:00"/>
    <n v="0"/>
    <n v="15.8148"/>
    <n v="5"/>
    <n v="22.92"/>
    <n v="87555"/>
    <n v="1"/>
    <n v="4.6899999999999995"/>
    <s v="Chris"/>
  </r>
  <r>
    <n v="737"/>
    <n v="1"/>
    <s v="Danny Vaughn"/>
    <s v="Low"/>
    <n v="0.02"/>
    <s v="After Discount"/>
    <n v="48.04"/>
    <n v="5.79"/>
    <s v="Regular Air"/>
    <s v="Consumer"/>
    <s v="Office Supplies"/>
    <s v="Paper"/>
    <s v="Small Box"/>
    <x v="694"/>
    <n v="0.37"/>
    <s v="United States"/>
    <s v="East"/>
    <s v="New Jersey"/>
    <s v="Bloomfield"/>
    <n v="7003"/>
    <x v="155"/>
    <s v="Sun"/>
    <d v="2015-06-14T00:00:00"/>
    <n v="7"/>
    <n v="422.45249999999999"/>
    <n v="12"/>
    <n v="612.25"/>
    <n v="90360"/>
    <n v="1"/>
    <n v="48.019999999999996"/>
    <s v="Erin"/>
  </r>
  <r>
    <n v="1384"/>
    <n v="1"/>
    <s v="George McLamb"/>
    <s v="Low"/>
    <n v="0.02"/>
    <s v="After Discount"/>
    <n v="70.97"/>
    <n v="3.5"/>
    <s v="Regular Air"/>
    <s v="Consumer"/>
    <s v="Office Supplies"/>
    <s v="Appliances"/>
    <s v="Small Box"/>
    <x v="685"/>
    <n v="0.59"/>
    <s v="United States"/>
    <s v="South"/>
    <s v="Virginia"/>
    <s v="Alexandria"/>
    <n v="22304"/>
    <x v="155"/>
    <s v="Sun"/>
    <d v="2015-06-14T00:00:00"/>
    <n v="7"/>
    <n v="23.616"/>
    <n v="21"/>
    <n v="1533.59"/>
    <n v="89408"/>
    <n v="1"/>
    <n v="70.95"/>
    <s v="Sam"/>
  </r>
  <r>
    <n v="1672"/>
    <n v="1"/>
    <s v="Sidney Scarborough"/>
    <s v="Low"/>
    <n v="0.02"/>
    <s v="After Discount"/>
    <n v="284.98"/>
    <n v="69.55"/>
    <s v="Delivery Truck"/>
    <s v="Small Business"/>
    <s v="Furniture"/>
    <s v="Chairs &amp; Chairmats"/>
    <s v="Jumbo Drum"/>
    <x v="458"/>
    <n v="0.6"/>
    <s v="United States"/>
    <s v="South"/>
    <s v="Virginia"/>
    <s v="Charlottesville"/>
    <n v="22901"/>
    <x v="155"/>
    <s v="Sun"/>
    <d v="2015-06-12T00:00:00"/>
    <n v="5"/>
    <n v="15.528"/>
    <n v="3"/>
    <n v="926.3"/>
    <n v="86723"/>
    <n v="1"/>
    <n v="284.96000000000004"/>
    <s v="Sam"/>
  </r>
  <r>
    <n v="1672"/>
    <n v="0"/>
    <s v="Sidney Scarborough"/>
    <s v="Low"/>
    <n v="0.08"/>
    <s v="After Discount"/>
    <n v="55.48"/>
    <n v="14.3"/>
    <s v="Regular Air"/>
    <s v="Small Business"/>
    <s v="Office Supplies"/>
    <s v="Paper"/>
    <s v="Small Box"/>
    <x v="270"/>
    <n v="0.37"/>
    <s v="United States"/>
    <s v="South"/>
    <s v="Virginia"/>
    <s v="Charlottesville"/>
    <n v="22901"/>
    <x v="155"/>
    <s v="Sun"/>
    <d v="2015-06-09T00:00:00"/>
    <n v="2"/>
    <n v="-225.56379999999999"/>
    <n v="17"/>
    <n v="942.53"/>
    <n v="86723"/>
    <n v="0"/>
    <n v="55.4"/>
    <s v="Sam"/>
  </r>
  <r>
    <n v="3397"/>
    <n v="0"/>
    <s v="Andrea Shaw"/>
    <s v="Low"/>
    <n v="0"/>
    <s v=" No Discount"/>
    <n v="1270.99"/>
    <n v="19.989999999999998"/>
    <s v="Regular Air"/>
    <s v="Small Business"/>
    <s v="Office Supplies"/>
    <s v="Binders and Binder Accessories"/>
    <s v="Small Box"/>
    <x v="202"/>
    <n v="0.35"/>
    <s v="United States"/>
    <s v="Central"/>
    <s v="Illinois"/>
    <s v="Danville"/>
    <n v="61832"/>
    <x v="155"/>
    <s v="Sun"/>
    <d v="2015-06-09T00:00:00"/>
    <n v="2"/>
    <n v="6384.4389000000001"/>
    <n v="7"/>
    <n v="9252.81"/>
    <n v="87535"/>
    <n v="1"/>
    <n v="1270.99"/>
    <s v="Chris"/>
  </r>
  <r>
    <n v="92"/>
    <n v="0"/>
    <s v="Victoria Baker Hoover"/>
    <s v="Medium"/>
    <n v="0.04"/>
    <s v="After Discount"/>
    <n v="12.98"/>
    <n v="3.14"/>
    <s v="Express Air"/>
    <s v="Corporate"/>
    <s v="Office Supplies"/>
    <s v="Scissors, Rulers and Trimmers"/>
    <s v="Small Pack"/>
    <x v="173"/>
    <n v="0.6"/>
    <s v="United States"/>
    <s v="South"/>
    <s v="Louisiana"/>
    <s v="Terrytown"/>
    <n v="70056"/>
    <x v="155"/>
    <s v="Sun"/>
    <d v="2015-06-09T00:00:00"/>
    <n v="2"/>
    <n v="22.818000000000001"/>
    <n v="16"/>
    <n v="216.04"/>
    <n v="87178"/>
    <n v="1"/>
    <n v="12.940000000000001"/>
    <s v="Sam"/>
  </r>
  <r>
    <n v="2583"/>
    <n v="1"/>
    <s v="Wendy Pridgen Pearce"/>
    <s v="Medium"/>
    <n v="0.04"/>
    <s v="After Discount"/>
    <n v="510.14"/>
    <n v="14.7"/>
    <s v="Delivery Truck"/>
    <s v="Home Office"/>
    <s v="Technology"/>
    <s v="Office Machines"/>
    <s v="Jumbo Drum"/>
    <x v="863"/>
    <n v="0.56000000000000005"/>
    <s v="United States"/>
    <s v="Central"/>
    <s v="Michigan"/>
    <s v="Holland"/>
    <n v="49423"/>
    <x v="155"/>
    <s v="Sun"/>
    <d v="2015-06-09T00:00:00"/>
    <n v="2"/>
    <n v="-251.40389999999999"/>
    <n v="3"/>
    <n v="1527.97"/>
    <n v="89657"/>
    <n v="1"/>
    <n v="510.09999999999997"/>
    <s v="Chris"/>
  </r>
  <r>
    <n v="2583"/>
    <n v="0"/>
    <s v="Wendy Pridgen Pearce"/>
    <s v="Medium"/>
    <n v="0"/>
    <s v=" No Discount"/>
    <n v="4.76"/>
    <n v="3.01"/>
    <s v="Regular Air"/>
    <s v="Home Office"/>
    <s v="Office Supplies"/>
    <s v="Paper"/>
    <s v="Wrap Bag"/>
    <x v="864"/>
    <n v="0.36"/>
    <s v="United States"/>
    <s v="Central"/>
    <s v="Michigan"/>
    <s v="Holland"/>
    <n v="49423"/>
    <x v="155"/>
    <s v="Sun"/>
    <d v="2015-06-09T00:00:00"/>
    <n v="2"/>
    <n v="-2.3450000000000002"/>
    <n v="23"/>
    <n v="110.86"/>
    <n v="89657"/>
    <n v="0"/>
    <n v="4.76"/>
    <s v="Chris"/>
  </r>
  <r>
    <n v="2920"/>
    <n v="1"/>
    <s v="Ernest Peele"/>
    <s v="Medium"/>
    <n v="0.05"/>
    <s v="After Discount"/>
    <n v="535.64"/>
    <n v="14.7"/>
    <s v="Delivery Truck"/>
    <s v="Home Office"/>
    <s v="Technology"/>
    <s v="Office Machines"/>
    <s v="Jumbo Drum"/>
    <x v="473"/>
    <n v="0.59"/>
    <s v="United States"/>
    <s v="Central"/>
    <s v="Illinois"/>
    <s v="Chicago"/>
    <n v="60603"/>
    <x v="155"/>
    <s v="Sun"/>
    <d v="2015-06-09T00:00:00"/>
    <n v="2"/>
    <n v="-1220.9145000000001"/>
    <n v="2"/>
    <n v="1068.5999999999999"/>
    <n v="59365"/>
    <n v="1"/>
    <n v="535.59"/>
    <s v="Chris"/>
  </r>
  <r>
    <n v="3005"/>
    <n v="1"/>
    <s v="Teresa Watts"/>
    <s v="Critical"/>
    <n v="0.05"/>
    <s v="After Discount"/>
    <n v="122.99"/>
    <n v="19.989999999999998"/>
    <s v="Express Air"/>
    <s v="Corporate"/>
    <s v="Office Supplies"/>
    <s v="Binders and Binder Accessories"/>
    <s v="Small Box"/>
    <x v="757"/>
    <n v="0.37"/>
    <s v="United States"/>
    <s v="West"/>
    <s v="Idaho"/>
    <s v="Coeur D Alene"/>
    <n v="83814"/>
    <x v="156"/>
    <s v="Mon"/>
    <d v="2015-06-11T00:00:00"/>
    <n v="3"/>
    <n v="1039.7541000000001"/>
    <n v="12"/>
    <n v="1506.89"/>
    <n v="91389"/>
    <n v="1"/>
    <n v="122.94"/>
    <s v="William"/>
  </r>
  <r>
    <n v="2638"/>
    <n v="1"/>
    <s v="Alicia Wood Shah"/>
    <s v="Low"/>
    <n v="0.05"/>
    <s v="After Discount"/>
    <n v="100.97"/>
    <n v="7.18"/>
    <s v="Express Air"/>
    <s v="Consumer"/>
    <s v="Technology"/>
    <s v="Computer Peripherals"/>
    <s v="Small Box"/>
    <x v="865"/>
    <n v="0.46"/>
    <s v="United States"/>
    <s v="West"/>
    <s v="Idaho"/>
    <s v="Boise"/>
    <n v="83704"/>
    <x v="156"/>
    <s v="Mon"/>
    <d v="2015-06-08T00:00:00"/>
    <n v="0"/>
    <n v="881.46810000000005"/>
    <n v="13"/>
    <n v="1277.49"/>
    <n v="90951"/>
    <n v="1"/>
    <n v="100.92"/>
    <s v="William"/>
  </r>
  <r>
    <n v="3137"/>
    <n v="1"/>
    <s v="Alison Sharp"/>
    <s v="Not Specified"/>
    <n v="0.09"/>
    <s v="After Discount"/>
    <n v="304.99"/>
    <n v="19.989999999999998"/>
    <s v="Regular Air"/>
    <s v="Corporate"/>
    <s v="Office Supplies"/>
    <s v="Binders and Binder Accessories"/>
    <s v="Small Box"/>
    <x v="866"/>
    <n v="0.4"/>
    <s v="United States"/>
    <s v="East"/>
    <s v="New Hampshire"/>
    <s v="Laconia"/>
    <n v="3246"/>
    <x v="156"/>
    <s v="Mon"/>
    <d v="2015-06-09T00:00:00"/>
    <n v="1"/>
    <n v="1623.9494999999999"/>
    <n v="8"/>
    <n v="2353.5500000000002"/>
    <n v="86795"/>
    <n v="1"/>
    <n v="304.90000000000003"/>
    <s v="Erin"/>
  </r>
  <r>
    <n v="349"/>
    <n v="0"/>
    <s v="Kim Weiss"/>
    <s v="Critical"/>
    <n v="0"/>
    <s v=" No Discount"/>
    <n v="8.34"/>
    <n v="2.64"/>
    <s v="Express Air"/>
    <s v="Home Office"/>
    <s v="Office Supplies"/>
    <s v="Scissors, Rulers and Trimmers"/>
    <s v="Small Pack"/>
    <x v="282"/>
    <n v="0.59"/>
    <s v="United States"/>
    <s v="South"/>
    <s v="Florida"/>
    <s v="Miami"/>
    <n v="33132"/>
    <x v="157"/>
    <s v="Tue"/>
    <d v="2015-06-11T00:00:00"/>
    <n v="2"/>
    <n v="5.8624999999999998"/>
    <n v="23"/>
    <n v="212.89"/>
    <n v="17446"/>
    <n v="1"/>
    <n v="8.34"/>
    <s v="Sam"/>
  </r>
  <r>
    <n v="351"/>
    <n v="0"/>
    <s v="Juanita Coley Knox"/>
    <s v="Critical"/>
    <n v="0"/>
    <s v=" No Discount"/>
    <n v="8.34"/>
    <n v="2.64"/>
    <s v="Express Air"/>
    <s v="Home Office"/>
    <s v="Office Supplies"/>
    <s v="Scissors, Rulers and Trimmers"/>
    <s v="Small Pack"/>
    <x v="282"/>
    <n v="0.59"/>
    <s v="United States"/>
    <s v="East"/>
    <s v="New York"/>
    <s v="Watertown"/>
    <n v="13601"/>
    <x v="157"/>
    <s v="Tue"/>
    <d v="2015-06-11T00:00:00"/>
    <n v="2"/>
    <n v="10.5"/>
    <n v="6"/>
    <n v="55.54"/>
    <n v="88685"/>
    <n v="1"/>
    <n v="8.34"/>
    <s v="Erin"/>
  </r>
  <r>
    <n v="2584"/>
    <n v="1"/>
    <s v="Seth Matthews"/>
    <s v="Critical"/>
    <n v="0.04"/>
    <s v="After Discount"/>
    <n v="6.3"/>
    <n v="0.5"/>
    <s v="Regular Air"/>
    <s v="Home Office"/>
    <s v="Office Supplies"/>
    <s v="Labels"/>
    <s v="Small Box"/>
    <x v="264"/>
    <n v="0.39"/>
    <s v="United States"/>
    <s v="Central"/>
    <s v="Michigan"/>
    <s v="Inkster"/>
    <n v="48141"/>
    <x v="157"/>
    <s v="Tue"/>
    <d v="2015-06-11T00:00:00"/>
    <n v="2"/>
    <n v="67.606200000000001"/>
    <n v="15"/>
    <n v="97.98"/>
    <n v="89658"/>
    <n v="1"/>
    <n v="6.26"/>
    <s v="Chris"/>
  </r>
  <r>
    <n v="1151"/>
    <n v="1"/>
    <s v="Edna Huang"/>
    <s v="Low"/>
    <n v="0.05"/>
    <s v="After Discount"/>
    <n v="7.59"/>
    <n v="4"/>
    <s v="Regular Air"/>
    <s v="Corporate"/>
    <s v="Furniture"/>
    <s v="Office Furnishings"/>
    <s v="Wrap Bag"/>
    <x v="540"/>
    <n v="0.42"/>
    <s v="United States"/>
    <s v="East"/>
    <s v="Massachusetts"/>
    <s v="South Hadley"/>
    <n v="1075"/>
    <x v="157"/>
    <s v="Tue"/>
    <d v="2015-06-09T00:00:00"/>
    <n v="0"/>
    <n v="6.0926999999999998"/>
    <n v="1"/>
    <n v="8.83"/>
    <n v="91344"/>
    <n v="1"/>
    <n v="7.54"/>
    <s v="Erin"/>
  </r>
  <r>
    <n v="218"/>
    <n v="1"/>
    <s v="Frances Saunders"/>
    <s v="Medium"/>
    <n v="0.05"/>
    <s v="After Discount"/>
    <n v="119.99"/>
    <n v="56.14"/>
    <s v="Delivery Truck"/>
    <s v="Consumer"/>
    <s v="Technology"/>
    <s v="Office Machines"/>
    <s v="Jumbo Box"/>
    <x v="179"/>
    <n v="0.39"/>
    <s v="United States"/>
    <s v="West"/>
    <s v="Utah"/>
    <s v="Murray"/>
    <n v="84107"/>
    <x v="157"/>
    <s v="Tue"/>
    <d v="2015-06-11T00:00:00"/>
    <n v="2"/>
    <n v="-102.5121"/>
    <n v="6"/>
    <n v="730.37"/>
    <n v="88048"/>
    <n v="1"/>
    <n v="119.94"/>
    <s v="William"/>
  </r>
  <r>
    <n v="3361"/>
    <n v="0"/>
    <s v="Oscar Kenney"/>
    <s v="Medium"/>
    <n v="0.03"/>
    <s v="After Discount"/>
    <n v="4.9800000000000004"/>
    <n v="4.95"/>
    <s v="Regular Air"/>
    <s v="Home Office"/>
    <s v="Office Supplies"/>
    <s v="Binders and Binder Accessories"/>
    <s v="Small Box"/>
    <x v="810"/>
    <n v="0.37"/>
    <s v="United States"/>
    <s v="Central"/>
    <s v="Wisconsin"/>
    <s v="West Bend"/>
    <n v="53095"/>
    <x v="157"/>
    <s v="Tue"/>
    <d v="2015-06-11T00:00:00"/>
    <n v="2"/>
    <n v="-47.995249999999999"/>
    <n v="19"/>
    <n v="95"/>
    <n v="91438"/>
    <n v="1"/>
    <n v="4.95"/>
    <s v="Chris"/>
  </r>
  <r>
    <n v="326"/>
    <n v="1"/>
    <s v="Brenda May"/>
    <s v="Not Specified"/>
    <n v="0.06"/>
    <s v="After Discount"/>
    <n v="7.99"/>
    <n v="5.03"/>
    <s v="Regular Air"/>
    <s v="Consumer"/>
    <s v="Technology"/>
    <s v="Telephones and Communication"/>
    <s v="Medium Box"/>
    <x v="136"/>
    <n v="0.6"/>
    <s v="United States"/>
    <s v="Central"/>
    <s v="Illinois"/>
    <s v="Batavia"/>
    <n v="60510"/>
    <x v="157"/>
    <s v="Tue"/>
    <d v="2015-06-10T00:00:00"/>
    <n v="1"/>
    <n v="-29.172000000000001"/>
    <n v="4"/>
    <n v="28.46"/>
    <n v="90973"/>
    <n v="1"/>
    <n v="7.9300000000000006"/>
    <s v="Chris"/>
  </r>
  <r>
    <n v="3079"/>
    <n v="0"/>
    <s v="Andrew Levine"/>
    <s v="Critical"/>
    <n v="0"/>
    <s v=" No Discount"/>
    <n v="2.21"/>
    <n v="1"/>
    <s v="Express Air"/>
    <s v="Small Business"/>
    <s v="Office Supplies"/>
    <s v="Pens &amp; Art Supplies"/>
    <s v="Wrap Bag"/>
    <x v="867"/>
    <n v="0.38"/>
    <s v="United States"/>
    <s v="East"/>
    <s v="Pennsylvania"/>
    <s v="Philadelphia"/>
    <n v="19112"/>
    <x v="158"/>
    <s v="Wed"/>
    <d v="2015-06-11T00:00:00"/>
    <n v="1"/>
    <n v="10.01"/>
    <n v="33"/>
    <n v="87.18"/>
    <n v="48483"/>
    <n v="1"/>
    <n v="2.21"/>
    <s v="Erin"/>
  </r>
  <r>
    <n v="3243"/>
    <n v="1"/>
    <s v="Marlene Phillips"/>
    <s v="High"/>
    <n v="0"/>
    <s v=" No Discount"/>
    <n v="7.28"/>
    <n v="3.52"/>
    <s v="Regular Air"/>
    <s v="Small Business"/>
    <s v="Technology"/>
    <s v="Computer Peripherals"/>
    <s v="Small Pack"/>
    <x v="868"/>
    <n v="0.68"/>
    <s v="United States"/>
    <s v="East"/>
    <s v="Connecticut"/>
    <s v="Bristol"/>
    <n v="6010"/>
    <x v="158"/>
    <s v="Wed"/>
    <d v="2015-06-10T00:00:00"/>
    <n v="0"/>
    <n v="-25.103999999999999"/>
    <n v="3"/>
    <n v="24.44"/>
    <n v="88329"/>
    <n v="1"/>
    <n v="7.28"/>
    <s v="Erin"/>
  </r>
  <r>
    <n v="254"/>
    <n v="1"/>
    <s v="Brett Hawkins"/>
    <s v="Medium"/>
    <n v="0.1"/>
    <s v="After Discount"/>
    <n v="280.98"/>
    <n v="35.67"/>
    <s v="Delivery Truck"/>
    <s v="Home Office"/>
    <s v="Furniture"/>
    <s v="Tables"/>
    <s v="Jumbo Box"/>
    <x v="869"/>
    <n v="0.66"/>
    <s v="United States"/>
    <s v="West"/>
    <s v="Colorado"/>
    <s v="Highlands Ranch"/>
    <n v="80126"/>
    <x v="158"/>
    <s v="Wed"/>
    <d v="2015-06-11T00:00:00"/>
    <n v="1"/>
    <n v="-53.744999999999997"/>
    <n v="5"/>
    <n v="1332.82"/>
    <n v="86268"/>
    <n v="1"/>
    <n v="280.88"/>
    <s v="William"/>
  </r>
  <r>
    <n v="597"/>
    <n v="1"/>
    <s v="Alexandra Wise"/>
    <s v="Not Specified"/>
    <n v="0.1"/>
    <s v="After Discount"/>
    <n v="6.48"/>
    <n v="5.9"/>
    <s v="Regular Air"/>
    <s v="Small Business"/>
    <s v="Office Supplies"/>
    <s v="Paper"/>
    <s v="Small Box"/>
    <x v="560"/>
    <n v="0.37"/>
    <s v="United States"/>
    <s v="Central"/>
    <s v="Indiana"/>
    <s v="Columbus"/>
    <n v="47201"/>
    <x v="158"/>
    <s v="Wed"/>
    <d v="2015-06-10T00:00:00"/>
    <n v="0"/>
    <n v="-51.634999999999998"/>
    <n v="19"/>
    <n v="116.8"/>
    <n v="86310"/>
    <n v="1"/>
    <n v="6.3800000000000008"/>
    <s v="Chris"/>
  </r>
  <r>
    <n v="2431"/>
    <n v="0"/>
    <s v="Troy Cassidy"/>
    <s v="Not Specified"/>
    <n v="0.05"/>
    <s v="After Discount"/>
    <n v="8.85"/>
    <n v="5.6"/>
    <s v="Regular Air"/>
    <s v="Consumer"/>
    <s v="Office Supplies"/>
    <s v="Binders and Binder Accessories"/>
    <s v="Small Box"/>
    <x v="870"/>
    <n v="0.36"/>
    <s v="United States"/>
    <s v="West"/>
    <s v="California"/>
    <s v="Los Angeles"/>
    <n v="90004"/>
    <x v="158"/>
    <s v="Wed"/>
    <d v="2015-06-11T00:00:00"/>
    <n v="1"/>
    <n v="-9.1769999999999996"/>
    <n v="21"/>
    <n v="199.08"/>
    <n v="24869"/>
    <n v="1"/>
    <n v="8.7999999999999989"/>
    <s v="William"/>
  </r>
  <r>
    <n v="2433"/>
    <n v="1"/>
    <s v="Debra P May"/>
    <s v="Not Specified"/>
    <n v="0.05"/>
    <s v="After Discount"/>
    <n v="8.85"/>
    <n v="5.6"/>
    <s v="Regular Air"/>
    <s v="Consumer"/>
    <s v="Office Supplies"/>
    <s v="Binders and Binder Accessories"/>
    <s v="Small Box"/>
    <x v="870"/>
    <n v="0.36"/>
    <s v="United States"/>
    <s v="Central"/>
    <s v="Oklahoma"/>
    <s v="Moore"/>
    <n v="73160"/>
    <x v="158"/>
    <s v="Wed"/>
    <d v="2015-06-11T00:00:00"/>
    <n v="1"/>
    <n v="-7.3415999999999997"/>
    <n v="5"/>
    <n v="47.4"/>
    <n v="89095"/>
    <n v="1"/>
    <n v="8.7999999999999989"/>
    <s v="Chris"/>
  </r>
  <r>
    <n v="1265"/>
    <n v="1"/>
    <s v="Danielle Kramer"/>
    <s v="Critical"/>
    <n v="0.05"/>
    <s v="After Discount"/>
    <n v="5.28"/>
    <n v="6.26"/>
    <s v="Regular Air"/>
    <s v="Home Office"/>
    <s v="Office Supplies"/>
    <s v="Paper"/>
    <s v="Small Box"/>
    <x v="761"/>
    <n v="0.4"/>
    <s v="United States"/>
    <s v="Central"/>
    <s v="Oklahoma"/>
    <s v="Altus"/>
    <n v="73521"/>
    <x v="159"/>
    <s v="Thu"/>
    <d v="2015-06-12T00:00:00"/>
    <n v="1"/>
    <n v="-11.375999999999999"/>
    <n v="1"/>
    <n v="7.15"/>
    <n v="89729"/>
    <n v="1"/>
    <n v="5.23"/>
    <s v="Chris"/>
  </r>
  <r>
    <n v="2779"/>
    <n v="1"/>
    <s v="Jacob Burgess"/>
    <s v="Critical"/>
    <n v="0.01"/>
    <s v="After Discount"/>
    <n v="35.99"/>
    <n v="5.99"/>
    <s v="Regular Air"/>
    <s v="Corporate"/>
    <s v="Technology"/>
    <s v="Telephones and Communication"/>
    <s v="Wrap Bag"/>
    <x v="442"/>
    <n v="0.38"/>
    <s v="United States"/>
    <s v="South"/>
    <s v="North Carolina"/>
    <s v="Wilson"/>
    <n v="27893"/>
    <x v="159"/>
    <s v="Thu"/>
    <d v="2015-06-12T00:00:00"/>
    <n v="1"/>
    <n v="-60.704000000000001"/>
    <n v="11"/>
    <n v="345.07"/>
    <n v="87161"/>
    <n v="1"/>
    <n v="35.980000000000004"/>
    <s v="Sam"/>
  </r>
  <r>
    <n v="3251"/>
    <n v="1"/>
    <s v="Peter Brooks"/>
    <s v="Critical"/>
    <n v="0.02"/>
    <s v="After Discount"/>
    <n v="5.28"/>
    <n v="6.26"/>
    <s v="Regular Air"/>
    <s v="Corporate"/>
    <s v="Office Supplies"/>
    <s v="Paper"/>
    <s v="Small Box"/>
    <x v="761"/>
    <n v="0.4"/>
    <s v="United States"/>
    <s v="East"/>
    <s v="New York"/>
    <s v="New York City"/>
    <n v="10112"/>
    <x v="159"/>
    <s v="Thu"/>
    <d v="2015-06-12T00:00:00"/>
    <n v="1"/>
    <n v="-131.16"/>
    <n v="76"/>
    <n v="412.72"/>
    <n v="39076"/>
    <n v="1"/>
    <n v="5.2600000000000007"/>
    <s v="Erin"/>
  </r>
  <r>
    <n v="3252"/>
    <n v="0"/>
    <s v="Milton Harrell"/>
    <s v="Critical"/>
    <n v="0.02"/>
    <s v="After Discount"/>
    <n v="5.28"/>
    <n v="6.26"/>
    <s v="Regular Air"/>
    <s v="Corporate"/>
    <s v="Office Supplies"/>
    <s v="Paper"/>
    <s v="Small Box"/>
    <x v="761"/>
    <n v="0.4"/>
    <s v="United States"/>
    <s v="East"/>
    <s v="New York"/>
    <s v="Rotterdam"/>
    <n v="12306"/>
    <x v="159"/>
    <s v="Thu"/>
    <d v="2015-06-12T00:00:00"/>
    <n v="1"/>
    <n v="-65.58"/>
    <n v="19"/>
    <n v="103.18"/>
    <n v="87299"/>
    <n v="1"/>
    <n v="5.2600000000000007"/>
    <s v="Erin"/>
  </r>
  <r>
    <n v="1466"/>
    <n v="1"/>
    <s v="Wesley Reid"/>
    <s v="High"/>
    <n v="0"/>
    <s v=" No Discount"/>
    <n v="65.989999999999995"/>
    <n v="8.99"/>
    <s v="Regular Air"/>
    <s v="Small Business"/>
    <s v="Technology"/>
    <s v="Telephones and Communication"/>
    <s v="Small Box"/>
    <x v="803"/>
    <n v="0.56000000000000005"/>
    <s v="United States"/>
    <s v="Central"/>
    <s v="Nebraska"/>
    <s v="Columbus"/>
    <n v="68601"/>
    <x v="159"/>
    <s v="Thu"/>
    <d v="2015-06-13T00:00:00"/>
    <n v="2"/>
    <n v="253.3032"/>
    <n v="10"/>
    <n v="575.07000000000005"/>
    <n v="91115"/>
    <n v="1"/>
    <n v="65.989999999999995"/>
    <s v="Chris"/>
  </r>
  <r>
    <n v="2649"/>
    <n v="1"/>
    <s v="Leo J Olson"/>
    <s v="High"/>
    <n v="0.01"/>
    <s v="After Discount"/>
    <n v="39.979999999999997"/>
    <n v="4"/>
    <s v="Regular Air"/>
    <s v="Corporate"/>
    <s v="Technology"/>
    <s v="Computer Peripherals"/>
    <s v="Small Box"/>
    <x v="618"/>
    <n v="0.7"/>
    <s v="United States"/>
    <s v="East"/>
    <s v="Maryland"/>
    <s v="Edgewood"/>
    <n v="21040"/>
    <x v="159"/>
    <s v="Thu"/>
    <d v="2015-06-12T00:00:00"/>
    <n v="1"/>
    <n v="-30.808"/>
    <n v="5"/>
    <n v="203.29"/>
    <n v="88814"/>
    <n v="1"/>
    <n v="39.97"/>
    <s v="Erin"/>
  </r>
  <r>
    <n v="3008"/>
    <n v="0"/>
    <s v="Penny Rich"/>
    <s v="High"/>
    <n v="0.01"/>
    <s v="After Discount"/>
    <n v="12.28"/>
    <n v="6.47"/>
    <s v="Regular Air"/>
    <s v="Home Office"/>
    <s v="Office Supplies"/>
    <s v="Paper"/>
    <s v="Small Box"/>
    <x v="793"/>
    <n v="0.38"/>
    <s v="United States"/>
    <s v="Central"/>
    <s v="Minnesota"/>
    <s v="Minnetonka Mills"/>
    <n v="55343"/>
    <x v="159"/>
    <s v="Thu"/>
    <d v="2015-06-12T00:00:00"/>
    <n v="1"/>
    <n v="47.61"/>
    <n v="12"/>
    <n v="160.66"/>
    <n v="89415"/>
    <n v="1"/>
    <n v="12.27"/>
    <s v="Chris"/>
  </r>
  <r>
    <n v="2543"/>
    <n v="1"/>
    <s v="Josephine Dalton"/>
    <s v="Medium"/>
    <n v="0.05"/>
    <s v="After Discount"/>
    <n v="15.68"/>
    <n v="3.73"/>
    <s v="Regular Air"/>
    <s v="Small Business"/>
    <s v="Furniture"/>
    <s v="Office Furnishings"/>
    <s v="Small Pack"/>
    <x v="842"/>
    <n v="0.46"/>
    <s v="United States"/>
    <s v="South"/>
    <s v="Virginia"/>
    <s v="Richmond"/>
    <n v="23223"/>
    <x v="159"/>
    <s v="Thu"/>
    <d v="2015-06-12T00:00:00"/>
    <n v="1"/>
    <n v="3.54"/>
    <n v="17"/>
    <n v="257.48"/>
    <n v="87917"/>
    <n v="1"/>
    <n v="15.629999999999999"/>
    <s v="Sam"/>
  </r>
  <r>
    <n v="2543"/>
    <n v="0"/>
    <s v="Josephine Dalton"/>
    <s v="Medium"/>
    <n v="0.02"/>
    <s v="After Discount"/>
    <n v="195.99"/>
    <n v="4.2"/>
    <s v="Regular Air"/>
    <s v="Small Business"/>
    <s v="Technology"/>
    <s v="Telephones and Communication"/>
    <s v="Small Box"/>
    <x v="871"/>
    <n v="0.56000000000000005"/>
    <s v="United States"/>
    <s v="South"/>
    <s v="Virginia"/>
    <s v="Richmond"/>
    <n v="23223"/>
    <x v="159"/>
    <s v="Thu"/>
    <d v="2015-06-12T00:00:00"/>
    <n v="1"/>
    <n v="40.283999999999999"/>
    <n v="19"/>
    <n v="3194.99"/>
    <n v="87917"/>
    <n v="0"/>
    <n v="195.97"/>
    <s v="Sam"/>
  </r>
  <r>
    <n v="2840"/>
    <n v="0"/>
    <s v="Bob Berg"/>
    <s v="Medium"/>
    <n v="0.05"/>
    <s v="After Discount"/>
    <n v="15.68"/>
    <n v="3.73"/>
    <s v="Regular Air"/>
    <s v="Corporate"/>
    <s v="Furniture"/>
    <s v="Office Furnishings"/>
    <s v="Small Pack"/>
    <x v="842"/>
    <n v="0.46"/>
    <s v="United States"/>
    <s v="South"/>
    <s v="Florida"/>
    <s v="North Miami"/>
    <n v="33161"/>
    <x v="159"/>
    <s v="Thu"/>
    <d v="2015-06-13T00:00:00"/>
    <n v="2"/>
    <n v="1166.6279999999999"/>
    <n v="17"/>
    <n v="260.01"/>
    <n v="87885"/>
    <n v="1"/>
    <n v="15.629999999999999"/>
    <s v="Sam"/>
  </r>
  <r>
    <n v="2840"/>
    <n v="0"/>
    <s v="Bob Berg"/>
    <s v="Medium"/>
    <n v="0"/>
    <s v=" No Discount"/>
    <n v="14.98"/>
    <n v="8.99"/>
    <s v="Regular Air"/>
    <s v="Corporate"/>
    <s v="Furniture"/>
    <s v="Office Furnishings"/>
    <s v="Small Pack"/>
    <x v="479"/>
    <n v="0.39"/>
    <s v="United States"/>
    <s v="South"/>
    <s v="Florida"/>
    <s v="North Miami"/>
    <n v="33161"/>
    <x v="159"/>
    <s v="Thu"/>
    <d v="2015-06-12T00:00:00"/>
    <n v="1"/>
    <n v="-40.604199999999999"/>
    <n v="18"/>
    <n v="273.79000000000002"/>
    <n v="87885"/>
    <n v="0"/>
    <n v="14.98"/>
    <s v="Sam"/>
  </r>
  <r>
    <n v="2840"/>
    <n v="0"/>
    <s v="Bob Berg"/>
    <s v="Medium"/>
    <n v="0.02"/>
    <s v="After Discount"/>
    <n v="38.76"/>
    <n v="13.26"/>
    <s v="Regular Air"/>
    <s v="Corporate"/>
    <s v="Office Supplies"/>
    <s v="Paper"/>
    <s v="Small Box"/>
    <x v="872"/>
    <n v="0.36"/>
    <s v="United States"/>
    <s v="South"/>
    <s v="Florida"/>
    <s v="North Miami"/>
    <n v="33161"/>
    <x v="159"/>
    <s v="Thu"/>
    <d v="2015-06-12T00:00:00"/>
    <n v="1"/>
    <n v="-294.084"/>
    <n v="1"/>
    <n v="44.62"/>
    <n v="87885"/>
    <n v="0"/>
    <n v="38.739999999999995"/>
    <s v="Sam"/>
  </r>
  <r>
    <n v="3078"/>
    <n v="1"/>
    <s v="Kate McKenna"/>
    <s v="Not Specified"/>
    <n v="0.04"/>
    <s v="After Discount"/>
    <n v="35.44"/>
    <n v="5.09"/>
    <s v="Regular Air"/>
    <s v="Small Business"/>
    <s v="Office Supplies"/>
    <s v="Paper"/>
    <s v="Small Box"/>
    <x v="658"/>
    <n v="0.38"/>
    <s v="United States"/>
    <s v="East"/>
    <s v="Ohio"/>
    <s v="Toledo"/>
    <n v="43615"/>
    <x v="159"/>
    <s v="Thu"/>
    <d v="2015-06-11T00:00:00"/>
    <n v="0"/>
    <n v="118.6317"/>
    <n v="5"/>
    <n v="171.93"/>
    <n v="88240"/>
    <n v="1"/>
    <n v="35.4"/>
    <s v="Erin"/>
  </r>
  <r>
    <n v="3078"/>
    <n v="0"/>
    <s v="Kate McKenna"/>
    <s v="Not Specified"/>
    <n v="0.08"/>
    <s v="After Discount"/>
    <n v="3.98"/>
    <n v="0.7"/>
    <s v="Regular Air"/>
    <s v="Small Business"/>
    <s v="Office Supplies"/>
    <s v="Pens &amp; Art Supplies"/>
    <s v="Wrap Bag"/>
    <x v="97"/>
    <n v="0.52"/>
    <s v="United States"/>
    <s v="East"/>
    <s v="Ohio"/>
    <s v="Toledo"/>
    <n v="43615"/>
    <x v="159"/>
    <s v="Thu"/>
    <d v="2015-06-14T00:00:00"/>
    <n v="3"/>
    <n v="23.303999999999998"/>
    <n v="9"/>
    <n v="35.19"/>
    <n v="88240"/>
    <n v="0"/>
    <n v="3.9"/>
    <s v="Erin"/>
  </r>
  <r>
    <n v="3079"/>
    <n v="0"/>
    <s v="Andrew Levine"/>
    <s v="Not Specified"/>
    <n v="0.04"/>
    <s v="After Discount"/>
    <n v="35.44"/>
    <n v="5.09"/>
    <s v="Regular Air"/>
    <s v="Small Business"/>
    <s v="Office Supplies"/>
    <s v="Paper"/>
    <s v="Small Box"/>
    <x v="658"/>
    <n v="0.38"/>
    <s v="United States"/>
    <s v="East"/>
    <s v="Pennsylvania"/>
    <s v="Philadelphia"/>
    <n v="19112"/>
    <x v="159"/>
    <s v="Thu"/>
    <d v="2015-06-11T00:00:00"/>
    <n v="0"/>
    <n v="150.72"/>
    <n v="21"/>
    <n v="722.1"/>
    <n v="53476"/>
    <n v="1"/>
    <n v="35.4"/>
    <s v="Erin"/>
  </r>
  <r>
    <n v="3079"/>
    <n v="0"/>
    <s v="Andrew Levine"/>
    <s v="Not Specified"/>
    <n v="0.08"/>
    <s v="After Discount"/>
    <n v="3.98"/>
    <n v="0.7"/>
    <s v="Regular Air"/>
    <s v="Small Business"/>
    <s v="Office Supplies"/>
    <s v="Pens &amp; Art Supplies"/>
    <s v="Wrap Bag"/>
    <x v="97"/>
    <n v="0.52"/>
    <s v="United States"/>
    <s v="East"/>
    <s v="Pennsylvania"/>
    <s v="Philadelphia"/>
    <n v="19112"/>
    <x v="159"/>
    <s v="Thu"/>
    <d v="2015-06-14T00:00:00"/>
    <n v="3"/>
    <n v="19.420000000000002"/>
    <n v="36"/>
    <n v="140.78"/>
    <n v="53476"/>
    <n v="0"/>
    <n v="3.9"/>
    <s v="Erin"/>
  </r>
  <r>
    <n v="3079"/>
    <n v="0"/>
    <s v="Andrew Levine"/>
    <s v="Not Specified"/>
    <n v="0.01"/>
    <s v="After Discount"/>
    <n v="1.76"/>
    <n v="0.7"/>
    <s v="Regular Air"/>
    <s v="Small Business"/>
    <s v="Office Supplies"/>
    <s v="Pens &amp; Art Supplies"/>
    <s v="Wrap Bag"/>
    <x v="532"/>
    <n v="0.56000000000000005"/>
    <s v="United States"/>
    <s v="East"/>
    <s v="Pennsylvania"/>
    <s v="Philadelphia"/>
    <n v="19112"/>
    <x v="159"/>
    <s v="Thu"/>
    <d v="2015-06-12T00:00:00"/>
    <n v="1"/>
    <n v="3.13"/>
    <n v="71"/>
    <n v="129.72"/>
    <n v="53476"/>
    <n v="0"/>
    <n v="1.75"/>
    <s v="Erin"/>
  </r>
  <r>
    <n v="3079"/>
    <n v="0"/>
    <s v="Andrew Levine"/>
    <s v="Not Specified"/>
    <n v="0.01"/>
    <s v="After Discount"/>
    <n v="193.17"/>
    <n v="19.989999999999998"/>
    <s v="Express Air"/>
    <s v="Small Business"/>
    <s v="Office Supplies"/>
    <s v="Storage &amp; Organization"/>
    <s v="Small Box"/>
    <x v="512"/>
    <n v="0.71"/>
    <s v="United States"/>
    <s v="East"/>
    <s v="Pennsylvania"/>
    <s v="Philadelphia"/>
    <n v="19112"/>
    <x v="159"/>
    <s v="Thu"/>
    <d v="2015-06-11T00:00:00"/>
    <n v="0"/>
    <n v="1141.07"/>
    <n v="63"/>
    <n v="12190.98"/>
    <n v="53476"/>
    <n v="0"/>
    <n v="193.16"/>
    <s v="Erin"/>
  </r>
  <r>
    <n v="2046"/>
    <n v="1"/>
    <s v="Eileen Schwartz"/>
    <s v="Critical"/>
    <n v="0.04"/>
    <s v="After Discount"/>
    <n v="4.28"/>
    <n v="5.68"/>
    <s v="Regular Air"/>
    <s v="Corporate"/>
    <s v="Office Supplies"/>
    <s v="Paper"/>
    <s v="Small Box"/>
    <x v="873"/>
    <n v="0.4"/>
    <s v="United States"/>
    <s v="Central"/>
    <s v="Kansas"/>
    <s v="Liberal"/>
    <n v="67901"/>
    <x v="160"/>
    <s v="Fri"/>
    <d v="2015-06-14T00:00:00"/>
    <n v="2"/>
    <n v="-27.375"/>
    <n v="7"/>
    <n v="31.54"/>
    <n v="88219"/>
    <n v="1"/>
    <n v="4.24"/>
    <s v="Chris"/>
  </r>
  <r>
    <n v="2046"/>
    <n v="0"/>
    <s v="Eileen Schwartz"/>
    <s v="Critical"/>
    <n v="0.06"/>
    <s v="After Discount"/>
    <n v="376.13"/>
    <n v="85.63"/>
    <s v="Delivery Truck"/>
    <s v="Corporate"/>
    <s v="Furniture"/>
    <s v="Tables"/>
    <s v="Jumbo Box"/>
    <x v="874"/>
    <n v="0.74"/>
    <s v="United States"/>
    <s v="Central"/>
    <s v="Kansas"/>
    <s v="Liberal"/>
    <n v="67901"/>
    <x v="160"/>
    <s v="Fri"/>
    <d v="2015-06-14T00:00:00"/>
    <n v="2"/>
    <n v="-435.75749999999999"/>
    <n v="13"/>
    <n v="4634.6899999999996"/>
    <n v="88219"/>
    <n v="0"/>
    <n v="376.07"/>
    <s v="Chris"/>
  </r>
  <r>
    <n v="2046"/>
    <n v="0"/>
    <s v="Eileen Schwartz"/>
    <s v="Critical"/>
    <n v="0.06"/>
    <s v="After Discount"/>
    <n v="424.21"/>
    <n v="110.2"/>
    <s v="Delivery Truck"/>
    <s v="Corporate"/>
    <s v="Furniture"/>
    <s v="Tables"/>
    <s v="Jumbo Box"/>
    <x v="293"/>
    <n v="0.67"/>
    <s v="United States"/>
    <s v="Central"/>
    <s v="Kansas"/>
    <s v="Liberal"/>
    <n v="67901"/>
    <x v="160"/>
    <s v="Fri"/>
    <d v="2015-06-13T00:00:00"/>
    <n v="1"/>
    <n v="682.53"/>
    <n v="17"/>
    <n v="7304.03"/>
    <n v="88219"/>
    <n v="0"/>
    <n v="424.15"/>
    <s v="Chris"/>
  </r>
  <r>
    <n v="2046"/>
    <n v="0"/>
    <s v="Eileen Schwartz"/>
    <s v="Critical"/>
    <n v="0.06"/>
    <s v="After Discount"/>
    <n v="195.99"/>
    <n v="8.99"/>
    <s v="Regular Air"/>
    <s v="Corporate"/>
    <s v="Technology"/>
    <s v="Telephones and Communication"/>
    <s v="Small Box"/>
    <x v="435"/>
    <n v="0.6"/>
    <s v="United States"/>
    <s v="Central"/>
    <s v="Kansas"/>
    <s v="Liberal"/>
    <n v="67901"/>
    <x v="160"/>
    <s v="Fri"/>
    <d v="2015-06-14T00:00:00"/>
    <n v="2"/>
    <n v="-277.22199999999998"/>
    <n v="4"/>
    <n v="632.65"/>
    <n v="88219"/>
    <n v="0"/>
    <n v="195.93"/>
    <s v="Chris"/>
  </r>
  <r>
    <n v="62"/>
    <n v="0"/>
    <s v="Pam Gilbert"/>
    <s v="High"/>
    <n v="0.04"/>
    <s v="After Discount"/>
    <n v="29.14"/>
    <n v="4.8600000000000003"/>
    <s v="Regular Air"/>
    <s v="Corporate"/>
    <s v="Office Supplies"/>
    <s v="Paper"/>
    <s v="Wrap Bag"/>
    <x v="875"/>
    <n v="0.38"/>
    <s v="United States"/>
    <s v="Central"/>
    <s v="Texas"/>
    <s v="Round Rock"/>
    <n v="78664"/>
    <x v="160"/>
    <s v="Fri"/>
    <d v="2015-06-14T00:00:00"/>
    <n v="2"/>
    <n v="349.40910000000002"/>
    <n v="17"/>
    <n v="506.39"/>
    <n v="87408"/>
    <n v="1"/>
    <n v="29.1"/>
    <s v="Chris"/>
  </r>
  <r>
    <n v="387"/>
    <n v="1"/>
    <s v="Angela Howe"/>
    <s v="High"/>
    <n v="0.1"/>
    <s v="After Discount"/>
    <n v="8.8800000000000008"/>
    <n v="6.28"/>
    <s v="Express Air"/>
    <s v="Corporate"/>
    <s v="Office Supplies"/>
    <s v="Binders and Binder Accessories"/>
    <s v="Small Box"/>
    <x v="50"/>
    <n v="0.35"/>
    <s v="United States"/>
    <s v="Central"/>
    <s v="Nebraska"/>
    <s v="Grand Island"/>
    <n v="68801"/>
    <x v="160"/>
    <s v="Fri"/>
    <d v="2015-06-14T00:00:00"/>
    <n v="2"/>
    <n v="-27.283750000000001"/>
    <n v="15"/>
    <n v="126.9"/>
    <n v="90339"/>
    <n v="1"/>
    <n v="8.7800000000000011"/>
    <s v="Chris"/>
  </r>
  <r>
    <n v="1016"/>
    <n v="1"/>
    <s v="Francis Sherrill"/>
    <s v="High"/>
    <n v="0.02"/>
    <s v="After Discount"/>
    <n v="6.48"/>
    <n v="7.86"/>
    <s v="Express Air"/>
    <s v="Home Office"/>
    <s v="Office Supplies"/>
    <s v="Paper"/>
    <s v="Small Box"/>
    <x v="275"/>
    <n v="0.37"/>
    <s v="United States"/>
    <s v="South"/>
    <s v="North Carolina"/>
    <s v="Asheville"/>
    <n v="28806"/>
    <x v="160"/>
    <s v="Fri"/>
    <d v="2015-06-13T00:00:00"/>
    <n v="1"/>
    <n v="111.22199999999999"/>
    <n v="1"/>
    <n v="11.41"/>
    <n v="88389"/>
    <n v="1"/>
    <n v="6.4600000000000009"/>
    <s v="Sam"/>
  </r>
  <r>
    <n v="1745"/>
    <n v="0"/>
    <s v="Herbert Holden"/>
    <s v="High"/>
    <n v="0.04"/>
    <s v="After Discount"/>
    <n v="124.49"/>
    <n v="51.94"/>
    <s v="Delivery Truck"/>
    <s v="Consumer"/>
    <s v="Furniture"/>
    <s v="Tables"/>
    <s v="Jumbo Box"/>
    <x v="367"/>
    <n v="0.63"/>
    <s v="United States"/>
    <s v="South"/>
    <s v="Georgia"/>
    <s v="Atlanta"/>
    <n v="30305"/>
    <x v="160"/>
    <s v="Fri"/>
    <d v="2015-06-14T00:00:00"/>
    <n v="2"/>
    <n v="-247.55157"/>
    <n v="4"/>
    <n v="605.82000000000005"/>
    <n v="12224"/>
    <n v="1"/>
    <n v="124.44999999999999"/>
    <s v="Sam"/>
  </r>
  <r>
    <n v="1745"/>
    <n v="0"/>
    <s v="Herbert Holden"/>
    <s v="High"/>
    <n v="0.1"/>
    <s v="After Discount"/>
    <n v="35.99"/>
    <n v="5"/>
    <s v="Regular Air"/>
    <s v="Consumer"/>
    <s v="Technology"/>
    <s v="Telephones and Communication"/>
    <s v="Wrap Bag"/>
    <x v="587"/>
    <n v="0.82"/>
    <s v="United States"/>
    <s v="South"/>
    <s v="Georgia"/>
    <s v="Atlanta"/>
    <n v="30305"/>
    <x v="160"/>
    <s v="Fri"/>
    <d v="2015-06-12T00:00:00"/>
    <n v="0"/>
    <n v="-277.20924000000002"/>
    <n v="54"/>
    <n v="1569"/>
    <n v="12224"/>
    <n v="0"/>
    <n v="35.89"/>
    <s v="Sam"/>
  </r>
  <r>
    <n v="1748"/>
    <n v="1"/>
    <s v="Helen Simpson"/>
    <s v="High"/>
    <n v="0.04"/>
    <s v="After Discount"/>
    <n v="124.49"/>
    <n v="51.94"/>
    <s v="Delivery Truck"/>
    <s v="Consumer"/>
    <s v="Furniture"/>
    <s v="Tables"/>
    <s v="Jumbo Box"/>
    <x v="367"/>
    <n v="0.63"/>
    <s v="United States"/>
    <s v="Central"/>
    <s v="Oklahoma"/>
    <s v="Enid"/>
    <n v="73703"/>
    <x v="160"/>
    <s v="Fri"/>
    <d v="2015-06-14T00:00:00"/>
    <n v="2"/>
    <n v="-93.064499999999995"/>
    <n v="1"/>
    <n v="151.46"/>
    <n v="87245"/>
    <n v="1"/>
    <n v="124.44999999999999"/>
    <s v="Chris"/>
  </r>
  <r>
    <n v="1781"/>
    <n v="0"/>
    <s v="Jackie Capps"/>
    <s v="High"/>
    <n v="0"/>
    <s v=" No Discount"/>
    <n v="55.48"/>
    <n v="14.3"/>
    <s v="Regular Air"/>
    <s v="Corporate"/>
    <s v="Office Supplies"/>
    <s v="Paper"/>
    <s v="Small Box"/>
    <x v="270"/>
    <n v="0.37"/>
    <s v="United States"/>
    <s v="West"/>
    <s v="California"/>
    <s v="San Carlos"/>
    <n v="94070"/>
    <x v="160"/>
    <s v="Fri"/>
    <d v="2015-06-14T00:00:00"/>
    <n v="2"/>
    <n v="454.44779999999997"/>
    <n v="11"/>
    <n v="658.62"/>
    <n v="89857"/>
    <n v="1"/>
    <n v="55.48"/>
    <s v="William"/>
  </r>
  <r>
    <n v="2257"/>
    <n v="1"/>
    <s v="Bernard Thompson"/>
    <s v="High"/>
    <n v="0.06"/>
    <s v="After Discount"/>
    <n v="6.68"/>
    <n v="6.93"/>
    <s v="Regular Air"/>
    <s v="Corporate"/>
    <s v="Office Supplies"/>
    <s v="Paper"/>
    <s v="Small Box"/>
    <x v="310"/>
    <n v="0.37"/>
    <s v="United States"/>
    <s v="South"/>
    <s v="North Carolina"/>
    <s v="Raleigh"/>
    <n v="27604"/>
    <x v="160"/>
    <s v="Fri"/>
    <d v="2015-06-13T00:00:00"/>
    <n v="1"/>
    <n v="7.6245000000000003"/>
    <n v="14"/>
    <n v="91.92"/>
    <n v="87965"/>
    <n v="1"/>
    <n v="6.62"/>
    <s v="Sam"/>
  </r>
  <r>
    <n v="1466"/>
    <n v="0"/>
    <s v="Wesley Reid"/>
    <s v="Low"/>
    <n v="0.04"/>
    <s v="After Discount"/>
    <n v="130.97999999999999"/>
    <n v="54.74"/>
    <s v="Delivery Truck"/>
    <s v="Small Business"/>
    <s v="Furniture"/>
    <s v="Bookcases"/>
    <s v="Jumbo Box"/>
    <x v="452"/>
    <n v="0.69"/>
    <s v="United States"/>
    <s v="Central"/>
    <s v="Nebraska"/>
    <s v="Columbus"/>
    <n v="68601"/>
    <x v="160"/>
    <s v="Fri"/>
    <d v="2015-06-12T00:00:00"/>
    <n v="0"/>
    <n v="-723.78399999999999"/>
    <n v="14"/>
    <n v="1781.66"/>
    <n v="91116"/>
    <n v="1"/>
    <n v="130.94"/>
    <s v="Chris"/>
  </r>
  <r>
    <n v="1469"/>
    <n v="1"/>
    <s v="Vicki Zhu Daniels"/>
    <s v="Low"/>
    <n v="0.04"/>
    <s v="After Discount"/>
    <n v="105.29"/>
    <n v="10.119999999999999"/>
    <s v="Regular Air"/>
    <s v="Small Business"/>
    <s v="Furniture"/>
    <s v="Office Furnishings"/>
    <s v="Large Box"/>
    <x v="40"/>
    <n v="0.79"/>
    <s v="United States"/>
    <s v="West"/>
    <s v="Utah"/>
    <s v="Clearfield"/>
    <n v="84015"/>
    <x v="160"/>
    <s v="Fri"/>
    <d v="2015-06-16T00:00:00"/>
    <n v="4"/>
    <n v="589.18799999999999"/>
    <n v="9"/>
    <n v="940.64"/>
    <n v="91116"/>
    <n v="0"/>
    <n v="105.25"/>
    <s v="William"/>
  </r>
  <r>
    <n v="1469"/>
    <n v="0"/>
    <s v="Vicki Zhu Daniels"/>
    <s v="Low"/>
    <n v="7.0000000000000007E-2"/>
    <s v="After Discount"/>
    <n v="31.76"/>
    <n v="45.51"/>
    <s v="Delivery Truck"/>
    <s v="Small Business"/>
    <s v="Furniture"/>
    <s v="Tables"/>
    <s v="Jumbo Box"/>
    <x v="207"/>
    <n v="0.65"/>
    <s v="United States"/>
    <s v="West"/>
    <s v="Utah"/>
    <s v="Clearfield"/>
    <n v="84015"/>
    <x v="160"/>
    <s v="Fri"/>
    <d v="2015-06-14T00:00:00"/>
    <n v="2"/>
    <n v="-1314.992"/>
    <n v="18"/>
    <n v="439.27"/>
    <n v="91116"/>
    <n v="0"/>
    <n v="31.69"/>
    <s v="William"/>
  </r>
  <r>
    <n v="3179"/>
    <n v="1"/>
    <s v="Marie Pittman"/>
    <s v="Low"/>
    <n v="7.0000000000000007E-2"/>
    <s v="After Discount"/>
    <n v="35.44"/>
    <n v="7.5"/>
    <s v="Regular Air"/>
    <s v="Corporate"/>
    <s v="Office Supplies"/>
    <s v="Paper"/>
    <s v="Small Box"/>
    <x v="172"/>
    <n v="0.38"/>
    <s v="United States"/>
    <s v="Central"/>
    <s v="Minnesota"/>
    <s v="Owatonna"/>
    <n v="55060"/>
    <x v="160"/>
    <s v="Fri"/>
    <d v="2015-06-19T00:00:00"/>
    <n v="7"/>
    <n v="262.2"/>
    <n v="11"/>
    <n v="380"/>
    <n v="86989"/>
    <n v="1"/>
    <n v="35.369999999999997"/>
    <s v="Chris"/>
  </r>
  <r>
    <n v="550"/>
    <n v="0"/>
    <s v="Edna Monroe Talley"/>
    <s v="Medium"/>
    <n v="0.06"/>
    <s v="After Discount"/>
    <n v="549.99"/>
    <n v="49"/>
    <s v="Delivery Truck"/>
    <s v="Corporate"/>
    <s v="Technology"/>
    <s v="Copiers and Fax"/>
    <s v="Jumbo Drum"/>
    <x v="400"/>
    <n v="0.35"/>
    <s v="United States"/>
    <s v="Central"/>
    <s v="Texas"/>
    <s v="Seguin"/>
    <n v="78155"/>
    <x v="160"/>
    <s v="Fri"/>
    <d v="2015-06-13T00:00:00"/>
    <n v="1"/>
    <n v="4637.4071999999996"/>
    <n v="13"/>
    <n v="6720.88"/>
    <n v="90910"/>
    <n v="1"/>
    <n v="549.93000000000006"/>
    <s v="Chris"/>
  </r>
  <r>
    <n v="550"/>
    <n v="0"/>
    <s v="Edna Monroe Talley"/>
    <s v="Medium"/>
    <n v="0.08"/>
    <s v="After Discount"/>
    <n v="115.99"/>
    <n v="5.99"/>
    <s v="Express Air"/>
    <s v="Corporate"/>
    <s v="Technology"/>
    <s v="Telephones and Communication"/>
    <s v="Small Box"/>
    <x v="876"/>
    <n v="0.56999999999999995"/>
    <s v="United States"/>
    <s v="Central"/>
    <s v="Texas"/>
    <s v="Seguin"/>
    <n v="78155"/>
    <x v="160"/>
    <s v="Fri"/>
    <d v="2015-06-13T00:00:00"/>
    <n v="1"/>
    <n v="-239.54150000000001"/>
    <n v="1"/>
    <n v="102.21"/>
    <n v="90910"/>
    <n v="0"/>
    <n v="115.91"/>
    <s v="Chris"/>
  </r>
  <r>
    <n v="3230"/>
    <n v="0"/>
    <s v="Monica Stuart"/>
    <s v="Critical"/>
    <n v="0.06"/>
    <s v="After Discount"/>
    <n v="4.91"/>
    <n v="5.68"/>
    <s v="Express Air"/>
    <s v="Small Business"/>
    <s v="Office Supplies"/>
    <s v="Binders and Binder Accessories"/>
    <s v="Small Box"/>
    <x v="621"/>
    <n v="0.36"/>
    <s v="United States"/>
    <s v="Central"/>
    <s v="Wisconsin"/>
    <s v="Waukesha"/>
    <n v="53186"/>
    <x v="161"/>
    <s v="Sat"/>
    <d v="2015-06-13T00:00:00"/>
    <n v="0"/>
    <n v="-31.68825"/>
    <n v="10"/>
    <n v="53.89"/>
    <n v="87436"/>
    <n v="1"/>
    <n v="4.8500000000000005"/>
    <s v="Chris"/>
  </r>
  <r>
    <n v="3230"/>
    <n v="0"/>
    <s v="Monica Stuart"/>
    <s v="Critical"/>
    <n v="7.0000000000000007E-2"/>
    <s v="After Discount"/>
    <n v="48.94"/>
    <n v="5.86"/>
    <s v="Express Air"/>
    <s v="Small Business"/>
    <s v="Office Supplies"/>
    <s v="Paper"/>
    <s v="Small Box"/>
    <x v="877"/>
    <n v="0.35"/>
    <s v="United States"/>
    <s v="Central"/>
    <s v="Wisconsin"/>
    <s v="Waukesha"/>
    <n v="53186"/>
    <x v="161"/>
    <s v="Sat"/>
    <d v="2015-06-14T00:00:00"/>
    <n v="1"/>
    <n v="690.7038"/>
    <n v="21"/>
    <n v="1001.02"/>
    <n v="87436"/>
    <n v="0"/>
    <n v="48.87"/>
    <s v="Chris"/>
  </r>
  <r>
    <n v="2143"/>
    <n v="1"/>
    <s v="Lester Sawyer"/>
    <s v="High"/>
    <n v="0.08"/>
    <s v="After Discount"/>
    <n v="17.149999999999999"/>
    <n v="4.96"/>
    <s v="Regular Air"/>
    <s v="Home Office"/>
    <s v="Office Supplies"/>
    <s v="Storage &amp; Organization"/>
    <s v="Small Box"/>
    <x v="201"/>
    <n v="0.57999999999999996"/>
    <s v="United States"/>
    <s v="South"/>
    <s v="Virginia"/>
    <s v="Fairfax"/>
    <n v="20151"/>
    <x v="161"/>
    <s v="Sat"/>
    <d v="2015-06-16T00:00:00"/>
    <n v="3"/>
    <n v="33.659999999999997"/>
    <n v="12"/>
    <n v="200.61"/>
    <n v="87569"/>
    <n v="1"/>
    <n v="17.07"/>
    <s v="Sam"/>
  </r>
  <r>
    <n v="2771"/>
    <n v="1"/>
    <s v="Kevin Wolfe"/>
    <s v="High"/>
    <n v="7.0000000000000007E-2"/>
    <s v="After Discount"/>
    <n v="177.98"/>
    <n v="0.99"/>
    <s v="Regular Air"/>
    <s v="Corporate"/>
    <s v="Office Supplies"/>
    <s v="Appliances"/>
    <s v="Small Box"/>
    <x v="878"/>
    <n v="0.56000000000000005"/>
    <s v="United States"/>
    <s v="South"/>
    <s v="Georgia"/>
    <s v="East Point"/>
    <n v="30344"/>
    <x v="161"/>
    <s v="Sat"/>
    <d v="2015-06-13T00:00:00"/>
    <n v="0"/>
    <n v="-191.548"/>
    <n v="3"/>
    <n v="536.29"/>
    <n v="88974"/>
    <n v="1"/>
    <n v="177.91"/>
    <s v="Sam"/>
  </r>
  <r>
    <n v="1129"/>
    <n v="0"/>
    <s v="Pam Patton"/>
    <s v="Low"/>
    <n v="0.03"/>
    <s v="After Discount"/>
    <n v="30.98"/>
    <n v="6.5"/>
    <s v="Regular Air"/>
    <s v="Corporate"/>
    <s v="Technology"/>
    <s v="Computer Peripherals"/>
    <s v="Small Box"/>
    <x v="879"/>
    <n v="0.79"/>
    <s v="United States"/>
    <s v="East"/>
    <s v="Massachusetts"/>
    <s v="Boston"/>
    <n v="2118"/>
    <x v="161"/>
    <s v="Sat"/>
    <d v="2015-06-17T00:00:00"/>
    <n v="4"/>
    <n v="-144.19999999999999"/>
    <n v="44"/>
    <n v="1332.09"/>
    <n v="39430"/>
    <n v="1"/>
    <n v="30.95"/>
    <s v="Erin"/>
  </r>
  <r>
    <n v="1132"/>
    <n v="0"/>
    <s v="Michael Robbins"/>
    <s v="Low"/>
    <n v="0.03"/>
    <s v="After Discount"/>
    <n v="30.98"/>
    <n v="6.5"/>
    <s v="Regular Air"/>
    <s v="Corporate"/>
    <s v="Technology"/>
    <s v="Computer Peripherals"/>
    <s v="Small Box"/>
    <x v="879"/>
    <n v="0.79"/>
    <s v="United States"/>
    <s v="Central"/>
    <s v="Texas"/>
    <s v="Euless"/>
    <n v="76039"/>
    <x v="161"/>
    <s v="Sat"/>
    <d v="2015-06-17T00:00:00"/>
    <n v="4"/>
    <n v="-115.36"/>
    <n v="11"/>
    <n v="333.02"/>
    <n v="88104"/>
    <n v="1"/>
    <n v="30.95"/>
    <s v="Chris"/>
  </r>
  <r>
    <n v="1505"/>
    <n v="1"/>
    <s v="Kay Schultz"/>
    <s v="Low"/>
    <n v="0"/>
    <s v=" No Discount"/>
    <n v="85.99"/>
    <n v="0.99"/>
    <s v="Regular Air"/>
    <s v="Small Business"/>
    <s v="Technology"/>
    <s v="Telephones and Communication"/>
    <s v="Wrap Bag"/>
    <x v="517"/>
    <n v="0.85"/>
    <s v="United States"/>
    <s v="Central"/>
    <s v="Texas"/>
    <s v="College Station"/>
    <n v="77840"/>
    <x v="161"/>
    <s v="Sat"/>
    <d v="2015-06-18T00:00:00"/>
    <n v="5"/>
    <n v="-138.0368"/>
    <n v="6"/>
    <n v="464.86"/>
    <n v="86181"/>
    <n v="1"/>
    <n v="85.99"/>
    <s v="Chris"/>
  </r>
  <r>
    <n v="5"/>
    <n v="1"/>
    <s v="Ronnie Proctor"/>
    <s v="Not Specified"/>
    <n v="0.02"/>
    <s v="After Discount"/>
    <n v="500.98"/>
    <n v="26"/>
    <s v="Delivery Truck"/>
    <s v="Home Office"/>
    <s v="Furniture"/>
    <s v="Chairs &amp; Chairmats"/>
    <s v="Jumbo Drum"/>
    <x v="725"/>
    <n v="0.6"/>
    <s v="United States"/>
    <s v="West"/>
    <s v="California"/>
    <s v="San Gabriel"/>
    <n v="91776"/>
    <x v="161"/>
    <s v="Sat"/>
    <d v="2015-06-15T00:00:00"/>
    <n v="2"/>
    <n v="4390.3665000000001"/>
    <n v="12"/>
    <n v="6362.85"/>
    <n v="90193"/>
    <n v="1"/>
    <n v="500.96000000000004"/>
    <s v="William"/>
  </r>
  <r>
    <n v="1044"/>
    <n v="0"/>
    <s v="Erin Ballard"/>
    <s v="Critical"/>
    <n v="0.02"/>
    <s v="After Discount"/>
    <n v="209.84"/>
    <n v="21.21"/>
    <s v="Regular Air"/>
    <s v="Home Office"/>
    <s v="Furniture"/>
    <s v="Office Furnishings"/>
    <s v="Large Box"/>
    <x v="45"/>
    <n v="0.59"/>
    <s v="United States"/>
    <s v="West"/>
    <s v="California"/>
    <s v="Los Angeles"/>
    <n v="90004"/>
    <x v="162"/>
    <s v="Sun"/>
    <d v="2015-06-14T00:00:00"/>
    <n v="0"/>
    <n v="2593.14"/>
    <n v="62"/>
    <n v="13546.94"/>
    <n v="28001"/>
    <n v="1"/>
    <n v="209.82"/>
    <s v="William"/>
  </r>
  <r>
    <n v="1044"/>
    <n v="0"/>
    <s v="Erin Ballard"/>
    <s v="Critical"/>
    <n v="0.01"/>
    <s v="After Discount"/>
    <n v="194.3"/>
    <n v="11.54"/>
    <s v="Regular Air"/>
    <s v="Home Office"/>
    <s v="Furniture"/>
    <s v="Office Furnishings"/>
    <s v="Large Box"/>
    <x v="44"/>
    <n v="0.59"/>
    <s v="United States"/>
    <s v="West"/>
    <s v="California"/>
    <s v="Los Angeles"/>
    <n v="90004"/>
    <x v="162"/>
    <s v="Sun"/>
    <d v="2015-06-16T00:00:00"/>
    <n v="2"/>
    <n v="1162.76"/>
    <n v="32"/>
    <n v="6401.65"/>
    <n v="28001"/>
    <n v="0"/>
    <n v="194.29000000000002"/>
    <s v="William"/>
  </r>
  <r>
    <n v="1519"/>
    <n v="1"/>
    <s v="Randall Boykin"/>
    <s v="Critical"/>
    <n v="0.06"/>
    <s v="After Discount"/>
    <n v="55.48"/>
    <n v="4.8499999999999996"/>
    <s v="Regular Air"/>
    <s v="Consumer"/>
    <s v="Office Supplies"/>
    <s v="Paper"/>
    <s v="Small Box"/>
    <x v="880"/>
    <n v="0.37"/>
    <s v="United States"/>
    <s v="East"/>
    <s v="Maine"/>
    <s v="Auburn"/>
    <n v="4210"/>
    <x v="162"/>
    <s v="Sun"/>
    <d v="2015-06-14T00:00:00"/>
    <n v="0"/>
    <n v="711.05190000000005"/>
    <n v="19"/>
    <n v="1030.51"/>
    <n v="89957"/>
    <n v="1"/>
    <n v="55.419999999999995"/>
    <s v="Erin"/>
  </r>
  <r>
    <n v="1522"/>
    <n v="1"/>
    <s v="Earl Watts"/>
    <s v="Critical"/>
    <n v="0.1"/>
    <s v="After Discount"/>
    <n v="122.99"/>
    <n v="70.2"/>
    <s v="Delivery Truck"/>
    <s v="Consumer"/>
    <s v="Furniture"/>
    <s v="Chairs &amp; Chairmats"/>
    <s v="Jumbo Drum"/>
    <x v="256"/>
    <n v="0.74"/>
    <s v="United States"/>
    <s v="Central"/>
    <s v="Minnesota"/>
    <s v="Hopkins"/>
    <n v="55305"/>
    <x v="162"/>
    <s v="Sun"/>
    <d v="2015-06-15T00:00:00"/>
    <n v="1"/>
    <n v="-899.67499999999995"/>
    <n v="17"/>
    <n v="2026.91"/>
    <n v="89957"/>
    <n v="0"/>
    <n v="122.89"/>
    <s v="Chris"/>
  </r>
  <r>
    <n v="3339"/>
    <n v="1"/>
    <s v="Lester Copeland"/>
    <s v="High"/>
    <n v="0.03"/>
    <s v="After Discount"/>
    <n v="2.61"/>
    <n v="0.5"/>
    <s v="Regular Air"/>
    <s v="Consumer"/>
    <s v="Office Supplies"/>
    <s v="Labels"/>
    <s v="Small Box"/>
    <x v="440"/>
    <n v="0.39"/>
    <s v="United States"/>
    <s v="South"/>
    <s v="Florida"/>
    <s v="Titusville"/>
    <n v="32780"/>
    <x v="162"/>
    <s v="Sun"/>
    <d v="2015-06-15T00:00:00"/>
    <n v="1"/>
    <n v="4.0442999999999998"/>
    <n v="7"/>
    <n v="19.02"/>
    <n v="85981"/>
    <n v="1"/>
    <n v="2.58"/>
    <s v="Sam"/>
  </r>
  <r>
    <n v="3339"/>
    <n v="0"/>
    <s v="Lester Copeland"/>
    <s v="High"/>
    <n v="0.01"/>
    <s v="After Discount"/>
    <n v="11.66"/>
    <n v="7.95"/>
    <s v="Regular Air"/>
    <s v="Consumer"/>
    <s v="Office Supplies"/>
    <s v="Pens &amp; Art Supplies"/>
    <s v="Small Pack"/>
    <x v="675"/>
    <n v="0.57999999999999996"/>
    <s v="United States"/>
    <s v="South"/>
    <s v="Florida"/>
    <s v="Titusville"/>
    <n v="32780"/>
    <x v="162"/>
    <s v="Sun"/>
    <d v="2015-06-15T00:00:00"/>
    <n v="1"/>
    <n v="-10.368399999999999"/>
    <n v="16"/>
    <n v="193.87"/>
    <n v="85981"/>
    <n v="0"/>
    <n v="11.65"/>
    <s v="Sam"/>
  </r>
  <r>
    <n v="1644"/>
    <n v="1"/>
    <s v="Sam Woodward"/>
    <s v="Low"/>
    <n v="0.09"/>
    <s v="After Discount"/>
    <n v="107.53"/>
    <n v="5.81"/>
    <s v="Regular Air"/>
    <s v="Small Business"/>
    <s v="Furniture"/>
    <s v="Office Furnishings"/>
    <s v="Medium Box"/>
    <x v="483"/>
    <n v="0.65"/>
    <s v="United States"/>
    <s v="Central"/>
    <s v="Texas"/>
    <s v="Friendswood"/>
    <n v="77546"/>
    <x v="162"/>
    <s v="Sun"/>
    <d v="2015-06-16T00:00:00"/>
    <n v="2"/>
    <n v="69.545100000000005"/>
    <n v="1"/>
    <n v="100.79"/>
    <n v="87342"/>
    <n v="1"/>
    <n v="107.44"/>
    <s v="Chris"/>
  </r>
  <r>
    <n v="1738"/>
    <n v="0"/>
    <s v="Dean Solomon"/>
    <s v="Low"/>
    <n v="0.04"/>
    <s v="After Discount"/>
    <n v="35.44"/>
    <n v="19.989999999999998"/>
    <s v="Regular Air"/>
    <s v="Corporate"/>
    <s v="Office Supplies"/>
    <s v="Paper"/>
    <s v="Small Box"/>
    <x v="711"/>
    <n v="0.38"/>
    <s v="United States"/>
    <s v="South"/>
    <s v="North Carolina"/>
    <s v="Gastonia"/>
    <n v="28052"/>
    <x v="162"/>
    <s v="Sun"/>
    <d v="2015-06-21T00:00:00"/>
    <n v="7"/>
    <n v="-108.27249999999999"/>
    <n v="11"/>
    <n v="406.26"/>
    <n v="85868"/>
    <n v="1"/>
    <n v="35.4"/>
    <s v="Sam"/>
  </r>
  <r>
    <n v="1775"/>
    <n v="1"/>
    <s v="Marlene Kirk"/>
    <s v="Low"/>
    <n v="0.09"/>
    <s v="After Discount"/>
    <n v="12.95"/>
    <n v="4.9800000000000004"/>
    <s v="Regular Air"/>
    <s v="Consumer"/>
    <s v="Office Supplies"/>
    <s v="Binders and Binder Accessories"/>
    <s v="Small Box"/>
    <x v="846"/>
    <n v="0.4"/>
    <s v="United States"/>
    <s v="Central"/>
    <s v="Indiana"/>
    <s v="South Bend"/>
    <n v="46614"/>
    <x v="162"/>
    <s v="Sun"/>
    <d v="2015-06-21T00:00:00"/>
    <n v="7"/>
    <n v="123.89175"/>
    <n v="21"/>
    <n v="269.54000000000002"/>
    <n v="89944"/>
    <n v="1"/>
    <n v="12.86"/>
    <s v="Chris"/>
  </r>
  <r>
    <n v="547"/>
    <n v="1"/>
    <s v="Henry Ball"/>
    <s v="Not Specified"/>
    <n v="0.03"/>
    <s v="After Discount"/>
    <n v="13.73"/>
    <n v="6.85"/>
    <s v="Express Air"/>
    <s v="Corporate"/>
    <s v="Furniture"/>
    <s v="Office Furnishings"/>
    <s v="Wrap Bag"/>
    <x v="565"/>
    <n v="0.54"/>
    <s v="United States"/>
    <s v="East"/>
    <s v="West Virginia"/>
    <s v="Morgantown"/>
    <n v="26501"/>
    <x v="162"/>
    <s v="Sun"/>
    <d v="2015-06-15T00:00:00"/>
    <n v="1"/>
    <n v="39.585299999999997"/>
    <n v="4"/>
    <n v="57.37"/>
    <n v="86250"/>
    <n v="1"/>
    <n v="13.700000000000001"/>
    <s v="Erin"/>
  </r>
  <r>
    <n v="2979"/>
    <n v="0"/>
    <s v="Lloyd Dolan"/>
    <s v="Not Specified"/>
    <n v="0.01"/>
    <s v="After Discount"/>
    <n v="5.84"/>
    <n v="0.83"/>
    <s v="Regular Air"/>
    <s v="Corporate"/>
    <s v="Office Supplies"/>
    <s v="Pens &amp; Art Supplies"/>
    <s v="Wrap Bag"/>
    <x v="805"/>
    <n v="0.49"/>
    <s v="United States"/>
    <s v="Central"/>
    <s v="North Dakota"/>
    <s v="Dickinson"/>
    <n v="58601"/>
    <x v="162"/>
    <s v="Sun"/>
    <d v="2015-06-16T00:00:00"/>
    <n v="2"/>
    <n v="16.091999999999999"/>
    <n v="4"/>
    <n v="23.89"/>
    <n v="86546"/>
    <n v="1"/>
    <n v="5.83"/>
    <s v="Chris"/>
  </r>
  <r>
    <n v="3120"/>
    <n v="1"/>
    <s v="Daniel Christian"/>
    <s v="Not Specified"/>
    <n v="0.08"/>
    <s v="After Discount"/>
    <n v="315.98"/>
    <n v="19.989999999999998"/>
    <s v="Regular Air"/>
    <s v="Home Office"/>
    <s v="Office Supplies"/>
    <s v="Binders and Binder Accessories"/>
    <s v="Small Box"/>
    <x v="703"/>
    <n v="0.38"/>
    <s v="United States"/>
    <s v="South"/>
    <s v="Louisiana"/>
    <s v="New Orleans"/>
    <n v="70117"/>
    <x v="162"/>
    <s v="Sun"/>
    <d v="2015-06-14T00:00:00"/>
    <n v="0"/>
    <n v="44.52"/>
    <n v="9"/>
    <n v="2642.48"/>
    <n v="90160"/>
    <n v="1"/>
    <n v="315.90000000000003"/>
    <s v="Sam"/>
  </r>
  <r>
    <n v="1860"/>
    <n v="1"/>
    <s v="Gina B Hess"/>
    <s v="Critical"/>
    <n v="0.09"/>
    <s v="After Discount"/>
    <n v="5.98"/>
    <n v="1.49"/>
    <s v="Regular Air"/>
    <s v="Home Office"/>
    <s v="Office Supplies"/>
    <s v="Binders and Binder Accessories"/>
    <s v="Small Box"/>
    <x v="515"/>
    <n v="0.39"/>
    <s v="United States"/>
    <s v="East"/>
    <s v="Massachusetts"/>
    <s v="Webster"/>
    <n v="1570"/>
    <x v="163"/>
    <s v="Mon"/>
    <d v="2015-06-17T00:00:00"/>
    <n v="2"/>
    <n v="13.2294"/>
    <n v="5"/>
    <n v="28.01"/>
    <n v="86846"/>
    <n v="1"/>
    <n v="5.8900000000000006"/>
    <s v="Erin"/>
  </r>
  <r>
    <n v="33"/>
    <n v="1"/>
    <s v="Ricky Hensley"/>
    <s v="Not Specified"/>
    <n v="0.03"/>
    <s v="After Discount"/>
    <n v="4.24"/>
    <n v="5.41"/>
    <s v="Regular Air"/>
    <s v="Corporate"/>
    <s v="Office Supplies"/>
    <s v="Binders and Binder Accessories"/>
    <s v="Small Box"/>
    <x v="534"/>
    <n v="0.35"/>
    <s v="United States"/>
    <s v="West"/>
    <s v="Oregon"/>
    <s v="Gresham"/>
    <n v="97030"/>
    <x v="163"/>
    <s v="Mon"/>
    <d v="2015-06-17T00:00:00"/>
    <n v="2"/>
    <n v="-84.437600000000003"/>
    <n v="13"/>
    <n v="58.68"/>
    <n v="89201"/>
    <n v="1"/>
    <n v="4.21"/>
    <s v="William"/>
  </r>
  <r>
    <n v="33"/>
    <n v="0"/>
    <s v="Ricky Hensley"/>
    <s v="Not Specified"/>
    <n v="0.04"/>
    <s v="After Discount"/>
    <n v="2.94"/>
    <n v="0.7"/>
    <s v="Regular Air"/>
    <s v="Corporate"/>
    <s v="Office Supplies"/>
    <s v="Pens &amp; Art Supplies"/>
    <s v="Wrap Bag"/>
    <x v="261"/>
    <n v="0.57999999999999996"/>
    <s v="United States"/>
    <s v="West"/>
    <s v="Oregon"/>
    <s v="Gresham"/>
    <n v="97030"/>
    <x v="163"/>
    <s v="Mon"/>
    <d v="2015-06-16T00:00:00"/>
    <n v="1"/>
    <n v="24.312000000000001"/>
    <n v="18"/>
    <n v="53.1"/>
    <n v="89201"/>
    <n v="0"/>
    <n v="2.9"/>
    <s v="William"/>
  </r>
  <r>
    <n v="736"/>
    <n v="1"/>
    <s v="Meredith Walters"/>
    <s v="Not Specified"/>
    <n v="0.06"/>
    <s v="After Discount"/>
    <n v="350.98"/>
    <n v="30"/>
    <s v="Delivery Truck"/>
    <s v="Consumer"/>
    <s v="Furniture"/>
    <s v="Chairs &amp; Chairmats"/>
    <s v="Jumbo Drum"/>
    <x v="39"/>
    <n v="0.61"/>
    <s v="United States"/>
    <s v="East"/>
    <s v="New Hampshire"/>
    <s v="Salem"/>
    <n v="3079"/>
    <x v="163"/>
    <s v="Mon"/>
    <d v="2015-06-17T00:00:00"/>
    <n v="2"/>
    <n v="797.85599999999999"/>
    <n v="6"/>
    <n v="2016.32"/>
    <n v="90361"/>
    <n v="1"/>
    <n v="350.92"/>
    <s v="Erin"/>
  </r>
  <r>
    <n v="738"/>
    <n v="1"/>
    <s v="Peggy Rowe"/>
    <s v="Not Specified"/>
    <n v="0.02"/>
    <s v="After Discount"/>
    <n v="70.98"/>
    <n v="46.74"/>
    <s v="Delivery Truck"/>
    <s v="Consumer"/>
    <s v="Furniture"/>
    <s v="Bookcases"/>
    <s v="Jumbo Box"/>
    <x v="107"/>
    <n v="0.56000000000000005"/>
    <s v="United States"/>
    <s v="East"/>
    <s v="New Jersey"/>
    <s v="Cranford"/>
    <n v="7016"/>
    <x v="163"/>
    <s v="Mon"/>
    <d v="2015-06-16T00:00:00"/>
    <n v="1"/>
    <n v="-178.21600000000001"/>
    <n v="4"/>
    <n v="313.63"/>
    <n v="90361"/>
    <n v="0"/>
    <n v="70.960000000000008"/>
    <s v="Erin"/>
  </r>
  <r>
    <n v="741"/>
    <n v="1"/>
    <s v="Stacey Hale"/>
    <s v="Not Specified"/>
    <n v="0.04"/>
    <s v="After Discount"/>
    <n v="27.48"/>
    <n v="4"/>
    <s v="Regular Air"/>
    <s v="Consumer"/>
    <s v="Technology"/>
    <s v="Computer Peripherals"/>
    <s v="Small Box"/>
    <x v="653"/>
    <n v="0.75"/>
    <s v="United States"/>
    <s v="East"/>
    <s v="New Jersey"/>
    <s v="Summit"/>
    <n v="7901"/>
    <x v="163"/>
    <s v="Mon"/>
    <d v="2015-06-17T00:00:00"/>
    <n v="2"/>
    <n v="-26.655999999999999"/>
    <n v="15"/>
    <n v="397.17"/>
    <n v="90361"/>
    <n v="0"/>
    <n v="27.44"/>
    <s v="Erin"/>
  </r>
  <r>
    <n v="2183"/>
    <n v="1"/>
    <s v="Sheryl Reese"/>
    <s v="Not Specified"/>
    <n v="0"/>
    <s v=" No Discount"/>
    <n v="1.48"/>
    <n v="0.7"/>
    <s v="Regular Air"/>
    <s v="Home Office"/>
    <s v="Office Supplies"/>
    <s v="Rubber Bands"/>
    <s v="Wrap Bag"/>
    <x v="34"/>
    <n v="0.37"/>
    <s v="United States"/>
    <s v="South"/>
    <s v="Kentucky"/>
    <s v="Owensboro"/>
    <n v="42301"/>
    <x v="163"/>
    <s v="Mon"/>
    <d v="2015-06-17T00:00:00"/>
    <n v="2"/>
    <n v="-203.09800000000001"/>
    <n v="12"/>
    <n v="19.32"/>
    <n v="91571"/>
    <n v="1"/>
    <n v="1.48"/>
    <s v="Sam"/>
  </r>
  <r>
    <n v="2512"/>
    <n v="1"/>
    <s v="Frances Holt"/>
    <s v="Not Specified"/>
    <n v="0.04"/>
    <s v="After Discount"/>
    <n v="6.48"/>
    <n v="9.5399999999999991"/>
    <s v="Regular Air"/>
    <s v="Home Office"/>
    <s v="Office Supplies"/>
    <s v="Paper"/>
    <s v="Small Box"/>
    <x v="702"/>
    <n v="0.37"/>
    <s v="United States"/>
    <s v="East"/>
    <s v="Massachusetts"/>
    <s v="Cambridge"/>
    <n v="2138"/>
    <x v="163"/>
    <s v="Mon"/>
    <d v="2015-06-17T00:00:00"/>
    <n v="2"/>
    <n v="-223.94399999999999"/>
    <n v="19"/>
    <n v="125.37"/>
    <n v="87030"/>
    <n v="1"/>
    <n v="6.44"/>
    <s v="Erin"/>
  </r>
  <r>
    <n v="1038"/>
    <n v="1"/>
    <s v="Jon Hale"/>
    <s v="Critical"/>
    <n v="0.1"/>
    <s v="After Discount"/>
    <n v="7.64"/>
    <n v="5.83"/>
    <s v="Regular Air"/>
    <s v="Corporate"/>
    <s v="Office Supplies"/>
    <s v="Paper"/>
    <s v="Wrap Bag"/>
    <x v="55"/>
    <n v="0.36"/>
    <s v="United States"/>
    <s v="South"/>
    <s v="Florida"/>
    <s v="Belle Glade"/>
    <n v="33430"/>
    <x v="164"/>
    <s v="Tue"/>
    <d v="2015-06-17T00:00:00"/>
    <n v="1"/>
    <n v="-403.18740000000003"/>
    <n v="5"/>
    <n v="39.36"/>
    <n v="90641"/>
    <n v="1"/>
    <n v="7.54"/>
    <s v="Sam"/>
  </r>
  <r>
    <n v="2677"/>
    <n v="1"/>
    <s v="Geoffrey Rivera"/>
    <s v="Critical"/>
    <n v="0.03"/>
    <s v="After Discount"/>
    <n v="41.32"/>
    <n v="58.66"/>
    <s v="Express Air"/>
    <s v="Small Business"/>
    <s v="Furniture"/>
    <s v="Office Furnishings"/>
    <s v="Medium Box"/>
    <x v="881"/>
    <n v="0.76"/>
    <s v="United States"/>
    <s v="South"/>
    <s v="Virginia"/>
    <s v="Winchester"/>
    <n v="22601"/>
    <x v="164"/>
    <s v="Tue"/>
    <d v="2015-06-17T00:00:00"/>
    <n v="1"/>
    <n v="-32.816000000000003"/>
    <n v="10"/>
    <n v="419.27"/>
    <n v="86633"/>
    <n v="1"/>
    <n v="41.29"/>
    <s v="Sam"/>
  </r>
  <r>
    <n v="2677"/>
    <n v="0"/>
    <s v="Geoffrey Rivera"/>
    <s v="Critical"/>
    <n v="0"/>
    <s v=" No Discount"/>
    <n v="6.88"/>
    <n v="2"/>
    <s v="Regular Air"/>
    <s v="Small Business"/>
    <s v="Office Supplies"/>
    <s v="Paper"/>
    <s v="Wrap Bag"/>
    <x v="273"/>
    <n v="0.39"/>
    <s v="United States"/>
    <s v="South"/>
    <s v="Virginia"/>
    <s v="Winchester"/>
    <n v="22601"/>
    <x v="164"/>
    <s v="Tue"/>
    <d v="2015-06-16T00:00:00"/>
    <n v="0"/>
    <n v="-15.61"/>
    <n v="5"/>
    <n v="36"/>
    <n v="86633"/>
    <n v="0"/>
    <n v="6.88"/>
    <s v="Sam"/>
  </r>
  <r>
    <n v="2720"/>
    <n v="1"/>
    <s v="Donna Block"/>
    <s v="Critical"/>
    <n v="0"/>
    <s v=" No Discount"/>
    <n v="40.479999999999997"/>
    <n v="19.989999999999998"/>
    <s v="Regular Air"/>
    <s v="Small Business"/>
    <s v="Technology"/>
    <s v="Computer Peripherals"/>
    <s v="Small Box"/>
    <x v="650"/>
    <n v="0.77"/>
    <s v="United States"/>
    <s v="South"/>
    <s v="Georgia"/>
    <s v="Dalton"/>
    <n v="30721"/>
    <x v="164"/>
    <s v="Tue"/>
    <d v="2015-06-17T00:00:00"/>
    <n v="1"/>
    <n v="-25.634"/>
    <n v="6"/>
    <n v="264.95"/>
    <n v="88766"/>
    <n v="1"/>
    <n v="40.479999999999997"/>
    <s v="Sam"/>
  </r>
  <r>
    <n v="1492"/>
    <n v="1"/>
    <s v="Don Beard"/>
    <s v="High"/>
    <n v="0.04"/>
    <s v="After Discount"/>
    <n v="119.99"/>
    <n v="14"/>
    <s v="Delivery Truck"/>
    <s v="Corporate"/>
    <s v="Technology"/>
    <s v="Office Machines"/>
    <s v="Jumbo Drum"/>
    <x v="679"/>
    <n v="0.36"/>
    <s v="United States"/>
    <s v="Central"/>
    <s v="Missouri"/>
    <s v="Ozark"/>
    <n v="65721"/>
    <x v="164"/>
    <s v="Tue"/>
    <d v="2015-06-18T00:00:00"/>
    <n v="2"/>
    <n v="509.95830000000001"/>
    <n v="6"/>
    <n v="739.07"/>
    <n v="88004"/>
    <n v="1"/>
    <n v="119.94999999999999"/>
    <s v="Chris"/>
  </r>
  <r>
    <n v="2355"/>
    <n v="0"/>
    <s v="Clyde Burnett"/>
    <s v="Medium"/>
    <n v="0.06"/>
    <s v="After Discount"/>
    <n v="146.34"/>
    <n v="43.75"/>
    <s v="Delivery Truck"/>
    <s v="Consumer"/>
    <s v="Furniture"/>
    <s v="Tables"/>
    <s v="Jumbo Box"/>
    <x v="26"/>
    <n v="0.65"/>
    <s v="United States"/>
    <s v="West"/>
    <s v="California"/>
    <s v="Coachella"/>
    <n v="92236"/>
    <x v="164"/>
    <s v="Tue"/>
    <d v="2015-06-18T00:00:00"/>
    <n v="2"/>
    <n v="-89.27"/>
    <n v="12"/>
    <n v="1721.24"/>
    <n v="91306"/>
    <n v="1"/>
    <n v="146.28"/>
    <s v="William"/>
  </r>
  <r>
    <n v="3096"/>
    <n v="0"/>
    <s v="Mike Howard"/>
    <s v="Critical"/>
    <n v="0.04"/>
    <s v="After Discount"/>
    <n v="33.89"/>
    <n v="5.0999999999999996"/>
    <s v="Express Air"/>
    <s v="Consumer"/>
    <s v="Office Supplies"/>
    <s v="Storage &amp; Organization"/>
    <s v="Small Box"/>
    <x v="82"/>
    <n v="0.6"/>
    <s v="United States"/>
    <s v="East"/>
    <s v="Ohio"/>
    <s v="Hilliard"/>
    <n v="43026"/>
    <x v="165"/>
    <s v="Wed"/>
    <d v="2015-06-18T00:00:00"/>
    <n v="1"/>
    <n v="72.983999999999995"/>
    <n v="6"/>
    <n v="200.83"/>
    <n v="86222"/>
    <n v="1"/>
    <n v="33.85"/>
    <s v="Erin"/>
  </r>
  <r>
    <n v="283"/>
    <n v="1"/>
    <s v="Pauline Boyette"/>
    <s v="High"/>
    <n v="0.1"/>
    <s v="After Discount"/>
    <n v="1.68"/>
    <n v="1.57"/>
    <s v="Regular Air"/>
    <s v="Corporate"/>
    <s v="Office Supplies"/>
    <s v="Pens &amp; Art Supplies"/>
    <s v="Wrap Bag"/>
    <x v="175"/>
    <n v="0.59"/>
    <s v="United States"/>
    <s v="East"/>
    <s v="New Jersey"/>
    <s v="Newark"/>
    <n v="7101"/>
    <x v="165"/>
    <s v="Wed"/>
    <d v="2015-06-18T00:00:00"/>
    <n v="1"/>
    <n v="-11.57"/>
    <n v="11"/>
    <n v="18.71"/>
    <n v="89293"/>
    <n v="1"/>
    <n v="1.5799999999999998"/>
    <s v="Erin"/>
  </r>
  <r>
    <n v="286"/>
    <n v="1"/>
    <s v="Virginia Gay"/>
    <s v="Low"/>
    <n v="0"/>
    <s v=" No Discount"/>
    <n v="4.13"/>
    <n v="5.34"/>
    <s v="Regular Air"/>
    <s v="Small Business"/>
    <s v="Office Supplies"/>
    <s v="Binders and Binder Accessories"/>
    <s v="Small Box"/>
    <x v="882"/>
    <n v="0.38"/>
    <s v="United States"/>
    <s v="Central"/>
    <s v="Kansas"/>
    <s v="Shawnee"/>
    <n v="66203"/>
    <x v="165"/>
    <s v="Wed"/>
    <d v="2015-06-21T00:00:00"/>
    <n v="4"/>
    <n v="-61.87"/>
    <n v="9"/>
    <n v="40.950000000000003"/>
    <n v="89761"/>
    <n v="1"/>
    <n v="4.13"/>
    <s v="Chris"/>
  </r>
  <r>
    <n v="286"/>
    <n v="0"/>
    <s v="Virginia Gay"/>
    <s v="Low"/>
    <n v="0.1"/>
    <s v="After Discount"/>
    <n v="130.97999999999999"/>
    <n v="54.74"/>
    <s v="Delivery Truck"/>
    <s v="Small Business"/>
    <s v="Furniture"/>
    <s v="Bookcases"/>
    <s v="Jumbo Box"/>
    <x v="452"/>
    <n v="0.69"/>
    <s v="United States"/>
    <s v="Central"/>
    <s v="Kansas"/>
    <s v="Shawnee"/>
    <n v="66203"/>
    <x v="165"/>
    <s v="Wed"/>
    <d v="2015-06-21T00:00:00"/>
    <n v="4"/>
    <n v="-530.24"/>
    <n v="9"/>
    <n v="1155.73"/>
    <n v="89761"/>
    <n v="0"/>
    <n v="130.88"/>
    <s v="Chris"/>
  </r>
  <r>
    <n v="646"/>
    <n v="1"/>
    <s v="Robin High"/>
    <s v="Low"/>
    <n v="0.03"/>
    <s v="After Discount"/>
    <n v="51.75"/>
    <n v="19.989999999999998"/>
    <s v="Regular Air"/>
    <s v="Corporate"/>
    <s v="Furniture"/>
    <s v="Office Furnishings"/>
    <s v="Small Box"/>
    <x v="883"/>
    <n v="0.55000000000000004"/>
    <s v="United States"/>
    <s v="Central"/>
    <s v="Minnesota"/>
    <s v="Shakopee"/>
    <n v="55379"/>
    <x v="165"/>
    <s v="Wed"/>
    <d v="2015-06-22T00:00:00"/>
    <n v="5"/>
    <n v="261.44400000000002"/>
    <n v="16"/>
    <n v="818.81"/>
    <n v="90735"/>
    <n v="1"/>
    <n v="51.72"/>
    <s v="Chris"/>
  </r>
  <r>
    <n v="1189"/>
    <n v="1"/>
    <s v="Dwight Stephenson"/>
    <s v="Low"/>
    <n v="0.06"/>
    <s v="After Discount"/>
    <n v="10.89"/>
    <n v="4.5"/>
    <s v="Regular Air"/>
    <s v="Consumer"/>
    <s v="Office Supplies"/>
    <s v="Appliances"/>
    <s v="Small Box"/>
    <x v="245"/>
    <n v="0.59"/>
    <s v="United States"/>
    <s v="West"/>
    <s v="California"/>
    <s v="Huntington Beach"/>
    <n v="92646"/>
    <x v="165"/>
    <s v="Wed"/>
    <d v="2015-06-22T00:00:00"/>
    <n v="5"/>
    <n v="-25.111999999999998"/>
    <n v="14"/>
    <n v="149.32"/>
    <n v="87584"/>
    <n v="1"/>
    <n v="10.83"/>
    <s v="William"/>
  </r>
  <r>
    <n v="1189"/>
    <n v="0"/>
    <s v="Dwight Stephenson"/>
    <s v="Low"/>
    <n v="0.03"/>
    <s v="After Discount"/>
    <n v="10.64"/>
    <n v="5.16"/>
    <s v="Regular Air"/>
    <s v="Consumer"/>
    <s v="Furniture"/>
    <s v="Office Furnishings"/>
    <s v="Small Box"/>
    <x v="585"/>
    <n v="0.56999999999999995"/>
    <s v="United States"/>
    <s v="West"/>
    <s v="California"/>
    <s v="Huntington Beach"/>
    <n v="92646"/>
    <x v="165"/>
    <s v="Wed"/>
    <d v="2015-06-22T00:00:00"/>
    <n v="5"/>
    <n v="17.376000000000001"/>
    <n v="16"/>
    <n v="177.01"/>
    <n v="87584"/>
    <n v="0"/>
    <n v="10.610000000000001"/>
    <s v="William"/>
  </r>
  <r>
    <n v="1189"/>
    <n v="0"/>
    <s v="Dwight Stephenson"/>
    <s v="Low"/>
    <n v="0.03"/>
    <s v="After Discount"/>
    <n v="7.96"/>
    <n v="4.95"/>
    <s v="Regular Air"/>
    <s v="Consumer"/>
    <s v="Furniture"/>
    <s v="Office Furnishings"/>
    <s v="Small Box"/>
    <x v="259"/>
    <n v="0.41"/>
    <s v="United States"/>
    <s v="West"/>
    <s v="California"/>
    <s v="Huntington Beach"/>
    <n v="92646"/>
    <x v="165"/>
    <s v="Wed"/>
    <d v="2015-06-19T00:00:00"/>
    <n v="2"/>
    <n v="24.260400000000001"/>
    <n v="4"/>
    <n v="35.159999999999997"/>
    <n v="87584"/>
    <n v="0"/>
    <n v="7.93"/>
    <s v="William"/>
  </r>
  <r>
    <n v="1193"/>
    <n v="0"/>
    <s v="Louis Parrish"/>
    <s v="Low"/>
    <n v="0.03"/>
    <s v="After Discount"/>
    <n v="10.64"/>
    <n v="5.16"/>
    <s v="Regular Air"/>
    <s v="Consumer"/>
    <s v="Furniture"/>
    <s v="Office Furnishings"/>
    <s v="Small Box"/>
    <x v="585"/>
    <n v="0.56999999999999995"/>
    <s v="United States"/>
    <s v="East"/>
    <s v="District of Columbia"/>
    <s v="Washington"/>
    <n v="20016"/>
    <x v="165"/>
    <s v="Wed"/>
    <d v="2015-06-22T00:00:00"/>
    <n v="5"/>
    <n v="14.48"/>
    <n v="63"/>
    <n v="696.96"/>
    <n v="5984"/>
    <n v="1"/>
    <n v="10.610000000000001"/>
    <s v="Erin"/>
  </r>
  <r>
    <n v="1193"/>
    <n v="0"/>
    <s v="Louis Parrish"/>
    <s v="Low"/>
    <n v="0.03"/>
    <s v="After Discount"/>
    <n v="7.96"/>
    <n v="4.95"/>
    <s v="Regular Air"/>
    <s v="Consumer"/>
    <s v="Furniture"/>
    <s v="Office Furnishings"/>
    <s v="Small Box"/>
    <x v="259"/>
    <n v="0.41"/>
    <s v="United States"/>
    <s v="East"/>
    <s v="District of Columbia"/>
    <s v="Washington"/>
    <n v="20016"/>
    <x v="165"/>
    <s v="Wed"/>
    <d v="2015-06-19T00:00:00"/>
    <n v="2"/>
    <n v="22.25"/>
    <n v="17"/>
    <n v="149.41"/>
    <n v="5984"/>
    <n v="0"/>
    <n v="7.93"/>
    <s v="Erin"/>
  </r>
  <r>
    <n v="3098"/>
    <n v="0"/>
    <s v="Lorraine Boykin"/>
    <s v="Low"/>
    <n v="0"/>
    <s v=" No Discount"/>
    <n v="11.7"/>
    <n v="6.96"/>
    <s v="Express Air"/>
    <s v="Consumer"/>
    <s v="Office Supplies"/>
    <s v="Appliances"/>
    <s v="Medium Box"/>
    <x v="240"/>
    <n v="0.5"/>
    <s v="United States"/>
    <s v="East"/>
    <s v="New York"/>
    <s v="Shirley"/>
    <n v="11967"/>
    <x v="165"/>
    <s v="Wed"/>
    <d v="2015-06-19T00:00:00"/>
    <n v="2"/>
    <n v="-11.247999999999999"/>
    <n v="10"/>
    <n v="131.69"/>
    <n v="89315"/>
    <n v="1"/>
    <n v="11.7"/>
    <s v="Erin"/>
  </r>
  <r>
    <n v="907"/>
    <n v="0"/>
    <s v="Rachel Casey"/>
    <s v="Medium"/>
    <n v="0.09"/>
    <s v="After Discount"/>
    <n v="2.6"/>
    <n v="2.4"/>
    <s v="Regular Air"/>
    <s v="Home Office"/>
    <s v="Office Supplies"/>
    <s v="Pens &amp; Art Supplies"/>
    <s v="Wrap Bag"/>
    <x v="100"/>
    <n v="0.57999999999999996"/>
    <s v="United States"/>
    <s v="South"/>
    <s v="Kentucky"/>
    <s v="Henderson"/>
    <n v="42420"/>
    <x v="165"/>
    <s v="Wed"/>
    <d v="2015-06-19T00:00:00"/>
    <n v="2"/>
    <n v="1107.4079999999999"/>
    <n v="12"/>
    <n v="31.73"/>
    <n v="86460"/>
    <n v="1"/>
    <n v="2.5100000000000002"/>
    <s v="Sam"/>
  </r>
  <r>
    <n v="317"/>
    <n v="1"/>
    <s v="Katherine Kearney"/>
    <s v="Not Specified"/>
    <n v="0.09"/>
    <s v="After Discount"/>
    <n v="7.38"/>
    <n v="5.21"/>
    <s v="Regular Air"/>
    <s v="Corporate"/>
    <s v="Furniture"/>
    <s v="Office Furnishings"/>
    <s v="Small Box"/>
    <x v="616"/>
    <n v="0.56000000000000005"/>
    <s v="United States"/>
    <s v="West"/>
    <s v="California"/>
    <s v="Lemon Grove"/>
    <n v="91945"/>
    <x v="165"/>
    <s v="Wed"/>
    <d v="2015-06-18T00:00:00"/>
    <n v="1"/>
    <n v="-27.16"/>
    <n v="9"/>
    <n v="66.55"/>
    <n v="86041"/>
    <n v="1"/>
    <n v="7.29"/>
    <s v="William"/>
  </r>
  <r>
    <n v="317"/>
    <n v="0"/>
    <s v="Katherine Kearney"/>
    <s v="Not Specified"/>
    <n v="0.04"/>
    <s v="After Discount"/>
    <n v="5.98"/>
    <n v="5.15"/>
    <s v="Regular Air"/>
    <s v="Corporate"/>
    <s v="Office Supplies"/>
    <s v="Paper"/>
    <s v="Small Box"/>
    <x v="764"/>
    <n v="0.36"/>
    <s v="United States"/>
    <s v="West"/>
    <s v="California"/>
    <s v="Lemon Grove"/>
    <n v="91945"/>
    <x v="165"/>
    <s v="Wed"/>
    <d v="2015-06-18T00:00:00"/>
    <n v="1"/>
    <n v="-52.344000000000001"/>
    <n v="17"/>
    <n v="103.49"/>
    <n v="86041"/>
    <n v="0"/>
    <n v="5.94"/>
    <s v="William"/>
  </r>
  <r>
    <n v="317"/>
    <n v="0"/>
    <s v="Katherine Kearney"/>
    <s v="Not Specified"/>
    <n v="0.04"/>
    <s v="After Discount"/>
    <n v="15.42"/>
    <n v="10.68"/>
    <s v="Regular Air"/>
    <s v="Corporate"/>
    <s v="Office Supplies"/>
    <s v="Storage &amp; Organization"/>
    <s v="Small Box"/>
    <x v="714"/>
    <n v="0.57999999999999996"/>
    <s v="United States"/>
    <s v="West"/>
    <s v="California"/>
    <s v="Lemon Grove"/>
    <n v="91945"/>
    <x v="165"/>
    <s v="Wed"/>
    <d v="2015-06-18T00:00:00"/>
    <n v="1"/>
    <n v="-119.93600000000001"/>
    <n v="12"/>
    <n v="192.18"/>
    <n v="86041"/>
    <n v="0"/>
    <n v="15.38"/>
    <s v="William"/>
  </r>
  <r>
    <n v="395"/>
    <n v="1"/>
    <s v="Monica McCormick"/>
    <s v="Critical"/>
    <n v="0.04"/>
    <s v="After Discount"/>
    <n v="15.98"/>
    <n v="4"/>
    <s v="Regular Air"/>
    <s v="Corporate"/>
    <s v="Technology"/>
    <s v="Computer Peripherals"/>
    <s v="Small Box"/>
    <x v="601"/>
    <n v="0.37"/>
    <s v="United States"/>
    <s v="South"/>
    <s v="North Carolina"/>
    <s v="Albemarle"/>
    <n v="28001"/>
    <x v="166"/>
    <s v="Thu"/>
    <d v="2015-06-19T00:00:00"/>
    <n v="1"/>
    <n v="-19.207999999999998"/>
    <n v="4"/>
    <n v="64.59"/>
    <n v="86384"/>
    <n v="1"/>
    <n v="15.940000000000001"/>
    <s v="Sam"/>
  </r>
  <r>
    <n v="395"/>
    <n v="0"/>
    <s v="Monica McCormick"/>
    <s v="Critical"/>
    <n v="0.06"/>
    <s v="After Discount"/>
    <n v="22.84"/>
    <n v="5.47"/>
    <s v="Regular Air"/>
    <s v="Corporate"/>
    <s v="Office Supplies"/>
    <s v="Paper"/>
    <s v="Small Box"/>
    <x v="884"/>
    <n v="0.39"/>
    <s v="United States"/>
    <s v="South"/>
    <s v="North Carolina"/>
    <s v="Albemarle"/>
    <n v="28001"/>
    <x v="166"/>
    <s v="Thu"/>
    <d v="2015-06-20T00:00:00"/>
    <n v="2"/>
    <n v="7.44"/>
    <n v="20"/>
    <n v="461.94"/>
    <n v="86384"/>
    <n v="0"/>
    <n v="22.78"/>
    <s v="Sam"/>
  </r>
  <r>
    <n v="152"/>
    <n v="0"/>
    <s v="Kent Kerr"/>
    <s v="Low"/>
    <n v="0.1"/>
    <s v="After Discount"/>
    <n v="39.979999999999997"/>
    <n v="4"/>
    <s v="Regular Air"/>
    <s v="Small Business"/>
    <s v="Technology"/>
    <s v="Computer Peripherals"/>
    <s v="Small Box"/>
    <x v="618"/>
    <n v="0.7"/>
    <s v="United States"/>
    <s v="South"/>
    <s v="Tennessee"/>
    <s v="Knoxville"/>
    <n v="37918"/>
    <x v="166"/>
    <s v="Thu"/>
    <d v="2015-06-22T00:00:00"/>
    <n v="4"/>
    <n v="360.24"/>
    <n v="21"/>
    <n v="772.56"/>
    <n v="89525"/>
    <n v="1"/>
    <n v="39.879999999999995"/>
    <s v="Sam"/>
  </r>
  <r>
    <n v="1958"/>
    <n v="1"/>
    <s v="Vickie Martinez"/>
    <s v="Low"/>
    <n v="0.09"/>
    <s v="After Discount"/>
    <n v="30.98"/>
    <n v="6.5"/>
    <s v="Express Air"/>
    <s v="Consumer"/>
    <s v="Technology"/>
    <s v="Computer Peripherals"/>
    <s v="Small Box"/>
    <x v="781"/>
    <n v="0.64"/>
    <s v="United States"/>
    <s v="West"/>
    <s v="Oregon"/>
    <s v="West Linn"/>
    <n v="97068"/>
    <x v="166"/>
    <s v="Thu"/>
    <d v="2015-06-22T00:00:00"/>
    <n v="4"/>
    <n v="-55.97"/>
    <n v="7"/>
    <n v="204.34"/>
    <n v="89819"/>
    <n v="1"/>
    <n v="30.89"/>
    <s v="William"/>
  </r>
  <r>
    <n v="2954"/>
    <n v="1"/>
    <s v="William Sharma"/>
    <s v="Low"/>
    <n v="0.09"/>
    <s v="After Discount"/>
    <n v="12.22"/>
    <n v="2.85"/>
    <s v="Regular Air"/>
    <s v="Consumer"/>
    <s v="Furniture"/>
    <s v="Office Furnishings"/>
    <s v="Small Pack"/>
    <x v="662"/>
    <n v="0.55000000000000004"/>
    <s v="United States"/>
    <s v="Central"/>
    <s v="Minnesota"/>
    <s v="Maplewood"/>
    <n v="55119"/>
    <x v="166"/>
    <s v="Thu"/>
    <d v="2015-06-25T00:00:00"/>
    <n v="7"/>
    <n v="70.676699999999997"/>
    <n v="9"/>
    <n v="102.43"/>
    <n v="86427"/>
    <n v="1"/>
    <n v="12.13"/>
    <s v="Chris"/>
  </r>
  <r>
    <n v="553"/>
    <n v="0"/>
    <s v="Kristine Connolly"/>
    <s v="Medium"/>
    <n v="0.08"/>
    <s v="After Discount"/>
    <n v="124.49"/>
    <n v="51.94"/>
    <s v="Delivery Truck"/>
    <s v="Corporate"/>
    <s v="Furniture"/>
    <s v="Tables"/>
    <s v="Jumbo Box"/>
    <x v="367"/>
    <n v="0.63"/>
    <s v="United States"/>
    <s v="West"/>
    <s v="California"/>
    <s v="Los Angeles"/>
    <n v="90008"/>
    <x v="166"/>
    <s v="Thu"/>
    <d v="2015-06-19T00:00:00"/>
    <n v="1"/>
    <n v="-500.38"/>
    <n v="56"/>
    <n v="6831.37"/>
    <n v="359"/>
    <n v="1"/>
    <n v="124.41"/>
    <s v="William"/>
  </r>
  <r>
    <n v="555"/>
    <n v="0"/>
    <s v="Walter Young"/>
    <s v="Medium"/>
    <n v="0.08"/>
    <s v="After Discount"/>
    <n v="124.49"/>
    <n v="51.94"/>
    <s v="Delivery Truck"/>
    <s v="Corporate"/>
    <s v="Furniture"/>
    <s v="Tables"/>
    <s v="Jumbo Box"/>
    <x v="367"/>
    <n v="0.63"/>
    <s v="United States"/>
    <s v="West"/>
    <s v="Utah"/>
    <s v="Pleasant Grove"/>
    <n v="84062"/>
    <x v="166"/>
    <s v="Thu"/>
    <d v="2015-06-19T00:00:00"/>
    <n v="1"/>
    <n v="-250.19"/>
    <n v="14"/>
    <n v="1707.84"/>
    <n v="86192"/>
    <n v="1"/>
    <n v="124.41"/>
    <s v="William"/>
  </r>
  <r>
    <n v="2016"/>
    <n v="1"/>
    <s v="Wayne Bean"/>
    <s v="Medium"/>
    <n v="0.1"/>
    <s v="After Discount"/>
    <n v="10.48"/>
    <n v="2.89"/>
    <s v="Regular Air"/>
    <s v="Corporate"/>
    <s v="Office Supplies"/>
    <s v="Pens &amp; Art Supplies"/>
    <s v="Small Pack"/>
    <x v="317"/>
    <n v="0.6"/>
    <s v="United States"/>
    <s v="Central"/>
    <s v="Michigan"/>
    <s v="Southgate"/>
    <n v="48195"/>
    <x v="166"/>
    <s v="Thu"/>
    <d v="2015-06-19T00:00:00"/>
    <n v="1"/>
    <n v="-8.9039999999999999"/>
    <n v="4"/>
    <n v="40.29"/>
    <n v="86874"/>
    <n v="1"/>
    <n v="10.38"/>
    <s v="Chris"/>
  </r>
  <r>
    <n v="594"/>
    <n v="0"/>
    <s v="Charlie Moore"/>
    <s v="Critical"/>
    <n v="0.04"/>
    <s v="After Discount"/>
    <n v="39.479999999999997"/>
    <n v="1.99"/>
    <s v="Regular Air"/>
    <s v="Consumer"/>
    <s v="Technology"/>
    <s v="Computer Peripherals"/>
    <s v="Small Pack"/>
    <x v="404"/>
    <n v="0.54"/>
    <s v="United States"/>
    <s v="Central"/>
    <s v="Indiana"/>
    <s v="Anderson"/>
    <n v="46016"/>
    <x v="167"/>
    <s v="Fri"/>
    <d v="2015-06-22T00:00:00"/>
    <n v="3"/>
    <n v="484.8492"/>
    <n v="18"/>
    <n v="702.68"/>
    <n v="86311"/>
    <n v="1"/>
    <n v="39.44"/>
    <s v="Chris"/>
  </r>
  <r>
    <n v="594"/>
    <n v="0"/>
    <s v="Charlie Moore"/>
    <s v="Critical"/>
    <n v="0.04"/>
    <s v="After Discount"/>
    <n v="3.7"/>
    <n v="1.61"/>
    <s v="Regular Air"/>
    <s v="Consumer"/>
    <s v="Furniture"/>
    <s v="Office Furnishings"/>
    <s v="Wrap Bag"/>
    <x v="885"/>
    <n v="0.44"/>
    <s v="United States"/>
    <s v="Central"/>
    <s v="Indiana"/>
    <s v="Anderson"/>
    <n v="46016"/>
    <x v="167"/>
    <s v="Fri"/>
    <d v="2015-06-20T00:00:00"/>
    <n v="1"/>
    <n v="18"/>
    <n v="18"/>
    <n v="67.239999999999995"/>
    <n v="86311"/>
    <n v="0"/>
    <n v="3.66"/>
    <s v="Chris"/>
  </r>
  <r>
    <n v="1009"/>
    <n v="1"/>
    <s v="Kristin George"/>
    <s v="High"/>
    <n v="0.1"/>
    <s v="After Discount"/>
    <n v="550.98"/>
    <n v="45.7"/>
    <s v="Delivery Truck"/>
    <s v="Corporate"/>
    <s v="Furniture"/>
    <s v="Tables"/>
    <s v="Jumbo Box"/>
    <x v="886"/>
    <n v="0.71"/>
    <s v="United States"/>
    <s v="East"/>
    <s v="Maine"/>
    <s v="Saco"/>
    <n v="4072"/>
    <x v="167"/>
    <s v="Fri"/>
    <d v="2015-06-21T00:00:00"/>
    <n v="2"/>
    <n v="818.54617499999995"/>
    <n v="14"/>
    <n v="6963.67"/>
    <n v="88372"/>
    <n v="1"/>
    <n v="550.88"/>
    <s v="Erin"/>
  </r>
  <r>
    <n v="1956"/>
    <n v="1"/>
    <s v="Justin Frank"/>
    <s v="High"/>
    <n v="0.09"/>
    <s v="After Discount"/>
    <n v="40.98"/>
    <n v="6.5"/>
    <s v="Regular Air"/>
    <s v="Consumer"/>
    <s v="Technology"/>
    <s v="Computer Peripherals"/>
    <s v="Small Box"/>
    <x v="130"/>
    <n v="0.74"/>
    <s v="United States"/>
    <s v="West"/>
    <s v="Colorado"/>
    <s v="Louisville"/>
    <n v="80027"/>
    <x v="167"/>
    <s v="Fri"/>
    <d v="2015-06-21T00:00:00"/>
    <n v="2"/>
    <n v="-50.244999999999997"/>
    <n v="19"/>
    <n v="746.91"/>
    <n v="89820"/>
    <n v="1"/>
    <n v="40.889999999999993"/>
    <s v="William"/>
  </r>
  <r>
    <n v="796"/>
    <n v="0"/>
    <s v="Amanda Conner"/>
    <s v="Not Specified"/>
    <n v="0.1"/>
    <s v="After Discount"/>
    <n v="14.42"/>
    <n v="6.75"/>
    <s v="Regular Air"/>
    <s v="Corporate"/>
    <s v="Office Supplies"/>
    <s v="Appliances"/>
    <s v="Medium Box"/>
    <x v="116"/>
    <n v="0.52"/>
    <s v="United States"/>
    <s v="Central"/>
    <s v="Nebraska"/>
    <s v="Papillion"/>
    <n v="68046"/>
    <x v="167"/>
    <s v="Fri"/>
    <d v="2015-06-22T00:00:00"/>
    <n v="3"/>
    <n v="-20.103999999999999"/>
    <n v="1"/>
    <n v="15.49"/>
    <n v="86869"/>
    <n v="1"/>
    <n v="14.32"/>
    <s v="Chris"/>
  </r>
  <r>
    <n v="2323"/>
    <n v="0"/>
    <s v="Emma Buckley"/>
    <s v="Not Specified"/>
    <n v="0.06"/>
    <s v="After Discount"/>
    <n v="4.9800000000000004"/>
    <n v="4.62"/>
    <s v="Express Air"/>
    <s v="Small Business"/>
    <s v="Technology"/>
    <s v="Computer Peripherals"/>
    <s v="Small Pack"/>
    <x v="392"/>
    <n v="0.64"/>
    <s v="United States"/>
    <s v="West"/>
    <s v="California"/>
    <s v="Coachella"/>
    <n v="92236"/>
    <x v="167"/>
    <s v="Fri"/>
    <d v="2015-06-19T00:00:00"/>
    <n v="0"/>
    <n v="-27.004999999999999"/>
    <n v="7"/>
    <n v="38.74"/>
    <n v="88722"/>
    <n v="1"/>
    <n v="4.9200000000000008"/>
    <s v="William"/>
  </r>
  <r>
    <n v="3138"/>
    <n v="1"/>
    <s v="Herbert Donnelly Swanson"/>
    <s v="Not Specified"/>
    <n v="0.05"/>
    <s v="After Discount"/>
    <n v="4.0599999999999996"/>
    <n v="6.89"/>
    <s v="Express Air"/>
    <s v="Corporate"/>
    <s v="Office Supplies"/>
    <s v="Appliances"/>
    <s v="Small Box"/>
    <x v="410"/>
    <n v="0.6"/>
    <s v="United States"/>
    <s v="East"/>
    <s v="New Hampshire"/>
    <s v="Londonderry"/>
    <n v="3053"/>
    <x v="167"/>
    <s v="Fri"/>
    <d v="2015-06-21T00:00:00"/>
    <n v="2"/>
    <n v="-122.83499999999999"/>
    <n v="22"/>
    <n v="92.57"/>
    <n v="86796"/>
    <n v="1"/>
    <n v="4.01"/>
    <s v="Erin"/>
  </r>
  <r>
    <n v="3167"/>
    <n v="1"/>
    <s v="Ray Silverman"/>
    <s v="Not Specified"/>
    <n v="7.0000000000000007E-2"/>
    <s v="After Discount"/>
    <n v="280.98"/>
    <n v="57"/>
    <s v="Delivery Truck"/>
    <s v="Corporate"/>
    <s v="Furniture"/>
    <s v="Chairs &amp; Chairmats"/>
    <s v="Jumbo Drum"/>
    <x v="276"/>
    <n v="0.78"/>
    <s v="United States"/>
    <s v="South"/>
    <s v="Florida"/>
    <s v="Ponte Vedra Beach"/>
    <n v="32004"/>
    <x v="167"/>
    <s v="Fri"/>
    <d v="2015-06-20T00:00:00"/>
    <n v="1"/>
    <n v="-283.9914"/>
    <n v="14"/>
    <n v="3936.61"/>
    <n v="86491"/>
    <n v="1"/>
    <n v="280.91000000000003"/>
    <s v="Sam"/>
  </r>
  <r>
    <n v="3167"/>
    <n v="0"/>
    <s v="Ray Silverman"/>
    <s v="Not Specified"/>
    <n v="0"/>
    <s v=" No Discount"/>
    <n v="4.9800000000000004"/>
    <n v="7.44"/>
    <s v="Regular Air"/>
    <s v="Corporate"/>
    <s v="Office Supplies"/>
    <s v="Paper"/>
    <s v="Small Box"/>
    <x v="684"/>
    <n v="0.36"/>
    <s v="United States"/>
    <s v="South"/>
    <s v="Florida"/>
    <s v="Ponte Vedra Beach"/>
    <n v="32004"/>
    <x v="167"/>
    <s v="Fri"/>
    <d v="2015-06-21T00:00:00"/>
    <n v="2"/>
    <n v="-195.34200000000001"/>
    <n v="15"/>
    <n v="78.31"/>
    <n v="86491"/>
    <n v="0"/>
    <n v="4.9800000000000004"/>
    <s v="Sam"/>
  </r>
  <r>
    <n v="3167"/>
    <n v="0"/>
    <s v="Ray Silverman"/>
    <s v="Not Specified"/>
    <n v="0.1"/>
    <s v="After Discount"/>
    <n v="3.98"/>
    <n v="0.83"/>
    <s v="Regular Air"/>
    <s v="Corporate"/>
    <s v="Office Supplies"/>
    <s v="Pens &amp; Art Supplies"/>
    <s v="Wrap Bag"/>
    <x v="860"/>
    <n v="0.51"/>
    <s v="United States"/>
    <s v="South"/>
    <s v="Florida"/>
    <s v="Ponte Vedra Beach"/>
    <n v="32004"/>
    <x v="167"/>
    <s v="Fri"/>
    <d v="2015-06-21T00:00:00"/>
    <n v="2"/>
    <n v="-89.709199999999996"/>
    <n v="11"/>
    <n v="42.46"/>
    <n v="86491"/>
    <n v="0"/>
    <n v="3.88"/>
    <s v="Sam"/>
  </r>
  <r>
    <n v="491"/>
    <n v="0"/>
    <s v="Toni Swanson"/>
    <s v="Critical"/>
    <n v="0.02"/>
    <s v="After Discount"/>
    <n v="1360.14"/>
    <n v="14.7"/>
    <s v="Delivery Truck"/>
    <s v="Consumer"/>
    <s v="Technology"/>
    <s v="Office Machines"/>
    <s v="Jumbo Drum"/>
    <x v="855"/>
    <n v="0.59"/>
    <s v="United States"/>
    <s v="East"/>
    <s v="New York"/>
    <s v="New York City"/>
    <n v="10154"/>
    <x v="168"/>
    <s v="Sat"/>
    <d v="2015-06-22T00:00:00"/>
    <n v="2"/>
    <n v="2028.12"/>
    <n v="22"/>
    <n v="31670.6"/>
    <n v="6562"/>
    <n v="1"/>
    <n v="1360.1200000000001"/>
    <s v="Erin"/>
  </r>
  <r>
    <n v="494"/>
    <n v="0"/>
    <s v="Jimmy Alston Holder"/>
    <s v="Critical"/>
    <n v="0.02"/>
    <s v="After Discount"/>
    <n v="1360.14"/>
    <n v="14.7"/>
    <s v="Delivery Truck"/>
    <s v="Consumer"/>
    <s v="Technology"/>
    <s v="Office Machines"/>
    <s v="Jumbo Drum"/>
    <x v="855"/>
    <n v="0.59"/>
    <s v="United States"/>
    <s v="West"/>
    <s v="Washington"/>
    <s v="Seattle"/>
    <n v="98115"/>
    <x v="168"/>
    <s v="Sat"/>
    <d v="2015-06-22T00:00:00"/>
    <n v="2"/>
    <n v="3042.18"/>
    <n v="6"/>
    <n v="8637.44"/>
    <n v="88908"/>
    <n v="1"/>
    <n v="1360.1200000000001"/>
    <s v="William"/>
  </r>
  <r>
    <n v="896"/>
    <n v="0"/>
    <s v="Jennifer Siegel"/>
    <s v="Critical"/>
    <n v="0.06"/>
    <s v="After Discount"/>
    <n v="47.98"/>
    <n v="3.61"/>
    <s v="Regular Air"/>
    <s v="Corporate"/>
    <s v="Technology"/>
    <s v="Computer Peripherals"/>
    <s v="Small Pack"/>
    <x v="398"/>
    <n v="0.71"/>
    <s v="United States"/>
    <s v="Central"/>
    <s v="Texas"/>
    <s v="Denton"/>
    <n v="76201"/>
    <x v="168"/>
    <s v="Sat"/>
    <d v="2015-06-22T00:00:00"/>
    <n v="2"/>
    <n v="35.954999999999998"/>
    <n v="11"/>
    <n v="517.67999999999995"/>
    <n v="90167"/>
    <n v="1"/>
    <n v="47.919999999999995"/>
    <s v="Chris"/>
  </r>
  <r>
    <n v="2352"/>
    <n v="1"/>
    <s v="Kerry Beach"/>
    <s v="Critical"/>
    <n v="0.06"/>
    <s v="After Discount"/>
    <n v="59.76"/>
    <n v="9.7100000000000009"/>
    <s v="Regular Air"/>
    <s v="Consumer"/>
    <s v="Office Supplies"/>
    <s v="Storage &amp; Organization"/>
    <s v="Small Box"/>
    <x v="632"/>
    <n v="0.56999999999999995"/>
    <s v="United States"/>
    <s v="East"/>
    <s v="Maryland"/>
    <s v="Cumberland"/>
    <n v="21501"/>
    <x v="168"/>
    <s v="Sat"/>
    <d v="2015-06-23T00:00:00"/>
    <n v="3"/>
    <n v="756.67470000000003"/>
    <n v="18"/>
    <n v="1096.6300000000001"/>
    <n v="86165"/>
    <n v="1"/>
    <n v="59.699999999999996"/>
    <s v="Erin"/>
  </r>
  <r>
    <n v="2352"/>
    <n v="0"/>
    <s v="Kerry Beach"/>
    <s v="Critical"/>
    <n v="7.0000000000000007E-2"/>
    <s v="After Discount"/>
    <n v="195.99"/>
    <n v="4.2"/>
    <s v="Regular Air"/>
    <s v="Consumer"/>
    <s v="Technology"/>
    <s v="Telephones and Communication"/>
    <s v="Small Box"/>
    <x v="871"/>
    <n v="0.56000000000000005"/>
    <s v="United States"/>
    <s v="East"/>
    <s v="Maryland"/>
    <s v="Cumberland"/>
    <n v="21501"/>
    <x v="168"/>
    <s v="Sat"/>
    <d v="2015-06-23T00:00:00"/>
    <n v="3"/>
    <n v="-222.34299999999999"/>
    <n v="4"/>
    <n v="632.12"/>
    <n v="86165"/>
    <n v="0"/>
    <n v="195.92000000000002"/>
    <s v="Erin"/>
  </r>
  <r>
    <n v="1123"/>
    <n v="0"/>
    <s v="Peggy Lanier"/>
    <s v="High"/>
    <n v="0.09"/>
    <s v="After Discount"/>
    <n v="175.99"/>
    <n v="4.99"/>
    <s v="Regular Air"/>
    <s v="Small Business"/>
    <s v="Technology"/>
    <s v="Telephones and Communication"/>
    <s v="Small Box"/>
    <x v="402"/>
    <n v="0.59"/>
    <s v="United States"/>
    <s v="West"/>
    <s v="California"/>
    <s v="Roseville"/>
    <n v="95661"/>
    <x v="168"/>
    <s v="Sat"/>
    <d v="2015-06-22T00:00:00"/>
    <n v="2"/>
    <n v="2169.7464"/>
    <n v="22"/>
    <n v="3144.56"/>
    <n v="87016"/>
    <n v="1"/>
    <n v="175.9"/>
    <s v="William"/>
  </r>
  <r>
    <n v="1124"/>
    <n v="1"/>
    <s v="Randy Jiang"/>
    <s v="High"/>
    <n v="0.09"/>
    <s v="After Discount"/>
    <n v="160.97999999999999"/>
    <n v="35.020000000000003"/>
    <s v="Delivery Truck"/>
    <s v="Small Business"/>
    <s v="Furniture"/>
    <s v="Bookcases"/>
    <s v="Jumbo Box"/>
    <x v="561"/>
    <n v="0.72"/>
    <s v="United States"/>
    <s v="East"/>
    <s v="Connecticut"/>
    <s v="Norwich"/>
    <n v="6360"/>
    <x v="168"/>
    <s v="Sat"/>
    <d v="2015-06-21T00:00:00"/>
    <n v="1"/>
    <n v="-229.93"/>
    <n v="18"/>
    <n v="2653.02"/>
    <n v="87016"/>
    <n v="0"/>
    <n v="160.88999999999999"/>
    <s v="Erin"/>
  </r>
  <r>
    <n v="1432"/>
    <n v="0"/>
    <s v="Kerry Green"/>
    <s v="Low"/>
    <n v="7.0000000000000007E-2"/>
    <s v="After Discount"/>
    <n v="10.98"/>
    <n v="4.8"/>
    <s v="Regular Air"/>
    <s v="Corporate"/>
    <s v="Office Supplies"/>
    <s v="Envelopes"/>
    <s v="Small Box"/>
    <x v="476"/>
    <n v="0.36"/>
    <s v="United States"/>
    <s v="Central"/>
    <s v="Indiana"/>
    <s v="Indianapolis"/>
    <n v="46203"/>
    <x v="168"/>
    <s v="Sat"/>
    <d v="2015-06-27T00:00:00"/>
    <n v="7"/>
    <n v="52.92"/>
    <n v="16"/>
    <n v="165.21"/>
    <n v="86827"/>
    <n v="1"/>
    <n v="10.91"/>
    <s v="Chris"/>
  </r>
  <r>
    <n v="491"/>
    <n v="0"/>
    <s v="Toni Swanson"/>
    <s v="Not Specified"/>
    <n v="0.02"/>
    <s v="After Discount"/>
    <n v="9.06"/>
    <n v="9.86"/>
    <s v="Regular Air"/>
    <s v="Consumer"/>
    <s v="Office Supplies"/>
    <s v="Paper"/>
    <s v="Small Box"/>
    <x v="722"/>
    <n v="0.4"/>
    <s v="United States"/>
    <s v="East"/>
    <s v="New York"/>
    <s v="New York City"/>
    <n v="10154"/>
    <x v="168"/>
    <s v="Sat"/>
    <d v="2015-06-22T00:00:00"/>
    <n v="2"/>
    <n v="-63.51"/>
    <n v="24"/>
    <n v="239.82"/>
    <n v="42852"/>
    <n v="1"/>
    <n v="9.0400000000000009"/>
    <s v="Erin"/>
  </r>
  <r>
    <n v="494"/>
    <n v="0"/>
    <s v="Jimmy Alston Holder"/>
    <s v="Not Specified"/>
    <n v="0.02"/>
    <s v="After Discount"/>
    <n v="9.06"/>
    <n v="9.86"/>
    <s v="Regular Air"/>
    <s v="Consumer"/>
    <s v="Office Supplies"/>
    <s v="Paper"/>
    <s v="Small Box"/>
    <x v="722"/>
    <n v="0.4"/>
    <s v="United States"/>
    <s v="West"/>
    <s v="Washington"/>
    <s v="Seattle"/>
    <n v="98115"/>
    <x v="168"/>
    <s v="Sat"/>
    <d v="2015-06-22T00:00:00"/>
    <n v="2"/>
    <n v="-31.754999999999999"/>
    <n v="6"/>
    <n v="59.95"/>
    <n v="88908"/>
    <n v="0"/>
    <n v="9.0400000000000009"/>
    <s v="William"/>
  </r>
  <r>
    <n v="1424"/>
    <n v="0"/>
    <s v="Robyn Zhou"/>
    <s v="Not Specified"/>
    <n v="0.05"/>
    <s v="After Discount"/>
    <n v="8.0399999999999991"/>
    <n v="8.94"/>
    <s v="Regular Air"/>
    <s v="Home Office"/>
    <s v="Office Supplies"/>
    <s v="Binders and Binder Accessories"/>
    <s v="Small Box"/>
    <x v="678"/>
    <n v="0.4"/>
    <s v="United States"/>
    <s v="West"/>
    <s v="Colorado"/>
    <s v="Englewood"/>
    <n v="80112"/>
    <x v="168"/>
    <s v="Sat"/>
    <d v="2015-06-22T00:00:00"/>
    <n v="2"/>
    <n v="-164.3948"/>
    <n v="15"/>
    <n v="121.36"/>
    <n v="89449"/>
    <n v="1"/>
    <n v="7.9899999999999993"/>
    <s v="William"/>
  </r>
  <r>
    <n v="2487"/>
    <n v="0"/>
    <s v="Michelle Bryant Phillips"/>
    <s v="Not Specified"/>
    <n v="0.04"/>
    <s v="After Discount"/>
    <n v="3.08"/>
    <n v="0.99"/>
    <s v="Regular Air"/>
    <s v="Small Business"/>
    <s v="Office Supplies"/>
    <s v="Labels"/>
    <s v="Small Box"/>
    <x v="204"/>
    <n v="0.37"/>
    <s v="United States"/>
    <s v="South"/>
    <s v="Georgia"/>
    <s v="Tucker"/>
    <n v="30084"/>
    <x v="168"/>
    <s v="Sat"/>
    <d v="2015-06-21T00:00:00"/>
    <n v="1"/>
    <n v="257.08319999999998"/>
    <n v="14"/>
    <n v="43.41"/>
    <n v="91415"/>
    <n v="1"/>
    <n v="3.04"/>
    <s v="Sam"/>
  </r>
  <r>
    <n v="2487"/>
    <n v="0"/>
    <s v="Michelle Bryant Phillips"/>
    <s v="Not Specified"/>
    <n v="0.1"/>
    <s v="After Discount"/>
    <n v="2.78"/>
    <n v="1.25"/>
    <s v="Regular Air"/>
    <s v="Small Business"/>
    <s v="Office Supplies"/>
    <s v="Pens &amp; Art Supplies"/>
    <s v="Wrap Bag"/>
    <x v="110"/>
    <n v="0.59"/>
    <s v="United States"/>
    <s v="South"/>
    <s v="Georgia"/>
    <s v="Tucker"/>
    <n v="30084"/>
    <x v="168"/>
    <s v="Sat"/>
    <d v="2015-06-21T00:00:00"/>
    <n v="1"/>
    <n v="0.78539999999999999"/>
    <n v="18"/>
    <n v="46.42"/>
    <n v="91415"/>
    <n v="0"/>
    <n v="2.6799999999999997"/>
    <s v="Sam"/>
  </r>
  <r>
    <n v="2713"/>
    <n v="1"/>
    <s v="Lynda Banks"/>
    <s v="Critical"/>
    <n v="7.0000000000000007E-2"/>
    <s v="After Discount"/>
    <n v="2.88"/>
    <n v="0.5"/>
    <s v="Regular Air"/>
    <s v="Corporate"/>
    <s v="Office Supplies"/>
    <s v="Labels"/>
    <s v="Small Box"/>
    <x v="887"/>
    <n v="0.39"/>
    <s v="United States"/>
    <s v="Central"/>
    <s v="Michigan"/>
    <s v="Kalamazoo"/>
    <n v="49001"/>
    <x v="169"/>
    <s v="Sun"/>
    <d v="2015-06-24T00:00:00"/>
    <n v="3"/>
    <n v="17.429400000000001"/>
    <n v="9"/>
    <n v="25.26"/>
    <n v="88701"/>
    <n v="1"/>
    <n v="2.81"/>
    <s v="Chris"/>
  </r>
  <r>
    <n v="2713"/>
    <n v="0"/>
    <s v="Lynda Banks"/>
    <s v="Critical"/>
    <n v="0.03"/>
    <s v="After Discount"/>
    <n v="348.21"/>
    <n v="40.19"/>
    <s v="Delivery Truck"/>
    <s v="Corporate"/>
    <s v="Furniture"/>
    <s v="Tables"/>
    <s v="Jumbo Box"/>
    <x v="0"/>
    <n v="0.62"/>
    <s v="United States"/>
    <s v="Central"/>
    <s v="Michigan"/>
    <s v="Kalamazoo"/>
    <n v="49001"/>
    <x v="169"/>
    <s v="Sun"/>
    <d v="2015-06-22T00:00:00"/>
    <n v="1"/>
    <n v="-178.86959999999999"/>
    <n v="2"/>
    <n v="736.16"/>
    <n v="88701"/>
    <n v="0"/>
    <n v="348.18"/>
    <s v="Chris"/>
  </r>
  <r>
    <n v="2049"/>
    <n v="1"/>
    <s v="Kenneth Pollock"/>
    <s v="High"/>
    <n v="0.03"/>
    <s v="After Discount"/>
    <n v="15.28"/>
    <n v="1.99"/>
    <s v="Regular Air"/>
    <s v="Corporate"/>
    <s v="Technology"/>
    <s v="Computer Peripherals"/>
    <s v="Small Pack"/>
    <x v="154"/>
    <n v="0.42"/>
    <s v="United States"/>
    <s v="South"/>
    <s v="Virginia"/>
    <s v="Harrisonburg"/>
    <n v="22801"/>
    <x v="169"/>
    <s v="Sun"/>
    <d v="2015-06-23T00:00:00"/>
    <n v="2"/>
    <n v="-266.68599999999998"/>
    <n v="19"/>
    <n v="290.98"/>
    <n v="88220"/>
    <n v="1"/>
    <n v="15.25"/>
    <s v="Sam"/>
  </r>
  <r>
    <n v="2049"/>
    <n v="0"/>
    <s v="Kenneth Pollock"/>
    <s v="High"/>
    <n v="0.09"/>
    <s v="After Discount"/>
    <n v="1.76"/>
    <n v="0.7"/>
    <s v="Regular Air"/>
    <s v="Corporate"/>
    <s v="Office Supplies"/>
    <s v="Pens &amp; Art Supplies"/>
    <s v="Wrap Bag"/>
    <x v="888"/>
    <n v="0.56000000000000005"/>
    <s v="United States"/>
    <s v="South"/>
    <s v="Virginia"/>
    <s v="Harrisonburg"/>
    <n v="22801"/>
    <x v="169"/>
    <s v="Sun"/>
    <d v="2015-06-24T00:00:00"/>
    <n v="3"/>
    <n v="-12.278"/>
    <n v="13"/>
    <n v="21.77"/>
    <n v="88220"/>
    <n v="0"/>
    <n v="1.67"/>
    <s v="Sam"/>
  </r>
  <r>
    <n v="2305"/>
    <n v="1"/>
    <s v="Pat Kinney"/>
    <s v="High"/>
    <n v="0"/>
    <s v=" No Discount"/>
    <n v="90.48"/>
    <n v="19.989999999999998"/>
    <s v="Regular Air"/>
    <s v="Small Business"/>
    <s v="Office Supplies"/>
    <s v="Envelopes"/>
    <s v="Small Box"/>
    <x v="150"/>
    <n v="0.4"/>
    <s v="United States"/>
    <s v="Central"/>
    <s v="South Dakota"/>
    <s v="Watertown"/>
    <n v="57201"/>
    <x v="169"/>
    <s v="Sun"/>
    <d v="2015-06-24T00:00:00"/>
    <n v="3"/>
    <n v="800.25509999999997"/>
    <n v="12"/>
    <n v="1159.79"/>
    <n v="89869"/>
    <n v="1"/>
    <n v="90.48"/>
    <s v="Chris"/>
  </r>
  <r>
    <n v="648"/>
    <n v="1"/>
    <s v="Steve O'Brien"/>
    <s v="Not Specified"/>
    <n v="0.02"/>
    <s v="After Discount"/>
    <n v="25.38"/>
    <n v="8.99"/>
    <s v="Regular Air"/>
    <s v="Home Office"/>
    <s v="Furniture"/>
    <s v="Office Furnishings"/>
    <s v="Small Pack"/>
    <x v="746"/>
    <n v="0.5"/>
    <s v="United States"/>
    <s v="Central"/>
    <s v="Illinois"/>
    <s v="Bolingbrook"/>
    <n v="60440"/>
    <x v="169"/>
    <s v="Sun"/>
    <d v="2015-06-22T00:00:00"/>
    <n v="1"/>
    <n v="-10.36"/>
    <n v="1"/>
    <n v="34.11"/>
    <n v="91365"/>
    <n v="1"/>
    <n v="25.36"/>
    <s v="Chris"/>
  </r>
  <r>
    <n v="792"/>
    <n v="1"/>
    <s v="Holly Pate"/>
    <s v="Not Specified"/>
    <n v="0.09"/>
    <s v="After Discount"/>
    <n v="6.48"/>
    <n v="9.68"/>
    <s v="Regular Air"/>
    <s v="Corporate"/>
    <s v="Office Supplies"/>
    <s v="Paper"/>
    <s v="Small Box"/>
    <x v="889"/>
    <n v="0.36"/>
    <s v="United States"/>
    <s v="Central"/>
    <s v="Oklahoma"/>
    <s v="Mustang"/>
    <n v="73064"/>
    <x v="169"/>
    <s v="Sun"/>
    <d v="2015-06-22T00:00:00"/>
    <n v="1"/>
    <n v="-204.16"/>
    <n v="16"/>
    <n v="99.92"/>
    <n v="88753"/>
    <n v="1"/>
    <n v="6.3900000000000006"/>
    <s v="Chris"/>
  </r>
  <r>
    <n v="1511"/>
    <n v="1"/>
    <s v="Joseph Dawson"/>
    <s v="Critical"/>
    <n v="0.09"/>
    <s v="After Discount"/>
    <n v="20.98"/>
    <n v="1.49"/>
    <s v="Regular Air"/>
    <s v="Corporate"/>
    <s v="Office Supplies"/>
    <s v="Binders and Binder Accessories"/>
    <s v="Small Box"/>
    <x v="806"/>
    <n v="0.35"/>
    <s v="United States"/>
    <s v="Central"/>
    <s v="Indiana"/>
    <s v="Muncie"/>
    <n v="47302"/>
    <x v="170"/>
    <s v="Mon"/>
    <d v="2015-06-24T00:00:00"/>
    <n v="2"/>
    <n v="199.1823"/>
    <n v="14"/>
    <n v="288.67"/>
    <n v="90303"/>
    <n v="1"/>
    <n v="20.89"/>
    <s v="Chris"/>
  </r>
  <r>
    <n v="2874"/>
    <n v="0"/>
    <s v="Marian Willis"/>
    <s v="Critical"/>
    <n v="0.03"/>
    <s v="After Discount"/>
    <n v="304.99"/>
    <n v="19.989999999999998"/>
    <s v="Regular Air"/>
    <s v="Home Office"/>
    <s v="Office Supplies"/>
    <s v="Binders and Binder Accessories"/>
    <s v="Small Box"/>
    <x v="866"/>
    <n v="0.4"/>
    <s v="United States"/>
    <s v="Central"/>
    <s v="Nebraska"/>
    <s v="La Vista"/>
    <n v="68128"/>
    <x v="170"/>
    <s v="Mon"/>
    <d v="2015-06-24T00:00:00"/>
    <n v="2"/>
    <n v="4033.6089000000002"/>
    <n v="19"/>
    <n v="5845.81"/>
    <n v="89874"/>
    <n v="1"/>
    <n v="304.96000000000004"/>
    <s v="Chris"/>
  </r>
  <r>
    <n v="2874"/>
    <n v="0"/>
    <s v="Marian Willis"/>
    <s v="Critical"/>
    <n v="0.09"/>
    <s v="After Discount"/>
    <n v="65.989999999999995"/>
    <n v="8.99"/>
    <s v="Regular Air"/>
    <s v="Home Office"/>
    <s v="Technology"/>
    <s v="Telephones and Communication"/>
    <s v="Small Box"/>
    <x v="890"/>
    <n v="0.57999999999999996"/>
    <s v="United States"/>
    <s v="Central"/>
    <s v="Nebraska"/>
    <s v="La Vista"/>
    <n v="68128"/>
    <x v="170"/>
    <s v="Mon"/>
    <d v="2015-06-24T00:00:00"/>
    <n v="2"/>
    <n v="141.7824"/>
    <n v="12"/>
    <n v="633.85"/>
    <n v="89874"/>
    <n v="0"/>
    <n v="65.899999999999991"/>
    <s v="Chris"/>
  </r>
  <r>
    <n v="2963"/>
    <n v="1"/>
    <s v="Frances Johnson"/>
    <s v="Critical"/>
    <n v="0.01"/>
    <s v="After Discount"/>
    <n v="7.98"/>
    <n v="6.5"/>
    <s v="Regular Air"/>
    <s v="Consumer"/>
    <s v="Office Supplies"/>
    <s v="Storage &amp; Organization"/>
    <s v="Medium Box"/>
    <x v="891"/>
    <n v="0.59"/>
    <s v="United States"/>
    <s v="East"/>
    <s v="Maryland"/>
    <s v="Middle River"/>
    <n v="21220"/>
    <x v="170"/>
    <s v="Mon"/>
    <d v="2015-06-23T00:00:00"/>
    <n v="1"/>
    <n v="-34.591999999999999"/>
    <n v="4"/>
    <n v="34.909999999999997"/>
    <n v="88612"/>
    <n v="1"/>
    <n v="7.9700000000000006"/>
    <s v="Erin"/>
  </r>
  <r>
    <n v="3132"/>
    <n v="0"/>
    <s v="Anita Kang"/>
    <s v="High"/>
    <n v="0.1"/>
    <s v="After Discount"/>
    <n v="180.98"/>
    <n v="26.2"/>
    <s v="Delivery Truck"/>
    <s v="Corporate"/>
    <s v="Furniture"/>
    <s v="Chairs &amp; Chairmats"/>
    <s v="Jumbo Drum"/>
    <x v="717"/>
    <n v="0.59"/>
    <s v="United States"/>
    <s v="Central"/>
    <s v="Illinois"/>
    <s v="Mundelein"/>
    <n v="60060"/>
    <x v="170"/>
    <s v="Mon"/>
    <d v="2015-06-23T00:00:00"/>
    <n v="1"/>
    <n v="-64.664000000000001"/>
    <n v="3"/>
    <n v="519.41999999999996"/>
    <n v="86790"/>
    <n v="1"/>
    <n v="180.88"/>
    <s v="Chris"/>
  </r>
  <r>
    <n v="437"/>
    <n v="1"/>
    <s v="Alice Berger McIntyre"/>
    <s v="Low"/>
    <n v="0.05"/>
    <s v="After Discount"/>
    <n v="125.99"/>
    <n v="8.08"/>
    <s v="Regular Air"/>
    <s v="Small Business"/>
    <s v="Technology"/>
    <s v="Telephones and Communication"/>
    <s v="Small Box"/>
    <x v="667"/>
    <n v="0.56999999999999995"/>
    <s v="United States"/>
    <s v="East"/>
    <s v="Massachusetts"/>
    <s v="Lunenburg"/>
    <n v="1462"/>
    <x v="170"/>
    <s v="Mon"/>
    <d v="2015-06-27T00:00:00"/>
    <n v="5"/>
    <n v="427.11840000000001"/>
    <n v="9"/>
    <n v="952.26"/>
    <n v="90695"/>
    <n v="1"/>
    <n v="125.94"/>
    <s v="Erin"/>
  </r>
  <r>
    <n v="1127"/>
    <n v="0"/>
    <s v="Ray Grady"/>
    <s v="Low"/>
    <n v="0.04"/>
    <s v="After Discount"/>
    <n v="4.71"/>
    <n v="0.7"/>
    <s v="Regular Air"/>
    <s v="Consumer"/>
    <s v="Office Supplies"/>
    <s v="Rubber Bands"/>
    <s v="Wrap Bag"/>
    <x v="840"/>
    <n v="0.8"/>
    <s v="United States"/>
    <s v="Central"/>
    <s v="Texas"/>
    <s v="Eagle Pass"/>
    <n v="78852"/>
    <x v="170"/>
    <s v="Mon"/>
    <d v="2015-06-26T00:00:00"/>
    <n v="4"/>
    <n v="4.53"/>
    <n v="19"/>
    <n v="90.52"/>
    <n v="87222"/>
    <n v="1"/>
    <n v="4.67"/>
    <s v="Chris"/>
  </r>
  <r>
    <n v="1128"/>
    <n v="1"/>
    <s v="Kurt O'Connor"/>
    <s v="Low"/>
    <n v="0.06"/>
    <s v="After Discount"/>
    <n v="4.2"/>
    <n v="2.2599999999999998"/>
    <s v="Regular Air"/>
    <s v="Consumer"/>
    <s v="Office Supplies"/>
    <s v="Paper"/>
    <s v="Wrap Bag"/>
    <x v="182"/>
    <n v="0.36"/>
    <s v="United States"/>
    <s v="Central"/>
    <s v="Texas"/>
    <s v="Edinburg"/>
    <n v="78539"/>
    <x v="170"/>
    <s v="Mon"/>
    <d v="2015-06-27T00:00:00"/>
    <n v="5"/>
    <n v="9.7799999999999994"/>
    <n v="13"/>
    <n v="55.97"/>
    <n v="87222"/>
    <n v="0"/>
    <n v="4.1400000000000006"/>
    <s v="Chris"/>
  </r>
  <r>
    <n v="2279"/>
    <n v="1"/>
    <s v="Lucille McGee"/>
    <s v="Low"/>
    <n v="0.04"/>
    <s v="After Discount"/>
    <n v="4.4800000000000004"/>
    <n v="2.5"/>
    <s v="Express Air"/>
    <s v="Home Office"/>
    <s v="Office Supplies"/>
    <s v="Envelopes"/>
    <s v="Small Box"/>
    <x v="326"/>
    <n v="0.37"/>
    <s v="United States"/>
    <s v="East"/>
    <s v="Pennsylvania"/>
    <s v="Greensburg"/>
    <n v="15601"/>
    <x v="170"/>
    <s v="Mon"/>
    <d v="2015-06-26T00:00:00"/>
    <n v="4"/>
    <n v="10.32"/>
    <n v="7"/>
    <n v="35.93"/>
    <n v="85949"/>
    <n v="1"/>
    <n v="4.4400000000000004"/>
    <s v="Erin"/>
  </r>
  <r>
    <n v="101"/>
    <n v="1"/>
    <s v="Claudia Boyle"/>
    <s v="Medium"/>
    <n v="0.1"/>
    <s v="After Discount"/>
    <n v="19.98"/>
    <n v="4"/>
    <s v="Regular Air"/>
    <s v="Consumer"/>
    <s v="Technology"/>
    <s v="Computer Peripherals"/>
    <s v="Small Box"/>
    <x v="563"/>
    <n v="0.68"/>
    <s v="United States"/>
    <s v="East"/>
    <s v="Maine"/>
    <s v="Biddeford"/>
    <n v="4005"/>
    <x v="170"/>
    <s v="Mon"/>
    <d v="2015-06-24T00:00:00"/>
    <n v="2"/>
    <n v="-16.2"/>
    <n v="16"/>
    <n v="303.58999999999997"/>
    <n v="88205"/>
    <n v="1"/>
    <n v="19.88"/>
    <s v="Erin"/>
  </r>
  <r>
    <n v="102"/>
    <n v="0"/>
    <s v="Caroline Johnston"/>
    <s v="Medium"/>
    <n v="0.1"/>
    <s v="After Discount"/>
    <n v="19.98"/>
    <n v="4"/>
    <s v="Regular Air"/>
    <s v="Consumer"/>
    <s v="Technology"/>
    <s v="Computer Peripherals"/>
    <s v="Small Box"/>
    <x v="563"/>
    <n v="0.68"/>
    <s v="United States"/>
    <s v="East"/>
    <s v="Massachusetts"/>
    <s v="Boston"/>
    <n v="2129"/>
    <x v="170"/>
    <s v="Mon"/>
    <d v="2015-06-24T00:00:00"/>
    <n v="2"/>
    <n v="-20.25"/>
    <n v="65"/>
    <n v="1233.32"/>
    <n v="3397"/>
    <n v="1"/>
    <n v="19.88"/>
    <s v="Erin"/>
  </r>
  <r>
    <n v="102"/>
    <n v="0"/>
    <s v="Caroline Johnston"/>
    <s v="Medium"/>
    <n v="0.09"/>
    <s v="After Discount"/>
    <n v="2.88"/>
    <n v="1.49"/>
    <s v="Regular Air"/>
    <s v="Consumer"/>
    <s v="Office Supplies"/>
    <s v="Binders and Binder Accessories"/>
    <s v="Small Box"/>
    <x v="892"/>
    <n v="0.36"/>
    <s v="United States"/>
    <s v="East"/>
    <s v="Massachusetts"/>
    <s v="Boston"/>
    <n v="2129"/>
    <x v="170"/>
    <s v="Mon"/>
    <d v="2015-06-23T00:00:00"/>
    <n v="1"/>
    <n v="-3.3809999999999998"/>
    <n v="17"/>
    <n v="47.31"/>
    <n v="3397"/>
    <n v="0"/>
    <n v="2.79"/>
    <s v="Erin"/>
  </r>
  <r>
    <n v="109"/>
    <n v="1"/>
    <s v="Tom McFarland"/>
    <s v="Medium"/>
    <n v="0.09"/>
    <s v="After Discount"/>
    <n v="2.88"/>
    <n v="1.49"/>
    <s v="Regular Air"/>
    <s v="Consumer"/>
    <s v="Office Supplies"/>
    <s v="Binders and Binder Accessories"/>
    <s v="Small Box"/>
    <x v="892"/>
    <n v="0.36"/>
    <s v="United States"/>
    <s v="East"/>
    <s v="New Jersey"/>
    <s v="Lodi"/>
    <n v="7644"/>
    <x v="170"/>
    <s v="Mon"/>
    <d v="2015-06-23T00:00:00"/>
    <n v="1"/>
    <n v="-2.7048000000000001"/>
    <n v="4"/>
    <n v="11.13"/>
    <n v="88205"/>
    <n v="0"/>
    <n v="2.79"/>
    <s v="Erin"/>
  </r>
  <r>
    <n v="522"/>
    <n v="1"/>
    <s v="Aaron Riggs"/>
    <s v="Medium"/>
    <n v="0.02"/>
    <s v="After Discount"/>
    <n v="150.97999999999999"/>
    <n v="13.99"/>
    <s v="Express Air"/>
    <s v="Small Business"/>
    <s v="Technology"/>
    <s v="Office Machines"/>
    <s v="Medium Box"/>
    <x v="248"/>
    <n v="0.38"/>
    <s v="United States"/>
    <s v="West"/>
    <s v="Oregon"/>
    <s v="Redmond"/>
    <n v="97756"/>
    <x v="170"/>
    <s v="Mon"/>
    <d v="2015-06-24T00:00:00"/>
    <n v="2"/>
    <n v="26.1"/>
    <n v="3"/>
    <n v="480.37"/>
    <n v="89327"/>
    <n v="1"/>
    <n v="150.95999999999998"/>
    <s v="William"/>
  </r>
  <r>
    <n v="522"/>
    <n v="0"/>
    <s v="Aaron Riggs"/>
    <s v="Medium"/>
    <n v="0.1"/>
    <s v="After Discount"/>
    <n v="5.43"/>
    <n v="0.95"/>
    <s v="Regular Air"/>
    <s v="Small Business"/>
    <s v="Office Supplies"/>
    <s v="Paper"/>
    <s v="Wrap Bag"/>
    <x v="713"/>
    <n v="0.36"/>
    <s v="United States"/>
    <s v="West"/>
    <s v="Oregon"/>
    <s v="Redmond"/>
    <n v="97756"/>
    <x v="170"/>
    <s v="Mon"/>
    <d v="2015-06-24T00:00:00"/>
    <n v="2"/>
    <n v="-2.58"/>
    <n v="1"/>
    <n v="5.76"/>
    <n v="89327"/>
    <n v="0"/>
    <n v="5.33"/>
    <s v="William"/>
  </r>
  <r>
    <n v="522"/>
    <n v="0"/>
    <s v="Aaron Riggs"/>
    <s v="Medium"/>
    <n v="0.01"/>
    <s v="After Discount"/>
    <n v="179.29"/>
    <n v="29.21"/>
    <s v="Delivery Truck"/>
    <s v="Small Business"/>
    <s v="Furniture"/>
    <s v="Tables"/>
    <s v="Jumbo Box"/>
    <x v="165"/>
    <n v="0.74"/>
    <s v="United States"/>
    <s v="West"/>
    <s v="Oregon"/>
    <s v="Redmond"/>
    <n v="97756"/>
    <x v="170"/>
    <s v="Mon"/>
    <d v="2015-06-23T00:00:00"/>
    <n v="1"/>
    <n v="2800.12"/>
    <n v="21"/>
    <n v="3112.13"/>
    <n v="89327"/>
    <n v="0"/>
    <n v="179.28"/>
    <s v="William"/>
  </r>
  <r>
    <n v="445"/>
    <n v="0"/>
    <s v="Judy Barrett"/>
    <s v="High"/>
    <n v="0.09"/>
    <s v="After Discount"/>
    <n v="200.98"/>
    <n v="55.96"/>
    <s v="Delivery Truck"/>
    <s v="Small Business"/>
    <s v="Furniture"/>
    <s v="Bookcases"/>
    <s v="Jumbo Box"/>
    <x v="526"/>
    <n v="0.75"/>
    <s v="United States"/>
    <s v="Central"/>
    <s v="Nebraska"/>
    <s v="Norfolk"/>
    <n v="68701"/>
    <x v="171"/>
    <s v="Tue"/>
    <d v="2015-06-24T00:00:00"/>
    <n v="1"/>
    <n v="-512.87199999999996"/>
    <n v="9"/>
    <n v="1766.68"/>
    <n v="88084"/>
    <n v="1"/>
    <n v="200.89"/>
    <s v="Chris"/>
  </r>
  <r>
    <n v="445"/>
    <n v="0"/>
    <s v="Judy Barrett"/>
    <s v="High"/>
    <n v="0.09"/>
    <s v="After Discount"/>
    <n v="2.78"/>
    <n v="0.97"/>
    <s v="Regular Air"/>
    <s v="Small Business"/>
    <s v="Office Supplies"/>
    <s v="Pens &amp; Art Supplies"/>
    <s v="Wrap Bag"/>
    <x v="893"/>
    <n v="0.59"/>
    <s v="United States"/>
    <s v="Central"/>
    <s v="Nebraska"/>
    <s v="Norfolk"/>
    <n v="68701"/>
    <x v="171"/>
    <s v="Tue"/>
    <d v="2015-06-24T00:00:00"/>
    <n v="1"/>
    <n v="-3.7839999999999998"/>
    <n v="11"/>
    <n v="29.02"/>
    <n v="88084"/>
    <n v="0"/>
    <n v="2.69"/>
    <s v="Chris"/>
  </r>
  <r>
    <n v="2333"/>
    <n v="1"/>
    <s v="Megan Woods"/>
    <s v="High"/>
    <n v="0.06"/>
    <s v="After Discount"/>
    <n v="180.98"/>
    <n v="26.2"/>
    <s v="Delivery Truck"/>
    <s v="Small Business"/>
    <s v="Furniture"/>
    <s v="Chairs &amp; Chairmats"/>
    <s v="Jumbo Drum"/>
    <x v="717"/>
    <n v="0.59"/>
    <s v="United States"/>
    <s v="Central"/>
    <s v="Wisconsin"/>
    <s v="Green Bay"/>
    <n v="54302"/>
    <x v="171"/>
    <s v="Tue"/>
    <d v="2015-06-24T00:00:00"/>
    <n v="1"/>
    <n v="-122.235"/>
    <n v="1"/>
    <n v="191.73"/>
    <n v="89611"/>
    <n v="1"/>
    <n v="180.92"/>
    <s v="Chris"/>
  </r>
  <r>
    <n v="1548"/>
    <n v="1"/>
    <s v="John Bray"/>
    <s v="Low"/>
    <n v="0"/>
    <s v=" No Discount"/>
    <n v="599.99"/>
    <n v="24.49"/>
    <s v="Regular Air"/>
    <s v="Corporate"/>
    <s v="Technology"/>
    <s v="Copiers and Fax"/>
    <s v="Large Box"/>
    <x v="894"/>
    <n v="0.44"/>
    <s v="United States"/>
    <s v="Central"/>
    <s v="Indiana"/>
    <s v="Richmond"/>
    <n v="47374"/>
    <x v="171"/>
    <s v="Tue"/>
    <d v="2015-06-25T00:00:00"/>
    <n v="2"/>
    <n v="-367.16500000000002"/>
    <n v="18"/>
    <n v="11015.82"/>
    <n v="88487"/>
    <n v="1"/>
    <n v="599.99"/>
    <s v="Chris"/>
  </r>
  <r>
    <n v="2215"/>
    <n v="1"/>
    <s v="Christopher High"/>
    <s v="Low"/>
    <n v="7.0000000000000007E-2"/>
    <s v="After Discount"/>
    <n v="3.28"/>
    <n v="3.97"/>
    <s v="Regular Air"/>
    <s v="Corporate"/>
    <s v="Office Supplies"/>
    <s v="Pens &amp; Art Supplies"/>
    <s v="Wrap Bag"/>
    <x v="103"/>
    <n v="0.56000000000000005"/>
    <s v="United States"/>
    <s v="East"/>
    <s v="Ohio"/>
    <s v="Massillon"/>
    <n v="44646"/>
    <x v="171"/>
    <s v="Tue"/>
    <d v="2015-06-23T00:00:00"/>
    <n v="0"/>
    <n v="-22.175999999999998"/>
    <n v="4"/>
    <n v="14.76"/>
    <n v="90314"/>
    <n v="1"/>
    <n v="3.21"/>
    <s v="Erin"/>
  </r>
  <r>
    <n v="2216"/>
    <n v="1"/>
    <s v="Clara Kaplan"/>
    <s v="Low"/>
    <n v="0.02"/>
    <s v="After Discount"/>
    <n v="256.99"/>
    <n v="11.25"/>
    <s v="Regular Air"/>
    <s v="Corporate"/>
    <s v="Technology"/>
    <s v="Computer Peripherals"/>
    <s v="Small Box"/>
    <x v="811"/>
    <n v="0.51"/>
    <s v="United States"/>
    <s v="East"/>
    <s v="Ohio"/>
    <s v="Medina"/>
    <n v="44256"/>
    <x v="171"/>
    <s v="Tue"/>
    <d v="2015-06-30T00:00:00"/>
    <n v="7"/>
    <n v="-214.10400000000001"/>
    <n v="3"/>
    <n v="808.44"/>
    <n v="90314"/>
    <n v="0"/>
    <n v="256.97000000000003"/>
    <s v="Erin"/>
  </r>
  <r>
    <n v="2216"/>
    <n v="0"/>
    <s v="Clara Kaplan"/>
    <s v="Low"/>
    <n v="0.01"/>
    <s v="After Discount"/>
    <n v="6.48"/>
    <n v="5.14"/>
    <s v="Regular Air"/>
    <s v="Corporate"/>
    <s v="Office Supplies"/>
    <s v="Paper"/>
    <s v="Small Box"/>
    <x v="559"/>
    <n v="0.37"/>
    <s v="United States"/>
    <s v="East"/>
    <s v="Ohio"/>
    <s v="Medina"/>
    <n v="44256"/>
    <x v="171"/>
    <s v="Tue"/>
    <d v="2015-06-25T00:00:00"/>
    <n v="2"/>
    <n v="-26.936"/>
    <n v="10"/>
    <n v="67.41"/>
    <n v="90314"/>
    <n v="0"/>
    <n v="6.4700000000000006"/>
    <s v="Erin"/>
  </r>
  <r>
    <n v="2352"/>
    <n v="0"/>
    <s v="Kerry Beach"/>
    <s v="Not Specified"/>
    <n v="0.09"/>
    <s v="After Discount"/>
    <n v="71.37"/>
    <n v="69"/>
    <s v="Regular Air"/>
    <s v="Home Office"/>
    <s v="Furniture"/>
    <s v="Tables"/>
    <s v="Large Box"/>
    <x v="330"/>
    <n v="0.68"/>
    <s v="United States"/>
    <s v="East"/>
    <s v="Maryland"/>
    <s v="Cumberland"/>
    <n v="21501"/>
    <x v="171"/>
    <s v="Tue"/>
    <d v="2015-06-24T00:00:00"/>
    <n v="1"/>
    <n v="-1537.1356000000001"/>
    <n v="19"/>
    <n v="1302.98"/>
    <n v="86166"/>
    <n v="1"/>
    <n v="71.28"/>
    <s v="Erin"/>
  </r>
  <r>
    <n v="2044"/>
    <n v="1"/>
    <s v="Jay Simon"/>
    <s v="Low"/>
    <n v="0.09"/>
    <s v="After Discount"/>
    <n v="20.99"/>
    <n v="2.5"/>
    <s v="Regular Air"/>
    <s v="Corporate"/>
    <s v="Technology"/>
    <s v="Telephones and Communication"/>
    <s v="Wrap Bag"/>
    <x v="385"/>
    <n v="0.81"/>
    <s v="United States"/>
    <s v="South"/>
    <s v="Arkansas"/>
    <s v="Rogers"/>
    <n v="72756"/>
    <x v="172"/>
    <s v="Wed"/>
    <d v="2015-07-01T00:00:00"/>
    <n v="7"/>
    <n v="-136.12200000000001"/>
    <n v="6"/>
    <n v="100.11"/>
    <n v="88692"/>
    <n v="1"/>
    <n v="20.9"/>
    <s v="Sam"/>
  </r>
  <r>
    <n v="3325"/>
    <n v="0"/>
    <s v="Diane Barr"/>
    <s v="Low"/>
    <n v="0"/>
    <s v=" No Discount"/>
    <n v="8.74"/>
    <n v="8.2899999999999991"/>
    <s v="Regular Air"/>
    <s v="Consumer"/>
    <s v="Office Supplies"/>
    <s v="Envelopes"/>
    <s v="Small Box"/>
    <x v="127"/>
    <n v="0.38"/>
    <s v="United States"/>
    <s v="West"/>
    <s v="Oregon"/>
    <s v="Coos Bay"/>
    <n v="97420"/>
    <x v="172"/>
    <s v="Wed"/>
    <d v="2015-06-26T00:00:00"/>
    <n v="2"/>
    <n v="-79.400000000000006"/>
    <n v="14"/>
    <n v="131.62"/>
    <n v="90986"/>
    <n v="1"/>
    <n v="8.74"/>
    <s v="William"/>
  </r>
  <r>
    <n v="721"/>
    <n v="0"/>
    <s v="Melvin Duke"/>
    <s v="Not Specified"/>
    <n v="0.04"/>
    <s v="After Discount"/>
    <n v="10.64"/>
    <n v="5.16"/>
    <s v="Regular Air"/>
    <s v="Corporate"/>
    <s v="Furniture"/>
    <s v="Office Furnishings"/>
    <s v="Small Box"/>
    <x v="585"/>
    <n v="0.56999999999999995"/>
    <s v="United States"/>
    <s v="Central"/>
    <s v="Indiana"/>
    <s v="Frankfort"/>
    <n v="46041"/>
    <x v="172"/>
    <s v="Wed"/>
    <d v="2015-06-25T00:00:00"/>
    <n v="1"/>
    <n v="24.096"/>
    <n v="6"/>
    <n v="66.900000000000006"/>
    <n v="91053"/>
    <n v="1"/>
    <n v="10.600000000000001"/>
    <s v="Chris"/>
  </r>
  <r>
    <n v="721"/>
    <n v="0"/>
    <s v="Melvin Duke"/>
    <s v="Not Specified"/>
    <n v="0.03"/>
    <s v="After Discount"/>
    <n v="2.78"/>
    <n v="1.34"/>
    <s v="Express Air"/>
    <s v="Corporate"/>
    <s v="Office Supplies"/>
    <s v="Pens &amp; Art Supplies"/>
    <s v="Wrap Bag"/>
    <x v="895"/>
    <n v="0.45"/>
    <s v="United States"/>
    <s v="Central"/>
    <s v="Indiana"/>
    <s v="Frankfort"/>
    <n v="46041"/>
    <x v="172"/>
    <s v="Wed"/>
    <d v="2015-06-26T00:00:00"/>
    <n v="2"/>
    <n v="6.9720000000000004"/>
    <n v="15"/>
    <n v="43.13"/>
    <n v="91053"/>
    <n v="0"/>
    <n v="2.75"/>
    <s v="Chris"/>
  </r>
  <r>
    <n v="3084"/>
    <n v="0"/>
    <s v="Debbie Hsu"/>
    <s v="Not Specified"/>
    <n v="0.01"/>
    <s v="After Discount"/>
    <n v="7.1"/>
    <n v="6.05"/>
    <s v="Regular Air"/>
    <s v="Small Business"/>
    <s v="Office Supplies"/>
    <s v="Binders and Binder Accessories"/>
    <s v="Small Box"/>
    <x v="60"/>
    <n v="0.39"/>
    <s v="United States"/>
    <s v="West"/>
    <s v="Washington"/>
    <s v="Lacey"/>
    <n v="98503"/>
    <x v="172"/>
    <s v="Wed"/>
    <d v="2015-06-25T00:00:00"/>
    <n v="1"/>
    <n v="-39.186250000000001"/>
    <n v="18"/>
    <n v="133.19"/>
    <n v="89880"/>
    <n v="1"/>
    <n v="7.09"/>
    <s v="William"/>
  </r>
  <r>
    <n v="3084"/>
    <n v="0"/>
    <s v="Debbie Hsu"/>
    <s v="Not Specified"/>
    <n v="0.05"/>
    <s v="After Discount"/>
    <n v="18.97"/>
    <n v="9.0299999999999994"/>
    <s v="Regular Air"/>
    <s v="Small Business"/>
    <s v="Office Supplies"/>
    <s v="Paper"/>
    <s v="Small Box"/>
    <x v="195"/>
    <n v="0.37"/>
    <s v="United States"/>
    <s v="West"/>
    <s v="Washington"/>
    <s v="Lacey"/>
    <n v="98503"/>
    <x v="172"/>
    <s v="Wed"/>
    <d v="2015-06-25T00:00:00"/>
    <n v="1"/>
    <n v="-1.89"/>
    <n v="5"/>
    <n v="97.33"/>
    <n v="89880"/>
    <n v="0"/>
    <n v="18.919999999999998"/>
    <s v="William"/>
  </r>
  <r>
    <n v="1416"/>
    <n v="0"/>
    <s v="Betsy Gibson"/>
    <s v="High"/>
    <n v="0.04"/>
    <s v="After Discount"/>
    <n v="46.89"/>
    <n v="5.0999999999999996"/>
    <s v="Regular Air"/>
    <s v="Small Business"/>
    <s v="Office Supplies"/>
    <s v="Appliances"/>
    <s v="Medium Box"/>
    <x v="584"/>
    <n v="0.46"/>
    <s v="United States"/>
    <s v="Central"/>
    <s v="Indiana"/>
    <s v="Indianapolis"/>
    <n v="46203"/>
    <x v="173"/>
    <s v="Thu"/>
    <d v="2015-06-27T00:00:00"/>
    <n v="2"/>
    <n v="87.12"/>
    <n v="4"/>
    <n v="182.61"/>
    <n v="90540"/>
    <n v="1"/>
    <n v="46.85"/>
    <s v="Chris"/>
  </r>
  <r>
    <n v="1551"/>
    <n v="1"/>
    <s v="Laurence Flowers"/>
    <s v="Low"/>
    <n v="7.0000000000000007E-2"/>
    <s v="After Discount"/>
    <n v="17.7"/>
    <n v="9.4700000000000006"/>
    <s v="Regular Air"/>
    <s v="Consumer"/>
    <s v="Office Supplies"/>
    <s v="Storage &amp; Organization"/>
    <s v="Small Box"/>
    <x v="338"/>
    <n v="0.59"/>
    <s v="United States"/>
    <s v="South"/>
    <s v="Mississippi"/>
    <s v="Biloxi"/>
    <n v="39530"/>
    <x v="173"/>
    <s v="Thu"/>
    <d v="2015-07-01T00:00:00"/>
    <n v="6"/>
    <n v="-243.54400000000001"/>
    <n v="18"/>
    <n v="300.67"/>
    <n v="87488"/>
    <n v="1"/>
    <n v="17.63"/>
    <s v="Sam"/>
  </r>
  <r>
    <n v="3128"/>
    <n v="1"/>
    <s v="Cathy Burgess"/>
    <s v="Low"/>
    <n v="0.08"/>
    <s v="After Discount"/>
    <n v="3.69"/>
    <n v="2.5"/>
    <s v="Regular Air"/>
    <s v="Small Business"/>
    <s v="Office Supplies"/>
    <s v="Envelopes"/>
    <s v="Small Box"/>
    <x v="704"/>
    <n v="0.39"/>
    <s v="United States"/>
    <s v="South"/>
    <s v="Louisiana"/>
    <s v="Shreveport"/>
    <n v="71109"/>
    <x v="173"/>
    <s v="Thu"/>
    <d v="2015-06-30T00:00:00"/>
    <n v="5"/>
    <n v="-139.07599999999999"/>
    <n v="9"/>
    <n v="31.98"/>
    <n v="89810"/>
    <n v="1"/>
    <n v="3.61"/>
    <s v="Sam"/>
  </r>
  <r>
    <n v="3176"/>
    <n v="0"/>
    <s v="Jackie McCullough"/>
    <s v="Low"/>
    <n v="0.02"/>
    <s v="After Discount"/>
    <n v="58.14"/>
    <n v="36.61"/>
    <s v="Delivery Truck"/>
    <s v="Consumer"/>
    <s v="Furniture"/>
    <s v="Bookcases"/>
    <s v="Jumbo Box"/>
    <x v="798"/>
    <n v="0.61"/>
    <s v="United States"/>
    <s v="South"/>
    <s v="Florida"/>
    <s v="Jacksonville"/>
    <n v="32216"/>
    <x v="173"/>
    <s v="Thu"/>
    <d v="2015-07-01T00:00:00"/>
    <n v="6"/>
    <n v="0.25800000000000001"/>
    <n v="22"/>
    <n v="1358.02"/>
    <n v="90821"/>
    <n v="1"/>
    <n v="58.12"/>
    <s v="Sam"/>
  </r>
  <r>
    <n v="3176"/>
    <n v="0"/>
    <s v="Jackie McCullough"/>
    <s v="Low"/>
    <n v="0.03"/>
    <s v="After Discount"/>
    <n v="15.57"/>
    <n v="1.39"/>
    <s v="Regular Air"/>
    <s v="Consumer"/>
    <s v="Office Supplies"/>
    <s v="Envelopes"/>
    <s v="Small Box"/>
    <x v="735"/>
    <n v="0.38"/>
    <s v="United States"/>
    <s v="South"/>
    <s v="Florida"/>
    <s v="Jacksonville"/>
    <n v="32216"/>
    <x v="173"/>
    <s v="Thu"/>
    <d v="2015-07-01T00:00:00"/>
    <n v="6"/>
    <n v="63.222000000000001"/>
    <n v="22"/>
    <n v="358.84"/>
    <n v="90821"/>
    <n v="0"/>
    <n v="15.540000000000001"/>
    <s v="Sam"/>
  </r>
  <r>
    <n v="447"/>
    <n v="1"/>
    <s v="Valerie Moon"/>
    <s v="Not Specified"/>
    <n v="0.04"/>
    <s v="After Discount"/>
    <n v="130.97999999999999"/>
    <n v="30"/>
    <s v="Delivery Truck"/>
    <s v="Corporate"/>
    <s v="Furniture"/>
    <s v="Chairs &amp; Chairmats"/>
    <s v="Jumbo Drum"/>
    <x v="692"/>
    <n v="0.78"/>
    <s v="United States"/>
    <s v="Central"/>
    <s v="Minnesota"/>
    <s v="Roseville"/>
    <n v="55113"/>
    <x v="173"/>
    <s v="Thu"/>
    <d v="2015-06-28T00:00:00"/>
    <n v="3"/>
    <n v="-82.903999999999996"/>
    <n v="1"/>
    <n v="159.51"/>
    <n v="90449"/>
    <n v="1"/>
    <n v="130.94"/>
    <s v="Chris"/>
  </r>
  <r>
    <n v="447"/>
    <n v="0"/>
    <s v="Valerie Moon"/>
    <s v="Not Specified"/>
    <n v="0.05"/>
    <s v="After Discount"/>
    <n v="200.99"/>
    <n v="4.2"/>
    <s v="Regular Air"/>
    <s v="Corporate"/>
    <s v="Technology"/>
    <s v="Telephones and Communication"/>
    <s v="Small Box"/>
    <x v="253"/>
    <n v="0.59"/>
    <s v="United States"/>
    <s v="Central"/>
    <s v="Minnesota"/>
    <s v="Roseville"/>
    <n v="55113"/>
    <x v="173"/>
    <s v="Thu"/>
    <d v="2015-06-25T00:00:00"/>
    <n v="0"/>
    <n v="1268.8064999999999"/>
    <n v="11"/>
    <n v="1838.85"/>
    <n v="90449"/>
    <n v="0"/>
    <n v="200.94"/>
    <s v="Chris"/>
  </r>
  <r>
    <n v="1419"/>
    <n v="1"/>
    <s v="Brooke Lancaster"/>
    <s v="Not Specified"/>
    <n v="0.01"/>
    <s v="After Discount"/>
    <n v="124.49"/>
    <n v="51.94"/>
    <s v="Delivery Truck"/>
    <s v="Small Business"/>
    <s v="Furniture"/>
    <s v="Tables"/>
    <s v="Jumbo Box"/>
    <x v="367"/>
    <n v="0.63"/>
    <s v="United States"/>
    <s v="Central"/>
    <s v="Indiana"/>
    <s v="Lafayette"/>
    <n v="47905"/>
    <x v="173"/>
    <s v="Thu"/>
    <d v="2015-06-26T00:00:00"/>
    <n v="1"/>
    <n v="-94.674644999999998"/>
    <n v="18"/>
    <n v="2376.12"/>
    <n v="90540"/>
    <n v="0"/>
    <n v="124.47999999999999"/>
    <s v="Chris"/>
  </r>
  <r>
    <n v="1442"/>
    <n v="0"/>
    <s v="Rodney Field"/>
    <s v="Not Specified"/>
    <n v="0.04"/>
    <s v="After Discount"/>
    <n v="177.98"/>
    <n v="0.99"/>
    <s v="Regular Air"/>
    <s v="Corporate"/>
    <s v="Office Supplies"/>
    <s v="Appliances"/>
    <s v="Small Box"/>
    <x v="878"/>
    <n v="0.56000000000000005"/>
    <s v="United States"/>
    <s v="Central"/>
    <s v="Missouri"/>
    <s v="Springfield"/>
    <n v="65807"/>
    <x v="173"/>
    <s v="Thu"/>
    <d v="2015-06-27T00:00:00"/>
    <n v="2"/>
    <n v="1909.8855000000001"/>
    <n v="15"/>
    <n v="2767.95"/>
    <n v="89076"/>
    <n v="1"/>
    <n v="177.94"/>
    <s v="Chris"/>
  </r>
  <r>
    <n v="2903"/>
    <n v="1"/>
    <s v="Frances Powers"/>
    <s v="Not Specified"/>
    <n v="0.06"/>
    <s v="After Discount"/>
    <n v="70.89"/>
    <n v="89.3"/>
    <s v="Delivery Truck"/>
    <s v="Small Business"/>
    <s v="Furniture"/>
    <s v="Tables"/>
    <s v="Jumbo Box"/>
    <x v="896"/>
    <n v="0.72"/>
    <s v="United States"/>
    <s v="East"/>
    <s v="Ohio"/>
    <s v="Reynoldsburg"/>
    <n v="43068"/>
    <x v="173"/>
    <s v="Thu"/>
    <d v="2015-06-25T00:00:00"/>
    <n v="0"/>
    <n v="65.077020000000005"/>
    <n v="6"/>
    <n v="364.26"/>
    <n v="87374"/>
    <n v="1"/>
    <n v="70.83"/>
    <s v="Erin"/>
  </r>
  <r>
    <n v="3261"/>
    <n v="1"/>
    <s v="Steven Long"/>
    <s v="Not Specified"/>
    <n v="7.0000000000000007E-2"/>
    <s v="After Discount"/>
    <n v="105.34"/>
    <n v="24.49"/>
    <s v="Express Air"/>
    <s v="Consumer"/>
    <s v="Furniture"/>
    <s v="Office Furnishings"/>
    <s v="Large Box"/>
    <x v="213"/>
    <n v="0.61"/>
    <s v="United States"/>
    <s v="Central"/>
    <s v="Michigan"/>
    <s v="Adrian"/>
    <n v="49221"/>
    <x v="173"/>
    <s v="Thu"/>
    <d v="2015-06-26T00:00:00"/>
    <n v="1"/>
    <n v="710.67240000000004"/>
    <n v="10"/>
    <n v="1029.96"/>
    <n v="90296"/>
    <n v="1"/>
    <n v="105.27000000000001"/>
    <s v="Chris"/>
  </r>
  <r>
    <n v="2197"/>
    <n v="1"/>
    <s v="Karen O'Donnell"/>
    <s v="Critical"/>
    <n v="0.08"/>
    <s v="After Discount"/>
    <n v="100.97"/>
    <n v="7.18"/>
    <s v="Regular Air"/>
    <s v="Small Business"/>
    <s v="Technology"/>
    <s v="Computer Peripherals"/>
    <s v="Small Box"/>
    <x v="865"/>
    <n v="0.46"/>
    <s v="United States"/>
    <s v="East"/>
    <s v="New York"/>
    <s v="Levittown"/>
    <n v="11756"/>
    <x v="174"/>
    <s v="Fri"/>
    <d v="2015-06-27T00:00:00"/>
    <n v="1"/>
    <n v="126.22499999999999"/>
    <n v="7"/>
    <n v="650.25"/>
    <n v="89176"/>
    <n v="1"/>
    <n v="100.89"/>
    <s v="Erin"/>
  </r>
  <r>
    <n v="2197"/>
    <n v="0"/>
    <s v="Karen O'Donnell"/>
    <s v="Critical"/>
    <n v="0"/>
    <s v=" No Discount"/>
    <n v="13.4"/>
    <n v="4.95"/>
    <s v="Regular Air"/>
    <s v="Small Business"/>
    <s v="Furniture"/>
    <s v="Office Furnishings"/>
    <s v="Small Pack"/>
    <x v="387"/>
    <n v="0.37"/>
    <s v="United States"/>
    <s v="East"/>
    <s v="New York"/>
    <s v="Levittown"/>
    <n v="11756"/>
    <x v="174"/>
    <s v="Fri"/>
    <d v="2015-06-27T00:00:00"/>
    <n v="1"/>
    <n v="187.7628"/>
    <n v="19"/>
    <n v="272.12"/>
    <n v="89176"/>
    <n v="0"/>
    <n v="13.4"/>
    <s v="Erin"/>
  </r>
  <r>
    <n v="2062"/>
    <n v="0"/>
    <s v="Alfred Singh"/>
    <s v="Low"/>
    <n v="0.04"/>
    <s v="After Discount"/>
    <n v="291.73"/>
    <n v="48.8"/>
    <s v="Delivery Truck"/>
    <s v="Corporate"/>
    <s v="Furniture"/>
    <s v="Chairs &amp; Chairmats"/>
    <s v="Jumbo Drum"/>
    <x v="14"/>
    <n v="0.56000000000000005"/>
    <s v="United States"/>
    <s v="South"/>
    <s v="Virginia"/>
    <s v="Mechanicsville"/>
    <n v="23111"/>
    <x v="174"/>
    <s v="Fri"/>
    <d v="2015-06-30T00:00:00"/>
    <n v="4"/>
    <n v="-115.90389999999999"/>
    <n v="22"/>
    <n v="6676.61"/>
    <n v="87148"/>
    <n v="1"/>
    <n v="291.69"/>
    <s v="Sam"/>
  </r>
  <r>
    <n v="2587"/>
    <n v="0"/>
    <s v="Eugene H Walsh"/>
    <s v="Not Specified"/>
    <n v="0.02"/>
    <s v="After Discount"/>
    <n v="22.72"/>
    <n v="8.99"/>
    <s v="Regular Air"/>
    <s v="Home Office"/>
    <s v="Furniture"/>
    <s v="Office Furnishings"/>
    <s v="Small Pack"/>
    <x v="90"/>
    <n v="0.44"/>
    <s v="United States"/>
    <s v="Central"/>
    <s v="Wisconsin"/>
    <s v="Manitowoc"/>
    <n v="54220"/>
    <x v="174"/>
    <s v="Fri"/>
    <d v="2015-06-26T00:00:00"/>
    <n v="0"/>
    <n v="200.0172"/>
    <n v="12"/>
    <n v="289.88"/>
    <n v="91167"/>
    <n v="1"/>
    <n v="22.7"/>
    <s v="Chris"/>
  </r>
  <r>
    <n v="1380"/>
    <n v="1"/>
    <s v="Jeanne Walker"/>
    <s v="Low"/>
    <n v="0.05"/>
    <s v="After Discount"/>
    <n v="2.89"/>
    <n v="0.5"/>
    <s v="Regular Air"/>
    <s v="Home Office"/>
    <s v="Office Supplies"/>
    <s v="Labels"/>
    <s v="Small Box"/>
    <x v="230"/>
    <n v="0.38"/>
    <s v="United States"/>
    <s v="East"/>
    <s v="New Hampshire"/>
    <s v="Portsmouth"/>
    <n v="3801"/>
    <x v="175"/>
    <s v="Sat"/>
    <d v="2015-07-03T00:00:00"/>
    <n v="6"/>
    <n v="18.0642"/>
    <n v="9"/>
    <n v="26.18"/>
    <n v="88213"/>
    <n v="1"/>
    <n v="2.8400000000000003"/>
    <s v="Erin"/>
  </r>
  <r>
    <n v="936"/>
    <n v="0"/>
    <s v="Robyn Garner"/>
    <s v="Not Specified"/>
    <n v="0.05"/>
    <s v="After Discount"/>
    <n v="5.98"/>
    <n v="5.46"/>
    <s v="Regular Air"/>
    <s v="Corporate"/>
    <s v="Office Supplies"/>
    <s v="Paper"/>
    <s v="Small Box"/>
    <x v="370"/>
    <n v="0.36"/>
    <s v="United States"/>
    <s v="West"/>
    <s v="California"/>
    <s v="Redlands"/>
    <n v="92374"/>
    <x v="175"/>
    <s v="Sat"/>
    <d v="2015-06-27T00:00:00"/>
    <n v="0"/>
    <n v="-31.885000000000002"/>
    <n v="17"/>
    <n v="104.95"/>
    <n v="90589"/>
    <n v="1"/>
    <n v="5.9300000000000006"/>
    <s v="William"/>
  </r>
  <r>
    <n v="937"/>
    <n v="1"/>
    <s v="Kelly Shaw"/>
    <s v="Not Specified"/>
    <n v="0.01"/>
    <s v="After Discount"/>
    <n v="65.989999999999995"/>
    <n v="3.99"/>
    <s v="Regular Air"/>
    <s v="Corporate"/>
    <s v="Technology"/>
    <s v="Telephones and Communication"/>
    <s v="Small Box"/>
    <x v="525"/>
    <n v="0.59"/>
    <s v="United States"/>
    <s v="West"/>
    <s v="California"/>
    <s v="Redondo Beach"/>
    <n v="90278"/>
    <x v="175"/>
    <s v="Sat"/>
    <d v="2015-06-28T00:00:00"/>
    <n v="1"/>
    <n v="-95.210499999999996"/>
    <n v="3"/>
    <n v="166.59"/>
    <n v="90589"/>
    <n v="0"/>
    <n v="65.97999999999999"/>
    <s v="William"/>
  </r>
  <r>
    <n v="2617"/>
    <n v="1"/>
    <s v="Gerald Crabtree"/>
    <s v="Not Specified"/>
    <n v="0.1"/>
    <s v="After Discount"/>
    <n v="3.25"/>
    <n v="49"/>
    <s v="Regular Air"/>
    <s v="Corporate"/>
    <s v="Office Supplies"/>
    <s v="Appliances"/>
    <s v="Large Box"/>
    <x v="839"/>
    <n v="0.56000000000000005"/>
    <s v="United States"/>
    <s v="Central"/>
    <s v="South Dakota"/>
    <s v="Aberdeen"/>
    <n v="57401"/>
    <x v="175"/>
    <s v="Sat"/>
    <d v="2015-06-28T00:00:00"/>
    <n v="1"/>
    <n v="-286.245"/>
    <n v="6"/>
    <n v="40.69"/>
    <n v="91496"/>
    <n v="1"/>
    <n v="3.15"/>
    <s v="Chris"/>
  </r>
  <r>
    <n v="2987"/>
    <n v="1"/>
    <s v="Natalie Watts"/>
    <s v="Critical"/>
    <n v="0.09"/>
    <s v="After Discount"/>
    <n v="100.98"/>
    <n v="35.840000000000003"/>
    <s v="Delivery Truck"/>
    <s v="Home Office"/>
    <s v="Furniture"/>
    <s v="Bookcases"/>
    <s v="Jumbo Box"/>
    <x v="16"/>
    <n v="0.62"/>
    <s v="United States"/>
    <s v="Central"/>
    <s v="Iowa"/>
    <s v="West Des Moines"/>
    <n v="50265"/>
    <x v="176"/>
    <s v="Sun"/>
    <d v="2015-06-28T00:00:00"/>
    <n v="0"/>
    <n v="-103.624"/>
    <n v="17"/>
    <n v="1700.38"/>
    <n v="91180"/>
    <n v="1"/>
    <n v="100.89"/>
    <s v="Chris"/>
  </r>
  <r>
    <n v="2987"/>
    <n v="0"/>
    <s v="Natalie Watts"/>
    <s v="Critical"/>
    <n v="0.1"/>
    <s v="After Discount"/>
    <n v="5.78"/>
    <n v="7.96"/>
    <s v="Regular Air"/>
    <s v="Home Office"/>
    <s v="Office Supplies"/>
    <s v="Paper"/>
    <s v="Small Box"/>
    <x v="897"/>
    <n v="0.36"/>
    <s v="United States"/>
    <s v="Central"/>
    <s v="Iowa"/>
    <s v="West Des Moines"/>
    <n v="50265"/>
    <x v="176"/>
    <s v="Sun"/>
    <d v="2015-06-28T00:00:00"/>
    <n v="0"/>
    <n v="-57.823999999999998"/>
    <n v="6"/>
    <n v="35.96"/>
    <n v="91180"/>
    <n v="0"/>
    <n v="5.6800000000000006"/>
    <s v="Chris"/>
  </r>
  <r>
    <n v="3209"/>
    <n v="1"/>
    <s v="Elsie Floyd"/>
    <s v="Critical"/>
    <n v="0.03"/>
    <s v="After Discount"/>
    <n v="4.9800000000000004"/>
    <n v="4.62"/>
    <s v="Express Air"/>
    <s v="Corporate"/>
    <s v="Technology"/>
    <s v="Computer Peripherals"/>
    <s v="Small Pack"/>
    <x v="392"/>
    <n v="0.64"/>
    <s v="United States"/>
    <s v="West"/>
    <s v="California"/>
    <s v="Beverly Hills"/>
    <n v="90210"/>
    <x v="176"/>
    <s v="Sun"/>
    <d v="2015-06-29T00:00:00"/>
    <n v="1"/>
    <n v="-30.45"/>
    <n v="8"/>
    <n v="44.24"/>
    <n v="90739"/>
    <n v="1"/>
    <n v="4.95"/>
    <s v="William"/>
  </r>
  <r>
    <n v="1357"/>
    <n v="0"/>
    <s v="Marguerite Yu"/>
    <s v="High"/>
    <n v="7.0000000000000007E-2"/>
    <s v="After Discount"/>
    <n v="119.99"/>
    <n v="16.8"/>
    <s v="Delivery Truck"/>
    <s v="Home Office"/>
    <s v="Technology"/>
    <s v="Office Machines"/>
    <s v="Jumbo Box"/>
    <x v="898"/>
    <n v="0.35"/>
    <s v="United States"/>
    <s v="Central"/>
    <s v="Texas"/>
    <s v="Weslaco"/>
    <n v="78596"/>
    <x v="176"/>
    <s v="Sun"/>
    <d v="2015-06-30T00:00:00"/>
    <n v="2"/>
    <n v="1206.5961"/>
    <n v="15"/>
    <n v="1748.69"/>
    <n v="88185"/>
    <n v="1"/>
    <n v="119.92"/>
    <s v="Chris"/>
  </r>
  <r>
    <n v="1733"/>
    <n v="0"/>
    <s v="Nina Horne Kelly"/>
    <s v="High"/>
    <n v="0.02"/>
    <s v="After Discount"/>
    <n v="30.98"/>
    <n v="17.079999999999998"/>
    <s v="Regular Air"/>
    <s v="Small Business"/>
    <s v="Office Supplies"/>
    <s v="Paper"/>
    <s v="Small Box"/>
    <x v="899"/>
    <n v="0.4"/>
    <s v="United States"/>
    <s v="East"/>
    <s v="District of Columbia"/>
    <s v="Washington"/>
    <n v="20012"/>
    <x v="176"/>
    <s v="Sun"/>
    <d v="2015-06-29T00:00:00"/>
    <n v="1"/>
    <n v="-32.28"/>
    <n v="13"/>
    <n v="438.25"/>
    <n v="59937"/>
    <n v="1"/>
    <n v="30.96"/>
    <s v="Erin"/>
  </r>
  <r>
    <n v="1735"/>
    <n v="1"/>
    <s v="Eric West"/>
    <s v="High"/>
    <n v="0.02"/>
    <s v="After Discount"/>
    <n v="30.98"/>
    <n v="17.079999999999998"/>
    <s v="Regular Air"/>
    <s v="Small Business"/>
    <s v="Office Supplies"/>
    <s v="Paper"/>
    <s v="Small Box"/>
    <x v="899"/>
    <n v="0.4"/>
    <s v="United States"/>
    <s v="East"/>
    <s v="New York"/>
    <s v="Hempstead"/>
    <n v="11550"/>
    <x v="176"/>
    <s v="Sun"/>
    <d v="2015-06-29T00:00:00"/>
    <n v="1"/>
    <n v="-16.14"/>
    <n v="3"/>
    <n v="101.13"/>
    <n v="88444"/>
    <n v="1"/>
    <n v="30.96"/>
    <s v="Erin"/>
  </r>
  <r>
    <n v="1191"/>
    <n v="1"/>
    <s v="John Morse"/>
    <s v="Low"/>
    <n v="0.03"/>
    <s v="After Discount"/>
    <n v="28.53"/>
    <n v="1.49"/>
    <s v="Regular Air"/>
    <s v="Small Business"/>
    <s v="Office Supplies"/>
    <s v="Binders and Binder Accessories"/>
    <s v="Small Box"/>
    <x v="581"/>
    <n v="0.38"/>
    <s v="United States"/>
    <s v="East"/>
    <s v="Connecticut"/>
    <s v="New Britain"/>
    <n v="6050"/>
    <x v="176"/>
    <s v="Sun"/>
    <d v="2015-07-01T00:00:00"/>
    <n v="3"/>
    <n v="59.4405"/>
    <n v="3"/>
    <n v="88.84"/>
    <n v="87587"/>
    <n v="1"/>
    <n v="28.5"/>
    <s v="Erin"/>
  </r>
  <r>
    <n v="1193"/>
    <n v="0"/>
    <s v="Louis Parrish"/>
    <s v="Low"/>
    <n v="0.09"/>
    <s v="After Discount"/>
    <n v="49.99"/>
    <n v="19.989999999999998"/>
    <s v="Regular Air"/>
    <s v="Small Business"/>
    <s v="Technology"/>
    <s v="Computer Peripherals"/>
    <s v="Small Box"/>
    <x v="418"/>
    <n v="0.41"/>
    <s v="United States"/>
    <s v="East"/>
    <s v="District of Columbia"/>
    <s v="Washington"/>
    <n v="20016"/>
    <x v="176"/>
    <s v="Sun"/>
    <d v="2015-06-30T00:00:00"/>
    <n v="2"/>
    <n v="-17.03"/>
    <n v="48"/>
    <n v="2373.3200000000002"/>
    <n v="11206"/>
    <n v="1"/>
    <n v="49.9"/>
    <s v="Erin"/>
  </r>
  <r>
    <n v="1193"/>
    <n v="0"/>
    <s v="Louis Parrish"/>
    <s v="Low"/>
    <n v="0.03"/>
    <s v="After Discount"/>
    <n v="28.53"/>
    <n v="1.49"/>
    <s v="Regular Air"/>
    <s v="Small Business"/>
    <s v="Office Supplies"/>
    <s v="Binders and Binder Accessories"/>
    <s v="Small Box"/>
    <x v="581"/>
    <n v="0.38"/>
    <s v="United States"/>
    <s v="East"/>
    <s v="District of Columbia"/>
    <s v="Washington"/>
    <n v="20016"/>
    <x v="176"/>
    <s v="Sun"/>
    <d v="2015-07-01T00:00:00"/>
    <n v="3"/>
    <n v="39.627000000000002"/>
    <n v="11"/>
    <n v="325.73"/>
    <n v="11206"/>
    <n v="0"/>
    <n v="28.5"/>
    <s v="Erin"/>
  </r>
  <r>
    <n v="1203"/>
    <n v="1"/>
    <s v="Judy Merritt"/>
    <s v="Low"/>
    <n v="0.09"/>
    <s v="After Discount"/>
    <n v="49.99"/>
    <n v="19.989999999999998"/>
    <s v="Regular Air"/>
    <s v="Small Business"/>
    <s v="Technology"/>
    <s v="Computer Peripherals"/>
    <s v="Small Box"/>
    <x v="418"/>
    <n v="0.41"/>
    <s v="United States"/>
    <s v="East"/>
    <s v="Rhode Island"/>
    <s v="Cranston"/>
    <n v="2920"/>
    <x v="176"/>
    <s v="Sun"/>
    <d v="2015-06-30T00:00:00"/>
    <n v="2"/>
    <n v="-8.5150000000000006"/>
    <n v="12"/>
    <n v="593.33000000000004"/>
    <n v="87587"/>
    <n v="0"/>
    <n v="49.9"/>
    <s v="Erin"/>
  </r>
  <r>
    <n v="2801"/>
    <n v="1"/>
    <s v="Jimmy Wang"/>
    <s v="Low"/>
    <n v="0"/>
    <s v=" No Discount"/>
    <n v="17.52"/>
    <n v="8.17"/>
    <s v="Regular Air"/>
    <s v="Home Office"/>
    <s v="Office Supplies"/>
    <s v="Appliances"/>
    <s v="Medium Box"/>
    <x v="900"/>
    <n v="0.5"/>
    <s v="United States"/>
    <s v="West"/>
    <s v="Arizona"/>
    <s v="Chandler"/>
    <n v="85224"/>
    <x v="176"/>
    <s v="Sun"/>
    <d v="2015-07-03T00:00:00"/>
    <n v="5"/>
    <n v="52.764000000000003"/>
    <n v="15"/>
    <n v="284.33999999999997"/>
    <n v="91049"/>
    <n v="1"/>
    <n v="17.52"/>
    <s v="William"/>
  </r>
  <r>
    <n v="3226"/>
    <n v="0"/>
    <s v="Arthur Gold"/>
    <s v="Medium"/>
    <n v="0.06"/>
    <s v="After Discount"/>
    <n v="22.24"/>
    <n v="1.99"/>
    <s v="Regular Air"/>
    <s v="Small Business"/>
    <s v="Technology"/>
    <s v="Computer Peripherals"/>
    <s v="Small Pack"/>
    <x v="901"/>
    <n v="0.43"/>
    <s v="United States"/>
    <s v="South"/>
    <s v="Tennessee"/>
    <s v="Hendersonville"/>
    <n v="37075"/>
    <x v="176"/>
    <s v="Sun"/>
    <d v="2015-06-30T00:00:00"/>
    <n v="2"/>
    <n v="95.388000000000005"/>
    <n v="12"/>
    <n v="255.88"/>
    <n v="86509"/>
    <n v="1"/>
    <n v="22.18"/>
    <s v="Sam"/>
  </r>
  <r>
    <n v="2448"/>
    <n v="1"/>
    <s v="Melanie Morrow"/>
    <s v="High"/>
    <n v="0.09"/>
    <s v="After Discount"/>
    <n v="6.48"/>
    <n v="7.03"/>
    <s v="Regular Air"/>
    <s v="Consumer"/>
    <s v="Office Supplies"/>
    <s v="Paper"/>
    <s v="Small Box"/>
    <x v="782"/>
    <n v="0.37"/>
    <s v="United States"/>
    <s v="Central"/>
    <s v="Minnesota"/>
    <s v="Edina"/>
    <n v="55410"/>
    <x v="177"/>
    <s v="Mon"/>
    <d v="2015-07-01T00:00:00"/>
    <n v="2"/>
    <n v="-126.208"/>
    <n v="16"/>
    <n v="96.96"/>
    <n v="87790"/>
    <n v="1"/>
    <n v="6.3900000000000006"/>
    <s v="Chris"/>
  </r>
  <r>
    <n v="3374"/>
    <n v="0"/>
    <s v="Jamie Ward"/>
    <s v="High"/>
    <n v="0.05"/>
    <s v="After Discount"/>
    <n v="73.98"/>
    <n v="12.14"/>
    <s v="Regular Air"/>
    <s v="Home Office"/>
    <s v="Technology"/>
    <s v="Computer Peripherals"/>
    <s v="Small Box"/>
    <x v="232"/>
    <n v="0.67"/>
    <s v="United States"/>
    <s v="East"/>
    <s v="Maryland"/>
    <s v="Odenton"/>
    <n v="21113"/>
    <x v="177"/>
    <s v="Mon"/>
    <d v="2015-06-30T00:00:00"/>
    <n v="1"/>
    <n v="-1.9039999999999999"/>
    <n v="8"/>
    <n v="600.4"/>
    <n v="87474"/>
    <n v="1"/>
    <n v="73.930000000000007"/>
    <s v="Erin"/>
  </r>
  <r>
    <n v="3374"/>
    <n v="0"/>
    <s v="Jamie Ward"/>
    <s v="High"/>
    <n v="0"/>
    <s v=" No Discount"/>
    <n v="5.98"/>
    <n v="7.15"/>
    <s v="Regular Air"/>
    <s v="Home Office"/>
    <s v="Office Supplies"/>
    <s v="Paper"/>
    <s v="Small Box"/>
    <x v="786"/>
    <n v="0.36"/>
    <s v="United States"/>
    <s v="East"/>
    <s v="Maryland"/>
    <s v="Odenton"/>
    <n v="21113"/>
    <x v="177"/>
    <s v="Mon"/>
    <d v="2015-07-01T00:00:00"/>
    <n v="2"/>
    <n v="-37.048000000000002"/>
    <n v="5"/>
    <n v="34.25"/>
    <n v="87474"/>
    <n v="0"/>
    <n v="5.98"/>
    <s v="Erin"/>
  </r>
  <r>
    <n v="3374"/>
    <n v="0"/>
    <s v="Jamie Ward"/>
    <s v="High"/>
    <n v="0.09"/>
    <s v="After Discount"/>
    <n v="3.57"/>
    <n v="4.17"/>
    <s v="Regular Air"/>
    <s v="Home Office"/>
    <s v="Office Supplies"/>
    <s v="Pens &amp; Art Supplies"/>
    <s v="Small Pack"/>
    <x v="252"/>
    <n v="0.59"/>
    <s v="United States"/>
    <s v="East"/>
    <s v="Maryland"/>
    <s v="Odenton"/>
    <n v="21113"/>
    <x v="177"/>
    <s v="Mon"/>
    <d v="2015-07-01T00:00:00"/>
    <n v="2"/>
    <n v="-56.887999999999998"/>
    <n v="9"/>
    <n v="31.45"/>
    <n v="87474"/>
    <n v="0"/>
    <n v="3.48"/>
    <s v="Erin"/>
  </r>
  <r>
    <n v="1502"/>
    <n v="0"/>
    <s v="Renee Huang"/>
    <s v="Low"/>
    <n v="0.08"/>
    <s v="After Discount"/>
    <n v="5.84"/>
    <n v="1"/>
    <s v="Express Air"/>
    <s v="Small Business"/>
    <s v="Office Supplies"/>
    <s v="Pens &amp; Art Supplies"/>
    <s v="Wrap Bag"/>
    <x v="902"/>
    <n v="0.38"/>
    <s v="United States"/>
    <s v="South"/>
    <s v="Florida"/>
    <s v="Coral Springs"/>
    <n v="33065"/>
    <x v="177"/>
    <s v="Mon"/>
    <d v="2015-07-03T00:00:00"/>
    <n v="4"/>
    <n v="731.92200000000003"/>
    <n v="11"/>
    <n v="61.39"/>
    <n v="89194"/>
    <n v="1"/>
    <n v="5.76"/>
    <s v="Sam"/>
  </r>
  <r>
    <n v="1502"/>
    <n v="0"/>
    <s v="Renee Huang"/>
    <s v="Low"/>
    <n v="0"/>
    <s v=" No Discount"/>
    <n v="205.99"/>
    <n v="8.99"/>
    <s v="Regular Air"/>
    <s v="Small Business"/>
    <s v="Technology"/>
    <s v="Telephones and Communication"/>
    <s v="Small Box"/>
    <x v="331"/>
    <n v="0.6"/>
    <s v="United States"/>
    <s v="South"/>
    <s v="Florida"/>
    <s v="Coral Springs"/>
    <n v="33065"/>
    <x v="177"/>
    <s v="Mon"/>
    <d v="2015-07-02T00:00:00"/>
    <n v="3"/>
    <n v="186.55799999999999"/>
    <n v="13"/>
    <n v="2435.52"/>
    <n v="89194"/>
    <n v="0"/>
    <n v="205.99"/>
    <s v="Sam"/>
  </r>
  <r>
    <n v="1109"/>
    <n v="1"/>
    <s v="Dennis Welch"/>
    <s v="Medium"/>
    <n v="0.08"/>
    <s v="After Discount"/>
    <n v="8.3699999999999992"/>
    <n v="10.16"/>
    <s v="Regular Air"/>
    <s v="Consumer"/>
    <s v="Furniture"/>
    <s v="Office Furnishings"/>
    <s v="Large Box"/>
    <x v="509"/>
    <n v="0.59"/>
    <s v="United States"/>
    <s v="Central"/>
    <s v="Texas"/>
    <s v="Laredo"/>
    <n v="78041"/>
    <x v="177"/>
    <s v="Mon"/>
    <d v="2015-06-29T00:00:00"/>
    <n v="0"/>
    <n v="-169.232"/>
    <n v="13"/>
    <n v="108.99"/>
    <n v="86410"/>
    <n v="1"/>
    <n v="8.2899999999999991"/>
    <s v="Chris"/>
  </r>
  <r>
    <n v="1183"/>
    <n v="1"/>
    <s v="Becky O'Brien"/>
    <s v="Not Specified"/>
    <n v="0.04"/>
    <s v="After Discount"/>
    <n v="35.99"/>
    <n v="3.3"/>
    <s v="Regular Air"/>
    <s v="Home Office"/>
    <s v="Technology"/>
    <s v="Telephones and Communication"/>
    <s v="Small Pack"/>
    <x v="612"/>
    <n v="0.39"/>
    <s v="United States"/>
    <s v="West"/>
    <s v="Utah"/>
    <s v="Springville"/>
    <n v="84663"/>
    <x v="177"/>
    <s v="Mon"/>
    <d v="2015-06-29T00:00:00"/>
    <n v="0"/>
    <n v="184.19550000000001"/>
    <n v="9"/>
    <n v="266.95"/>
    <n v="86914"/>
    <n v="1"/>
    <n v="35.950000000000003"/>
    <s v="William"/>
  </r>
  <r>
    <n v="699"/>
    <n v="0"/>
    <s v="Jenny Gold"/>
    <s v="High"/>
    <n v="0.01"/>
    <s v="After Discount"/>
    <n v="7.89"/>
    <n v="2.82"/>
    <s v="Regular Air"/>
    <s v="Consumer"/>
    <s v="Office Supplies"/>
    <s v="Rubber Bands"/>
    <s v="Wrap Bag"/>
    <x v="903"/>
    <n v="0.4"/>
    <s v="United States"/>
    <s v="West"/>
    <s v="California"/>
    <s v="Los Angeles"/>
    <n v="90041"/>
    <x v="178"/>
    <s v="Tue"/>
    <d v="2015-07-01T00:00:00"/>
    <n v="1"/>
    <n v="38.700000000000003"/>
    <n v="32"/>
    <n v="274.26"/>
    <n v="36647"/>
    <n v="1"/>
    <n v="7.88"/>
    <s v="William"/>
  </r>
  <r>
    <n v="699"/>
    <n v="0"/>
    <s v="Jenny Gold"/>
    <s v="High"/>
    <n v="0.09"/>
    <s v="After Discount"/>
    <n v="3.68"/>
    <n v="1.32"/>
    <s v="Regular Air"/>
    <s v="Consumer"/>
    <s v="Office Supplies"/>
    <s v="Scissors, Rulers and Trimmers"/>
    <s v="Wrap Bag"/>
    <x v="783"/>
    <n v="0.83"/>
    <s v="United States"/>
    <s v="West"/>
    <s v="California"/>
    <s v="Los Angeles"/>
    <n v="90041"/>
    <x v="178"/>
    <s v="Tue"/>
    <d v="2015-07-01T00:00:00"/>
    <n v="1"/>
    <n v="-21.91"/>
    <n v="24"/>
    <n v="83.16"/>
    <n v="36647"/>
    <n v="0"/>
    <n v="3.5900000000000003"/>
    <s v="William"/>
  </r>
  <r>
    <n v="699"/>
    <n v="0"/>
    <s v="Jenny Gold"/>
    <s v="High"/>
    <n v="0.1"/>
    <s v="After Discount"/>
    <n v="9.7100000000000009"/>
    <n v="9.4499999999999993"/>
    <s v="Regular Air"/>
    <s v="Consumer"/>
    <s v="Office Supplies"/>
    <s v="Storage &amp; Organization"/>
    <s v="Small Box"/>
    <x v="386"/>
    <n v="0.6"/>
    <s v="United States"/>
    <s v="West"/>
    <s v="California"/>
    <s v="Los Angeles"/>
    <n v="90041"/>
    <x v="178"/>
    <s v="Tue"/>
    <d v="2015-07-03T00:00:00"/>
    <n v="3"/>
    <n v="-119.77"/>
    <n v="27"/>
    <n v="261.93"/>
    <n v="36647"/>
    <n v="0"/>
    <n v="9.6100000000000012"/>
    <s v="William"/>
  </r>
  <r>
    <n v="702"/>
    <n v="0"/>
    <s v="Kelly O'Connor"/>
    <s v="High"/>
    <n v="0.01"/>
    <s v="After Discount"/>
    <n v="7.89"/>
    <n v="2.82"/>
    <s v="Regular Air"/>
    <s v="Consumer"/>
    <s v="Office Supplies"/>
    <s v="Rubber Bands"/>
    <s v="Wrap Bag"/>
    <x v="903"/>
    <n v="0.4"/>
    <s v="United States"/>
    <s v="West"/>
    <s v="California"/>
    <s v="Santa Rosa"/>
    <n v="95404"/>
    <x v="178"/>
    <s v="Tue"/>
    <d v="2015-07-01T00:00:00"/>
    <n v="1"/>
    <n v="46.44"/>
    <n v="8"/>
    <n v="68.56"/>
    <n v="87979"/>
    <n v="1"/>
    <n v="7.88"/>
    <s v="William"/>
  </r>
  <r>
    <n v="702"/>
    <n v="0"/>
    <s v="Kelly O'Connor"/>
    <s v="High"/>
    <n v="0.09"/>
    <s v="After Discount"/>
    <n v="3.68"/>
    <n v="1.32"/>
    <s v="Regular Air"/>
    <s v="Consumer"/>
    <s v="Office Supplies"/>
    <s v="Scissors, Rulers and Trimmers"/>
    <s v="Wrap Bag"/>
    <x v="783"/>
    <n v="0.83"/>
    <s v="United States"/>
    <s v="West"/>
    <s v="California"/>
    <s v="Santa Rosa"/>
    <n v="95404"/>
    <x v="178"/>
    <s v="Tue"/>
    <d v="2015-07-01T00:00:00"/>
    <n v="1"/>
    <n v="-17.527999999999999"/>
    <n v="6"/>
    <n v="20.79"/>
    <n v="87979"/>
    <n v="0"/>
    <n v="3.5900000000000003"/>
    <s v="William"/>
  </r>
  <r>
    <n v="702"/>
    <n v="0"/>
    <s v="Kelly O'Connor"/>
    <s v="High"/>
    <n v="0.1"/>
    <s v="After Discount"/>
    <n v="9.7100000000000009"/>
    <n v="9.4499999999999993"/>
    <s v="Regular Air"/>
    <s v="Consumer"/>
    <s v="Office Supplies"/>
    <s v="Storage &amp; Organization"/>
    <s v="Small Box"/>
    <x v="386"/>
    <n v="0.6"/>
    <s v="United States"/>
    <s v="West"/>
    <s v="California"/>
    <s v="Santa Rosa"/>
    <n v="95404"/>
    <x v="178"/>
    <s v="Tue"/>
    <d v="2015-07-03T00:00:00"/>
    <n v="3"/>
    <n v="-95.816000000000003"/>
    <n v="7"/>
    <n v="67.91"/>
    <n v="87979"/>
    <n v="0"/>
    <n v="9.6100000000000012"/>
    <s v="William"/>
  </r>
  <r>
    <n v="1307"/>
    <n v="1"/>
    <s v="Teresa Hill"/>
    <s v="Low"/>
    <n v="0.04"/>
    <s v="After Discount"/>
    <n v="8.33"/>
    <n v="1.99"/>
    <s v="Regular Air"/>
    <s v="Small Business"/>
    <s v="Technology"/>
    <s v="Computer Peripherals"/>
    <s v="Small Pack"/>
    <x v="376"/>
    <n v="0.52"/>
    <s v="United States"/>
    <s v="West"/>
    <s v="Oregon"/>
    <s v="Coos Bay"/>
    <n v="97420"/>
    <x v="178"/>
    <s v="Tue"/>
    <d v="2015-07-07T00:00:00"/>
    <n v="7"/>
    <n v="44.892000000000003"/>
    <n v="16"/>
    <n v="131.26"/>
    <n v="91451"/>
    <n v="1"/>
    <n v="8.2900000000000009"/>
    <s v="William"/>
  </r>
  <r>
    <n v="2089"/>
    <n v="1"/>
    <s v="Annie Odom"/>
    <s v="Low"/>
    <n v="0.06"/>
    <s v="After Discount"/>
    <n v="38.06"/>
    <n v="4.5"/>
    <s v="Regular Air"/>
    <s v="Corporate"/>
    <s v="Office Supplies"/>
    <s v="Appliances"/>
    <s v="Small Box"/>
    <x v="904"/>
    <n v="0.56000000000000005"/>
    <s v="United States"/>
    <s v="East"/>
    <s v="New York"/>
    <s v="New City"/>
    <n v="10956"/>
    <x v="178"/>
    <s v="Tue"/>
    <d v="2015-07-06T00:00:00"/>
    <n v="6"/>
    <n v="450.45960000000002"/>
    <n v="17"/>
    <n v="652.84"/>
    <n v="88348"/>
    <n v="1"/>
    <n v="38"/>
    <s v="Erin"/>
  </r>
  <r>
    <n v="2089"/>
    <n v="0"/>
    <s v="Annie Odom"/>
    <s v="Low"/>
    <n v="0.08"/>
    <s v="After Discount"/>
    <n v="599.99"/>
    <n v="24.49"/>
    <s v="Regular Air"/>
    <s v="Corporate"/>
    <s v="Technology"/>
    <s v="Copiers and Fax"/>
    <s v="Large Box"/>
    <x v="905"/>
    <n v="0.37"/>
    <s v="United States"/>
    <s v="East"/>
    <s v="New York"/>
    <s v="New City"/>
    <n v="10956"/>
    <x v="178"/>
    <s v="Tue"/>
    <d v="2015-07-08T00:00:00"/>
    <n v="8"/>
    <n v="8798.1831000000002"/>
    <n v="22"/>
    <n v="12750.99"/>
    <n v="88348"/>
    <n v="0"/>
    <n v="599.91"/>
    <s v="Erin"/>
  </r>
  <r>
    <n v="2089"/>
    <n v="0"/>
    <s v="Annie Odom"/>
    <s v="Low"/>
    <n v="0.1"/>
    <s v="After Discount"/>
    <n v="3.98"/>
    <n v="2.97"/>
    <s v="Express Air"/>
    <s v="Corporate"/>
    <s v="Office Supplies"/>
    <s v="Paper"/>
    <s v="Wrap Bag"/>
    <x v="906"/>
    <n v="0.35"/>
    <s v="United States"/>
    <s v="East"/>
    <s v="New York"/>
    <s v="New City"/>
    <n v="10956"/>
    <x v="178"/>
    <s v="Tue"/>
    <d v="2015-07-04T00:00:00"/>
    <n v="4"/>
    <n v="-5.3849999999999998"/>
    <n v="5"/>
    <n v="20.54"/>
    <n v="88348"/>
    <n v="0"/>
    <n v="3.88"/>
    <s v="Erin"/>
  </r>
  <r>
    <n v="2882"/>
    <n v="0"/>
    <s v="Andrew Gonzalez"/>
    <s v="Low"/>
    <n v="0.05"/>
    <s v="After Discount"/>
    <n v="63.94"/>
    <n v="14.48"/>
    <s v="Express Air"/>
    <s v="Consumer"/>
    <s v="Furniture"/>
    <s v="Office Furnishings"/>
    <s v="Small Box"/>
    <x v="639"/>
    <n v="0.46"/>
    <s v="United States"/>
    <s v="South"/>
    <s v="North Carolina"/>
    <s v="Charlotte"/>
    <n v="28206"/>
    <x v="178"/>
    <s v="Tue"/>
    <d v="2015-07-07T00:00:00"/>
    <n v="7"/>
    <n v="270.87430000000001"/>
    <n v="21"/>
    <n v="1336.35"/>
    <n v="40224"/>
    <n v="1"/>
    <n v="63.89"/>
    <s v="Sam"/>
  </r>
  <r>
    <n v="2885"/>
    <n v="1"/>
    <s v="Gary Frazier"/>
    <s v="Low"/>
    <n v="0.05"/>
    <s v="After Discount"/>
    <n v="63.94"/>
    <n v="14.48"/>
    <s v="Express Air"/>
    <s v="Consumer"/>
    <s v="Furniture"/>
    <s v="Office Furnishings"/>
    <s v="Small Box"/>
    <x v="639"/>
    <n v="0.46"/>
    <s v="United States"/>
    <s v="East"/>
    <s v="Ohio"/>
    <s v="North Royalton"/>
    <n v="44133"/>
    <x v="178"/>
    <s v="Tue"/>
    <d v="2015-07-07T00:00:00"/>
    <n v="7"/>
    <n v="219.54419999999999"/>
    <n v="5"/>
    <n v="318.18"/>
    <n v="87634"/>
    <n v="1"/>
    <n v="63.89"/>
    <s v="Erin"/>
  </r>
  <r>
    <n v="1384"/>
    <n v="0"/>
    <s v="George McLamb"/>
    <s v="Not Specified"/>
    <n v="7.0000000000000007E-2"/>
    <s v="After Discount"/>
    <n v="11.29"/>
    <n v="5.03"/>
    <s v="Regular Air"/>
    <s v="Consumer"/>
    <s v="Office Supplies"/>
    <s v="Storage &amp; Organization"/>
    <s v="Small Box"/>
    <x v="405"/>
    <n v="0.59"/>
    <s v="United States"/>
    <s v="South"/>
    <s v="Virginia"/>
    <s v="Alexandria"/>
    <n v="22304"/>
    <x v="178"/>
    <s v="Tue"/>
    <d v="2015-07-02T00:00:00"/>
    <n v="2"/>
    <n v="-163.03"/>
    <n v="11"/>
    <n v="123.18"/>
    <n v="89407"/>
    <n v="1"/>
    <n v="11.219999999999999"/>
    <s v="Sam"/>
  </r>
  <r>
    <n v="1472"/>
    <n v="0"/>
    <s v="Tommy Ellis Ritchie"/>
    <s v="Not Specified"/>
    <n v="0.02"/>
    <s v="After Discount"/>
    <n v="30.98"/>
    <n v="6.5"/>
    <s v="Express Air"/>
    <s v="Home Office"/>
    <s v="Technology"/>
    <s v="Computer Peripherals"/>
    <s v="Small Box"/>
    <x v="879"/>
    <n v="0.79"/>
    <s v="United States"/>
    <s v="East"/>
    <s v="Ohio"/>
    <s v="Westlake"/>
    <n v="44145"/>
    <x v="178"/>
    <s v="Tue"/>
    <d v="2015-07-01T00:00:00"/>
    <n v="1"/>
    <n v="-44.624000000000002"/>
    <n v="17"/>
    <n v="552.89"/>
    <n v="87078"/>
    <n v="1"/>
    <n v="30.96"/>
    <s v="Erin"/>
  </r>
  <r>
    <n v="2276"/>
    <n v="1"/>
    <s v="Dennis Block Richardson"/>
    <s v="Not Specified"/>
    <n v="0.01"/>
    <s v="After Discount"/>
    <n v="195.99"/>
    <n v="8.99"/>
    <s v="Regular Air"/>
    <s v="Consumer"/>
    <s v="Technology"/>
    <s v="Telephones and Communication"/>
    <s v="Small Box"/>
    <x v="435"/>
    <n v="0.6"/>
    <s v="United States"/>
    <s v="East"/>
    <s v="New York"/>
    <s v="Niagara Falls"/>
    <n v="14304"/>
    <x v="178"/>
    <s v="Tue"/>
    <d v="2015-06-30T00:00:00"/>
    <n v="0"/>
    <n v="2653.7813999999998"/>
    <n v="22"/>
    <n v="3846.06"/>
    <n v="91502"/>
    <n v="1"/>
    <n v="195.98000000000002"/>
    <s v="Erin"/>
  </r>
  <r>
    <m/>
    <m/>
    <m/>
    <m/>
    <m/>
    <m/>
    <m/>
    <m/>
    <m/>
    <m/>
    <m/>
    <m/>
    <m/>
    <x v="907"/>
    <m/>
    <m/>
    <m/>
    <m/>
    <m/>
    <m/>
    <x v="179"/>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E7D8FB-482A-442D-8871-6303AAAEEC8F}" name="PivotTable7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149:D154"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pivotField showAll="0"/>
    <pivotField showAll="0"/>
    <pivotField showAll="0"/>
    <pivotField numFmtId="164" showAll="0"/>
    <pivotField showAll="0">
      <items count="2">
        <item x="0"/>
        <item t="default"/>
      </items>
    </pivotField>
    <pivotField axis="axisRow" showAll="0">
      <items count="5">
        <item x="1"/>
        <item x="3"/>
        <item x="0"/>
        <item x="2"/>
        <item t="default"/>
      </items>
    </pivotField>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numFmtId="44" showAll="0"/>
    <pivotField showAll="0"/>
    <pivotField dataField="1"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6"/>
  </rowFields>
  <rowItems count="5">
    <i>
      <x/>
    </i>
    <i>
      <x v="1"/>
    </i>
    <i>
      <x v="2"/>
    </i>
    <i>
      <x v="3"/>
    </i>
    <i t="grand">
      <x/>
    </i>
  </rowItems>
  <colItems count="1">
    <i/>
  </colItems>
  <dataFields count="1">
    <dataField name="Count of Disc Order Id" fld="28" subtotal="count" baseField="1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4F0BE9-CF3C-4A5F-B67C-8F0AD49BC1C8}" name="PivotTable7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106:D113"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numFmtId="44" showAll="0"/>
    <pivotField showAll="0"/>
    <pivotField dataField="1" showAll="0"/>
    <pivotField numFmtId="44" showAll="0"/>
    <pivotField showAll="0"/>
    <pivotField showAll="0" defaultSubtota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32"/>
  </rowFields>
  <rowItems count="7">
    <i>
      <x v="1"/>
    </i>
    <i>
      <x v="2"/>
    </i>
    <i>
      <x v="3"/>
    </i>
    <i>
      <x v="4"/>
    </i>
    <i>
      <x v="5"/>
    </i>
    <i>
      <x v="6"/>
    </i>
    <i t="grand">
      <x/>
    </i>
  </rowItems>
  <colItems count="1">
    <i/>
  </colItems>
  <dataFields count="1">
    <dataField name="Count of Disc Order Id" fld="28" subtotal="count" baseField="31"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EFF4C2-0F77-4E78-9B91-A39CBCD0BD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0:U11" firstHeaderRow="1" firstDataRow="1" firstDataCol="0"/>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dataField="1"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Items count="1">
    <i/>
  </rowItems>
  <colItems count="1">
    <i/>
  </colItems>
  <dataFields count="1">
    <dataField name="Average of Sales" fld="26" subtotal="average" baseField="0" baseItem="2" numFmtId="165"/>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91AFC-AFCE-48DA-830C-83A559D25041}" name="PivotTable6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43:D49" firstHeaderRow="1" firstDataRow="1" firstDataCol="1"/>
  <pivotFields count="35">
    <pivotField showAll="0"/>
    <pivotField showAll="0"/>
    <pivotField showAll="0"/>
    <pivotField axis="axisRow"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numFmtId="164" showAll="0"/>
    <pivotField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dataField="1"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3"/>
  </rowFields>
  <rowItems count="6">
    <i>
      <x v="1"/>
    </i>
    <i>
      <x v="3"/>
    </i>
    <i>
      <x v="2"/>
    </i>
    <i>
      <x v="4"/>
    </i>
    <i>
      <x/>
    </i>
    <i t="grand">
      <x/>
    </i>
  </rowItems>
  <colItems count="1">
    <i/>
  </colItems>
  <dataFields count="1">
    <dataField name="Sum of Sales" fld="26" baseField="0" baseItem="0" numFmtId="165"/>
  </dataFields>
  <formats count="1">
    <format dxfId="2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E46A26-B8D3-4458-83FE-50D75CBACE6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6:U17" firstHeaderRow="1" firstDataRow="1" firstDataCol="0"/>
  <pivotFields count="35">
    <pivotField showAll="0"/>
    <pivotField showAll="0"/>
    <pivotField showAll="0"/>
    <pivotField showAll="0"/>
    <pivotField dataField="1" numFmtId="164" showAll="0"/>
    <pivotField showAll="0"/>
    <pivotField numFmtId="164" showAll="0"/>
    <pivotField numFmtId="164" showAll="0"/>
    <pivotField showAll="0"/>
    <pivotField showAll="0">
      <items count="5">
        <item x="1"/>
        <item x="3"/>
        <item x="2"/>
        <item x="0"/>
        <item t="default"/>
      </items>
    </pivotField>
    <pivotField showAll="0"/>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Items count="1">
    <i/>
  </rowItems>
  <colItems count="1">
    <i/>
  </colItems>
  <dataFields count="1">
    <dataField name="Average of Discount" fld="4" subtotal="average" baseField="0" baseItem="2" numFmtId="10"/>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33521D-46A8-434F-94AC-BDBE86CFB726}" name="PivotTable6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20:D26" firstHeaderRow="1" firstDataRow="1" firstDataCol="1"/>
  <pivotFields count="35">
    <pivotField showAll="0"/>
    <pivotField showAll="0"/>
    <pivotField showAll="0"/>
    <pivotField axis="axisRow"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numFmtId="164" showAll="0"/>
    <pivotField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dataField="1" numFmtId="2" showAll="0"/>
    <pivotField numFmtId="44" showAll="0"/>
    <pivotField showAll="0"/>
    <pivotField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3"/>
  </rowFields>
  <rowItems count="6">
    <i>
      <x v="1"/>
    </i>
    <i>
      <x/>
    </i>
    <i>
      <x v="3"/>
    </i>
    <i>
      <x v="4"/>
    </i>
    <i>
      <x v="2"/>
    </i>
    <i t="grand">
      <x/>
    </i>
  </rowItems>
  <colItems count="1">
    <i/>
  </colItems>
  <dataFields count="1">
    <dataField name="Average of Ship Duration" fld="23" subtotal="average" baseField="3" baseItem="0" numFmtId="2"/>
  </dataFields>
  <formats count="1">
    <format dxfId="2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C81379-1E2D-43E6-B11A-19AFDDD4AC3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8:U39" firstHeaderRow="1" firstDataRow="1" firstDataCol="0"/>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Count of Quantity " fld="25" subtotal="count"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B1D43A-6760-4F17-AC94-F81575271E16}" name="PivotTable7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119:D127"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axis="axisRow" showAll="0">
      <items count="8">
        <item x="3"/>
        <item x="4"/>
        <item x="5"/>
        <item x="6"/>
        <item x="0"/>
        <item x="1"/>
        <item x="2"/>
        <item t="default"/>
      </items>
    </pivotField>
    <pivotField numFmtId="14" showAll="0"/>
    <pivotField numFmtId="2" showAll="0"/>
    <pivotField numFmtId="44" showAll="0"/>
    <pivotField showAll="0"/>
    <pivotField numFmtId="44" showAll="0"/>
    <pivotField showAll="0"/>
    <pivotField dataField="1"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21"/>
  </rowFields>
  <rowItems count="8">
    <i>
      <x/>
    </i>
    <i>
      <x v="1"/>
    </i>
    <i>
      <x v="2"/>
    </i>
    <i>
      <x v="3"/>
    </i>
    <i>
      <x v="4"/>
    </i>
    <i>
      <x v="5"/>
    </i>
    <i>
      <x v="6"/>
    </i>
    <i t="grand">
      <x/>
    </i>
  </rowItems>
  <colItems count="1">
    <i/>
  </colItems>
  <dataFields count="1">
    <dataField name="Count of Disc Order Id" fld="28" subtotal="count" baseField="2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515297-585E-4A60-BD4C-A5F05D0E84FB}" name="PivotTable7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55:D59" firstHeaderRow="1" firstDataRow="1" firstDataCol="1"/>
  <pivotFields count="35">
    <pivotField showAll="0"/>
    <pivotField showAll="0"/>
    <pivotField showAll="0"/>
    <pivotField showAll="0"/>
    <pivotField numFmtId="164" showAll="0"/>
    <pivotField showAll="0"/>
    <pivotField numFmtId="164" showAll="0"/>
    <pivotField numFmtId="164"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dataField="1"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8"/>
  </rowFields>
  <rowItems count="4">
    <i>
      <x/>
    </i>
    <i>
      <x v="1"/>
    </i>
    <i>
      <x v="2"/>
    </i>
    <i t="grand">
      <x/>
    </i>
  </rowItems>
  <colItems count="1">
    <i/>
  </colItems>
  <dataFields count="1">
    <dataField name="Sum of Sales" fld="26" baseField="0" baseItem="0" numFmtId="165"/>
  </dataFields>
  <formats count="1">
    <format dxfId="2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91EB0C-2268-41A4-96F6-3FD9A0B8FD40}" name="PivotTable7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93:D97" firstHeaderRow="1" firstDataRow="1" firstDataCol="1"/>
  <pivotFields count="35">
    <pivotField showAll="0"/>
    <pivotField showAll="0"/>
    <pivotField showAll="0"/>
    <pivotField showAll="0"/>
    <pivotField numFmtId="164" showAll="0"/>
    <pivotField showAll="0"/>
    <pivotField numFmtId="164" showAll="0"/>
    <pivotField numFmtId="164" showAll="0"/>
    <pivotField axis="axisRow" showAll="0">
      <items count="4">
        <item x="0"/>
        <item x="2"/>
        <item x="1"/>
        <item t="default"/>
      </items>
    </pivotField>
    <pivotField showAll="0">
      <items count="5">
        <item x="1"/>
        <item x="3"/>
        <item x="2"/>
        <item x="0"/>
        <item t="default"/>
      </items>
    </pivotField>
    <pivotField showAll="0"/>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numFmtId="44" showAll="0"/>
    <pivotField showAll="0"/>
    <pivotField dataField="1"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8"/>
  </rowFields>
  <rowItems count="4">
    <i>
      <x/>
    </i>
    <i>
      <x v="1"/>
    </i>
    <i>
      <x v="2"/>
    </i>
    <i t="grand">
      <x/>
    </i>
  </rowItems>
  <colItems count="1">
    <i/>
  </colItems>
  <dataFields count="1">
    <dataField name="Count of Disc Order Id" fld="28" subtotal="count" baseField="8" baseItem="0"/>
  </dataField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8" count="1" selected="0">
            <x v="0"/>
          </reference>
        </references>
      </pivotArea>
    </chartFormat>
    <chartFormat chart="3" format="7">
      <pivotArea type="data" outline="0" fieldPosition="0">
        <references count="2">
          <reference field="4294967294" count="1" selected="0">
            <x v="0"/>
          </reference>
          <reference field="8" count="1" selected="0">
            <x v="1"/>
          </reference>
        </references>
      </pivotArea>
    </chartFormat>
    <chartFormat chart="3" format="8">
      <pivotArea type="data" outline="0" fieldPosition="0">
        <references count="2">
          <reference field="4294967294" count="1" selected="0">
            <x v="0"/>
          </reference>
          <reference field="8" count="1" selected="0">
            <x v="2"/>
          </reference>
        </references>
      </pivotArea>
    </chartFormat>
    <chartFormat chart="1" format="1">
      <pivotArea type="data" outline="0" fieldPosition="0">
        <references count="2">
          <reference field="4294967294" count="1" selected="0">
            <x v="0"/>
          </reference>
          <reference field="8" count="1" selected="0">
            <x v="0"/>
          </reference>
        </references>
      </pivotArea>
    </chartFormat>
    <chartFormat chart="1" format="2">
      <pivotArea type="data" outline="0" fieldPosition="0">
        <references count="2">
          <reference field="4294967294" count="1" selected="0">
            <x v="0"/>
          </reference>
          <reference field="8" count="1" selected="0">
            <x v="1"/>
          </reference>
        </references>
      </pivotArea>
    </chartFormat>
    <chartFormat chart="1"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EDF7F7-0F53-4D2A-BE41-16A75A8ADDA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23:U24" firstHeaderRow="1" firstDataRow="1" firstDataCol="0"/>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dataField="1" numFmtId="2" showAll="0"/>
    <pivotField numFmtId="44" showAll="0"/>
    <pivotField showAll="0"/>
    <pivotField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Items count="1">
    <i/>
  </rowItems>
  <colItems count="1">
    <i/>
  </colItems>
  <dataFields count="1">
    <dataField name="Average of Ship Duration" fld="23" subtotal="average" baseField="0" baseItem="2" numFmtId="2"/>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ACC180-B7BB-4EA8-B726-15C43D72C34F}" name="PivotTable6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31:D37" firstHeaderRow="1" firstDataRow="1" firstDataCol="1"/>
  <pivotFields count="35">
    <pivotField showAll="0"/>
    <pivotField showAll="0"/>
    <pivotField showAll="0"/>
    <pivotField axis="axisRow" showAll="0">
      <items count="6">
        <item x="0"/>
        <item x="1"/>
        <item x="2"/>
        <item x="4"/>
        <item x="3"/>
        <item t="default"/>
      </items>
    </pivotField>
    <pivotField numFmtId="164" showAll="0"/>
    <pivotField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numFmtId="44" showAll="0"/>
    <pivotField showAll="0"/>
    <pivotField dataField="1"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3"/>
  </rowFields>
  <rowItems count="6">
    <i>
      <x/>
    </i>
    <i>
      <x v="1"/>
    </i>
    <i>
      <x v="2"/>
    </i>
    <i>
      <x v="3"/>
    </i>
    <i>
      <x v="4"/>
    </i>
    <i t="grand">
      <x/>
    </i>
  </rowItems>
  <colItems count="1">
    <i/>
  </colItems>
  <dataFields count="1">
    <dataField name="Count of Disc Order Id" fld="28" subtotal="count"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C9AA8C0-E6A2-4879-8072-38E2EBB74914}" name="PivotTable6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5:D12"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numFmtId="44" showAll="0"/>
    <pivotField showAll="0"/>
    <pivotField dataField="1" showAll="0"/>
    <pivotField numFmtId="44" showAll="0"/>
    <pivotField showAll="0"/>
    <pivotField showAll="0" defaultSubtota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32"/>
  </rowFields>
  <rowItems count="7">
    <i>
      <x v="1"/>
    </i>
    <i>
      <x v="2"/>
    </i>
    <i>
      <x v="3"/>
    </i>
    <i>
      <x v="4"/>
    </i>
    <i>
      <x v="5"/>
    </i>
    <i>
      <x v="6"/>
    </i>
    <i t="grand">
      <x/>
    </i>
  </rowItems>
  <colItems count="1">
    <i/>
  </colItems>
  <dataFields count="1">
    <dataField name="Count of Disc Order Id" fld="28" subtotal="count" baseField="30"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D2E95C7-3A8F-4725-92EE-F57DD1A19E17}" name="PivotTable7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135:D140"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axis="axisRow" showAll="0">
      <items count="5">
        <item x="1"/>
        <item x="3"/>
        <item x="2"/>
        <item x="0"/>
        <item t="default"/>
      </items>
    </pivotField>
    <pivotField showAll="0"/>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numFmtId="44" showAll="0"/>
    <pivotField showAll="0"/>
    <pivotField dataField="1"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9"/>
  </rowFields>
  <rowItems count="5">
    <i>
      <x/>
    </i>
    <i>
      <x v="1"/>
    </i>
    <i>
      <x v="2"/>
    </i>
    <i>
      <x v="3"/>
    </i>
    <i t="grand">
      <x/>
    </i>
  </rowItems>
  <colItems count="1">
    <i/>
  </colItems>
  <dataFields count="1">
    <dataField name="Count of Disc Order Id" fld="28" subtotal="count" baseField="9"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2671C46-5346-4228-A20B-DA75B7A60517}" name="PivotTable7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68:F87" firstHeaderRow="1" firstDataRow="2" firstDataCol="1"/>
  <pivotFields count="35">
    <pivotField showAll="0"/>
    <pivotField showAll="0"/>
    <pivotField showAll="0"/>
    <pivotField showAll="0"/>
    <pivotField numFmtId="164" showAll="0"/>
    <pivotField axis="axisCol" showAll="0">
      <items count="3">
        <item x="1"/>
        <item x="0"/>
        <item t="default"/>
      </items>
    </pivotField>
    <pivotField numFmtId="164" showAll="0"/>
    <pivotField numFmtId="164" showAll="0"/>
    <pivotField showAll="0"/>
    <pivotField showAll="0">
      <items count="5">
        <item x="1"/>
        <item x="3"/>
        <item x="2"/>
        <item x="0"/>
        <item t="default"/>
      </items>
    </pivotField>
    <pivotField showAll="0"/>
    <pivotField axis="axisRow" showAll="0">
      <items count="18">
        <item x="8"/>
        <item x="5"/>
        <item x="10"/>
        <item x="9"/>
        <item x="1"/>
        <item x="4"/>
        <item x="15"/>
        <item x="13"/>
        <item x="11"/>
        <item x="3"/>
        <item x="7"/>
        <item x="2"/>
        <item x="14"/>
        <item x="16"/>
        <item x="6"/>
        <item x="0"/>
        <item x="12"/>
        <item t="default"/>
      </items>
    </pivotField>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numFmtId="44" showAll="0"/>
    <pivotField showAll="0"/>
    <pivotField dataField="1"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1"/>
  </rowFields>
  <rowItems count="18">
    <i>
      <x/>
    </i>
    <i>
      <x v="1"/>
    </i>
    <i>
      <x v="2"/>
    </i>
    <i>
      <x v="3"/>
    </i>
    <i>
      <x v="4"/>
    </i>
    <i>
      <x v="5"/>
    </i>
    <i>
      <x v="6"/>
    </i>
    <i>
      <x v="7"/>
    </i>
    <i>
      <x v="8"/>
    </i>
    <i>
      <x v="9"/>
    </i>
    <i>
      <x v="10"/>
    </i>
    <i>
      <x v="11"/>
    </i>
    <i>
      <x v="12"/>
    </i>
    <i>
      <x v="13"/>
    </i>
    <i>
      <x v="14"/>
    </i>
    <i>
      <x v="15"/>
    </i>
    <i>
      <x v="16"/>
    </i>
    <i t="grand">
      <x/>
    </i>
  </rowItems>
  <colFields count="1">
    <field x="5"/>
  </colFields>
  <colItems count="3">
    <i>
      <x/>
    </i>
    <i>
      <x v="1"/>
    </i>
    <i t="grand">
      <x/>
    </i>
  </colItems>
  <dataFields count="1">
    <dataField name="Count of Disc Order Id" fld="28" subtotal="count" baseField="0" baseItem="0"/>
  </dataFields>
  <formats count="1">
    <format dxfId="26">
      <pivotArea outline="0" collapsedLevelsAreSubtotals="1" fieldPosition="0"/>
    </format>
  </formats>
  <chartFormats count="7">
    <chartFormat chart="2" format="7" series="1">
      <pivotArea type="data" outline="0" fieldPosition="0">
        <references count="1">
          <reference field="5" count="1" selected="0">
            <x v="0"/>
          </reference>
        </references>
      </pivotArea>
    </chartFormat>
    <chartFormat chart="2" format="8"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1">
          <reference field="5" count="1" selected="0">
            <x v="1"/>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9C203AA-FA3F-42F8-91C6-609CAF5831E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5:U6" firstHeaderRow="1" firstDataRow="1" firstDataCol="0"/>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numFmtId="44" showAll="0"/>
    <pivotField showAll="0"/>
    <pivotField dataField="1"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Items count="1">
    <i/>
  </rowItems>
  <colItems count="1">
    <i/>
  </colItems>
  <dataFields count="1">
    <dataField name="Sum of Disc Order Id"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2C46829-1F72-44A7-B422-24623ACF6C3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0:V32"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909">
        <item x="38"/>
        <item x="127"/>
        <item x="503"/>
        <item x="768"/>
        <item x="824"/>
        <item x="2"/>
        <item x="716"/>
        <item x="783"/>
        <item x="149"/>
        <item x="737"/>
        <item x="100"/>
        <item x="471"/>
        <item x="676"/>
        <item x="463"/>
        <item x="388"/>
        <item x="876"/>
        <item x="253"/>
        <item x="378"/>
        <item x="753"/>
        <item x="740"/>
        <item x="43"/>
        <item x="66"/>
        <item x="829"/>
        <item x="373"/>
        <item x="480"/>
        <item x="48"/>
        <item x="406"/>
        <item x="23"/>
        <item x="885"/>
        <item x="691"/>
        <item x="477"/>
        <item x="687"/>
        <item x="123"/>
        <item x="97"/>
        <item x="849"/>
        <item x="402"/>
        <item x="246"/>
        <item x="803"/>
        <item x="666"/>
        <item x="158"/>
        <item x="454"/>
        <item x="646"/>
        <item x="132"/>
        <item x="507"/>
        <item x="188"/>
        <item x="121"/>
        <item x="237"/>
        <item x="542"/>
        <item x="613"/>
        <item x="404"/>
        <item x="376"/>
        <item x="553"/>
        <item x="224"/>
        <item x="430"/>
        <item x="254"/>
        <item x="384"/>
        <item x="587"/>
        <item x="155"/>
        <item x="575"/>
        <item x="346"/>
        <item x="732"/>
        <item x="303"/>
        <item x="363"/>
        <item x="777"/>
        <item x="636"/>
        <item x="841"/>
        <item x="377"/>
        <item x="71"/>
        <item x="622"/>
        <item x="385"/>
        <item x="513"/>
        <item x="517"/>
        <item x="442"/>
        <item x="620"/>
        <item x="612"/>
        <item x="92"/>
        <item x="274"/>
        <item x="683"/>
        <item x="715"/>
        <item x="621"/>
        <item x="736"/>
        <item x="102"/>
        <item x="862"/>
        <item x="791"/>
        <item x="533"/>
        <item x="325"/>
        <item x="882"/>
        <item x="233"/>
        <item x="304"/>
        <item x="763"/>
        <item x="568"/>
        <item x="173"/>
        <item x="282"/>
        <item x="804"/>
        <item x="664"/>
        <item x="332"/>
        <item x="273"/>
        <item x="228"/>
        <item x="382"/>
        <item x="395"/>
        <item x="573"/>
        <item x="632"/>
        <item x="528"/>
        <item x="579"/>
        <item x="680"/>
        <item x="808"/>
        <item x="644"/>
        <item x="306"/>
        <item x="201"/>
        <item x="662"/>
        <item x="326"/>
        <item x="283"/>
        <item x="527"/>
        <item x="360"/>
        <item x="266"/>
        <item x="309"/>
        <item x="842"/>
        <item x="171"/>
        <item x="505"/>
        <item x="194"/>
        <item x="277"/>
        <item x="125"/>
        <item x="630"/>
        <item x="101"/>
        <item x="174"/>
        <item x="508"/>
        <item x="264"/>
        <item x="204"/>
        <item x="844"/>
        <item x="655"/>
        <item x="607"/>
        <item x="551"/>
        <item x="89"/>
        <item x="887"/>
        <item x="308"/>
        <item x="440"/>
        <item x="751"/>
        <item x="292"/>
        <item x="230"/>
        <item x="475"/>
        <item x="744"/>
        <item x="719"/>
        <item x="176"/>
        <item x="120"/>
        <item x="411"/>
        <item x="51"/>
        <item x="192"/>
        <item x="229"/>
        <item x="754"/>
        <item x="892"/>
        <item x="638"/>
        <item x="347"/>
        <item x="515"/>
        <item x="828"/>
        <item x="750"/>
        <item x="299"/>
        <item x="805"/>
        <item x="806"/>
        <item x="214"/>
        <item x="162"/>
        <item x="84"/>
        <item x="334"/>
        <item x="8"/>
        <item x="352"/>
        <item x="635"/>
        <item x="491"/>
        <item x="739"/>
        <item x="745"/>
        <item x="578"/>
        <item x="252"/>
        <item x="75"/>
        <item x="563"/>
        <item x="530"/>
        <item x="755"/>
        <item x="245"/>
        <item x="271"/>
        <item x="781"/>
        <item x="73"/>
        <item x="653"/>
        <item x="433"/>
        <item x="136"/>
        <item x="367"/>
        <item x="819"/>
        <item x="851"/>
        <item x="328"/>
        <item x="26"/>
        <item x="165"/>
        <item x="734"/>
        <item x="34"/>
        <item x="342"/>
        <item x="6"/>
        <item x="845"/>
        <item x="900"/>
        <item x="584"/>
        <item x="9"/>
        <item x="262"/>
        <item x="778"/>
        <item x="98"/>
        <item x="148"/>
        <item x="536"/>
        <item x="812"/>
        <item x="709"/>
        <item x="191"/>
        <item x="94"/>
        <item x="394"/>
        <item x="280"/>
        <item x="307"/>
        <item x="839"/>
        <item x="383"/>
        <item x="0"/>
        <item x="319"/>
        <item x="874"/>
        <item x="128"/>
        <item x="554"/>
        <item x="760"/>
        <item x="293"/>
        <item x="29"/>
        <item x="550"/>
        <item x="501"/>
        <item x="24"/>
        <item x="696"/>
        <item x="16"/>
        <item x="493"/>
        <item x="541"/>
        <item x="894"/>
        <item x="157"/>
        <item x="391"/>
        <item x="500"/>
        <item x="248"/>
        <item x="600"/>
        <item x="85"/>
        <item x="109"/>
        <item x="236"/>
        <item x="4"/>
        <item x="49"/>
        <item x="810"/>
        <item x="37"/>
        <item x="223"/>
        <item x="222"/>
        <item x="52"/>
        <item x="625"/>
        <item x="421"/>
        <item x="643"/>
        <item x="886"/>
        <item x="231"/>
        <item x="380"/>
        <item x="290"/>
        <item x="704"/>
        <item x="77"/>
        <item x="318"/>
        <item x="195"/>
        <item x="514"/>
        <item x="439"/>
        <item x="412"/>
        <item x="834"/>
        <item x="726"/>
        <item x="674"/>
        <item x="780"/>
        <item x="669"/>
        <item x="151"/>
        <item x="671"/>
        <item x="565"/>
        <item x="582"/>
        <item x="714"/>
        <item x="213"/>
        <item x="602"/>
        <item x="881"/>
        <item x="396"/>
        <item x="226"/>
        <item x="441"/>
        <item x="727"/>
        <item x="446"/>
        <item x="407"/>
        <item x="833"/>
        <item x="830"/>
        <item x="22"/>
        <item x="843"/>
        <item x="437"/>
        <item x="721"/>
        <item x="852"/>
        <item x="588"/>
        <item x="106"/>
        <item x="398"/>
        <item x="13"/>
        <item x="381"/>
        <item x="424"/>
        <item x="455"/>
        <item x="144"/>
        <item x="105"/>
        <item x="40"/>
        <item x="700"/>
        <item x="538"/>
        <item x="257"/>
        <item x="649"/>
        <item x="124"/>
        <item x="640"/>
        <item x="585"/>
        <item x="414"/>
        <item x="637"/>
        <item x="117"/>
        <item x="758"/>
        <item x="743"/>
        <item x="70"/>
        <item x="544"/>
        <item x="244"/>
        <item x="484"/>
        <item x="785"/>
        <item x="731"/>
        <item x="298"/>
        <item x="510"/>
        <item x="320"/>
        <item x="616"/>
        <item x="438"/>
        <item x="134"/>
        <item x="387"/>
        <item x="749"/>
        <item x="44"/>
        <item x="898"/>
        <item x="679"/>
        <item x="571"/>
        <item x="631"/>
        <item x="12"/>
        <item x="473"/>
        <item x="410"/>
        <item x="239"/>
        <item x="420"/>
        <item x="238"/>
        <item x="494"/>
        <item x="651"/>
        <item x="746"/>
        <item x="413"/>
        <item x="605"/>
        <item x="472"/>
        <item x="90"/>
        <item x="608"/>
        <item x="210"/>
        <item x="431"/>
        <item x="61"/>
        <item x="742"/>
        <item x="91"/>
        <item x="235"/>
        <item x="466"/>
        <item x="365"/>
        <item x="111"/>
        <item x="574"/>
        <item x="30"/>
        <item x="250"/>
        <item x="647"/>
        <item x="539"/>
        <item x="202"/>
        <item x="170"/>
        <item x="522"/>
        <item x="570"/>
        <item x="198"/>
        <item x="512"/>
        <item x="465"/>
        <item x="654"/>
        <item x="131"/>
        <item x="7"/>
        <item x="904"/>
        <item x="678"/>
        <item x="82"/>
        <item x="386"/>
        <item x="464"/>
        <item x="673"/>
        <item x="860"/>
        <item x="665"/>
        <item x="642"/>
        <item x="68"/>
        <item x="652"/>
        <item x="846"/>
        <item x="686"/>
        <item x="278"/>
        <item x="95"/>
        <item x="769"/>
        <item x="88"/>
        <item x="50"/>
        <item x="723"/>
        <item x="633"/>
        <item x="79"/>
        <item x="817"/>
        <item x="364"/>
        <item x="703"/>
        <item x="792"/>
        <item x="776"/>
        <item x="870"/>
        <item x="203"/>
        <item x="555"/>
        <item x="757"/>
        <item x="227"/>
        <item x="459"/>
        <item x="67"/>
        <item x="312"/>
        <item x="495"/>
        <item x="479"/>
        <item x="19"/>
        <item x="869"/>
        <item x="820"/>
        <item x="458"/>
        <item x="351"/>
        <item x="717"/>
        <item x="256"/>
        <item x="422"/>
        <item x="434"/>
        <item x="126"/>
        <item x="524"/>
        <item x="389"/>
        <item x="629"/>
        <item x="249"/>
        <item x="725"/>
        <item x="695"/>
        <item x="656"/>
        <item x="699"/>
        <item x="865"/>
        <item x="697"/>
        <item x="693"/>
        <item x="159"/>
        <item x="427"/>
        <item x="416"/>
        <item x="240"/>
        <item x="811"/>
        <item x="486"/>
        <item x="807"/>
        <item x="905"/>
        <item x="179"/>
        <item x="453"/>
        <item x="288"/>
        <item x="321"/>
        <item x="504"/>
        <item x="668"/>
        <item x="142"/>
        <item x="300"/>
        <item x="368"/>
        <item x="562"/>
        <item x="499"/>
        <item x="598"/>
        <item x="74"/>
        <item x="116"/>
        <item x="181"/>
        <item x="626"/>
        <item x="535"/>
        <item x="733"/>
        <item x="276"/>
        <item x="393"/>
        <item x="14"/>
        <item x="147"/>
        <item x="217"/>
        <item x="345"/>
        <item x="496"/>
        <item x="56"/>
        <item x="361"/>
        <item x="443"/>
        <item x="207"/>
        <item x="663"/>
        <item x="107"/>
        <item x="800"/>
        <item x="859"/>
        <item x="705"/>
        <item x="767"/>
        <item x="15"/>
        <item x="728"/>
        <item x="548"/>
        <item x="140"/>
        <item x="137"/>
        <item x="634"/>
        <item x="481"/>
        <item x="41"/>
        <item x="322"/>
        <item x="390"/>
        <item x="281"/>
        <item x="883"/>
        <item x="639"/>
        <item x="310"/>
        <item x="615"/>
        <item x="423"/>
        <item x="675"/>
        <item x="80"/>
        <item x="139"/>
        <item x="302"/>
        <item x="519"/>
        <item x="502"/>
        <item x="340"/>
        <item x="415"/>
        <item x="790"/>
        <item x="216"/>
        <item x="866"/>
        <item x="482"/>
        <item x="436"/>
        <item x="589"/>
        <item x="62"/>
        <item x="861"/>
        <item x="234"/>
        <item x="429"/>
        <item x="478"/>
        <item x="460"/>
        <item x="773"/>
        <item x="220"/>
        <item x="868"/>
        <item x="350"/>
        <item x="168"/>
        <item x="392"/>
        <item x="113"/>
        <item x="294"/>
        <item x="724"/>
        <item x="681"/>
        <item x="545"/>
        <item x="826"/>
        <item x="182"/>
        <item x="891"/>
        <item x="597"/>
        <item x="660"/>
        <item x="333"/>
        <item x="628"/>
        <item x="818"/>
        <item x="878"/>
        <item x="196"/>
        <item x="232"/>
        <item x="650"/>
        <item x="83"/>
        <item x="468"/>
        <item x="738"/>
        <item x="896"/>
        <item x="374"/>
        <item x="296"/>
        <item x="219"/>
        <item x="330"/>
        <item x="627"/>
        <item x="720"/>
        <item x="604"/>
        <item x="3"/>
        <item x="291"/>
        <item x="356"/>
        <item x="122"/>
        <item x="809"/>
        <item x="523"/>
        <item x="581"/>
        <item x="601"/>
        <item x="208"/>
        <item x="311"/>
        <item x="879"/>
        <item x="599"/>
        <item x="45"/>
        <item x="267"/>
        <item x="99"/>
        <item x="476"/>
        <item x="645"/>
        <item x="81"/>
        <item x="540"/>
        <item x="327"/>
        <item x="184"/>
        <item x="18"/>
        <item x="297"/>
        <item x="469"/>
        <item x="154"/>
        <item x="47"/>
        <item x="279"/>
        <item x="209"/>
        <item x="205"/>
        <item x="42"/>
        <item x="752"/>
        <item x="648"/>
        <item x="762"/>
        <item x="682"/>
        <item x="618"/>
        <item x="594"/>
        <item x="163"/>
        <item x="836"/>
        <item x="225"/>
        <item x="774"/>
        <item x="401"/>
        <item x="375"/>
        <item x="850"/>
        <item x="108"/>
        <item x="816"/>
        <item x="532"/>
        <item x="5"/>
        <item x="408"/>
        <item x="110"/>
        <item x="572"/>
        <item x="770"/>
        <item x="175"/>
        <item x="888"/>
        <item x="766"/>
        <item x="893"/>
        <item x="152"/>
        <item x="143"/>
        <item x="103"/>
        <item x="261"/>
        <item x="104"/>
        <item x="197"/>
        <item x="59"/>
        <item x="265"/>
        <item x="153"/>
        <item x="771"/>
        <item x="712"/>
        <item x="623"/>
        <item x="69"/>
        <item x="580"/>
        <item x="566"/>
        <item x="247"/>
        <item x="456"/>
        <item x="692"/>
        <item x="301"/>
        <item x="285"/>
        <item x="39"/>
        <item x="419"/>
        <item x="701"/>
        <item x="263"/>
        <item x="36"/>
        <item x="426"/>
        <item x="855"/>
        <item x="863"/>
        <item x="269"/>
        <item x="798"/>
        <item x="87"/>
        <item x="452"/>
        <item x="366"/>
        <item x="526"/>
        <item x="558"/>
        <item x="794"/>
        <item x="46"/>
        <item x="35"/>
        <item x="112"/>
        <item x="497"/>
        <item x="735"/>
        <item x="221"/>
        <item x="193"/>
        <item x="287"/>
        <item x="28"/>
        <item x="54"/>
        <item x="661"/>
        <item x="823"/>
        <item x="840"/>
        <item x="324"/>
        <item x="31"/>
        <item x="86"/>
        <item x="822"/>
        <item x="338"/>
        <item x="314"/>
        <item x="657"/>
        <item x="895"/>
        <item x="119"/>
        <item x="211"/>
        <item x="169"/>
        <item x="156"/>
        <item x="552"/>
        <item x="485"/>
        <item x="787"/>
        <item x="547"/>
        <item x="867"/>
        <item x="902"/>
        <item x="316"/>
        <item x="606"/>
        <item x="747"/>
        <item x="241"/>
        <item x="788"/>
        <item x="286"/>
        <item x="55"/>
        <item x="186"/>
        <item x="795"/>
        <item x="33"/>
        <item x="57"/>
        <item x="255"/>
        <item x="25"/>
        <item x="847"/>
        <item x="166"/>
        <item x="474"/>
        <item x="561"/>
        <item x="557"/>
        <item x="315"/>
        <item x="58"/>
        <item x="595"/>
        <item x="78"/>
        <item x="614"/>
        <item x="741"/>
        <item x="313"/>
        <item x="178"/>
        <item x="641"/>
        <item x="592"/>
        <item x="529"/>
        <item x="187"/>
        <item x="362"/>
        <item x="821"/>
        <item x="63"/>
        <item x="467"/>
        <item x="838"/>
        <item x="531"/>
        <item x="848"/>
        <item x="400"/>
        <item x="449"/>
        <item x="343"/>
        <item x="789"/>
        <item x="690"/>
        <item x="357"/>
        <item x="875"/>
        <item x="765"/>
        <item x="815"/>
        <item x="329"/>
        <item x="305"/>
        <item x="722"/>
        <item x="218"/>
        <item x="371"/>
        <item x="323"/>
        <item x="689"/>
        <item x="295"/>
        <item x="372"/>
        <item x="487"/>
        <item x="470"/>
        <item x="260"/>
        <item x="317"/>
        <item x="96"/>
        <item x="837"/>
        <item x="748"/>
        <item x="432"/>
        <item x="358"/>
        <item x="672"/>
        <item x="856"/>
        <item x="259"/>
        <item x="556"/>
        <item x="576"/>
        <item x="183"/>
        <item x="543"/>
        <item x="710"/>
        <item x="903"/>
        <item x="32"/>
        <item x="189"/>
        <item x="199"/>
        <item x="706"/>
        <item x="525"/>
        <item x="359"/>
        <item x="331"/>
        <item x="610"/>
        <item x="831"/>
        <item x="667"/>
        <item x="677"/>
        <item x="164"/>
        <item x="801"/>
        <item x="534"/>
        <item x="177"/>
        <item x="215"/>
        <item x="339"/>
        <item x="21"/>
        <item x="435"/>
        <item x="243"/>
        <item x="871"/>
        <item x="355"/>
        <item x="593"/>
        <item x="130"/>
        <item x="133"/>
        <item x="659"/>
        <item x="447"/>
        <item x="160"/>
        <item x="146"/>
        <item x="341"/>
        <item x="853"/>
        <item x="518"/>
        <item x="483"/>
        <item x="64"/>
        <item x="569"/>
        <item x="814"/>
        <item x="379"/>
        <item x="65"/>
        <item x="417"/>
        <item x="577"/>
        <item x="349"/>
        <item x="797"/>
        <item x="242"/>
        <item x="53"/>
        <item x="115"/>
        <item x="586"/>
        <item x="450"/>
        <item x="835"/>
        <item x="336"/>
        <item x="206"/>
        <item x="167"/>
        <item x="864"/>
        <item x="832"/>
        <item x="11"/>
        <item x="685"/>
        <item x="335"/>
        <item x="670"/>
        <item x="827"/>
        <item x="150"/>
        <item x="698"/>
        <item x="353"/>
        <item x="786"/>
        <item x="906"/>
        <item x="511"/>
        <item x="284"/>
        <item x="890"/>
        <item x="461"/>
        <item x="268"/>
        <item x="901"/>
        <item x="180"/>
        <item x="129"/>
        <item x="1"/>
        <item x="779"/>
        <item x="93"/>
        <item x="409"/>
        <item x="509"/>
        <item x="756"/>
        <item x="397"/>
        <item x="10"/>
        <item x="444"/>
        <item x="399"/>
        <item x="611"/>
        <item x="813"/>
        <item x="60"/>
        <item x="272"/>
        <item x="445"/>
        <item x="688"/>
        <item x="619"/>
        <item x="145"/>
        <item x="713"/>
        <item x="161"/>
        <item x="772"/>
        <item x="784"/>
        <item x="428"/>
        <item x="759"/>
        <item x="118"/>
        <item x="711"/>
        <item x="793"/>
        <item x="603"/>
        <item x="825"/>
        <item x="880"/>
        <item x="564"/>
        <item x="872"/>
        <item x="451"/>
        <item x="344"/>
        <item x="490"/>
        <item x="251"/>
        <item x="775"/>
        <item x="76"/>
        <item x="138"/>
        <item x="702"/>
        <item x="172"/>
        <item x="549"/>
        <item x="135"/>
        <item x="877"/>
        <item x="730"/>
        <item x="354"/>
        <item x="684"/>
        <item x="337"/>
        <item x="761"/>
        <item x="884"/>
        <item x="764"/>
        <item x="348"/>
        <item x="658"/>
        <item x="591"/>
        <item x="596"/>
        <item x="694"/>
        <item x="425"/>
        <item x="141"/>
        <item x="270"/>
        <item x="729"/>
        <item x="258"/>
        <item x="488"/>
        <item x="708"/>
        <item x="17"/>
        <item x="718"/>
        <item x="897"/>
        <item x="506"/>
        <item x="609"/>
        <item x="583"/>
        <item x="899"/>
        <item x="403"/>
        <item x="516"/>
        <item x="546"/>
        <item x="560"/>
        <item x="190"/>
        <item x="799"/>
        <item x="537"/>
        <item x="370"/>
        <item x="854"/>
        <item x="448"/>
        <item x="72"/>
        <item x="457"/>
        <item x="873"/>
        <item x="185"/>
        <item x="889"/>
        <item x="858"/>
        <item x="857"/>
        <item x="114"/>
        <item x="369"/>
        <item x="462"/>
        <item x="567"/>
        <item x="492"/>
        <item x="590"/>
        <item x="200"/>
        <item x="520"/>
        <item x="624"/>
        <item x="275"/>
        <item x="782"/>
        <item x="521"/>
        <item x="289"/>
        <item x="617"/>
        <item x="489"/>
        <item x="27"/>
        <item x="559"/>
        <item x="802"/>
        <item x="20"/>
        <item x="707"/>
        <item x="405"/>
        <item x="212"/>
        <item x="498"/>
        <item x="418"/>
        <item x="796"/>
        <item x="907"/>
        <item t="default"/>
      </items>
    </pivotField>
    <pivotField showAll="0"/>
    <pivotField showAll="0"/>
    <pivotField showAll="0"/>
    <pivotField showAll="0"/>
    <pivotField showAll="0"/>
    <pivotField showAll="0"/>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dataField="1" showAll="0"/>
    <pivotField showAll="0"/>
    <pivotField showAll="0"/>
    <pivotField showAll="0"/>
    <pivotField showAll="0"/>
    <pivotField showAll="0"/>
  </pivotFields>
  <rowFields count="1">
    <field x="13"/>
  </rowFields>
  <rowItems count="2">
    <i>
      <x v="580"/>
    </i>
    <i t="grand">
      <x/>
    </i>
  </rowItems>
  <colItems count="1">
    <i/>
  </colItems>
  <dataFields count="1">
    <dataField name="Sum of Quantity " fld="25" baseField="0" baseItem="0"/>
  </dataFields>
  <pivotTableStyleInfo name="PivotStyleLight16" showRowHeaders="1" showColHeaders="1" showRowStripes="0" showColStripes="0" showLastColumn="1"/>
  <filters count="1">
    <filter fld="13"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7977EBE-2DC8-4B09-8CB4-2B25A3B7CC14}"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8:D23" firstHeaderRow="0"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numFmtId="164" showAll="0"/>
    <pivotField showAll="0"/>
    <pivotField axis="axisRow"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dataField="1" numFmtId="164" showAll="0"/>
    <pivotField showAll="0"/>
    <pivotField dataField="1" numFmtId="164" showAll="0"/>
    <pivotField showAll="0"/>
    <pivotField showAll="0"/>
    <pivotField numFmtId="16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6"/>
  </rowFields>
  <rowItems count="5">
    <i>
      <x/>
    </i>
    <i>
      <x v="1"/>
    </i>
    <i>
      <x v="2"/>
    </i>
    <i>
      <x v="3"/>
    </i>
    <i t="grand">
      <x/>
    </i>
  </rowItems>
  <colFields count="1">
    <field x="-2"/>
  </colFields>
  <colItems count="2">
    <i>
      <x/>
    </i>
    <i i="1">
      <x v="1"/>
    </i>
  </colItems>
  <dataFields count="2">
    <dataField name="Sales " fld="26" baseField="0" baseItem="0"/>
    <dataField name="Profit " fld="24" baseField="0" baseItem="0"/>
  </dataFields>
  <formats count="1">
    <format dxfId="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379D5B7-2436-459C-A1C7-97590ED5C193}" name="PivotTable7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B62:C67"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numFmtId="164" showAll="0"/>
    <pivotField showAll="0"/>
    <pivotField axis="axisRow"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dataField="1"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6"/>
  </rowFields>
  <rowItems count="5">
    <i>
      <x/>
    </i>
    <i>
      <x v="1"/>
    </i>
    <i>
      <x v="2"/>
    </i>
    <i>
      <x v="3"/>
    </i>
    <i t="grand">
      <x/>
    </i>
  </rowItems>
  <colItems count="1">
    <i/>
  </colItems>
  <dataFields count="1">
    <dataField name="Sum of Sales" fld="26" baseField="0" baseItem="0" numFmtId="165"/>
  </dataFields>
  <formats count="1">
    <format dxfId="10">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6" count="1" selected="0">
            <x v="0"/>
          </reference>
        </references>
      </pivotArea>
    </chartFormat>
    <chartFormat chart="8" format="8">
      <pivotArea type="data" outline="0" fieldPosition="0">
        <references count="2">
          <reference field="4294967294" count="1" selected="0">
            <x v="0"/>
          </reference>
          <reference field="16" count="1" selected="0">
            <x v="1"/>
          </reference>
        </references>
      </pivotArea>
    </chartFormat>
    <chartFormat chart="8" format="9">
      <pivotArea type="data" outline="0" fieldPosition="0">
        <references count="2">
          <reference field="4294967294" count="1" selected="0">
            <x v="0"/>
          </reference>
          <reference field="16" count="1" selected="0">
            <x v="2"/>
          </reference>
        </references>
      </pivotArea>
    </chartFormat>
    <chartFormat chart="8" format="10">
      <pivotArea type="data" outline="0" fieldPosition="0">
        <references count="2">
          <reference field="4294967294" count="1" selected="0">
            <x v="0"/>
          </reference>
          <reference field="16" count="1" selected="0">
            <x v="3"/>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6" count="1" selected="0">
            <x v="0"/>
          </reference>
        </references>
      </pivotArea>
    </chartFormat>
    <chartFormat chart="13" format="8">
      <pivotArea type="data" outline="0" fieldPosition="0">
        <references count="2">
          <reference field="4294967294" count="1" selected="0">
            <x v="0"/>
          </reference>
          <reference field="16" count="1" selected="0">
            <x v="1"/>
          </reference>
        </references>
      </pivotArea>
    </chartFormat>
    <chartFormat chart="13" format="9">
      <pivotArea type="data" outline="0" fieldPosition="0">
        <references count="2">
          <reference field="4294967294" count="1" selected="0">
            <x v="0"/>
          </reference>
          <reference field="16" count="1" selected="0">
            <x v="2"/>
          </reference>
        </references>
      </pivotArea>
    </chartFormat>
    <chartFormat chart="13" format="10">
      <pivotArea type="data" outline="0" fieldPosition="0">
        <references count="2">
          <reference field="4294967294" count="1" selected="0">
            <x v="0"/>
          </reference>
          <reference field="16" count="1" selected="0">
            <x v="3"/>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61E7C25-0EEC-4B72-B44A-7C616168E21C}" name="PivotTable49"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P19:Q20" firstHeaderRow="1" firstDataRow="1" firstDataCol="1"/>
  <pivotFields count="35">
    <pivotField compact="0" outline="0" showAll="0"/>
    <pivotField compact="0" outline="0" showAll="0"/>
    <pivotField compact="0" outline="0" showAll="0"/>
    <pivotField compact="0"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numFmtId="164"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outline="0" showAll="0"/>
    <pivotField compact="0" numFmtId="14" outline="0" showAll="0"/>
    <pivotField compact="0" numFmtId="2" outline="0" showAll="0"/>
    <pivotField dataField="1" compact="0" numFmtId="164" outline="0" showAll="0"/>
    <pivotField compact="0" outline="0" showAll="0"/>
    <pivotField compact="0" numFmtId="164" outline="0" showAll="0"/>
    <pivotField compact="0" outline="0" showAll="0"/>
    <pivotField compact="0" outline="0" showAll="0"/>
    <pivotField compact="0" numFmtId="164"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dragToRow="0" dragToCol="0" dragToPage="0" showAll="0" defaultSubtotal="0"/>
    <pivotField compact="0" outline="0" dragToRow="0" dragToCol="0" dragToPage="0" showAll="0" defaultSubtotal="0"/>
  </pivotFields>
  <rowItems count="1">
    <i/>
  </rowItems>
  <colItems count="1">
    <i/>
  </colItems>
  <dataFields count="1">
    <dataField name="Sum of Profit" fld="24" baseField="0" baseItem="0" numFmtId="165"/>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DB9D41A-ED1F-4D34-BC3B-081BB606BA38}"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5:D12" firstHeaderRow="0"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dataField="1" numFmtId="164" showAll="0"/>
    <pivotField showAll="0"/>
    <pivotField dataField="1" numFmtId="164" showAll="0"/>
    <pivotField showAll="0"/>
    <pivotField showAll="0"/>
    <pivotField numFmtId="164"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32"/>
  </rowFields>
  <rowItems count="7">
    <i>
      <x v="1"/>
    </i>
    <i>
      <x v="2"/>
    </i>
    <i>
      <x v="3"/>
    </i>
    <i>
      <x v="4"/>
    </i>
    <i>
      <x v="5"/>
    </i>
    <i>
      <x v="6"/>
    </i>
    <i t="grand">
      <x/>
    </i>
  </rowItems>
  <colFields count="1">
    <field x="-2"/>
  </colFields>
  <colItems count="2">
    <i>
      <x/>
    </i>
    <i i="1">
      <x v="1"/>
    </i>
  </colItems>
  <dataFields count="2">
    <dataField name="Sales " fld="26" baseField="0" baseItem="0"/>
    <dataField name="Profit " fld="24" baseField="0" baseItem="0"/>
  </dataFields>
  <formats count="1">
    <format dxfId="1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1"/>
          </reference>
          <reference field="3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A0C83F1-6C27-4B32-8DA5-94D601D231D2}" name="PivotTable7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84:C89"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dataField="1"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9"/>
  </rowFields>
  <rowItems count="5">
    <i>
      <x/>
    </i>
    <i>
      <x v="1"/>
    </i>
    <i>
      <x v="2"/>
    </i>
    <i>
      <x v="3"/>
    </i>
    <i t="grand">
      <x/>
    </i>
  </rowItems>
  <colItems count="1">
    <i/>
  </colItems>
  <dataFields count="1">
    <dataField name="Sum of Sales" fld="26" baseField="0" baseItem="0" numFmtId="165"/>
  </dataFields>
  <formats count="1">
    <format dxfId="13">
      <pivotArea outline="0" collapsedLevelsAreSubtotals="1" fieldPosition="0"/>
    </format>
  </formats>
  <chartFormats count="10">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9" count="1" selected="0">
            <x v="0"/>
          </reference>
        </references>
      </pivotArea>
    </chartFormat>
    <chartFormat chart="5" format="8">
      <pivotArea type="data" outline="0" fieldPosition="0">
        <references count="2">
          <reference field="4294967294" count="1" selected="0">
            <x v="0"/>
          </reference>
          <reference field="9" count="1" selected="0">
            <x v="1"/>
          </reference>
        </references>
      </pivotArea>
    </chartFormat>
    <chartFormat chart="5" format="9">
      <pivotArea type="data" outline="0" fieldPosition="0">
        <references count="2">
          <reference field="4294967294" count="1" selected="0">
            <x v="0"/>
          </reference>
          <reference field="9" count="1" selected="0">
            <x v="2"/>
          </reference>
        </references>
      </pivotArea>
    </chartFormat>
    <chartFormat chart="5" format="10">
      <pivotArea type="data" outline="0" fieldPosition="0">
        <references count="2">
          <reference field="4294967294" count="1" selected="0">
            <x v="0"/>
          </reference>
          <reference field="9" count="1" selected="0">
            <x v="3"/>
          </reference>
        </references>
      </pivotArea>
    </chartFormat>
    <chartFormat chart="3" format="1">
      <pivotArea type="data" outline="0" fieldPosition="0">
        <references count="2">
          <reference field="4294967294" count="1" selected="0">
            <x v="0"/>
          </reference>
          <reference field="9" count="1" selected="0">
            <x v="0"/>
          </reference>
        </references>
      </pivotArea>
    </chartFormat>
    <chartFormat chart="3" format="2">
      <pivotArea type="data" outline="0" fieldPosition="0">
        <references count="2">
          <reference field="4294967294" count="1" selected="0">
            <x v="0"/>
          </reference>
          <reference field="9" count="1" selected="0">
            <x v="1"/>
          </reference>
        </references>
      </pivotArea>
    </chartFormat>
    <chartFormat chart="3" format="3">
      <pivotArea type="data" outline="0" fieldPosition="0">
        <references count="2">
          <reference field="4294967294" count="1" selected="0">
            <x v="0"/>
          </reference>
          <reference field="9" count="1" selected="0">
            <x v="2"/>
          </reference>
        </references>
      </pivotArea>
    </chartFormat>
    <chartFormat chart="3"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57624AA-A95B-450E-953B-84A2E79A3136}" name="PivotTable47"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P5:Q6" firstHeaderRow="1" firstDataRow="1" firstDataCol="1"/>
  <pivotFields count="35">
    <pivotField compact="0" outline="0" showAll="0"/>
    <pivotField compact="0" outline="0" showAll="0"/>
    <pivotField compact="0" outline="0" showAll="0"/>
    <pivotField compact="0"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numFmtId="164"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outline="0" showAll="0"/>
    <pivotField compact="0" numFmtId="14" outline="0" showAll="0"/>
    <pivotField compact="0" numFmtId="2" outline="0" showAll="0"/>
    <pivotField compact="0" numFmtId="164" outline="0" showAll="0"/>
    <pivotField compact="0" outline="0" showAll="0"/>
    <pivotField compact="0" numFmtId="164" outline="0" showAll="0"/>
    <pivotField compact="0" outline="0" showAll="0"/>
    <pivotField dataField="1" compact="0" outline="0" showAll="0"/>
    <pivotField compact="0" numFmtId="164"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dragToRow="0" dragToCol="0" dragToPage="0" showAll="0" defaultSubtotal="0"/>
    <pivotField compact="0" outline="0" dragToRow="0" dragToCol="0" dragToPage="0" showAll="0" defaultSubtotal="0"/>
  </pivotFields>
  <rowItems count="1">
    <i/>
  </rowItems>
  <colItems count="1">
    <i/>
  </colItems>
  <dataFields count="1">
    <dataField name="Total Orders"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014D607-18C4-4C96-A008-3F6C9E3E670E}" name="PivotTable7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74:C78"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dataField="1"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Sales" fld="26" baseField="0" baseItem="0" numFmtId="165"/>
  </dataFields>
  <formats count="1">
    <format dxfId="14">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0" count="1" selected="0">
            <x v="0"/>
          </reference>
        </references>
      </pivotArea>
    </chartFormat>
    <chartFormat chart="4" format="3">
      <pivotArea type="data" outline="0" fieldPosition="0">
        <references count="2">
          <reference field="4294967294" count="1" selected="0">
            <x v="0"/>
          </reference>
          <reference field="10" count="1" selected="0">
            <x v="1"/>
          </reference>
        </references>
      </pivotArea>
    </chartFormat>
    <chartFormat chart="4" format="4">
      <pivotArea type="data" outline="0" fieldPosition="0">
        <references count="2">
          <reference field="4294967294" count="1" selected="0">
            <x v="0"/>
          </reference>
          <reference field="10"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0" count="1" selected="0">
            <x v="0"/>
          </reference>
        </references>
      </pivotArea>
    </chartFormat>
    <chartFormat chart="5" format="7">
      <pivotArea type="data" outline="0" fieldPosition="0">
        <references count="2">
          <reference field="4294967294" count="1" selected="0">
            <x v="0"/>
          </reference>
          <reference field="10" count="1" selected="0">
            <x v="1"/>
          </reference>
        </references>
      </pivotArea>
    </chartFormat>
    <chartFormat chart="5" format="8">
      <pivotArea type="data" outline="0" fieldPosition="0">
        <references count="2">
          <reference field="4294967294" count="1" selected="0">
            <x v="0"/>
          </reference>
          <reference field="10" count="1" selected="0">
            <x v="2"/>
          </reference>
        </references>
      </pivotArea>
    </chartFormat>
    <chartFormat chart="1" format="1">
      <pivotArea type="data" outline="0" fieldPosition="0">
        <references count="2">
          <reference field="4294967294" count="1" selected="0">
            <x v="0"/>
          </reference>
          <reference field="10" count="1" selected="0">
            <x v="0"/>
          </reference>
        </references>
      </pivotArea>
    </chartFormat>
    <chartFormat chart="1" format="2">
      <pivotArea type="data" outline="0" fieldPosition="0">
        <references count="2">
          <reference field="4294967294" count="1" selected="0">
            <x v="0"/>
          </reference>
          <reference field="10" count="1" selected="0">
            <x v="1"/>
          </reference>
        </references>
      </pivotArea>
    </chartFormat>
    <chartFormat chart="1"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0124043-F577-4292-829E-3A55E891E8ED}" name="PivotTable4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1:D46" firstHeaderRow="0"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dataField="1" numFmtId="164" showAll="0"/>
    <pivotField showAll="0"/>
    <pivotField dataField="1" numFmtId="164" showAll="0"/>
    <pivotField showAll="0"/>
    <pivotField showAll="0"/>
    <pivotField numFmtId="164" showAll="0"/>
    <pivotField axis="axisRow"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30"/>
  </rowFields>
  <rowItems count="5">
    <i>
      <x/>
    </i>
    <i>
      <x v="1"/>
    </i>
    <i>
      <x v="2"/>
    </i>
    <i>
      <x v="3"/>
    </i>
    <i t="grand">
      <x/>
    </i>
  </rowItems>
  <colFields count="1">
    <field x="-2"/>
  </colFields>
  <colItems count="2">
    <i>
      <x/>
    </i>
    <i i="1">
      <x v="1"/>
    </i>
  </colItems>
  <dataFields count="2">
    <dataField name="Sales " fld="26" baseField="0" baseItem="0"/>
    <dataField name="Profit " fld="24" baseField="0" baseItem="0"/>
  </dataFields>
  <formats count="1">
    <format dxfId="1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E02345F-1C83-47D9-BB49-533936382018}" name="PivotTable50"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P24:Q25" firstHeaderRow="1" firstDataRow="1" firstDataCol="1"/>
  <pivotFields count="35">
    <pivotField compact="0" outline="0" showAll="0"/>
    <pivotField compact="0" outline="0" showAll="0"/>
    <pivotField compact="0" outline="0" showAll="0"/>
    <pivotField compact="0"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numFmtId="164"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outline="0" showAll="0"/>
    <pivotField compact="0" numFmtId="14" outline="0" showAll="0"/>
    <pivotField compact="0" numFmtId="2" outline="0" showAll="0"/>
    <pivotField compact="0" numFmtId="44" outline="0" showAll="0"/>
    <pivotField compact="0" outline="0" showAll="0"/>
    <pivotField compact="0" numFmtId="44" outline="0" showAll="0"/>
    <pivotField compact="0" outline="0" showAll="0"/>
    <pivotField compact="0" outline="0" showAll="0"/>
    <pivotField compact="0" numFmtId="44"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dataField="1" compact="0" outline="0" dragToRow="0" dragToCol="0" dragToPage="0" showAll="0" defaultSubtotal="0"/>
    <pivotField compact="0" outline="0" dragToRow="0" dragToCol="0" dragToPage="0" showAll="0" defaultSubtotal="0"/>
  </pivotFields>
  <rowItems count="1">
    <i/>
  </rowItems>
  <colItems count="1">
    <i/>
  </colItems>
  <dataFields count="1">
    <dataField name="Sum of Profit Margin" fld="33" baseField="0" baseItem="0" numFmtId="10"/>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71BA9B9-BFD7-4BE4-8320-0892D0295DC0}" name="PivotTable48"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P12:Q13" firstHeaderRow="1" firstDataRow="1" firstDataCol="1"/>
  <pivotFields count="35">
    <pivotField compact="0" outline="0" showAll="0"/>
    <pivotField compact="0" outline="0" showAll="0"/>
    <pivotField compact="0" outline="0" showAll="0"/>
    <pivotField compact="0"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numFmtId="164"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outline="0" showAll="0"/>
    <pivotField compact="0" numFmtId="14" outline="0" showAll="0"/>
    <pivotField compact="0" numFmtId="2" outline="0" showAll="0"/>
    <pivotField compact="0" numFmtId="164" outline="0" showAll="0"/>
    <pivotField compact="0" outline="0" showAll="0"/>
    <pivotField dataField="1" compact="0" numFmtId="164" outline="0" showAll="0"/>
    <pivotField compact="0" outline="0" showAll="0"/>
    <pivotField compact="0" outline="0" showAll="0"/>
    <pivotField compact="0" numFmtId="164"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dragToRow="0" dragToCol="0" dragToPage="0" showAll="0" defaultSubtotal="0"/>
    <pivotField compact="0" outline="0" dragToRow="0" dragToCol="0" dragToPage="0" showAll="0" defaultSubtotal="0"/>
  </pivotFields>
  <rowItems count="1">
    <i/>
  </rowItems>
  <colItems count="1">
    <i/>
  </colItems>
  <dataFields count="1">
    <dataField name="Total Sales" fld="26"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FD1B4AA-69E4-4C8B-A265-296A0F3AE25E}"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50:D55" firstHeaderRow="0" firstDataRow="1" firstDataCol="1"/>
  <pivotFields count="35">
    <pivotField showAll="0"/>
    <pivotField showAll="0"/>
    <pivotField showAll="0"/>
    <pivotField showAll="0"/>
    <pivotField numFmtId="164" showAll="0"/>
    <pivotField showAll="0"/>
    <pivotField numFmtId="164" showAll="0"/>
    <pivotField numFmtId="164"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dataField="1" numFmtId="164" showAll="0"/>
    <pivotField showAll="0"/>
    <pivotField dataField="1" numFmtId="164" showAll="0"/>
    <pivotField showAll="0"/>
    <pivotField showAll="0"/>
    <pivotField numFmtId="16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9"/>
  </rowFields>
  <rowItems count="5">
    <i>
      <x/>
    </i>
    <i>
      <x v="1"/>
    </i>
    <i>
      <x v="2"/>
    </i>
    <i>
      <x v="3"/>
    </i>
    <i t="grand">
      <x/>
    </i>
  </rowItems>
  <colFields count="1">
    <field x="-2"/>
  </colFields>
  <colItems count="2">
    <i>
      <x/>
    </i>
    <i i="1">
      <x v="1"/>
    </i>
  </colItems>
  <dataFields count="2">
    <dataField name="Sales " fld="26" baseField="0" baseItem="0"/>
    <dataField name="Profit " fld="24" baseField="0" baseItem="0"/>
  </dataFields>
  <formats count="1">
    <format dxfId="1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EC21ECA-A85D-4701-98D0-39D1B531DC1F}"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0:D34" firstHeaderRow="0"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dataField="1" numFmtId="164" showAll="0"/>
    <pivotField showAll="0"/>
    <pivotField dataField="1" numFmtId="164" showAll="0"/>
    <pivotField showAll="0"/>
    <pivotField showAll="0"/>
    <pivotField numFmtId="16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0"/>
  </rowFields>
  <rowItems count="4">
    <i>
      <x/>
    </i>
    <i>
      <x v="1"/>
    </i>
    <i>
      <x v="2"/>
    </i>
    <i t="grand">
      <x/>
    </i>
  </rowItems>
  <colFields count="1">
    <field x="-2"/>
  </colFields>
  <colItems count="2">
    <i>
      <x/>
    </i>
    <i i="1">
      <x v="1"/>
    </i>
  </colItems>
  <dataFields count="2">
    <dataField name="Sales " fld="26" baseField="0" baseItem="0"/>
    <dataField name="Profit " fld="24" baseField="0" baseItem="0"/>
  </dataFields>
  <formats count="1">
    <format dxfId="18">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71913CC-882D-41E0-82E1-0EF7732FCDB1}" name="PivotTable5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P31:Q32" firstHeaderRow="1" firstDataRow="1" firstDataCol="1"/>
  <pivotFields count="35">
    <pivotField compact="0" outline="0" showAll="0"/>
    <pivotField compact="0" outline="0" showAll="0"/>
    <pivotField compact="0" outline="0" showAll="0"/>
    <pivotField compact="0"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numFmtId="164"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outline="0" showAll="0"/>
    <pivotField compact="0" numFmtId="14" outline="0" showAll="0"/>
    <pivotField compact="0" numFmtId="2" outline="0" showAll="0"/>
    <pivotField compact="0" numFmtId="44" outline="0" showAll="0"/>
    <pivotField compact="0" outline="0" showAll="0"/>
    <pivotField dataField="1" compact="0" numFmtId="44" outline="0" showAll="0"/>
    <pivotField compact="0" outline="0" showAll="0"/>
    <pivotField compact="0" outline="0" showAll="0"/>
    <pivotField compact="0" numFmtId="44"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dragToRow="0" dragToCol="0" dragToPage="0" showAll="0" defaultSubtotal="0"/>
    <pivotField compact="0" outline="0" dragToRow="0" dragToCol="0" dragToPage="0" showAll="0" defaultSubtotal="0"/>
  </pivotFields>
  <rowItems count="1">
    <i/>
  </rowItems>
  <colItems count="1">
    <i/>
  </colItems>
  <dataFields count="1">
    <dataField name="Average of Sales" fld="26" subtotal="average" baseField="0" baseItem="0" numFmtId="165"/>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764932D-B210-4BAB-84BA-FC6F225E060F}" name="PivotTable5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87:D98"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axis="axisRow" showAll="0" measureFilter="1" sortType="a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dataField="1" numFmtId="44" showAll="0"/>
    <pivotField showAll="0"/>
    <pivotField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1"/>
  </rowFields>
  <rowItems count="11">
    <i>
      <x v="7"/>
    </i>
    <i>
      <x v="10"/>
    </i>
    <i>
      <x v="14"/>
    </i>
    <i>
      <x v="9"/>
    </i>
    <i>
      <x/>
    </i>
    <i>
      <x v="8"/>
    </i>
    <i>
      <x v="5"/>
    </i>
    <i>
      <x v="3"/>
    </i>
    <i>
      <x v="16"/>
    </i>
    <i>
      <x v="1"/>
    </i>
    <i t="grand">
      <x/>
    </i>
  </rowItems>
  <colItems count="1">
    <i/>
  </colItems>
  <dataFields count="1">
    <dataField name="Sum of Profit" fld="24" baseField="0" baseItem="0" numFmtId="165"/>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1174918-AF69-4D06-BA86-B03963BE9C81}" name="PivotTable5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C4:G12" firstHeaderRow="1" firstDataRow="2"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axis="axisCol"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dataField="1" numFmtId="44" showAll="0"/>
    <pivotField showAll="0"/>
    <pivotField showAll="0"/>
    <pivotField numFmtId="44" showAll="0"/>
    <pivotField showAll="0"/>
    <pivotField showAll="0" defaultSubtota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32"/>
  </rowFields>
  <rowItems count="7">
    <i>
      <x v="1"/>
    </i>
    <i>
      <x v="2"/>
    </i>
    <i>
      <x v="3"/>
    </i>
    <i>
      <x v="4"/>
    </i>
    <i>
      <x v="5"/>
    </i>
    <i>
      <x v="6"/>
    </i>
    <i t="grand">
      <x/>
    </i>
  </rowItems>
  <colFields count="1">
    <field x="10"/>
  </colFields>
  <colItems count="4">
    <i>
      <x/>
    </i>
    <i>
      <x v="1"/>
    </i>
    <i>
      <x v="2"/>
    </i>
    <i t="grand">
      <x/>
    </i>
  </colItems>
  <dataFields count="1">
    <dataField name="Sum of Sales" fld="26" baseField="0" baseItem="0" numFmtId="165"/>
  </dataFields>
  <formats count="1">
    <format dxfId="1">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4" format="2" series="1">
      <pivotArea type="data" outline="0" fieldPosition="0">
        <references count="2">
          <reference field="4294967294" count="1" selected="0">
            <x v="0"/>
          </reference>
          <reference field="10" count="1" selected="0">
            <x v="2"/>
          </reference>
        </references>
      </pivotArea>
    </chartFormat>
    <chartFormat chart="4" format="3" series="1">
      <pivotArea type="data" outline="0" fieldPosition="0">
        <references count="2">
          <reference field="4294967294" count="1" selected="0">
            <x v="0"/>
          </reference>
          <reference field="10" count="1" selected="0">
            <x v="0"/>
          </reference>
        </references>
      </pivotArea>
    </chartFormat>
    <chartFormat chart="8" format="7" series="1">
      <pivotArea type="data" outline="0" fieldPosition="0">
        <references count="2">
          <reference field="4294967294" count="1" selected="0">
            <x v="0"/>
          </reference>
          <reference field="10" count="1" selected="0">
            <x v="0"/>
          </reference>
        </references>
      </pivotArea>
    </chartFormat>
    <chartFormat chart="8" format="8" series="1">
      <pivotArea type="data" outline="0" fieldPosition="0">
        <references count="2">
          <reference field="4294967294" count="1" selected="0">
            <x v="0"/>
          </reference>
          <reference field="10" count="1" selected="0">
            <x v="1"/>
          </reference>
        </references>
      </pivotArea>
    </chartFormat>
    <chartFormat chart="8" format="9"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2D033A2-28B0-4FD3-8D76-A7A2D1E26EC5}" name="PivotTable6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T22:U23" firstHeaderRow="1" firstDataRow="1" firstDataCol="1"/>
  <pivotFields count="35">
    <pivotField compact="0" outline="0" showAll="0"/>
    <pivotField compact="0" outline="0" showAll="0"/>
    <pivotField compact="0" outline="0" showAll="0"/>
    <pivotField compact="0"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numFmtId="164"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outline="0" showAll="0"/>
    <pivotField compact="0" numFmtId="14" outline="0" showAll="0"/>
    <pivotField compact="0" numFmtId="2" outline="0" showAll="0"/>
    <pivotField compact="0" numFmtId="44" outline="0" showAll="0"/>
    <pivotField dataField="1" compact="0" outline="0" showAll="0"/>
    <pivotField compact="0" numFmtId="44" outline="0" showAll="0"/>
    <pivotField compact="0" outline="0" showAll="0"/>
    <pivotField compact="0" outline="0" showAll="0"/>
    <pivotField compact="0" numFmtId="44"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dragToRow="0" dragToCol="0" dragToPage="0" showAll="0" defaultSubtotal="0"/>
    <pivotField compact="0" outline="0" dragToRow="0" dragToCol="0" dragToPage="0" showAll="0" defaultSubtotal="0"/>
  </pivotFields>
  <rowItems count="1">
    <i/>
  </rowItems>
  <colItems count="1">
    <i/>
  </colItems>
  <dataFields count="1">
    <dataField name="Sum of Quantity "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BBCFB71-0A43-4D21-96A7-AE216872DDA0}" name="PivotTable5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71:D82"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axis="axisRow" showAll="0" measureFilter="1" sortType="a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dataField="1"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1"/>
  </rowFields>
  <rowItems count="11">
    <i>
      <x v="4"/>
    </i>
    <i>
      <x v="8"/>
    </i>
    <i>
      <x v="5"/>
    </i>
    <i>
      <x v="2"/>
    </i>
    <i>
      <x v="15"/>
    </i>
    <i>
      <x v="14"/>
    </i>
    <i>
      <x v="1"/>
    </i>
    <i>
      <x v="16"/>
    </i>
    <i>
      <x v="3"/>
    </i>
    <i>
      <x v="9"/>
    </i>
    <i t="grand">
      <x/>
    </i>
  </rowItems>
  <colItems count="1">
    <i/>
  </colItems>
  <dataFields count="1">
    <dataField name="Sum of Sales" fld="26" baseField="0" baseItem="0" numFmtId="165"/>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62B69120-6CBA-4E6D-83C7-DA24AF1F5A2A}" name="PivotTable5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33:D37"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dataField="1" numFmtId="44" showAll="0"/>
    <pivotField showAll="0"/>
    <pivotField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Profit" fld="24" baseField="0" baseItem="0" numFmtId="165"/>
  </dataFields>
  <formats count="1">
    <format dxfId="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0" count="1" selected="0">
            <x v="0"/>
          </reference>
        </references>
      </pivotArea>
    </chartFormat>
    <chartFormat chart="2" format="10">
      <pivotArea type="data" outline="0" fieldPosition="0">
        <references count="2">
          <reference field="4294967294" count="1" selected="0">
            <x v="0"/>
          </reference>
          <reference field="10" count="1" selected="0">
            <x v="1"/>
          </reference>
        </references>
      </pivotArea>
    </chartFormat>
    <chartFormat chart="2"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E74BD704-0AE5-4814-A35D-C98C36DE37AC}" name="PivotTable60"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T9:U10" firstHeaderRow="1" firstDataRow="1" firstDataCol="1"/>
  <pivotFields count="35">
    <pivotField compact="0" outline="0" showAll="0"/>
    <pivotField compact="0" outline="0" showAll="0"/>
    <pivotField compact="0" outline="0" showAll="0"/>
    <pivotField compact="0"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numFmtId="164"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outline="0" showAll="0"/>
    <pivotField compact="0" numFmtId="14" outline="0" showAll="0"/>
    <pivotField compact="0" numFmtId="2" outline="0" showAll="0"/>
    <pivotField dataField="1" compact="0" numFmtId="44" outline="0" showAll="0"/>
    <pivotField compact="0" outline="0" showAll="0"/>
    <pivotField compact="0" numFmtId="44" outline="0" showAll="0"/>
    <pivotField compact="0" outline="0" showAll="0"/>
    <pivotField compact="0" outline="0" showAll="0"/>
    <pivotField compact="0" numFmtId="44"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dragToRow="0" dragToCol="0" dragToPage="0" showAll="0" defaultSubtotal="0"/>
    <pivotField compact="0" outline="0" dragToRow="0" dragToCol="0" dragToPage="0" showAll="0" defaultSubtotal="0"/>
  </pivotFields>
  <rowItems count="1">
    <i/>
  </rowItems>
  <colItems count="1">
    <i/>
  </colItems>
  <dataFields count="1">
    <dataField name="Sum of Profit" fld="24" baseField="0" baseItem="0" numFmtId="165"/>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DF4303B-DFFF-4033-93A4-ABB58A1C949C}" name="PivotTable5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19:D23"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showAll="0"/>
    <pivotField dataField="1"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Sales" fld="26" baseField="0" baseItem="0" numFmtId="165"/>
  </dataFields>
  <formats count="1">
    <format dxfId="5">
      <pivotArea outline="0" collapsedLevelsAreSubtotals="1"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0"/>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0" count="1" selected="0">
            <x v="0"/>
          </reference>
        </references>
      </pivotArea>
    </chartFormat>
    <chartFormat chart="9" format="10">
      <pivotArea type="data" outline="0" fieldPosition="0">
        <references count="2">
          <reference field="4294967294" count="1" selected="0">
            <x v="0"/>
          </reference>
          <reference field="10" count="1" selected="0">
            <x v="1"/>
          </reference>
        </references>
      </pivotArea>
    </chartFormat>
    <chartFormat chart="9"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3C3EE9D4-46BF-4E14-AA9A-862664717442}" name="PivotTable5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45:D49"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dataField="1" showAll="0"/>
    <pivotField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Quantity " fld="25"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0" count="1" selected="0">
            <x v="0"/>
          </reference>
        </references>
      </pivotArea>
    </chartFormat>
    <chartFormat chart="2" format="10">
      <pivotArea type="data" outline="0" fieldPosition="0">
        <references count="2">
          <reference field="4294967294" count="1" selected="0">
            <x v="0"/>
          </reference>
          <reference field="10" count="1" selected="0">
            <x v="1"/>
          </reference>
        </references>
      </pivotArea>
    </chartFormat>
    <chartFormat chart="2"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5A1ABDCE-48D2-4763-B91F-E924C0BE6E77}" name="PivotTable5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55:D66" firstHeaderRow="1" firstDataRow="1" firstDataCol="1"/>
  <pivotFields count="35">
    <pivotField showAll="0"/>
    <pivotField showAll="0"/>
    <pivotField showAll="0"/>
    <pivotField showAll="0"/>
    <pivotField numFmtId="164" showAll="0"/>
    <pivotField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axis="axisRow" showAll="0" measureFilter="1" sortType="a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numFmtId="14" showAll="0"/>
    <pivotField numFmtId="2" showAll="0"/>
    <pivotField numFmtId="44" showAll="0"/>
    <pivotField dataField="1" showAll="0"/>
    <pivotField numFmtId="44" showAll="0"/>
    <pivotField showAll="0"/>
    <pivotField showAll="0"/>
    <pivotField numFmtId="44"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1"/>
  </rowFields>
  <rowItems count="11">
    <i>
      <x v="7"/>
    </i>
    <i>
      <x v="3"/>
    </i>
    <i>
      <x/>
    </i>
    <i>
      <x v="14"/>
    </i>
    <i>
      <x v="8"/>
    </i>
    <i>
      <x v="16"/>
    </i>
    <i>
      <x v="4"/>
    </i>
    <i>
      <x v="1"/>
    </i>
    <i>
      <x v="11"/>
    </i>
    <i>
      <x v="10"/>
    </i>
    <i t="grand">
      <x/>
    </i>
  </rowItems>
  <colItems count="1">
    <i/>
  </colItems>
  <dataFields count="1">
    <dataField name="Sum of Quantity " fld="2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B20CD53B-F146-44E6-83CD-4B23525C864F}" name="PivotTable59"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T4:U5" firstHeaderRow="1" firstDataRow="1" firstDataCol="1"/>
  <pivotFields count="35">
    <pivotField compact="0" outline="0" showAll="0"/>
    <pivotField compact="0" outline="0" showAll="0"/>
    <pivotField compact="0" outline="0" showAll="0"/>
    <pivotField compact="0"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numFmtId="164"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outline="0" showAll="0"/>
    <pivotField compact="0" numFmtId="14" outline="0" showAll="0"/>
    <pivotField compact="0" numFmtId="2" outline="0" showAll="0"/>
    <pivotField compact="0" numFmtId="44" outline="0" showAll="0"/>
    <pivotField compact="0" outline="0" showAll="0"/>
    <pivotField dataField="1" compact="0" numFmtId="44" outline="0" showAll="0"/>
    <pivotField compact="0" outline="0" showAll="0"/>
    <pivotField compact="0" outline="0" showAll="0"/>
    <pivotField compact="0" numFmtId="44"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dragToRow="0" dragToCol="0" dragToPage="0" showAll="0" defaultSubtotal="0"/>
    <pivotField compact="0" outline="0" dragToRow="0" dragToCol="0" dragToPage="0" showAll="0" defaultSubtotal="0"/>
  </pivotFields>
  <rowItems count="1">
    <i/>
  </rowItems>
  <colItems count="1">
    <i/>
  </colItems>
  <dataFields count="1">
    <dataField name="Sum of Sales" fld="26" baseField="0" baseItem="0" numFmtId="165"/>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B8B069F-92C0-464F-8721-B4FB31BFF305}" name="PivotTable63"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T29:U30" firstHeaderRow="1" firstDataRow="1" firstDataCol="1"/>
  <pivotFields count="35">
    <pivotField compact="0" outline="0" showAll="0"/>
    <pivotField compact="0" outline="0" showAll="0"/>
    <pivotField compact="0" outline="0" showAll="0"/>
    <pivotField compact="0" outline="0" showAll="0"/>
    <pivotField dataField="1" compact="0" numFmtId="164" outline="0" showAll="0"/>
    <pivotField compact="0" outline="0" showAll="0"/>
    <pivotField compact="0" numFmtId="164" outline="0" showAll="0"/>
    <pivotField compact="0" numFmtId="164"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numFmtId="164"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outline="0" showAll="0"/>
    <pivotField compact="0" numFmtId="14" outline="0" showAll="0"/>
    <pivotField compact="0" numFmtId="2" outline="0" showAll="0"/>
    <pivotField compact="0" numFmtId="44" outline="0" showAll="0"/>
    <pivotField compact="0" outline="0" showAll="0"/>
    <pivotField compact="0" numFmtId="44" outline="0" showAll="0"/>
    <pivotField compact="0" outline="0" showAll="0"/>
    <pivotField compact="0" outline="0" showAll="0"/>
    <pivotField compact="0" numFmtId="44"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dragToRow="0" dragToCol="0" dragToPage="0" showAll="0" defaultSubtotal="0"/>
    <pivotField compact="0" outline="0" dragToRow="0" dragToCol="0" dragToPage="0" showAll="0" defaultSubtotal="0"/>
  </pivotFields>
  <rowItems count="1">
    <i/>
  </rowItems>
  <colItems count="1">
    <i/>
  </colItems>
  <dataFields count="1">
    <dataField name="Average of Discount" fld="4" subtotal="average" baseField="0" baseItem="0" numFmtId="1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99B2FE2F-1173-47D8-BA9F-969BBA480752}" name="PivotTable6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T15:U16" firstHeaderRow="1" firstDataRow="1" firstDataCol="1"/>
  <pivotFields count="35">
    <pivotField compact="0" outline="0" showAll="0"/>
    <pivotField compact="0" outline="0" showAll="0"/>
    <pivotField compact="0" outline="0" showAll="0"/>
    <pivotField compact="0"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numFmtId="164"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outline="0" showAll="0"/>
    <pivotField compact="0" numFmtId="14" outline="0" showAll="0"/>
    <pivotField compact="0" numFmtId="2" outline="0" showAll="0"/>
    <pivotField compact="0" numFmtId="44" outline="0" showAll="0"/>
    <pivotField compact="0" outline="0" showAll="0"/>
    <pivotField compact="0" numFmtId="44" outline="0" showAll="0"/>
    <pivotField compact="0" outline="0" showAll="0"/>
    <pivotField compact="0" outline="0" showAll="0"/>
    <pivotField compact="0" numFmtId="44"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dataField="1" compact="0" outline="0" dragToRow="0" dragToCol="0" dragToPage="0" showAll="0" defaultSubtotal="0"/>
    <pivotField compact="0" outline="0" dragToRow="0" dragToCol="0" dragToPage="0" showAll="0" defaultSubtotal="0"/>
  </pivotFields>
  <rowItems count="1">
    <i/>
  </rowItems>
  <colItems count="1">
    <i/>
  </colItems>
  <dataFields count="1">
    <dataField name="Sum of Profit Margin" fld="33" baseField="0" baseItem="0" numFmtId="9"/>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B7DAF88C-ED35-4470-BBA1-5CF5BFFC9143}" sourceName="Months (Order Date)">
  <pivotTables>
    <pivotTable tabId="2" name="PivotTable42"/>
    <pivotTable tabId="6" name="PivotTable66"/>
    <pivotTable tabId="6" name="PivotTable67"/>
    <pivotTable tabId="6" name="PivotTable68"/>
    <pivotTable tabId="6" name="PivotTable69"/>
    <pivotTable tabId="6" name="PivotTable70"/>
    <pivotTable tabId="4" name="PivotTable52"/>
    <pivotTable tabId="4" name="PivotTable53"/>
    <pivotTable tabId="4" name="PivotTable54"/>
    <pivotTable tabId="4" name="PivotTable55"/>
    <pivotTable tabId="4" name="PivotTable56"/>
    <pivotTable tabId="4" name="PivotTable57"/>
    <pivotTable tabId="4" name="PivotTable58"/>
    <pivotTable tabId="4" name="PivotTable59"/>
    <pivotTable tabId="4" name="PivotTable60"/>
    <pivotTable tabId="4" name="PivotTable61"/>
    <pivotTable tabId="4" name="PivotTable62"/>
    <pivotTable tabId="4" name="PivotTable63"/>
    <pivotTable tabId="2" name="PivotTable43"/>
    <pivotTable tabId="2" name="PivotTable44"/>
    <pivotTable tabId="2" name="PivotTable45"/>
    <pivotTable tabId="2" name="PivotTable46"/>
    <pivotTable tabId="2" name="PivotTable47"/>
    <pivotTable tabId="2" name="PivotTable48"/>
    <pivotTable tabId="2" name="PivotTable49"/>
    <pivotTable tabId="2" name="PivotTable50"/>
    <pivotTable tabId="2" name="PivotTable51"/>
    <pivotTable tabId="2" name="PivotTable71"/>
    <pivotTable tabId="2" name="PivotTable72"/>
    <pivotTable tabId="2" name="PivotTable73"/>
    <pivotTable tabId="6" name="PivotTable74"/>
    <pivotTable tabId="6" name="PivotTable75"/>
    <pivotTable tabId="6" name="PivotTable76"/>
    <pivotTable tabId="6" name="PivotTable77"/>
    <pivotTable tabId="6" name="PivotTable78"/>
    <pivotTable tabId="6" name="PivotTable79"/>
    <pivotTable tabId="6" name="PivotTable1"/>
    <pivotTable tabId="6" name="PivotTable2"/>
    <pivotTable tabId="6" name="PivotTable3"/>
    <pivotTable tabId="6" name="PivotTable4"/>
  </pivotTables>
  <data>
    <tabular pivotCacheId="1918013446">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A74E048-2CDA-46C0-BF29-3CD4C53BB853}" sourceName="Region">
  <pivotTables>
    <pivotTable tabId="2" name="PivotTable42"/>
    <pivotTable tabId="6" name="PivotTable66"/>
    <pivotTable tabId="6" name="PivotTable67"/>
    <pivotTable tabId="6" name="PivotTable68"/>
    <pivotTable tabId="6" name="PivotTable69"/>
    <pivotTable tabId="6" name="PivotTable70"/>
    <pivotTable tabId="4" name="PivotTable52"/>
    <pivotTable tabId="4" name="PivotTable53"/>
    <pivotTable tabId="4" name="PivotTable54"/>
    <pivotTable tabId="4" name="PivotTable55"/>
    <pivotTable tabId="4" name="PivotTable56"/>
    <pivotTable tabId="4" name="PivotTable57"/>
    <pivotTable tabId="4" name="PivotTable58"/>
    <pivotTable tabId="4" name="PivotTable59"/>
    <pivotTable tabId="4" name="PivotTable60"/>
    <pivotTable tabId="4" name="PivotTable61"/>
    <pivotTable tabId="4" name="PivotTable62"/>
    <pivotTable tabId="4" name="PivotTable63"/>
    <pivotTable tabId="2" name="PivotTable43"/>
    <pivotTable tabId="2" name="PivotTable44"/>
    <pivotTable tabId="2" name="PivotTable45"/>
    <pivotTable tabId="2" name="PivotTable46"/>
    <pivotTable tabId="2" name="PivotTable47"/>
    <pivotTable tabId="2" name="PivotTable48"/>
    <pivotTable tabId="2" name="PivotTable49"/>
    <pivotTable tabId="2" name="PivotTable50"/>
    <pivotTable tabId="2" name="PivotTable51"/>
    <pivotTable tabId="2" name="PivotTable71"/>
    <pivotTable tabId="2" name="PivotTable72"/>
    <pivotTable tabId="2" name="PivotTable73"/>
    <pivotTable tabId="6" name="PivotTable1"/>
    <pivotTable tabId="6" name="PivotTable2"/>
    <pivotTable tabId="6" name="PivotTable3"/>
    <pivotTable tabId="6" name="PivotTable4"/>
    <pivotTable tabId="6" name="PivotTable74"/>
    <pivotTable tabId="6" name="PivotTable75"/>
    <pivotTable tabId="6" name="PivotTable76"/>
    <pivotTable tabId="6" name="PivotTable77"/>
    <pivotTable tabId="6" name="PivotTable78"/>
    <pivotTable tabId="6" name="PivotTable79"/>
  </pivotTables>
  <data>
    <tabular pivotCacheId="1918013446">
      <items count="4">
        <i x="1" s="1"/>
        <i x="3"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F48E1EE8-8260-4DA0-B885-1E92515FB080}" sourceName="Customer Segment">
  <pivotTables>
    <pivotTable tabId="2" name="PivotTable42"/>
    <pivotTable tabId="6" name="PivotTable66"/>
    <pivotTable tabId="6" name="PivotTable67"/>
    <pivotTable tabId="6" name="PivotTable68"/>
    <pivotTable tabId="6" name="PivotTable69"/>
    <pivotTable tabId="6" name="PivotTable70"/>
    <pivotTable tabId="4" name="PivotTable52"/>
    <pivotTable tabId="4" name="PivotTable53"/>
    <pivotTable tabId="4" name="PivotTable54"/>
    <pivotTable tabId="4" name="PivotTable55"/>
    <pivotTable tabId="4" name="PivotTable56"/>
    <pivotTable tabId="4" name="PivotTable57"/>
    <pivotTable tabId="4" name="PivotTable58"/>
    <pivotTable tabId="4" name="PivotTable59"/>
    <pivotTable tabId="4" name="PivotTable60"/>
    <pivotTable tabId="4" name="PivotTable61"/>
    <pivotTable tabId="4" name="PivotTable62"/>
    <pivotTable tabId="4" name="PivotTable63"/>
    <pivotTable tabId="2" name="PivotTable43"/>
    <pivotTable tabId="2" name="PivotTable44"/>
    <pivotTable tabId="2" name="PivotTable45"/>
    <pivotTable tabId="2" name="PivotTable46"/>
    <pivotTable tabId="2" name="PivotTable47"/>
    <pivotTable tabId="2" name="PivotTable48"/>
    <pivotTable tabId="2" name="PivotTable49"/>
    <pivotTable tabId="2" name="PivotTable50"/>
    <pivotTable tabId="2" name="PivotTable51"/>
    <pivotTable tabId="2" name="PivotTable71"/>
    <pivotTable tabId="2" name="PivotTable72"/>
    <pivotTable tabId="2" name="PivotTable73"/>
    <pivotTable tabId="6" name="PivotTable1"/>
    <pivotTable tabId="6" name="PivotTable2"/>
    <pivotTable tabId="6" name="PivotTable3"/>
    <pivotTable tabId="6" name="PivotTable4"/>
    <pivotTable tabId="6" name="PivotTable74"/>
    <pivotTable tabId="6" name="PivotTable75"/>
    <pivotTable tabId="6" name="PivotTable76"/>
    <pivotTable tabId="6" name="PivotTable77"/>
    <pivotTable tabId="6" name="PivotTable78"/>
    <pivotTable tabId="6" name="PivotTable79"/>
  </pivotTables>
  <data>
    <tabular pivotCacheId="1918013446">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655812A-1A7F-469A-AD82-B0F43A8D8520}" sourceName="Product Category">
  <pivotTables>
    <pivotTable tabId="2" name="PivotTable42"/>
    <pivotTable tabId="6" name="PivotTable66"/>
    <pivotTable tabId="6" name="PivotTable67"/>
    <pivotTable tabId="6" name="PivotTable68"/>
    <pivotTable tabId="6" name="PivotTable69"/>
    <pivotTable tabId="6" name="PivotTable70"/>
    <pivotTable tabId="4" name="PivotTable52"/>
    <pivotTable tabId="4" name="PivotTable53"/>
    <pivotTable tabId="4" name="PivotTable54"/>
    <pivotTable tabId="4" name="PivotTable55"/>
    <pivotTable tabId="4" name="PivotTable56"/>
    <pivotTable tabId="4" name="PivotTable57"/>
    <pivotTable tabId="4" name="PivotTable58"/>
    <pivotTable tabId="4" name="PivotTable59"/>
    <pivotTable tabId="4" name="PivotTable60"/>
    <pivotTable tabId="4" name="PivotTable61"/>
    <pivotTable tabId="4" name="PivotTable62"/>
    <pivotTable tabId="4" name="PivotTable63"/>
    <pivotTable tabId="2" name="PivotTable43"/>
    <pivotTable tabId="2" name="PivotTable44"/>
    <pivotTable tabId="2" name="PivotTable45"/>
    <pivotTable tabId="2" name="PivotTable46"/>
    <pivotTable tabId="2" name="PivotTable47"/>
    <pivotTable tabId="2" name="PivotTable48"/>
    <pivotTable tabId="2" name="PivotTable49"/>
    <pivotTable tabId="2" name="PivotTable50"/>
    <pivotTable tabId="2" name="PivotTable51"/>
    <pivotTable tabId="2" name="PivotTable71"/>
    <pivotTable tabId="2" name="PivotTable72"/>
    <pivotTable tabId="2" name="PivotTable73"/>
  </pivotTables>
  <data>
    <tabular pivotCacheId="191801344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1626CC72-63DB-4E51-97DC-C4719095650E}" cache="Slicer_Months__Order_Date" caption="Months " style="Fav" rowHeight="360000"/>
  <slicer name="Region" xr10:uid="{53DFEF47-0123-44A6-B440-43C814C215E8}" cache="Slicer_Region" caption="Region" style="Fav" rowHeight="360000"/>
  <slicer name="Customer Segment" xr10:uid="{D78ED4C7-F367-4F11-BD0C-49045FD9B57F}" cache="Slicer_Customer_Segment" caption="Segment" style="Fav" rowHeight="360000"/>
  <slicer name="Product Category" xr10:uid="{D847B511-4D96-4661-B1DE-059F90D3834C}" cache="Slicer_Product_Category" caption="Category" style="Fav"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1" xr10:uid="{36238460-96DD-4D2A-95C5-0A61C995A042}" cache="Slicer_Months__Order_Date" caption="Months " style="Fav" rowHeight="360000"/>
  <slicer name="Region 1" xr10:uid="{39E5E926-D47D-47B1-8E5B-ACA4E68ACC94}" cache="Slicer_Region" caption="Region" style="Fav" rowHeight="360000"/>
  <slicer name="Customer Segment 1" xr10:uid="{B1BA7DA9-CF42-4AF7-AA5A-F6703F786DB8}" cache="Slicer_Customer_Segment" caption="Segment" style="Fav" rowHeight="36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2" xr10:uid="{A937DEC2-5D4A-4FB4-807D-39261E77D052}" cache="Slicer_Months__Order_Date" caption="Months " style="Fav" rowHeight="360000"/>
  <slicer name="Region 2" xr10:uid="{FD151CC5-2BB2-43F4-9D9F-CD04A602E693}" cache="Slicer_Region" caption="Region" style="Fav" rowHeight="360000"/>
  <slicer name="Customer Segment 2" xr10:uid="{4FF2BD8B-F3D7-4AE4-BF8E-BAA17AC6275C}" cache="Slicer_Customer_Segment" caption="Segment" style="Fav"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86AE0C-11B2-4A9D-9CBA-B911FFB08332}" name="Table_1" displayName="Table_1" ref="A1:AE1937" totalsRowShown="0" dataDxfId="89">
  <autoFilter ref="A1:AE1937" xr:uid="{00000000-000C-0000-FFFF-FFFF00000000}"/>
  <tableColumns count="31">
    <tableColumn id="1" xr3:uid="{00000000-0010-0000-0000-000001000000}" name="Customer ID" dataDxfId="88" totalsRowDxfId="87"/>
    <tableColumn id="28" xr3:uid="{A5488527-E958-4D15-A6F6-56C998FB5852}" name="Disc Customer Id" dataDxfId="86" totalsRowDxfId="85">
      <calculatedColumnFormula>IF(COUNTIF($A$2:A2, A2) = 1, 1, 0)</calculatedColumnFormula>
    </tableColumn>
    <tableColumn id="2" xr3:uid="{00000000-0010-0000-0000-000002000000}" name="Customer Name" dataDxfId="84" totalsRowDxfId="83"/>
    <tableColumn id="3" xr3:uid="{00000000-0010-0000-0000-000003000000}" name="Order Priority" dataDxfId="82" totalsRowDxfId="81"/>
    <tableColumn id="4" xr3:uid="{00000000-0010-0000-0000-000004000000}" name="Discount" dataDxfId="80" totalsRowDxfId="79"/>
    <tableColumn id="30" xr3:uid="{088A83B5-D1D2-4B6C-8B82-FBBDE5857D6A}" name="IsDiscount" dataDxfId="78" totalsRowDxfId="77">
      <calculatedColumnFormula>IF(Table_1[[#This Row],[Discount]] &gt; 0, "After Discount", " No Discount")</calculatedColumnFormula>
    </tableColumn>
    <tableColumn id="5" xr3:uid="{00000000-0010-0000-0000-000005000000}" name="Unit Price" dataDxfId="76" totalsRowDxfId="75"/>
    <tableColumn id="6" xr3:uid="{00000000-0010-0000-0000-000006000000}" name="Shipping Cost" dataDxfId="74" totalsRowDxfId="73"/>
    <tableColumn id="7" xr3:uid="{00000000-0010-0000-0000-000007000000}" name="Ship Mode" dataDxfId="72" totalsRowDxfId="71"/>
    <tableColumn id="8" xr3:uid="{00000000-0010-0000-0000-000008000000}" name="Customer Segment" dataDxfId="70" totalsRowDxfId="69"/>
    <tableColumn id="9" xr3:uid="{00000000-0010-0000-0000-000009000000}" name="Product Category" dataDxfId="68" totalsRowDxfId="67"/>
    <tableColumn id="10" xr3:uid="{00000000-0010-0000-0000-00000A000000}" name="Product Sub-Category" dataDxfId="66" totalsRowDxfId="65"/>
    <tableColumn id="11" xr3:uid="{00000000-0010-0000-0000-00000B000000}" name="Product Container" dataDxfId="64" totalsRowDxfId="63"/>
    <tableColumn id="12" xr3:uid="{00000000-0010-0000-0000-00000C000000}" name="Product Name" dataDxfId="62" totalsRowDxfId="61"/>
    <tableColumn id="13" xr3:uid="{00000000-0010-0000-0000-00000D000000}" name="Product Base Margin" dataDxfId="60" totalsRowDxfId="59"/>
    <tableColumn id="14" xr3:uid="{00000000-0010-0000-0000-00000E000000}" name="Country" dataDxfId="58" totalsRowDxfId="57"/>
    <tableColumn id="15" xr3:uid="{00000000-0010-0000-0000-00000F000000}" name="Region" dataDxfId="56" totalsRowDxfId="55"/>
    <tableColumn id="16" xr3:uid="{00000000-0010-0000-0000-000010000000}" name="State or Province" dataDxfId="54" totalsRowDxfId="53"/>
    <tableColumn id="17" xr3:uid="{00000000-0010-0000-0000-000011000000}" name="City" dataDxfId="52" totalsRowDxfId="51"/>
    <tableColumn id="18" xr3:uid="{00000000-0010-0000-0000-000012000000}" name="Postal Code" dataDxfId="50" totalsRowDxfId="49"/>
    <tableColumn id="19" xr3:uid="{00000000-0010-0000-0000-000013000000}" name="Order Date" dataDxfId="48" totalsRowDxfId="47"/>
    <tableColumn id="31" xr3:uid="{8171890C-89D9-4CE3-968C-E81F0D11CB08}" name="Week" dataDxfId="46" totalsRowDxfId="45">
      <calculatedColumnFormula>TEXT(Table_1[[#This Row],[Order Date]], "DDD")</calculatedColumnFormula>
    </tableColumn>
    <tableColumn id="20" xr3:uid="{00000000-0010-0000-0000-000014000000}" name="Ship Date" dataDxfId="44" totalsRowDxfId="43"/>
    <tableColumn id="27" xr3:uid="{BCA6AE3E-7BCC-493E-A839-C7A8D5A6DDB9}" name="Ship Duration" dataDxfId="42" totalsRowDxfId="41">
      <calculatedColumnFormula>Table_1[[#This Row],[Ship Date]]-Table_1[[#This Row],[Order Date]]</calculatedColumnFormula>
    </tableColumn>
    <tableColumn id="21" xr3:uid="{00000000-0010-0000-0000-000015000000}" name="Profit" dataDxfId="40" totalsRowDxfId="39" dataCellStyle="Currency"/>
    <tableColumn id="22" xr3:uid="{00000000-0010-0000-0000-000016000000}" name="Quantity " dataDxfId="38" totalsRowDxfId="37"/>
    <tableColumn id="23" xr3:uid="{00000000-0010-0000-0000-000017000000}" name="Sales" dataDxfId="36" totalsRowDxfId="35" dataCellStyle="Currency"/>
    <tableColumn id="24" xr3:uid="{00000000-0010-0000-0000-000018000000}" name="Order ID" dataDxfId="34" totalsRowDxfId="33"/>
    <tableColumn id="29" xr3:uid="{66910F89-DBB6-4B0A-9185-FB4AF6AA926E}" name="Disc Order Id" dataDxfId="32" totalsRowDxfId="31">
      <calculatedColumnFormula>IF(COUNTIF($AB$2:AB2, AB2) = 1, 1, 0)</calculatedColumnFormula>
    </tableColumn>
    <tableColumn id="25" xr3:uid="{00000000-0010-0000-0000-000019000000}" name="Total" dataDxfId="30" totalsRowDxfId="29" dataCellStyle="Currency">
      <calculatedColumnFormula>'Formated Data'!$G2-'Formated Data'!$E2</calculatedColumnFormula>
    </tableColumn>
    <tableColumn id="26" xr3:uid="{00000000-0010-0000-0000-00001A000000}" name="Manager" dataDxfId="28" totalsRowDxfId="27">
      <calculatedColumnFormula array="1">_xlfn.IFS('Formated Data'!$Q2="Central","Chris",'Formated Data'!$Q2="East","Erin",'Formated Data'!$Q2="South","Sam",'Formated Data'!$Q2="West","William")</calculatedColumnFormula>
    </tableColumn>
  </tableColumns>
  <tableStyleInfo name="DataSheet-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5.xml"/><Relationship Id="rId13" Type="http://schemas.openxmlformats.org/officeDocument/2006/relationships/pivotTable" Target="../pivotTables/pivotTable30.xml"/><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pivotTable" Target="../pivotTables/pivotTable29.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0" Type="http://schemas.openxmlformats.org/officeDocument/2006/relationships/pivotTable" Target="../pivotTables/pivotTable27.xml"/><Relationship Id="rId4" Type="http://schemas.openxmlformats.org/officeDocument/2006/relationships/pivotTable" Target="../pivotTables/pivotTable21.xml"/><Relationship Id="rId9" Type="http://schemas.openxmlformats.org/officeDocument/2006/relationships/pivotTable" Target="../pivotTables/pivotTable26.xml"/><Relationship Id="rId1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38.xml"/><Relationship Id="rId13" Type="http://schemas.openxmlformats.org/officeDocument/2006/relationships/drawing" Target="../drawings/drawing6.xml"/><Relationship Id="rId3" Type="http://schemas.openxmlformats.org/officeDocument/2006/relationships/pivotTable" Target="../pivotTables/pivotTable33.xml"/><Relationship Id="rId7" Type="http://schemas.openxmlformats.org/officeDocument/2006/relationships/pivotTable" Target="../pivotTables/pivotTable37.xml"/><Relationship Id="rId12" Type="http://schemas.openxmlformats.org/officeDocument/2006/relationships/pivotTable" Target="../pivotTables/pivotTable42.xml"/><Relationship Id="rId2" Type="http://schemas.openxmlformats.org/officeDocument/2006/relationships/pivotTable" Target="../pivotTables/pivotTable32.xml"/><Relationship Id="rId1" Type="http://schemas.openxmlformats.org/officeDocument/2006/relationships/pivotTable" Target="../pivotTables/pivotTable31.xml"/><Relationship Id="rId6" Type="http://schemas.openxmlformats.org/officeDocument/2006/relationships/pivotTable" Target="../pivotTables/pivotTable36.xml"/><Relationship Id="rId11" Type="http://schemas.openxmlformats.org/officeDocument/2006/relationships/pivotTable" Target="../pivotTables/pivotTable41.xml"/><Relationship Id="rId5" Type="http://schemas.openxmlformats.org/officeDocument/2006/relationships/pivotTable" Target="../pivotTables/pivotTable35.xml"/><Relationship Id="rId10" Type="http://schemas.openxmlformats.org/officeDocument/2006/relationships/pivotTable" Target="../pivotTables/pivotTable40.xml"/><Relationship Id="rId4" Type="http://schemas.openxmlformats.org/officeDocument/2006/relationships/pivotTable" Target="../pivotTables/pivotTable34.xml"/><Relationship Id="rId9" Type="http://schemas.openxmlformats.org/officeDocument/2006/relationships/pivotTable" Target="../pivotTables/pivotTable3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CDEA6-9769-44BE-998F-45DC41A9179D}">
  <dimension ref="A1:AE1937"/>
  <sheetViews>
    <sheetView workbookViewId="0">
      <selection activeCell="X1" sqref="A1:XFD1048576"/>
    </sheetView>
  </sheetViews>
  <sheetFormatPr defaultColWidth="12.5703125" defaultRowHeight="15" customHeight="1" x14ac:dyDescent="0.4"/>
  <cols>
    <col min="1" max="1" width="13.140625" customWidth="1"/>
    <col min="2" max="2" width="24.5703125" customWidth="1"/>
    <col min="3" max="3" width="13.7109375" customWidth="1"/>
    <col min="4" max="4" width="10.140625" style="1" customWidth="1"/>
    <col min="5" max="5" width="10.7109375" style="1" customWidth="1"/>
    <col min="6" max="6" width="14.28515625" style="1" customWidth="1"/>
    <col min="7" max="7" width="12.28515625" customWidth="1"/>
    <col min="8" max="8" width="18.5703125" customWidth="1"/>
    <col min="9" max="9" width="17.140625" customWidth="1"/>
    <col min="10" max="10" width="27" customWidth="1"/>
    <col min="11" max="11" width="17.5703125" customWidth="1"/>
    <col min="12" max="12" width="82.5703125" customWidth="1"/>
    <col min="13" max="13" width="39.42578125" customWidth="1"/>
    <col min="14" max="14" width="20" style="1" customWidth="1"/>
    <col min="15" max="15" width="11.7109375" customWidth="1"/>
    <col min="16" max="16" width="8.7109375" customWidth="1"/>
    <col min="17" max="17" width="16.85546875" customWidth="1"/>
    <col min="18" max="18" width="18" customWidth="1"/>
    <col min="19" max="19" width="12.85546875" customWidth="1"/>
    <col min="20" max="20" width="12" customWidth="1"/>
    <col min="21" max="21" width="11" customWidth="1"/>
    <col min="22" max="22" width="12.28515625" customWidth="1"/>
    <col min="23" max="23" width="20.42578125" customWidth="1"/>
    <col min="24" max="24" width="14.42578125" style="1" customWidth="1"/>
    <col min="25" max="25" width="13.28515625" customWidth="1"/>
    <col min="26" max="26" width="8.85546875" style="1" customWidth="1"/>
    <col min="27" max="27" width="10.140625" customWidth="1"/>
  </cols>
  <sheetData>
    <row r="1" spans="1:31" ht="15.75" customHeight="1" x14ac:dyDescent="0.4">
      <c r="A1" s="3" t="s">
        <v>3015</v>
      </c>
      <c r="B1" s="3" t="s">
        <v>3014</v>
      </c>
      <c r="C1" s="3" t="s">
        <v>3013</v>
      </c>
      <c r="D1" s="3" t="s">
        <v>3012</v>
      </c>
      <c r="E1" s="4" t="s">
        <v>3011</v>
      </c>
      <c r="F1" s="4" t="s">
        <v>3069</v>
      </c>
      <c r="G1" s="4" t="s">
        <v>3010</v>
      </c>
      <c r="H1" s="4" t="s">
        <v>3009</v>
      </c>
      <c r="I1" s="3" t="s">
        <v>3008</v>
      </c>
      <c r="J1" s="3" t="s">
        <v>3007</v>
      </c>
      <c r="K1" s="3" t="s">
        <v>3006</v>
      </c>
      <c r="L1" s="3" t="s">
        <v>3005</v>
      </c>
      <c r="M1" s="3" t="s">
        <v>3004</v>
      </c>
      <c r="N1" s="3" t="s">
        <v>3003</v>
      </c>
      <c r="O1" s="4" t="s">
        <v>3002</v>
      </c>
      <c r="P1" s="3" t="s">
        <v>3001</v>
      </c>
      <c r="Q1" s="3" t="s">
        <v>3000</v>
      </c>
      <c r="R1" s="3" t="s">
        <v>2999</v>
      </c>
      <c r="S1" s="3" t="s">
        <v>2998</v>
      </c>
      <c r="T1" s="3" t="s">
        <v>2997</v>
      </c>
      <c r="U1" s="3" t="s">
        <v>2996</v>
      </c>
      <c r="V1" s="3" t="s">
        <v>3075</v>
      </c>
      <c r="W1" s="3" t="s">
        <v>2995</v>
      </c>
      <c r="X1" s="9" t="s">
        <v>2994</v>
      </c>
      <c r="Y1" s="4" t="s">
        <v>2993</v>
      </c>
      <c r="Z1" s="3" t="s">
        <v>2992</v>
      </c>
      <c r="AA1" s="4" t="s">
        <v>2991</v>
      </c>
      <c r="AB1" s="3" t="s">
        <v>2990</v>
      </c>
      <c r="AC1" s="3" t="s">
        <v>2989</v>
      </c>
      <c r="AD1" s="4" t="s">
        <v>2988</v>
      </c>
      <c r="AE1" s="3" t="s">
        <v>2987</v>
      </c>
    </row>
    <row r="2" spans="1:31" ht="15.75" customHeight="1" x14ac:dyDescent="0.45">
      <c r="A2" s="5">
        <v>1552</v>
      </c>
      <c r="B2" s="5">
        <f>IF(COUNTIF($A$2:A2, A2) = 1, 1, 0)</f>
        <v>1</v>
      </c>
      <c r="C2" s="5" t="s">
        <v>2986</v>
      </c>
      <c r="D2" s="5" t="s">
        <v>123</v>
      </c>
      <c r="E2" s="6">
        <v>0.01</v>
      </c>
      <c r="F2" s="6" t="str">
        <f>IF(Table_1[[#This Row],[Discount]] &gt; 0, "After Discount", " No Discount")</f>
        <v>After Discount</v>
      </c>
      <c r="G2" s="6">
        <v>348.21</v>
      </c>
      <c r="H2" s="6">
        <v>40.19</v>
      </c>
      <c r="I2" s="5" t="s">
        <v>119</v>
      </c>
      <c r="J2" s="5" t="s">
        <v>51</v>
      </c>
      <c r="K2" s="5" t="s">
        <v>29</v>
      </c>
      <c r="L2" s="5" t="s">
        <v>165</v>
      </c>
      <c r="M2" s="5" t="s">
        <v>117</v>
      </c>
      <c r="N2" s="5" t="s">
        <v>287</v>
      </c>
      <c r="O2" s="6">
        <v>0.62</v>
      </c>
      <c r="P2" s="5" t="s">
        <v>3</v>
      </c>
      <c r="Q2" s="5" t="s">
        <v>21</v>
      </c>
      <c r="R2" s="5" t="s">
        <v>189</v>
      </c>
      <c r="S2" s="5" t="s">
        <v>2040</v>
      </c>
      <c r="T2" s="5">
        <v>39056</v>
      </c>
      <c r="U2" s="8">
        <v>42005</v>
      </c>
      <c r="V2" s="29" t="str">
        <f>TEXT(Table_1[[#This Row],[Order Date]], "DDD")</f>
        <v>Thu</v>
      </c>
      <c r="W2" s="8">
        <v>42008</v>
      </c>
      <c r="X2" s="7">
        <f>Table_1[[#This Row],[Ship Date]]-Table_1[[#This Row],[Order Date]]</f>
        <v>3</v>
      </c>
      <c r="Y2" s="15">
        <v>-337.09199999999998</v>
      </c>
      <c r="Z2" s="5">
        <v>2</v>
      </c>
      <c r="AA2" s="15">
        <v>723.54</v>
      </c>
      <c r="AB2" s="5">
        <v>87486</v>
      </c>
      <c r="AC2" s="5">
        <f>IF(COUNTIF($AB$2:AB2, AB2) = 1, 1, 0)</f>
        <v>1</v>
      </c>
      <c r="AD2" s="15">
        <f>'Formated Data'!$G2-'Formated Data'!$E2</f>
        <v>348.2</v>
      </c>
      <c r="AE2" s="5" t="str" cm="1">
        <f t="array" ref="AE2">_xlfn.IFS('Formated Data'!$Q2="Central","Chris",'Formated Data'!$Q2="East","Erin",'Formated Data'!$Q2="South","Sam",'Formated Data'!$Q2="West","William")</f>
        <v>Sam</v>
      </c>
    </row>
    <row r="3" spans="1:31" ht="15.75" customHeight="1" x14ac:dyDescent="0.45">
      <c r="A3" s="5">
        <v>2124</v>
      </c>
      <c r="B3" s="5">
        <f>IF(COUNTIF($A$2:A3, A3) = 1, 1, 0)</f>
        <v>1</v>
      </c>
      <c r="C3" s="5" t="s">
        <v>1909</v>
      </c>
      <c r="D3" s="5" t="s">
        <v>56</v>
      </c>
      <c r="E3" s="6">
        <v>0.04</v>
      </c>
      <c r="F3" s="6" t="str">
        <f>IF(Table_1[[#This Row],[Discount]] &gt; 0, "After Discount", " No Discount")</f>
        <v>After Discount</v>
      </c>
      <c r="G3" s="6">
        <v>45.19</v>
      </c>
      <c r="H3" s="6">
        <v>1.99</v>
      </c>
      <c r="I3" s="5" t="s">
        <v>9</v>
      </c>
      <c r="J3" s="5" t="s">
        <v>8</v>
      </c>
      <c r="K3" s="5" t="s">
        <v>7</v>
      </c>
      <c r="L3" s="5" t="s">
        <v>15</v>
      </c>
      <c r="M3" s="5" t="s">
        <v>50</v>
      </c>
      <c r="N3" s="5" t="s">
        <v>2106</v>
      </c>
      <c r="O3" s="6">
        <v>0.55000000000000004</v>
      </c>
      <c r="P3" s="5" t="s">
        <v>3</v>
      </c>
      <c r="Q3" s="5" t="s">
        <v>21</v>
      </c>
      <c r="R3" s="5" t="s">
        <v>206</v>
      </c>
      <c r="S3" s="5" t="s">
        <v>1908</v>
      </c>
      <c r="T3" s="5">
        <v>72301</v>
      </c>
      <c r="U3" s="8">
        <v>42005</v>
      </c>
      <c r="V3" s="29" t="str">
        <f>TEXT(Table_1[[#This Row],[Order Date]], "DDD")</f>
        <v>Thu</v>
      </c>
      <c r="W3" s="8">
        <v>42006</v>
      </c>
      <c r="X3" s="7">
        <f>Table_1[[#This Row],[Ship Date]]-Table_1[[#This Row],[Order Date]]</f>
        <v>1</v>
      </c>
      <c r="Y3" s="15">
        <v>-61.194000000000003</v>
      </c>
      <c r="Z3" s="5">
        <v>13</v>
      </c>
      <c r="AA3" s="15">
        <v>609.09</v>
      </c>
      <c r="AB3" s="5">
        <v>89665</v>
      </c>
      <c r="AC3" s="5">
        <f>IF(COUNTIF($AB$2:AB3, AB3) = 1, 1, 0)</f>
        <v>1</v>
      </c>
      <c r="AD3" s="15">
        <f>'Formated Data'!$G3-'Formated Data'!$E3</f>
        <v>45.15</v>
      </c>
      <c r="AE3" s="5" t="str" cm="1">
        <f t="array" ref="AE3">_xlfn.IFS('Formated Data'!$Q3="Central","Chris",'Formated Data'!$Q3="East","Erin",'Formated Data'!$Q3="South","Sam",'Formated Data'!$Q3="West","William")</f>
        <v>Sam</v>
      </c>
    </row>
    <row r="4" spans="1:31" ht="15.75" customHeight="1" x14ac:dyDescent="0.45">
      <c r="A4" s="5">
        <v>1418</v>
      </c>
      <c r="B4" s="5">
        <f>IF(COUNTIF($A$2:A4, A4) = 1, 1, 0)</f>
        <v>1</v>
      </c>
      <c r="C4" s="5" t="s">
        <v>2985</v>
      </c>
      <c r="D4" s="5" t="s">
        <v>30</v>
      </c>
      <c r="E4" s="6">
        <v>7.0000000000000007E-2</v>
      </c>
      <c r="F4" s="6" t="str">
        <f>IF(Table_1[[#This Row],[Discount]] &gt; 0, "After Discount", " No Discount")</f>
        <v>After Discount</v>
      </c>
      <c r="G4" s="6">
        <v>4.84</v>
      </c>
      <c r="H4" s="6">
        <v>0.71</v>
      </c>
      <c r="I4" s="5" t="s">
        <v>9</v>
      </c>
      <c r="J4" s="5" t="s">
        <v>51</v>
      </c>
      <c r="K4" s="5" t="s">
        <v>24</v>
      </c>
      <c r="L4" s="5" t="s">
        <v>79</v>
      </c>
      <c r="M4" s="5" t="s">
        <v>37</v>
      </c>
      <c r="N4" s="5" t="s">
        <v>1732</v>
      </c>
      <c r="O4" s="6">
        <v>0.52</v>
      </c>
      <c r="P4" s="5" t="s">
        <v>3</v>
      </c>
      <c r="Q4" s="5" t="s">
        <v>70</v>
      </c>
      <c r="R4" s="5" t="s">
        <v>172</v>
      </c>
      <c r="S4" s="5" t="s">
        <v>2984</v>
      </c>
      <c r="T4" s="5">
        <v>46901</v>
      </c>
      <c r="U4" s="8">
        <v>42005</v>
      </c>
      <c r="V4" s="29" t="str">
        <f>TEXT(Table_1[[#This Row],[Order Date]], "DDD")</f>
        <v>Thu</v>
      </c>
      <c r="W4" s="8">
        <v>42007</v>
      </c>
      <c r="X4" s="7">
        <f>Table_1[[#This Row],[Ship Date]]-Table_1[[#This Row],[Order Date]]</f>
        <v>2</v>
      </c>
      <c r="Y4" s="15">
        <v>25.240200000000002</v>
      </c>
      <c r="Z4" s="5">
        <v>8</v>
      </c>
      <c r="AA4" s="15">
        <v>36.58</v>
      </c>
      <c r="AB4" s="5">
        <v>90539</v>
      </c>
      <c r="AC4" s="5">
        <f>IF(COUNTIF($AB$2:AB4, AB4) = 1, 1, 0)</f>
        <v>1</v>
      </c>
      <c r="AD4" s="15">
        <f>'Formated Data'!$G4-'Formated Data'!$E4</f>
        <v>4.7699999999999996</v>
      </c>
      <c r="AE4" s="5" t="str" cm="1">
        <f t="array" ref="AE4">_xlfn.IFS('Formated Data'!$Q4="Central","Chris",'Formated Data'!$Q4="East","Erin",'Formated Data'!$Q4="South","Sam",'Formated Data'!$Q4="West","William")</f>
        <v>Chris</v>
      </c>
    </row>
    <row r="5" spans="1:31" ht="15.75" customHeight="1" x14ac:dyDescent="0.45">
      <c r="A5" s="5">
        <v>1425</v>
      </c>
      <c r="B5" s="5">
        <f>IF(COUNTIF($A$2:A5, A5) = 1, 1, 0)</f>
        <v>1</v>
      </c>
      <c r="C5" s="5" t="s">
        <v>2983</v>
      </c>
      <c r="D5" s="5" t="s">
        <v>30</v>
      </c>
      <c r="E5" s="6">
        <v>0.04</v>
      </c>
      <c r="F5" s="6" t="str">
        <f>IF(Table_1[[#This Row],[Discount]] &gt; 0, "After Discount", " No Discount")</f>
        <v>After Discount</v>
      </c>
      <c r="G5" s="6">
        <v>2036.48</v>
      </c>
      <c r="H5" s="6">
        <v>14.7</v>
      </c>
      <c r="I5" s="5" t="s">
        <v>119</v>
      </c>
      <c r="J5" s="5" t="s">
        <v>51</v>
      </c>
      <c r="K5" s="5" t="s">
        <v>7</v>
      </c>
      <c r="L5" s="5" t="s">
        <v>118</v>
      </c>
      <c r="M5" s="5" t="s">
        <v>152</v>
      </c>
      <c r="N5" s="5" t="s">
        <v>2351</v>
      </c>
      <c r="O5" s="6">
        <v>0.55000000000000004</v>
      </c>
      <c r="P5" s="5" t="s">
        <v>3</v>
      </c>
      <c r="Q5" s="5" t="s">
        <v>48</v>
      </c>
      <c r="R5" s="5" t="s">
        <v>296</v>
      </c>
      <c r="S5" s="5" t="s">
        <v>1124</v>
      </c>
      <c r="T5" s="5">
        <v>80525</v>
      </c>
      <c r="U5" s="8">
        <v>42005</v>
      </c>
      <c r="V5" s="29" t="str">
        <f>TEXT(Table_1[[#This Row],[Order Date]], "DDD")</f>
        <v>Thu</v>
      </c>
      <c r="W5" s="8">
        <v>42010</v>
      </c>
      <c r="X5" s="7">
        <f>Table_1[[#This Row],[Ship Date]]-Table_1[[#This Row],[Order Date]]</f>
        <v>5</v>
      </c>
      <c r="Y5" s="15">
        <v>-4793.0039999999999</v>
      </c>
      <c r="Z5" s="5">
        <v>1</v>
      </c>
      <c r="AA5" s="15">
        <v>2013.67</v>
      </c>
      <c r="AB5" s="5">
        <v>89450</v>
      </c>
      <c r="AC5" s="5">
        <f>IF(COUNTIF($AB$2:AB5, AB5) = 1, 1, 0)</f>
        <v>1</v>
      </c>
      <c r="AD5" s="15">
        <f>'Formated Data'!$G5-'Formated Data'!$E5</f>
        <v>2036.44</v>
      </c>
      <c r="AE5" s="5" t="str" cm="1">
        <f t="array" ref="AE5">_xlfn.IFS('Formated Data'!$Q5="Central","Chris",'Formated Data'!$Q5="East","Erin",'Formated Data'!$Q5="South","Sam",'Formated Data'!$Q5="West","William")</f>
        <v>William</v>
      </c>
    </row>
    <row r="6" spans="1:31" ht="15.75" customHeight="1" x14ac:dyDescent="0.45">
      <c r="A6" s="5">
        <v>3275</v>
      </c>
      <c r="B6" s="5">
        <f>IF(COUNTIF($A$2:A6, A6) = 1, 1, 0)</f>
        <v>1</v>
      </c>
      <c r="C6" s="5" t="s">
        <v>1989</v>
      </c>
      <c r="D6" s="5" t="s">
        <v>30</v>
      </c>
      <c r="E6" s="6">
        <v>0.04</v>
      </c>
      <c r="F6" s="6" t="str">
        <f>IF(Table_1[[#This Row],[Discount]] &gt; 0, "After Discount", " No Discount")</f>
        <v>After Discount</v>
      </c>
      <c r="G6" s="6">
        <v>449.99</v>
      </c>
      <c r="H6" s="6">
        <v>24.49</v>
      </c>
      <c r="I6" s="5" t="s">
        <v>9</v>
      </c>
      <c r="J6" s="5" t="s">
        <v>51</v>
      </c>
      <c r="K6" s="5" t="s">
        <v>7</v>
      </c>
      <c r="L6" s="5" t="s">
        <v>43</v>
      </c>
      <c r="M6" s="5" t="s">
        <v>42</v>
      </c>
      <c r="N6" s="5" t="s">
        <v>2982</v>
      </c>
      <c r="O6" s="6">
        <v>0.52</v>
      </c>
      <c r="P6" s="5" t="s">
        <v>3</v>
      </c>
      <c r="Q6" s="5" t="s">
        <v>48</v>
      </c>
      <c r="R6" s="5" t="s">
        <v>103</v>
      </c>
      <c r="S6" s="5" t="s">
        <v>1502</v>
      </c>
      <c r="T6" s="5">
        <v>98273</v>
      </c>
      <c r="U6" s="8">
        <v>42005</v>
      </c>
      <c r="V6" s="29" t="str">
        <f>TEXT(Table_1[[#This Row],[Order Date]], "DDD")</f>
        <v>Thu</v>
      </c>
      <c r="W6" s="8">
        <v>42009</v>
      </c>
      <c r="X6" s="7">
        <f>Table_1[[#This Row],[Ship Date]]-Table_1[[#This Row],[Order Date]]</f>
        <v>4</v>
      </c>
      <c r="Y6" s="15">
        <v>3576.8841000000002</v>
      </c>
      <c r="Z6" s="5">
        <v>12</v>
      </c>
      <c r="AA6" s="15">
        <v>5183.8900000000003</v>
      </c>
      <c r="AB6" s="5">
        <v>86234</v>
      </c>
      <c r="AC6" s="5">
        <f>IF(COUNTIF($AB$2:AB6, AB6) = 1, 1, 0)</f>
        <v>1</v>
      </c>
      <c r="AD6" s="15">
        <f>'Formated Data'!$G6-'Formated Data'!$E6</f>
        <v>449.95</v>
      </c>
      <c r="AE6" s="5" t="str" cm="1">
        <f t="array" ref="AE6">_xlfn.IFS('Formated Data'!$Q6="Central","Chris",'Formated Data'!$Q6="East","Erin",'Formated Data'!$Q6="South","Sam",'Formated Data'!$Q6="West","William")</f>
        <v>William</v>
      </c>
    </row>
    <row r="7" spans="1:31" ht="15.75" customHeight="1" x14ac:dyDescent="0.45">
      <c r="A7" s="5">
        <v>3275</v>
      </c>
      <c r="B7" s="5">
        <f>IF(COUNTIF($A$2:A7, A7) = 1, 1, 0)</f>
        <v>0</v>
      </c>
      <c r="C7" s="5" t="s">
        <v>1989</v>
      </c>
      <c r="D7" s="5" t="s">
        <v>30</v>
      </c>
      <c r="E7" s="6">
        <v>0.01</v>
      </c>
      <c r="F7" s="6" t="str">
        <f>IF(Table_1[[#This Row],[Discount]] &gt; 0, "After Discount", " No Discount")</f>
        <v>After Discount</v>
      </c>
      <c r="G7" s="6">
        <v>5.84</v>
      </c>
      <c r="H7" s="6">
        <v>1.2</v>
      </c>
      <c r="I7" s="5" t="s">
        <v>9</v>
      </c>
      <c r="J7" s="5" t="s">
        <v>51</v>
      </c>
      <c r="K7" s="5" t="s">
        <v>24</v>
      </c>
      <c r="L7" s="5" t="s">
        <v>79</v>
      </c>
      <c r="M7" s="5" t="s">
        <v>37</v>
      </c>
      <c r="N7" s="5" t="s">
        <v>2817</v>
      </c>
      <c r="O7" s="6">
        <v>0.55000000000000004</v>
      </c>
      <c r="P7" s="5" t="s">
        <v>3</v>
      </c>
      <c r="Q7" s="5" t="s">
        <v>48</v>
      </c>
      <c r="R7" s="5" t="s">
        <v>103</v>
      </c>
      <c r="S7" s="5" t="s">
        <v>1502</v>
      </c>
      <c r="T7" s="5">
        <v>98273</v>
      </c>
      <c r="U7" s="8">
        <v>42005</v>
      </c>
      <c r="V7" s="29" t="str">
        <f>TEXT(Table_1[[#This Row],[Order Date]], "DDD")</f>
        <v>Thu</v>
      </c>
      <c r="W7" s="8">
        <v>42014</v>
      </c>
      <c r="X7" s="7">
        <f>Table_1[[#This Row],[Ship Date]]-Table_1[[#This Row],[Order Date]]</f>
        <v>9</v>
      </c>
      <c r="Y7" s="15">
        <v>20.38</v>
      </c>
      <c r="Z7" s="5">
        <v>6</v>
      </c>
      <c r="AA7" s="15">
        <v>36.090000000000003</v>
      </c>
      <c r="AB7" s="5">
        <v>86234</v>
      </c>
      <c r="AC7" s="5">
        <f>IF(COUNTIF($AB$2:AB7, AB7) = 1, 1, 0)</f>
        <v>0</v>
      </c>
      <c r="AD7" s="15">
        <f>'Formated Data'!$G7-'Formated Data'!$E7</f>
        <v>5.83</v>
      </c>
      <c r="AE7" s="5" t="str" cm="1">
        <f t="array" ref="AE7">_xlfn.IFS('Formated Data'!$Q7="Central","Chris",'Formated Data'!$Q7="East","Erin",'Formated Data'!$Q7="South","Sam",'Formated Data'!$Q7="West","William")</f>
        <v>William</v>
      </c>
    </row>
    <row r="8" spans="1:31" ht="15.75" customHeight="1" x14ac:dyDescent="0.45">
      <c r="A8" s="5">
        <v>1910</v>
      </c>
      <c r="B8" s="5">
        <f>IF(COUNTIF($A$2:A8, A8) = 1, 1, 0)</f>
        <v>1</v>
      </c>
      <c r="C8" s="5" t="s">
        <v>2981</v>
      </c>
      <c r="D8" s="5" t="s">
        <v>10</v>
      </c>
      <c r="E8" s="6">
        <v>0.02</v>
      </c>
      <c r="F8" s="6" t="str">
        <f>IF(Table_1[[#This Row],[Discount]] &gt; 0, "After Discount", " No Discount")</f>
        <v>After Discount</v>
      </c>
      <c r="G8" s="6">
        <v>29.17</v>
      </c>
      <c r="H8" s="6">
        <v>6.27</v>
      </c>
      <c r="I8" s="5" t="s">
        <v>9</v>
      </c>
      <c r="J8" s="5" t="s">
        <v>16</v>
      </c>
      <c r="K8" s="5" t="s">
        <v>24</v>
      </c>
      <c r="L8" s="5" t="s">
        <v>106</v>
      </c>
      <c r="M8" s="5" t="s">
        <v>5</v>
      </c>
      <c r="N8" s="5" t="s">
        <v>1322</v>
      </c>
      <c r="O8" s="6">
        <v>0.37</v>
      </c>
      <c r="P8" s="5" t="s">
        <v>3</v>
      </c>
      <c r="Q8" s="5" t="s">
        <v>21</v>
      </c>
      <c r="R8" s="5" t="s">
        <v>291</v>
      </c>
      <c r="S8" s="5" t="s">
        <v>2980</v>
      </c>
      <c r="T8" s="5">
        <v>30269</v>
      </c>
      <c r="U8" s="8">
        <v>42005</v>
      </c>
      <c r="V8" s="29" t="str">
        <f>TEXT(Table_1[[#This Row],[Order Date]], "DDD")</f>
        <v>Thu</v>
      </c>
      <c r="W8" s="8">
        <v>42006</v>
      </c>
      <c r="X8" s="7">
        <f>Table_1[[#This Row],[Ship Date]]-Table_1[[#This Row],[Order Date]]</f>
        <v>1</v>
      </c>
      <c r="Y8" s="15">
        <v>36.905999999999999</v>
      </c>
      <c r="Z8" s="5">
        <v>2</v>
      </c>
      <c r="AA8" s="15">
        <v>63.32</v>
      </c>
      <c r="AB8" s="5">
        <v>91371</v>
      </c>
      <c r="AC8" s="5">
        <f>IF(COUNTIF($AB$2:AB8, AB8) = 1, 1, 0)</f>
        <v>1</v>
      </c>
      <c r="AD8" s="15">
        <f>'Formated Data'!$G8-'Formated Data'!$E8</f>
        <v>29.150000000000002</v>
      </c>
      <c r="AE8" s="5" t="str" cm="1">
        <f t="array" ref="AE8">_xlfn.IFS('Formated Data'!$Q8="Central","Chris",'Formated Data'!$Q8="East","Erin",'Formated Data'!$Q8="South","Sam",'Formated Data'!$Q8="West","William")</f>
        <v>Sam</v>
      </c>
    </row>
    <row r="9" spans="1:31" ht="15.75" customHeight="1" x14ac:dyDescent="0.45">
      <c r="A9" s="5">
        <v>674</v>
      </c>
      <c r="B9" s="5">
        <f>IF(COUNTIF($A$2:A9, A9) = 1, 1, 0)</f>
        <v>1</v>
      </c>
      <c r="C9" s="5" t="s">
        <v>2979</v>
      </c>
      <c r="D9" s="5" t="s">
        <v>123</v>
      </c>
      <c r="E9" s="6">
        <v>0.06</v>
      </c>
      <c r="F9" s="6" t="str">
        <f>IF(Table_1[[#This Row],[Discount]] &gt; 0, "After Discount", " No Discount")</f>
        <v>After Discount</v>
      </c>
      <c r="G9" s="6">
        <v>161.55000000000001</v>
      </c>
      <c r="H9" s="6">
        <v>19.989999999999998</v>
      </c>
      <c r="I9" s="5" t="s">
        <v>9</v>
      </c>
      <c r="J9" s="5" t="s">
        <v>51</v>
      </c>
      <c r="K9" s="5" t="s">
        <v>24</v>
      </c>
      <c r="L9" s="5" t="s">
        <v>23</v>
      </c>
      <c r="M9" s="5" t="s">
        <v>5</v>
      </c>
      <c r="N9" s="5" t="s">
        <v>693</v>
      </c>
      <c r="O9" s="6">
        <v>0.66</v>
      </c>
      <c r="P9" s="5" t="s">
        <v>3</v>
      </c>
      <c r="Q9" s="5" t="s">
        <v>70</v>
      </c>
      <c r="R9" s="5" t="s">
        <v>168</v>
      </c>
      <c r="S9" s="5" t="s">
        <v>2978</v>
      </c>
      <c r="T9" s="5">
        <v>64133</v>
      </c>
      <c r="U9" s="8">
        <v>42006</v>
      </c>
      <c r="V9" s="29" t="str">
        <f>TEXT(Table_1[[#This Row],[Order Date]], "DDD")</f>
        <v>Fri</v>
      </c>
      <c r="W9" s="8">
        <v>42007</v>
      </c>
      <c r="X9" s="7">
        <f>Table_1[[#This Row],[Ship Date]]-Table_1[[#This Row],[Order Date]]</f>
        <v>1</v>
      </c>
      <c r="Y9" s="15">
        <v>-7.58</v>
      </c>
      <c r="Z9" s="5">
        <v>3</v>
      </c>
      <c r="AA9" s="15">
        <v>485.01</v>
      </c>
      <c r="AB9" s="5">
        <v>88174</v>
      </c>
      <c r="AC9" s="5">
        <f>IF(COUNTIF($AB$2:AB9, AB9) = 1, 1, 0)</f>
        <v>1</v>
      </c>
      <c r="AD9" s="15">
        <f>'Formated Data'!$G9-'Formated Data'!$E9</f>
        <v>161.49</v>
      </c>
      <c r="AE9" s="5" t="str" cm="1">
        <f t="array" ref="AE9">_xlfn.IFS('Formated Data'!$Q9="Central","Chris",'Formated Data'!$Q9="East","Erin",'Formated Data'!$Q9="South","Sam",'Formated Data'!$Q9="West","William")</f>
        <v>Chris</v>
      </c>
    </row>
    <row r="10" spans="1:31" ht="15.75" customHeight="1" x14ac:dyDescent="0.45">
      <c r="A10" s="5">
        <v>950</v>
      </c>
      <c r="B10" s="5">
        <f>IF(COUNTIF($A$2:A10, A10) = 1, 1, 0)</f>
        <v>1</v>
      </c>
      <c r="C10" s="5" t="s">
        <v>1980</v>
      </c>
      <c r="D10" s="5" t="s">
        <v>123</v>
      </c>
      <c r="E10" s="6">
        <v>0.06</v>
      </c>
      <c r="F10" s="6" t="str">
        <f>IF(Table_1[[#This Row],[Discount]] &gt; 0, "After Discount", " No Discount")</f>
        <v>After Discount</v>
      </c>
      <c r="G10" s="6">
        <v>40.98</v>
      </c>
      <c r="H10" s="6">
        <v>2.99</v>
      </c>
      <c r="I10" s="5" t="s">
        <v>9</v>
      </c>
      <c r="J10" s="5" t="s">
        <v>8</v>
      </c>
      <c r="K10" s="5" t="s">
        <v>24</v>
      </c>
      <c r="L10" s="5" t="s">
        <v>106</v>
      </c>
      <c r="M10" s="5" t="s">
        <v>5</v>
      </c>
      <c r="N10" s="5" t="s">
        <v>1837</v>
      </c>
      <c r="O10" s="6">
        <v>0.36</v>
      </c>
      <c r="P10" s="5" t="s">
        <v>3</v>
      </c>
      <c r="Q10" s="5" t="s">
        <v>70</v>
      </c>
      <c r="R10" s="5" t="s">
        <v>87</v>
      </c>
      <c r="S10" s="5" t="s">
        <v>1149</v>
      </c>
      <c r="T10" s="5">
        <v>55372</v>
      </c>
      <c r="U10" s="8">
        <v>42006</v>
      </c>
      <c r="V10" s="29" t="str">
        <f>TEXT(Table_1[[#This Row],[Order Date]], "DDD")</f>
        <v>Fri</v>
      </c>
      <c r="W10" s="8">
        <v>42008</v>
      </c>
      <c r="X10" s="7">
        <f>Table_1[[#This Row],[Ship Date]]-Table_1[[#This Row],[Order Date]]</f>
        <v>2</v>
      </c>
      <c r="Y10" s="15">
        <v>-14.801880000000001</v>
      </c>
      <c r="Z10" s="5">
        <v>1</v>
      </c>
      <c r="AA10" s="15">
        <v>41.6</v>
      </c>
      <c r="AB10" s="5">
        <v>89083</v>
      </c>
      <c r="AC10" s="5">
        <f>IF(COUNTIF($AB$2:AB10, AB10) = 1, 1, 0)</f>
        <v>1</v>
      </c>
      <c r="AD10" s="15">
        <f>'Formated Data'!$G10-'Formated Data'!$E10</f>
        <v>40.919999999999995</v>
      </c>
      <c r="AE10" s="5" t="str" cm="1">
        <f t="array" ref="AE10">_xlfn.IFS('Formated Data'!$Q10="Central","Chris",'Formated Data'!$Q10="East","Erin",'Formated Data'!$Q10="South","Sam",'Formated Data'!$Q10="West","William")</f>
        <v>Chris</v>
      </c>
    </row>
    <row r="11" spans="1:31" ht="15.75" customHeight="1" x14ac:dyDescent="0.45">
      <c r="A11" s="5">
        <v>1155</v>
      </c>
      <c r="B11" s="5">
        <f>IF(COUNTIF($A$2:A11, A11) = 1, 1, 0)</f>
        <v>1</v>
      </c>
      <c r="C11" s="5" t="s">
        <v>2977</v>
      </c>
      <c r="D11" s="5" t="s">
        <v>123</v>
      </c>
      <c r="E11" s="6">
        <v>0.09</v>
      </c>
      <c r="F11" s="6" t="str">
        <f>IF(Table_1[[#This Row],[Discount]] &gt; 0, "After Discount", " No Discount")</f>
        <v>After Discount</v>
      </c>
      <c r="G11" s="6">
        <v>9.11</v>
      </c>
      <c r="H11" s="6">
        <v>2.15</v>
      </c>
      <c r="I11" s="5" t="s">
        <v>17</v>
      </c>
      <c r="J11" s="5" t="s">
        <v>8</v>
      </c>
      <c r="K11" s="5" t="s">
        <v>24</v>
      </c>
      <c r="L11" s="5" t="s">
        <v>38</v>
      </c>
      <c r="M11" s="5" t="s">
        <v>37</v>
      </c>
      <c r="N11" s="5" t="s">
        <v>1235</v>
      </c>
      <c r="O11" s="6">
        <v>0.4</v>
      </c>
      <c r="P11" s="5" t="s">
        <v>3</v>
      </c>
      <c r="Q11" s="5" t="s">
        <v>48</v>
      </c>
      <c r="R11" s="5" t="s">
        <v>54</v>
      </c>
      <c r="S11" s="5" t="s">
        <v>2976</v>
      </c>
      <c r="T11" s="5">
        <v>90640</v>
      </c>
      <c r="U11" s="8">
        <v>42006</v>
      </c>
      <c r="V11" s="29" t="str">
        <f>TEXT(Table_1[[#This Row],[Order Date]], "DDD")</f>
        <v>Fri</v>
      </c>
      <c r="W11" s="8">
        <v>42008</v>
      </c>
      <c r="X11" s="7">
        <f>Table_1[[#This Row],[Ship Date]]-Table_1[[#This Row],[Order Date]]</f>
        <v>2</v>
      </c>
      <c r="Y11" s="15">
        <v>20.299600000000002</v>
      </c>
      <c r="Z11" s="5">
        <v>4</v>
      </c>
      <c r="AA11" s="15">
        <v>34.409999999999997</v>
      </c>
      <c r="AB11" s="5">
        <v>90853</v>
      </c>
      <c r="AC11" s="5">
        <f>IF(COUNTIF($AB$2:AB11, AB11) = 1, 1, 0)</f>
        <v>1</v>
      </c>
      <c r="AD11" s="15">
        <f>'Formated Data'!$G11-'Formated Data'!$E11</f>
        <v>9.02</v>
      </c>
      <c r="AE11" s="5" t="str" cm="1">
        <f t="array" ref="AE11">_xlfn.IFS('Formated Data'!$Q11="Central","Chris",'Formated Data'!$Q11="East","Erin",'Formated Data'!$Q11="South","Sam",'Formated Data'!$Q11="West","William")</f>
        <v>William</v>
      </c>
    </row>
    <row r="12" spans="1:31" ht="15.75" customHeight="1" x14ac:dyDescent="0.45">
      <c r="A12" s="5">
        <v>1155</v>
      </c>
      <c r="B12" s="5">
        <f>IF(COUNTIF($A$2:A12, A12) = 1, 1, 0)</f>
        <v>0</v>
      </c>
      <c r="C12" s="5" t="s">
        <v>2977</v>
      </c>
      <c r="D12" s="5" t="s">
        <v>123</v>
      </c>
      <c r="E12" s="6">
        <v>0.08</v>
      </c>
      <c r="F12" s="6" t="str">
        <f>IF(Table_1[[#This Row],[Discount]] &gt; 0, "After Discount", " No Discount")</f>
        <v>After Discount</v>
      </c>
      <c r="G12" s="6">
        <v>15.04</v>
      </c>
      <c r="H12" s="6">
        <v>1.97</v>
      </c>
      <c r="I12" s="5" t="s">
        <v>9</v>
      </c>
      <c r="J12" s="5" t="s">
        <v>8</v>
      </c>
      <c r="K12" s="5" t="s">
        <v>24</v>
      </c>
      <c r="L12" s="5" t="s">
        <v>38</v>
      </c>
      <c r="M12" s="5" t="s">
        <v>37</v>
      </c>
      <c r="N12" s="5" t="s">
        <v>1183</v>
      </c>
      <c r="O12" s="6">
        <v>0.39</v>
      </c>
      <c r="P12" s="5" t="s">
        <v>3</v>
      </c>
      <c r="Q12" s="5" t="s">
        <v>48</v>
      </c>
      <c r="R12" s="5" t="s">
        <v>54</v>
      </c>
      <c r="S12" s="5" t="s">
        <v>2976</v>
      </c>
      <c r="T12" s="5">
        <v>90640</v>
      </c>
      <c r="U12" s="8">
        <v>42006</v>
      </c>
      <c r="V12" s="29" t="str">
        <f>TEXT(Table_1[[#This Row],[Order Date]], "DDD")</f>
        <v>Fri</v>
      </c>
      <c r="W12" s="8">
        <v>42006</v>
      </c>
      <c r="X12" s="7">
        <f>Table_1[[#This Row],[Ship Date]]-Table_1[[#This Row],[Order Date]]</f>
        <v>0</v>
      </c>
      <c r="Y12" s="15">
        <v>108.5163</v>
      </c>
      <c r="Z12" s="5">
        <v>11</v>
      </c>
      <c r="AA12" s="15">
        <v>157.27000000000001</v>
      </c>
      <c r="AB12" s="5">
        <v>90853</v>
      </c>
      <c r="AC12" s="5">
        <f>IF(COUNTIF($AB$2:AB12, AB12) = 1, 1, 0)</f>
        <v>0</v>
      </c>
      <c r="AD12" s="15">
        <f>'Formated Data'!$G12-'Formated Data'!$E12</f>
        <v>14.959999999999999</v>
      </c>
      <c r="AE12" s="5" t="str" cm="1">
        <f t="array" ref="AE12">_xlfn.IFS('Formated Data'!$Q12="Central","Chris",'Formated Data'!$Q12="East","Erin",'Formated Data'!$Q12="South","Sam",'Formated Data'!$Q12="West","William")</f>
        <v>William</v>
      </c>
    </row>
    <row r="13" spans="1:31" ht="15.75" customHeight="1" x14ac:dyDescent="0.45">
      <c r="A13" s="5">
        <v>2256</v>
      </c>
      <c r="B13" s="5">
        <f>IF(COUNTIF($A$2:A13, A13) = 1, 1, 0)</f>
        <v>1</v>
      </c>
      <c r="C13" s="5" t="s">
        <v>1945</v>
      </c>
      <c r="D13" s="5" t="s">
        <v>123</v>
      </c>
      <c r="E13" s="6">
        <v>7.0000000000000007E-2</v>
      </c>
      <c r="F13" s="6" t="str">
        <f>IF(Table_1[[#This Row],[Discount]] &gt; 0, "After Discount", " No Discount")</f>
        <v>After Discount</v>
      </c>
      <c r="G13" s="6">
        <v>60.97</v>
      </c>
      <c r="H13" s="6">
        <v>4.5</v>
      </c>
      <c r="I13" s="5" t="s">
        <v>17</v>
      </c>
      <c r="J13" s="5" t="s">
        <v>39</v>
      </c>
      <c r="K13" s="5" t="s">
        <v>24</v>
      </c>
      <c r="L13" s="5" t="s">
        <v>45</v>
      </c>
      <c r="M13" s="5" t="s">
        <v>5</v>
      </c>
      <c r="N13" s="5" t="s">
        <v>797</v>
      </c>
      <c r="O13" s="6">
        <v>0.56000000000000005</v>
      </c>
      <c r="P13" s="5" t="s">
        <v>3</v>
      </c>
      <c r="Q13" s="5" t="s">
        <v>21</v>
      </c>
      <c r="R13" s="5" t="s">
        <v>33</v>
      </c>
      <c r="S13" s="5" t="s">
        <v>1943</v>
      </c>
      <c r="T13" s="5">
        <v>28560</v>
      </c>
      <c r="U13" s="8">
        <v>42006</v>
      </c>
      <c r="V13" s="29" t="str">
        <f>TEXT(Table_1[[#This Row],[Order Date]], "DDD")</f>
        <v>Fri</v>
      </c>
      <c r="W13" s="8">
        <v>42008</v>
      </c>
      <c r="X13" s="7">
        <f>Table_1[[#This Row],[Ship Date]]-Table_1[[#This Row],[Order Date]]</f>
        <v>2</v>
      </c>
      <c r="Y13" s="15">
        <v>-42.588000000000001</v>
      </c>
      <c r="Z13" s="5">
        <v>6</v>
      </c>
      <c r="AA13" s="15">
        <v>361.72</v>
      </c>
      <c r="AB13" s="5">
        <v>87963</v>
      </c>
      <c r="AC13" s="5">
        <f>IF(COUNTIF($AB$2:AB13, AB13) = 1, 1, 0)</f>
        <v>1</v>
      </c>
      <c r="AD13" s="15">
        <f>'Formated Data'!$G13-'Formated Data'!$E13</f>
        <v>60.9</v>
      </c>
      <c r="AE13" s="5" t="str" cm="1">
        <f t="array" ref="AE13">_xlfn.IFS('Formated Data'!$Q13="Central","Chris",'Formated Data'!$Q13="East","Erin",'Formated Data'!$Q13="South","Sam",'Formated Data'!$Q13="West","William")</f>
        <v>Sam</v>
      </c>
    </row>
    <row r="14" spans="1:31" ht="15.75" customHeight="1" x14ac:dyDescent="0.45">
      <c r="A14" s="5">
        <v>949</v>
      </c>
      <c r="B14" s="5">
        <f>IF(COUNTIF($A$2:A14, A14) = 1, 1, 0)</f>
        <v>1</v>
      </c>
      <c r="C14" s="5" t="s">
        <v>1983</v>
      </c>
      <c r="D14" s="5" t="s">
        <v>123</v>
      </c>
      <c r="E14" s="6">
        <v>0.06</v>
      </c>
      <c r="F14" s="6" t="str">
        <f>IF(Table_1[[#This Row],[Discount]] &gt; 0, "After Discount", " No Discount")</f>
        <v>After Discount</v>
      </c>
      <c r="G14" s="6">
        <v>40.98</v>
      </c>
      <c r="H14" s="6">
        <v>2.99</v>
      </c>
      <c r="I14" s="5" t="s">
        <v>9</v>
      </c>
      <c r="J14" s="5" t="s">
        <v>8</v>
      </c>
      <c r="K14" s="5" t="s">
        <v>24</v>
      </c>
      <c r="L14" s="5" t="s">
        <v>106</v>
      </c>
      <c r="M14" s="5" t="s">
        <v>5</v>
      </c>
      <c r="N14" s="5" t="s">
        <v>1837</v>
      </c>
      <c r="O14" s="6">
        <v>0.36</v>
      </c>
      <c r="P14" s="5" t="s">
        <v>3</v>
      </c>
      <c r="Q14" s="5" t="s">
        <v>48</v>
      </c>
      <c r="R14" s="5" t="s">
        <v>54</v>
      </c>
      <c r="S14" s="5" t="s">
        <v>62</v>
      </c>
      <c r="T14" s="5">
        <v>90049</v>
      </c>
      <c r="U14" s="8">
        <v>42006</v>
      </c>
      <c r="V14" s="29" t="str">
        <f>TEXT(Table_1[[#This Row],[Order Date]], "DDD")</f>
        <v>Fri</v>
      </c>
      <c r="W14" s="8">
        <v>42008</v>
      </c>
      <c r="X14" s="7">
        <f>Table_1[[#This Row],[Ship Date]]-Table_1[[#This Row],[Order Date]]</f>
        <v>2</v>
      </c>
      <c r="Y14" s="15">
        <v>-19.0992</v>
      </c>
      <c r="Z14" s="5">
        <v>3</v>
      </c>
      <c r="AA14" s="15">
        <v>124.81</v>
      </c>
      <c r="AB14" s="5">
        <v>9285</v>
      </c>
      <c r="AC14" s="5">
        <f>IF(COUNTIF($AB$2:AB14, AB14) = 1, 1, 0)</f>
        <v>1</v>
      </c>
      <c r="AD14" s="15">
        <f>'Formated Data'!$G14-'Formated Data'!$E14</f>
        <v>40.919999999999995</v>
      </c>
      <c r="AE14" s="5" t="str" cm="1">
        <f t="array" ref="AE14">_xlfn.IFS('Formated Data'!$Q14="Central","Chris",'Formated Data'!$Q14="East","Erin",'Formated Data'!$Q14="South","Sam",'Formated Data'!$Q14="West","William")</f>
        <v>William</v>
      </c>
    </row>
    <row r="15" spans="1:31" ht="15.75" customHeight="1" x14ac:dyDescent="0.45">
      <c r="A15" s="5">
        <v>1136</v>
      </c>
      <c r="B15" s="5">
        <f>IF(COUNTIF($A$2:A15, A15) = 1, 1, 0)</f>
        <v>1</v>
      </c>
      <c r="C15" s="5" t="s">
        <v>2975</v>
      </c>
      <c r="D15" s="5" t="s">
        <v>56</v>
      </c>
      <c r="E15" s="6">
        <v>0.09</v>
      </c>
      <c r="F15" s="6" t="str">
        <f>IF(Table_1[[#This Row],[Discount]] &gt; 0, "After Discount", " No Discount")</f>
        <v>After Discount</v>
      </c>
      <c r="G15" s="6">
        <v>270.97000000000003</v>
      </c>
      <c r="H15" s="6">
        <v>28.06</v>
      </c>
      <c r="I15" s="5" t="s">
        <v>119</v>
      </c>
      <c r="J15" s="5" t="s">
        <v>8</v>
      </c>
      <c r="K15" s="5" t="s">
        <v>7</v>
      </c>
      <c r="L15" s="5" t="s">
        <v>118</v>
      </c>
      <c r="M15" s="5" t="s">
        <v>152</v>
      </c>
      <c r="N15" s="5" t="s">
        <v>2974</v>
      </c>
      <c r="O15" s="6">
        <v>0.56000000000000005</v>
      </c>
      <c r="P15" s="5" t="s">
        <v>3</v>
      </c>
      <c r="Q15" s="5" t="s">
        <v>70</v>
      </c>
      <c r="R15" s="5" t="s">
        <v>260</v>
      </c>
      <c r="S15" s="5" t="s">
        <v>2973</v>
      </c>
      <c r="T15" s="5">
        <v>60188</v>
      </c>
      <c r="U15" s="8">
        <v>42006</v>
      </c>
      <c r="V15" s="29" t="str">
        <f>TEXT(Table_1[[#This Row],[Order Date]], "DDD")</f>
        <v>Fri</v>
      </c>
      <c r="W15" s="8">
        <v>42008</v>
      </c>
      <c r="X15" s="7">
        <f>Table_1[[#This Row],[Ship Date]]-Table_1[[#This Row],[Order Date]]</f>
        <v>2</v>
      </c>
      <c r="Y15" s="15">
        <v>2660.1432</v>
      </c>
      <c r="Z15" s="5">
        <v>15</v>
      </c>
      <c r="AA15" s="15">
        <v>3855.28</v>
      </c>
      <c r="AB15" s="5">
        <v>87940</v>
      </c>
      <c r="AC15" s="5">
        <f>IF(COUNTIF($AB$2:AB15, AB15) = 1, 1, 0)</f>
        <v>1</v>
      </c>
      <c r="AD15" s="15">
        <f>'Formated Data'!$G15-'Formated Data'!$E15</f>
        <v>270.88000000000005</v>
      </c>
      <c r="AE15" s="5" t="str" cm="1">
        <f t="array" ref="AE15">_xlfn.IFS('Formated Data'!$Q15="Central","Chris",'Formated Data'!$Q15="East","Erin",'Formated Data'!$Q15="South","Sam",'Formated Data'!$Q15="West","William")</f>
        <v>Chris</v>
      </c>
    </row>
    <row r="16" spans="1:31" ht="15.75" customHeight="1" x14ac:dyDescent="0.45">
      <c r="A16" s="5">
        <v>67</v>
      </c>
      <c r="B16" s="5">
        <f>IF(COUNTIF($A$2:A16, A16) = 1, 1, 0)</f>
        <v>1</v>
      </c>
      <c r="C16" s="5" t="s">
        <v>2972</v>
      </c>
      <c r="D16" s="5" t="s">
        <v>30</v>
      </c>
      <c r="E16" s="6">
        <v>0.05</v>
      </c>
      <c r="F16" s="6" t="str">
        <f>IF(Table_1[[#This Row],[Discount]] &gt; 0, "After Discount", " No Discount")</f>
        <v>After Discount</v>
      </c>
      <c r="G16" s="6">
        <v>155.06</v>
      </c>
      <c r="H16" s="6">
        <v>7.07</v>
      </c>
      <c r="I16" s="5" t="s">
        <v>9</v>
      </c>
      <c r="J16" s="5" t="s">
        <v>39</v>
      </c>
      <c r="K16" s="5" t="s">
        <v>24</v>
      </c>
      <c r="L16" s="5" t="s">
        <v>23</v>
      </c>
      <c r="M16" s="5" t="s">
        <v>5</v>
      </c>
      <c r="N16" s="5" t="s">
        <v>1026</v>
      </c>
      <c r="O16" s="6">
        <v>0.59</v>
      </c>
      <c r="P16" s="5" t="s">
        <v>3</v>
      </c>
      <c r="Q16" s="5" t="s">
        <v>48</v>
      </c>
      <c r="R16" s="5" t="s">
        <v>54</v>
      </c>
      <c r="S16" s="5" t="s">
        <v>2971</v>
      </c>
      <c r="T16" s="5">
        <v>94559</v>
      </c>
      <c r="U16" s="8">
        <v>42006</v>
      </c>
      <c r="V16" s="29" t="str">
        <f>TEXT(Table_1[[#This Row],[Order Date]], "DDD")</f>
        <v>Fri</v>
      </c>
      <c r="W16" s="8">
        <v>42013</v>
      </c>
      <c r="X16" s="7">
        <f>Table_1[[#This Row],[Ship Date]]-Table_1[[#This Row],[Order Date]]</f>
        <v>7</v>
      </c>
      <c r="Y16" s="15">
        <v>845.66399999999999</v>
      </c>
      <c r="Z16" s="5">
        <v>8</v>
      </c>
      <c r="AA16" s="15">
        <v>1225.5999999999999</v>
      </c>
      <c r="AB16" s="5">
        <v>87946</v>
      </c>
      <c r="AC16" s="5">
        <f>IF(COUNTIF($AB$2:AB16, AB16) = 1, 1, 0)</f>
        <v>1</v>
      </c>
      <c r="AD16" s="15">
        <f>'Formated Data'!$G16-'Formated Data'!$E16</f>
        <v>155.01</v>
      </c>
      <c r="AE16" s="5" t="str" cm="1">
        <f t="array" ref="AE16">_xlfn.IFS('Formated Data'!$Q16="Central","Chris",'Formated Data'!$Q16="East","Erin",'Formated Data'!$Q16="South","Sam",'Formated Data'!$Q16="West","William")</f>
        <v>William</v>
      </c>
    </row>
    <row r="17" spans="1:31" ht="15.75" customHeight="1" x14ac:dyDescent="0.45">
      <c r="A17" s="5">
        <v>68</v>
      </c>
      <c r="B17" s="5">
        <f>IF(COUNTIF($A$2:A17, A17) = 1, 1, 0)</f>
        <v>1</v>
      </c>
      <c r="C17" s="5" t="s">
        <v>2607</v>
      </c>
      <c r="D17" s="5" t="s">
        <v>30</v>
      </c>
      <c r="E17" s="6">
        <v>0</v>
      </c>
      <c r="F17" s="6" t="str">
        <f>IF(Table_1[[#This Row],[Discount]] &gt; 0, "After Discount", " No Discount")</f>
        <v xml:space="preserve"> No Discount</v>
      </c>
      <c r="G17" s="6">
        <v>291.73</v>
      </c>
      <c r="H17" s="6">
        <v>48.8</v>
      </c>
      <c r="I17" s="5" t="s">
        <v>119</v>
      </c>
      <c r="J17" s="5" t="s">
        <v>39</v>
      </c>
      <c r="K17" s="5" t="s">
        <v>29</v>
      </c>
      <c r="L17" s="5" t="s">
        <v>153</v>
      </c>
      <c r="M17" s="5" t="s">
        <v>152</v>
      </c>
      <c r="N17" s="5" t="s">
        <v>151</v>
      </c>
      <c r="O17" s="6">
        <v>0.56000000000000005</v>
      </c>
      <c r="P17" s="5" t="s">
        <v>3</v>
      </c>
      <c r="Q17" s="5" t="s">
        <v>2</v>
      </c>
      <c r="R17" s="5" t="s">
        <v>1</v>
      </c>
      <c r="S17" s="5" t="s">
        <v>302</v>
      </c>
      <c r="T17" s="5">
        <v>10177</v>
      </c>
      <c r="U17" s="8">
        <v>42006</v>
      </c>
      <c r="V17" s="29" t="str">
        <f>TEXT(Table_1[[#This Row],[Order Date]], "DDD")</f>
        <v>Fri</v>
      </c>
      <c r="W17" s="8">
        <v>42006</v>
      </c>
      <c r="X17" s="7">
        <f>Table_1[[#This Row],[Ship Date]]-Table_1[[#This Row],[Order Date]]</f>
        <v>0</v>
      </c>
      <c r="Y17" s="15">
        <v>-308.928</v>
      </c>
      <c r="Z17" s="5">
        <v>4</v>
      </c>
      <c r="AA17" s="15">
        <v>1239.06</v>
      </c>
      <c r="AB17" s="5">
        <v>37537</v>
      </c>
      <c r="AC17" s="5">
        <f>IF(COUNTIF($AB$2:AB17, AB17) = 1, 1, 0)</f>
        <v>1</v>
      </c>
      <c r="AD17" s="15">
        <f>'Formated Data'!$G17-'Formated Data'!$E17</f>
        <v>291.73</v>
      </c>
      <c r="AE17" s="5" t="str" cm="1">
        <f t="array" ref="AE17">_xlfn.IFS('Formated Data'!$Q17="Central","Chris",'Formated Data'!$Q17="East","Erin",'Formated Data'!$Q17="South","Sam",'Formated Data'!$Q17="West","William")</f>
        <v>Erin</v>
      </c>
    </row>
    <row r="18" spans="1:31" ht="15.75" customHeight="1" x14ac:dyDescent="0.45">
      <c r="A18" s="5">
        <v>68</v>
      </c>
      <c r="B18" s="5">
        <f>IF(COUNTIF($A$2:A18, A18) = 1, 1, 0)</f>
        <v>0</v>
      </c>
      <c r="C18" s="5" t="s">
        <v>2607</v>
      </c>
      <c r="D18" s="5" t="s">
        <v>30</v>
      </c>
      <c r="E18" s="6">
        <v>7.0000000000000007E-2</v>
      </c>
      <c r="F18" s="6" t="str">
        <f>IF(Table_1[[#This Row],[Discount]] &gt; 0, "After Discount", " No Discount")</f>
        <v>After Discount</v>
      </c>
      <c r="G18" s="6">
        <v>100.98</v>
      </c>
      <c r="H18" s="6">
        <v>45</v>
      </c>
      <c r="I18" s="5" t="s">
        <v>119</v>
      </c>
      <c r="J18" s="5" t="s">
        <v>39</v>
      </c>
      <c r="K18" s="5" t="s">
        <v>29</v>
      </c>
      <c r="L18" s="5" t="s">
        <v>153</v>
      </c>
      <c r="M18" s="5" t="s">
        <v>152</v>
      </c>
      <c r="N18" s="5" t="s">
        <v>2970</v>
      </c>
      <c r="O18" s="6">
        <v>0.69</v>
      </c>
      <c r="P18" s="5" t="s">
        <v>3</v>
      </c>
      <c r="Q18" s="5" t="s">
        <v>2</v>
      </c>
      <c r="R18" s="5" t="s">
        <v>1</v>
      </c>
      <c r="S18" s="5" t="s">
        <v>302</v>
      </c>
      <c r="T18" s="5">
        <v>10177</v>
      </c>
      <c r="U18" s="8">
        <v>42006</v>
      </c>
      <c r="V18" s="29" t="str">
        <f>TEXT(Table_1[[#This Row],[Order Date]], "DDD")</f>
        <v>Fri</v>
      </c>
      <c r="W18" s="8">
        <v>42008</v>
      </c>
      <c r="X18" s="7">
        <f>Table_1[[#This Row],[Ship Date]]-Table_1[[#This Row],[Order Date]]</f>
        <v>2</v>
      </c>
      <c r="Y18" s="15">
        <v>-1679.76</v>
      </c>
      <c r="Z18" s="5">
        <v>43</v>
      </c>
      <c r="AA18" s="15">
        <v>4083.19</v>
      </c>
      <c r="AB18" s="5">
        <v>37537</v>
      </c>
      <c r="AC18" s="5">
        <f>IF(COUNTIF($AB$2:AB18, AB18) = 1, 1, 0)</f>
        <v>0</v>
      </c>
      <c r="AD18" s="15">
        <f>'Formated Data'!$G18-'Formated Data'!$E18</f>
        <v>100.91000000000001</v>
      </c>
      <c r="AE18" s="5" t="str" cm="1">
        <f t="array" ref="AE18">_xlfn.IFS('Formated Data'!$Q18="Central","Chris",'Formated Data'!$Q18="East","Erin",'Formated Data'!$Q18="South","Sam",'Formated Data'!$Q18="West","William")</f>
        <v>Erin</v>
      </c>
    </row>
    <row r="19" spans="1:31" ht="15.75" customHeight="1" x14ac:dyDescent="0.45">
      <c r="A19" s="5">
        <v>68</v>
      </c>
      <c r="B19" s="5">
        <f>IF(COUNTIF($A$2:A19, A19) = 1, 1, 0)</f>
        <v>0</v>
      </c>
      <c r="C19" s="5" t="s">
        <v>2607</v>
      </c>
      <c r="D19" s="5" t="s">
        <v>30</v>
      </c>
      <c r="E19" s="6">
        <v>0.05</v>
      </c>
      <c r="F19" s="6" t="str">
        <f>IF(Table_1[[#This Row],[Discount]] &gt; 0, "After Discount", " No Discount")</f>
        <v>After Discount</v>
      </c>
      <c r="G19" s="6">
        <v>155.06</v>
      </c>
      <c r="H19" s="6">
        <v>7.07</v>
      </c>
      <c r="I19" s="5" t="s">
        <v>9</v>
      </c>
      <c r="J19" s="5" t="s">
        <v>39</v>
      </c>
      <c r="K19" s="5" t="s">
        <v>24</v>
      </c>
      <c r="L19" s="5" t="s">
        <v>23</v>
      </c>
      <c r="M19" s="5" t="s">
        <v>5</v>
      </c>
      <c r="N19" s="5" t="s">
        <v>1026</v>
      </c>
      <c r="O19" s="6">
        <v>0.59</v>
      </c>
      <c r="P19" s="5" t="s">
        <v>3</v>
      </c>
      <c r="Q19" s="5" t="s">
        <v>2</v>
      </c>
      <c r="R19" s="5" t="s">
        <v>1</v>
      </c>
      <c r="S19" s="5" t="s">
        <v>302</v>
      </c>
      <c r="T19" s="5">
        <v>10177</v>
      </c>
      <c r="U19" s="8">
        <v>42006</v>
      </c>
      <c r="V19" s="29" t="str">
        <f>TEXT(Table_1[[#This Row],[Order Date]], "DDD")</f>
        <v>Fri</v>
      </c>
      <c r="W19" s="8">
        <v>42013</v>
      </c>
      <c r="X19" s="7">
        <f>Table_1[[#This Row],[Ship Date]]-Table_1[[#This Row],[Order Date]]</f>
        <v>7</v>
      </c>
      <c r="Y19" s="15">
        <v>575.39599999999996</v>
      </c>
      <c r="Z19" s="5">
        <v>32</v>
      </c>
      <c r="AA19" s="15">
        <v>4902.38</v>
      </c>
      <c r="AB19" s="5">
        <v>37537</v>
      </c>
      <c r="AC19" s="5">
        <f>IF(COUNTIF($AB$2:AB19, AB19) = 1, 1, 0)</f>
        <v>0</v>
      </c>
      <c r="AD19" s="15">
        <f>'Formated Data'!$G19-'Formated Data'!$E19</f>
        <v>155.01</v>
      </c>
      <c r="AE19" s="5" t="str" cm="1">
        <f t="array" ref="AE19">_xlfn.IFS('Formated Data'!$Q19="Central","Chris",'Formated Data'!$Q19="East","Erin",'Formated Data'!$Q19="South","Sam",'Formated Data'!$Q19="West","William")</f>
        <v>Erin</v>
      </c>
    </row>
    <row r="20" spans="1:31" ht="15.75" customHeight="1" x14ac:dyDescent="0.45">
      <c r="A20" s="5">
        <v>164</v>
      </c>
      <c r="B20" s="5">
        <f>IF(COUNTIF($A$2:A20, A20) = 1, 1, 0)</f>
        <v>1</v>
      </c>
      <c r="C20" s="5" t="s">
        <v>2969</v>
      </c>
      <c r="D20" s="5" t="s">
        <v>72</v>
      </c>
      <c r="E20" s="6">
        <v>0.05</v>
      </c>
      <c r="F20" s="6" t="str">
        <f>IF(Table_1[[#This Row],[Discount]] &gt; 0, "After Discount", " No Discount")</f>
        <v>After Discount</v>
      </c>
      <c r="G20" s="6">
        <v>100.98</v>
      </c>
      <c r="H20" s="6">
        <v>35.840000000000003</v>
      </c>
      <c r="I20" s="5" t="s">
        <v>119</v>
      </c>
      <c r="J20" s="5" t="s">
        <v>16</v>
      </c>
      <c r="K20" s="5" t="s">
        <v>29</v>
      </c>
      <c r="L20" s="5" t="s">
        <v>130</v>
      </c>
      <c r="M20" s="5" t="s">
        <v>117</v>
      </c>
      <c r="N20" s="5" t="s">
        <v>129</v>
      </c>
      <c r="O20" s="6">
        <v>0.62</v>
      </c>
      <c r="P20" s="5" t="s">
        <v>3</v>
      </c>
      <c r="Q20" s="5" t="s">
        <v>48</v>
      </c>
      <c r="R20" s="5" t="s">
        <v>103</v>
      </c>
      <c r="S20" s="5" t="s">
        <v>2967</v>
      </c>
      <c r="T20" s="5">
        <v>99352</v>
      </c>
      <c r="U20" s="8">
        <v>42006</v>
      </c>
      <c r="V20" s="29" t="str">
        <f>TEXT(Table_1[[#This Row],[Order Date]], "DDD")</f>
        <v>Fri</v>
      </c>
      <c r="W20" s="8">
        <v>42008</v>
      </c>
      <c r="X20" s="7">
        <f>Table_1[[#This Row],[Ship Date]]-Table_1[[#This Row],[Order Date]]</f>
        <v>2</v>
      </c>
      <c r="Y20" s="15">
        <v>-111.4</v>
      </c>
      <c r="Z20" s="5">
        <v>7</v>
      </c>
      <c r="AA20" s="15">
        <v>715.55</v>
      </c>
      <c r="AB20" s="5">
        <v>89961</v>
      </c>
      <c r="AC20" s="5">
        <f>IF(COUNTIF($AB$2:AB20, AB20) = 1, 1, 0)</f>
        <v>1</v>
      </c>
      <c r="AD20" s="15">
        <f>'Formated Data'!$G20-'Formated Data'!$E20</f>
        <v>100.93</v>
      </c>
      <c r="AE20" s="5" t="str" cm="1">
        <f t="array" ref="AE20">_xlfn.IFS('Formated Data'!$Q20="Central","Chris",'Formated Data'!$Q20="East","Erin",'Formated Data'!$Q20="South","Sam",'Formated Data'!$Q20="West","William")</f>
        <v>William</v>
      </c>
    </row>
    <row r="21" spans="1:31" ht="15.75" customHeight="1" x14ac:dyDescent="0.45">
      <c r="A21" s="5">
        <v>164</v>
      </c>
      <c r="B21" s="5">
        <f>IF(COUNTIF($A$2:A21, A21) = 1, 1, 0)</f>
        <v>0</v>
      </c>
      <c r="C21" s="5" t="s">
        <v>2969</v>
      </c>
      <c r="D21" s="5" t="s">
        <v>72</v>
      </c>
      <c r="E21" s="6">
        <v>0.02</v>
      </c>
      <c r="F21" s="6" t="str">
        <f>IF(Table_1[[#This Row],[Discount]] &gt; 0, "After Discount", " No Discount")</f>
        <v>After Discount</v>
      </c>
      <c r="G21" s="6">
        <v>4.9800000000000004</v>
      </c>
      <c r="H21" s="6">
        <v>5.49</v>
      </c>
      <c r="I21" s="5" t="s">
        <v>9</v>
      </c>
      <c r="J21" s="5" t="s">
        <v>16</v>
      </c>
      <c r="K21" s="5" t="s">
        <v>24</v>
      </c>
      <c r="L21" s="5" t="s">
        <v>38</v>
      </c>
      <c r="M21" s="5" t="s">
        <v>5</v>
      </c>
      <c r="N21" s="5" t="s">
        <v>2968</v>
      </c>
      <c r="O21" s="6">
        <v>0.38</v>
      </c>
      <c r="P21" s="5" t="s">
        <v>3</v>
      </c>
      <c r="Q21" s="5" t="s">
        <v>48</v>
      </c>
      <c r="R21" s="5" t="s">
        <v>103</v>
      </c>
      <c r="S21" s="5" t="s">
        <v>2967</v>
      </c>
      <c r="T21" s="5">
        <v>99352</v>
      </c>
      <c r="U21" s="8">
        <v>42006</v>
      </c>
      <c r="V21" s="29" t="str">
        <f>TEXT(Table_1[[#This Row],[Order Date]], "DDD")</f>
        <v>Fri</v>
      </c>
      <c r="W21" s="8">
        <v>42007</v>
      </c>
      <c r="X21" s="7">
        <f>Table_1[[#This Row],[Ship Date]]-Table_1[[#This Row],[Order Date]]</f>
        <v>1</v>
      </c>
      <c r="Y21" s="15">
        <v>-77.03</v>
      </c>
      <c r="Z21" s="5">
        <v>9</v>
      </c>
      <c r="AA21" s="15">
        <v>45.63</v>
      </c>
      <c r="AB21" s="5">
        <v>89961</v>
      </c>
      <c r="AC21" s="5">
        <f>IF(COUNTIF($AB$2:AB21, AB21) = 1, 1, 0)</f>
        <v>0</v>
      </c>
      <c r="AD21" s="15">
        <f>'Formated Data'!$G21-'Formated Data'!$E21</f>
        <v>4.9600000000000009</v>
      </c>
      <c r="AE21" s="5" t="str" cm="1">
        <f t="array" ref="AE21">_xlfn.IFS('Formated Data'!$Q21="Central","Chris",'Formated Data'!$Q21="East","Erin",'Formated Data'!$Q21="South","Sam",'Formated Data'!$Q21="West","William")</f>
        <v>William</v>
      </c>
    </row>
    <row r="22" spans="1:31" ht="15.75" customHeight="1" x14ac:dyDescent="0.45">
      <c r="A22" s="5">
        <v>258</v>
      </c>
      <c r="B22" s="5">
        <f>IF(COUNTIF($A$2:A22, A22) = 1, 1, 0)</f>
        <v>1</v>
      </c>
      <c r="C22" s="5" t="s">
        <v>2966</v>
      </c>
      <c r="D22" s="5" t="s">
        <v>72</v>
      </c>
      <c r="E22" s="6">
        <v>0.05</v>
      </c>
      <c r="F22" s="6" t="str">
        <f>IF(Table_1[[#This Row],[Discount]] &gt; 0, "After Discount", " No Discount")</f>
        <v>After Discount</v>
      </c>
      <c r="G22" s="6">
        <v>17.48</v>
      </c>
      <c r="H22" s="6">
        <v>1.99</v>
      </c>
      <c r="I22" s="5" t="s">
        <v>9</v>
      </c>
      <c r="J22" s="5" t="s">
        <v>8</v>
      </c>
      <c r="K22" s="5" t="s">
        <v>7</v>
      </c>
      <c r="L22" s="5" t="s">
        <v>15</v>
      </c>
      <c r="M22" s="5" t="s">
        <v>50</v>
      </c>
      <c r="N22" s="5" t="s">
        <v>1180</v>
      </c>
      <c r="O22" s="6">
        <v>0.45</v>
      </c>
      <c r="P22" s="5" t="s">
        <v>3</v>
      </c>
      <c r="Q22" s="5" t="s">
        <v>21</v>
      </c>
      <c r="R22" s="5" t="s">
        <v>75</v>
      </c>
      <c r="S22" s="5" t="s">
        <v>2965</v>
      </c>
      <c r="T22" s="5">
        <v>33772</v>
      </c>
      <c r="U22" s="8">
        <v>42006</v>
      </c>
      <c r="V22" s="29" t="str">
        <f>TEXT(Table_1[[#This Row],[Order Date]], "DDD")</f>
        <v>Fri</v>
      </c>
      <c r="W22" s="8">
        <v>42008</v>
      </c>
      <c r="X22" s="7">
        <f>Table_1[[#This Row],[Ship Date]]-Table_1[[#This Row],[Order Date]]</f>
        <v>2</v>
      </c>
      <c r="Y22" s="15">
        <v>-127.008</v>
      </c>
      <c r="Z22" s="5">
        <v>3</v>
      </c>
      <c r="AA22" s="15">
        <v>52.47</v>
      </c>
      <c r="AB22" s="5">
        <v>85858</v>
      </c>
      <c r="AC22" s="5">
        <f>IF(COUNTIF($AB$2:AB22, AB22) = 1, 1, 0)</f>
        <v>1</v>
      </c>
      <c r="AD22" s="15">
        <f>'Formated Data'!$G22-'Formated Data'!$E22</f>
        <v>17.43</v>
      </c>
      <c r="AE22" s="5" t="str" cm="1">
        <f t="array" ref="AE22">_xlfn.IFS('Formated Data'!$Q22="Central","Chris",'Formated Data'!$Q22="East","Erin",'Formated Data'!$Q22="South","Sam",'Formated Data'!$Q22="West","William")</f>
        <v>Sam</v>
      </c>
    </row>
    <row r="23" spans="1:31" ht="15.75" customHeight="1" x14ac:dyDescent="0.45">
      <c r="A23" s="5">
        <v>349</v>
      </c>
      <c r="B23" s="5">
        <f>IF(COUNTIF($A$2:A23, A23) = 1, 1, 0)</f>
        <v>1</v>
      </c>
      <c r="C23" s="5" t="s">
        <v>575</v>
      </c>
      <c r="D23" s="5" t="s">
        <v>72</v>
      </c>
      <c r="E23" s="6">
        <v>0.04</v>
      </c>
      <c r="F23" s="6" t="str">
        <f>IF(Table_1[[#This Row],[Discount]] &gt; 0, "After Discount", " No Discount")</f>
        <v>After Discount</v>
      </c>
      <c r="G23" s="6">
        <v>99.23</v>
      </c>
      <c r="H23" s="6">
        <v>8.99</v>
      </c>
      <c r="I23" s="5" t="s">
        <v>9</v>
      </c>
      <c r="J23" s="5" t="s">
        <v>16</v>
      </c>
      <c r="K23" s="5" t="s">
        <v>29</v>
      </c>
      <c r="L23" s="5" t="s">
        <v>28</v>
      </c>
      <c r="M23" s="5" t="s">
        <v>50</v>
      </c>
      <c r="N23" s="5" t="s">
        <v>1868</v>
      </c>
      <c r="O23" s="6">
        <v>0.35</v>
      </c>
      <c r="P23" s="5" t="s">
        <v>3</v>
      </c>
      <c r="Q23" s="5" t="s">
        <v>21</v>
      </c>
      <c r="R23" s="5" t="s">
        <v>75</v>
      </c>
      <c r="S23" s="5" t="s">
        <v>574</v>
      </c>
      <c r="T23" s="5">
        <v>33132</v>
      </c>
      <c r="U23" s="8">
        <v>42006</v>
      </c>
      <c r="V23" s="29" t="str">
        <f>TEXT(Table_1[[#This Row],[Order Date]], "DDD")</f>
        <v>Fri</v>
      </c>
      <c r="W23" s="8">
        <v>42008</v>
      </c>
      <c r="X23" s="7">
        <f>Table_1[[#This Row],[Ship Date]]-Table_1[[#This Row],[Order Date]]</f>
        <v>2</v>
      </c>
      <c r="Y23" s="15">
        <v>1916.6757</v>
      </c>
      <c r="Z23" s="5">
        <v>54</v>
      </c>
      <c r="AA23" s="15">
        <v>5555.6</v>
      </c>
      <c r="AB23" s="5">
        <v>11527</v>
      </c>
      <c r="AC23" s="5">
        <f>IF(COUNTIF($AB$2:AB23, AB23) = 1, 1, 0)</f>
        <v>1</v>
      </c>
      <c r="AD23" s="15">
        <f>'Formated Data'!$G23-'Formated Data'!$E23</f>
        <v>99.19</v>
      </c>
      <c r="AE23" s="5" t="str" cm="1">
        <f t="array" ref="AE23">_xlfn.IFS('Formated Data'!$Q23="Central","Chris",'Formated Data'!$Q23="East","Erin",'Formated Data'!$Q23="South","Sam",'Formated Data'!$Q23="West","William")</f>
        <v>Sam</v>
      </c>
    </row>
    <row r="24" spans="1:31" ht="15.75" customHeight="1" x14ac:dyDescent="0.45">
      <c r="A24" s="5">
        <v>351</v>
      </c>
      <c r="B24" s="5">
        <f>IF(COUNTIF($A$2:A24, A24) = 1, 1, 0)</f>
        <v>1</v>
      </c>
      <c r="C24" s="5" t="s">
        <v>573</v>
      </c>
      <c r="D24" s="5" t="s">
        <v>72</v>
      </c>
      <c r="E24" s="6">
        <v>0.04</v>
      </c>
      <c r="F24" s="6" t="str">
        <f>IF(Table_1[[#This Row],[Discount]] &gt; 0, "After Discount", " No Discount")</f>
        <v>After Discount</v>
      </c>
      <c r="G24" s="6">
        <v>99.23</v>
      </c>
      <c r="H24" s="6">
        <v>8.99</v>
      </c>
      <c r="I24" s="5" t="s">
        <v>9</v>
      </c>
      <c r="J24" s="5" t="s">
        <v>16</v>
      </c>
      <c r="K24" s="5" t="s">
        <v>29</v>
      </c>
      <c r="L24" s="5" t="s">
        <v>28</v>
      </c>
      <c r="M24" s="5" t="s">
        <v>50</v>
      </c>
      <c r="N24" s="5" t="s">
        <v>1868</v>
      </c>
      <c r="O24" s="6">
        <v>0.35</v>
      </c>
      <c r="P24" s="5" t="s">
        <v>3</v>
      </c>
      <c r="Q24" s="5" t="s">
        <v>2</v>
      </c>
      <c r="R24" s="5" t="s">
        <v>1</v>
      </c>
      <c r="S24" s="5" t="s">
        <v>279</v>
      </c>
      <c r="T24" s="5">
        <v>13601</v>
      </c>
      <c r="U24" s="8">
        <v>42006</v>
      </c>
      <c r="V24" s="29" t="str">
        <f>TEXT(Table_1[[#This Row],[Order Date]], "DDD")</f>
        <v>Fri</v>
      </c>
      <c r="W24" s="8">
        <v>42008</v>
      </c>
      <c r="X24" s="7">
        <f>Table_1[[#This Row],[Ship Date]]-Table_1[[#This Row],[Order Date]]</f>
        <v>2</v>
      </c>
      <c r="Y24" s="15">
        <v>993.83460000000002</v>
      </c>
      <c r="Z24" s="5">
        <v>14</v>
      </c>
      <c r="AA24" s="15">
        <v>1440.34</v>
      </c>
      <c r="AB24" s="5">
        <v>88686</v>
      </c>
      <c r="AC24" s="5">
        <f>IF(COUNTIF($AB$2:AB24, AB24) = 1, 1, 0)</f>
        <v>1</v>
      </c>
      <c r="AD24" s="15">
        <f>'Formated Data'!$G24-'Formated Data'!$E24</f>
        <v>99.19</v>
      </c>
      <c r="AE24" s="5" t="str" cm="1">
        <f t="array" ref="AE24">_xlfn.IFS('Formated Data'!$Q24="Central","Chris",'Formated Data'!$Q24="East","Erin",'Formated Data'!$Q24="South","Sam",'Formated Data'!$Q24="West","William")</f>
        <v>Erin</v>
      </c>
    </row>
    <row r="25" spans="1:31" ht="15.75" customHeight="1" x14ac:dyDescent="0.45">
      <c r="A25" s="5">
        <v>388</v>
      </c>
      <c r="B25" s="5">
        <f>IF(COUNTIF($A$2:A25, A25) = 1, 1, 0)</f>
        <v>1</v>
      </c>
      <c r="C25" s="5" t="s">
        <v>2963</v>
      </c>
      <c r="D25" s="5" t="s">
        <v>123</v>
      </c>
      <c r="E25" s="6">
        <v>0.03</v>
      </c>
      <c r="F25" s="6" t="str">
        <f>IF(Table_1[[#This Row],[Discount]] &gt; 0, "After Discount", " No Discount")</f>
        <v>After Discount</v>
      </c>
      <c r="G25" s="6">
        <v>5.28</v>
      </c>
      <c r="H25" s="6">
        <v>5.66</v>
      </c>
      <c r="I25" s="5" t="s">
        <v>9</v>
      </c>
      <c r="J25" s="5" t="s">
        <v>39</v>
      </c>
      <c r="K25" s="5" t="s">
        <v>24</v>
      </c>
      <c r="L25" s="5" t="s">
        <v>38</v>
      </c>
      <c r="M25" s="5" t="s">
        <v>5</v>
      </c>
      <c r="N25" s="5" t="s">
        <v>2964</v>
      </c>
      <c r="O25" s="6">
        <v>0.4</v>
      </c>
      <c r="P25" s="5" t="s">
        <v>3</v>
      </c>
      <c r="Q25" s="5" t="s">
        <v>70</v>
      </c>
      <c r="R25" s="5" t="s">
        <v>226</v>
      </c>
      <c r="S25" s="5" t="s">
        <v>2962</v>
      </c>
      <c r="T25" s="5">
        <v>68847</v>
      </c>
      <c r="U25" s="8">
        <v>42007</v>
      </c>
      <c r="V25" s="29" t="str">
        <f>TEXT(Table_1[[#This Row],[Order Date]], "DDD")</f>
        <v>Sat</v>
      </c>
      <c r="W25" s="8">
        <v>42009</v>
      </c>
      <c r="X25" s="7">
        <f>Table_1[[#This Row],[Ship Date]]-Table_1[[#This Row],[Order Date]]</f>
        <v>2</v>
      </c>
      <c r="Y25" s="15">
        <v>-51.559199999999997</v>
      </c>
      <c r="Z25" s="5">
        <v>4</v>
      </c>
      <c r="AA25" s="15">
        <v>22.82</v>
      </c>
      <c r="AB25" s="5">
        <v>90337</v>
      </c>
      <c r="AC25" s="5">
        <f>IF(COUNTIF($AB$2:AB25, AB25) = 1, 1, 0)</f>
        <v>1</v>
      </c>
      <c r="AD25" s="15">
        <f>'Formated Data'!$G25-'Formated Data'!$E25</f>
        <v>5.25</v>
      </c>
      <c r="AE25" s="5" t="str" cm="1">
        <f t="array" ref="AE25">_xlfn.IFS('Formated Data'!$Q25="Central","Chris",'Formated Data'!$Q25="East","Erin",'Formated Data'!$Q25="South","Sam",'Formated Data'!$Q25="West","William")</f>
        <v>Chris</v>
      </c>
    </row>
    <row r="26" spans="1:31" ht="15.75" customHeight="1" x14ac:dyDescent="0.45">
      <c r="A26" s="5">
        <v>388</v>
      </c>
      <c r="B26" s="5">
        <f>IF(COUNTIF($A$2:A26, A26) = 1, 1, 0)</f>
        <v>0</v>
      </c>
      <c r="C26" s="5" t="s">
        <v>2963</v>
      </c>
      <c r="D26" s="5" t="s">
        <v>123</v>
      </c>
      <c r="E26" s="6">
        <v>0.01</v>
      </c>
      <c r="F26" s="6" t="str">
        <f>IF(Table_1[[#This Row],[Discount]] &gt; 0, "After Discount", " No Discount")</f>
        <v>After Discount</v>
      </c>
      <c r="G26" s="6">
        <v>110.99</v>
      </c>
      <c r="H26" s="6">
        <v>2.5</v>
      </c>
      <c r="I26" s="5" t="s">
        <v>9</v>
      </c>
      <c r="J26" s="5" t="s">
        <v>39</v>
      </c>
      <c r="K26" s="5" t="s">
        <v>7</v>
      </c>
      <c r="L26" s="5" t="s">
        <v>6</v>
      </c>
      <c r="M26" s="5" t="s">
        <v>5</v>
      </c>
      <c r="N26" s="5" t="s">
        <v>1085</v>
      </c>
      <c r="O26" s="6">
        <v>0.56999999999999995</v>
      </c>
      <c r="P26" s="5" t="s">
        <v>3</v>
      </c>
      <c r="Q26" s="5" t="s">
        <v>70</v>
      </c>
      <c r="R26" s="5" t="s">
        <v>226</v>
      </c>
      <c r="S26" s="5" t="s">
        <v>2962</v>
      </c>
      <c r="T26" s="5">
        <v>68847</v>
      </c>
      <c r="U26" s="8">
        <v>42007</v>
      </c>
      <c r="V26" s="29" t="str">
        <f>TEXT(Table_1[[#This Row],[Order Date]], "DDD")</f>
        <v>Sat</v>
      </c>
      <c r="W26" s="8">
        <v>42010</v>
      </c>
      <c r="X26" s="7">
        <f>Table_1[[#This Row],[Ship Date]]-Table_1[[#This Row],[Order Date]]</f>
        <v>3</v>
      </c>
      <c r="Y26" s="15">
        <v>-263.56572</v>
      </c>
      <c r="Z26" s="5">
        <v>2</v>
      </c>
      <c r="AA26" s="15">
        <v>188.66</v>
      </c>
      <c r="AB26" s="5">
        <v>90337</v>
      </c>
      <c r="AC26" s="5">
        <f>IF(COUNTIF($AB$2:AB26, AB26) = 1, 1, 0)</f>
        <v>0</v>
      </c>
      <c r="AD26" s="15">
        <f>'Formated Data'!$G26-'Formated Data'!$E26</f>
        <v>110.97999999999999</v>
      </c>
      <c r="AE26" s="5" t="str" cm="1">
        <f t="array" ref="AE26">_xlfn.IFS('Formated Data'!$Q26="Central","Chris",'Formated Data'!$Q26="East","Erin",'Formated Data'!$Q26="South","Sam",'Formated Data'!$Q26="West","William")</f>
        <v>Chris</v>
      </c>
    </row>
    <row r="27" spans="1:31" ht="15.75" customHeight="1" x14ac:dyDescent="0.45">
      <c r="A27" s="5">
        <v>114</v>
      </c>
      <c r="B27" s="5">
        <f>IF(COUNTIF($A$2:A27, A27) = 1, 1, 0)</f>
        <v>1</v>
      </c>
      <c r="C27" s="5" t="s">
        <v>1785</v>
      </c>
      <c r="D27" s="5" t="s">
        <v>56</v>
      </c>
      <c r="E27" s="6">
        <v>0.03</v>
      </c>
      <c r="F27" s="6" t="str">
        <f>IF(Table_1[[#This Row],[Discount]] &gt; 0, "After Discount", " No Discount")</f>
        <v>After Discount</v>
      </c>
      <c r="G27" s="6">
        <v>4.26</v>
      </c>
      <c r="H27" s="6">
        <v>1.2</v>
      </c>
      <c r="I27" s="5" t="s">
        <v>9</v>
      </c>
      <c r="J27" s="5" t="s">
        <v>16</v>
      </c>
      <c r="K27" s="5" t="s">
        <v>24</v>
      </c>
      <c r="L27" s="5" t="s">
        <v>79</v>
      </c>
      <c r="M27" s="5" t="s">
        <v>37</v>
      </c>
      <c r="N27" s="5" t="s">
        <v>1012</v>
      </c>
      <c r="O27" s="6">
        <v>0.44</v>
      </c>
      <c r="P27" s="5" t="s">
        <v>3</v>
      </c>
      <c r="Q27" s="5" t="s">
        <v>48</v>
      </c>
      <c r="R27" s="5" t="s">
        <v>47</v>
      </c>
      <c r="S27" s="5" t="s">
        <v>1784</v>
      </c>
      <c r="T27" s="5">
        <v>97035</v>
      </c>
      <c r="U27" s="8">
        <v>42007</v>
      </c>
      <c r="V27" s="29" t="str">
        <f>TEXT(Table_1[[#This Row],[Order Date]], "DDD")</f>
        <v>Sat</v>
      </c>
      <c r="W27" s="8">
        <v>42008</v>
      </c>
      <c r="X27" s="7">
        <f>Table_1[[#This Row],[Ship Date]]-Table_1[[#This Row],[Order Date]]</f>
        <v>1</v>
      </c>
      <c r="Y27" s="15">
        <v>18.658000000000001</v>
      </c>
      <c r="Z27" s="5">
        <v>7</v>
      </c>
      <c r="AA27" s="15">
        <v>29.5</v>
      </c>
      <c r="AB27" s="5">
        <v>89583</v>
      </c>
      <c r="AC27" s="5">
        <f>IF(COUNTIF($AB$2:AB27, AB27) = 1, 1, 0)</f>
        <v>1</v>
      </c>
      <c r="AD27" s="15">
        <f>'Formated Data'!$G27-'Formated Data'!$E27</f>
        <v>4.2299999999999995</v>
      </c>
      <c r="AE27" s="5" t="str" cm="1">
        <f t="array" ref="AE27">_xlfn.IFS('Formated Data'!$Q27="Central","Chris",'Formated Data'!$Q27="East","Erin",'Formated Data'!$Q27="South","Sam",'Formated Data'!$Q27="West","William")</f>
        <v>William</v>
      </c>
    </row>
    <row r="28" spans="1:31" ht="15.75" customHeight="1" x14ac:dyDescent="0.45">
      <c r="A28" s="5">
        <v>117</v>
      </c>
      <c r="B28" s="5">
        <f>IF(COUNTIF($A$2:A28, A28) = 1, 1, 0)</f>
        <v>1</v>
      </c>
      <c r="C28" s="5" t="s">
        <v>1668</v>
      </c>
      <c r="D28" s="5" t="s">
        <v>56</v>
      </c>
      <c r="E28" s="6">
        <v>0.03</v>
      </c>
      <c r="F28" s="6" t="str">
        <f>IF(Table_1[[#This Row],[Discount]] &gt; 0, "After Discount", " No Discount")</f>
        <v>After Discount</v>
      </c>
      <c r="G28" s="6">
        <v>4.26</v>
      </c>
      <c r="H28" s="6">
        <v>1.2</v>
      </c>
      <c r="I28" s="5" t="s">
        <v>9</v>
      </c>
      <c r="J28" s="5" t="s">
        <v>16</v>
      </c>
      <c r="K28" s="5" t="s">
        <v>24</v>
      </c>
      <c r="L28" s="5" t="s">
        <v>79</v>
      </c>
      <c r="M28" s="5" t="s">
        <v>37</v>
      </c>
      <c r="N28" s="5" t="s">
        <v>1012</v>
      </c>
      <c r="O28" s="6">
        <v>0.44</v>
      </c>
      <c r="P28" s="5" t="s">
        <v>3</v>
      </c>
      <c r="Q28" s="5" t="s">
        <v>48</v>
      </c>
      <c r="R28" s="5" t="s">
        <v>103</v>
      </c>
      <c r="S28" s="5" t="s">
        <v>299</v>
      </c>
      <c r="T28" s="5">
        <v>98103</v>
      </c>
      <c r="U28" s="8">
        <v>42007</v>
      </c>
      <c r="V28" s="29" t="str">
        <f>TEXT(Table_1[[#This Row],[Order Date]], "DDD")</f>
        <v>Sat</v>
      </c>
      <c r="W28" s="8">
        <v>42008</v>
      </c>
      <c r="X28" s="7">
        <f>Table_1[[#This Row],[Ship Date]]-Table_1[[#This Row],[Order Date]]</f>
        <v>1</v>
      </c>
      <c r="Y28" s="15">
        <v>9.82</v>
      </c>
      <c r="Z28" s="5">
        <v>29</v>
      </c>
      <c r="AA28" s="15">
        <v>122.23</v>
      </c>
      <c r="AB28" s="5">
        <v>7909</v>
      </c>
      <c r="AC28" s="5">
        <f>IF(COUNTIF($AB$2:AB28, AB28) = 1, 1, 0)</f>
        <v>1</v>
      </c>
      <c r="AD28" s="15">
        <f>'Formated Data'!$G28-'Formated Data'!$E28</f>
        <v>4.2299999999999995</v>
      </c>
      <c r="AE28" s="5" t="str" cm="1">
        <f t="array" ref="AE28">_xlfn.IFS('Formated Data'!$Q28="Central","Chris",'Formated Data'!$Q28="East","Erin",'Formated Data'!$Q28="South","Sam",'Formated Data'!$Q28="West","William")</f>
        <v>William</v>
      </c>
    </row>
    <row r="29" spans="1:31" ht="15.75" customHeight="1" x14ac:dyDescent="0.45">
      <c r="A29" s="5">
        <v>1988</v>
      </c>
      <c r="B29" s="5">
        <f>IF(COUNTIF($A$2:A29, A29) = 1, 1, 0)</f>
        <v>1</v>
      </c>
      <c r="C29" s="5" t="s">
        <v>2961</v>
      </c>
      <c r="D29" s="5" t="s">
        <v>56</v>
      </c>
      <c r="E29" s="6">
        <v>0.05</v>
      </c>
      <c r="F29" s="6" t="str">
        <f>IF(Table_1[[#This Row],[Discount]] &gt; 0, "After Discount", " No Discount")</f>
        <v>After Discount</v>
      </c>
      <c r="G29" s="6">
        <v>20.98</v>
      </c>
      <c r="H29" s="6">
        <v>21.2</v>
      </c>
      <c r="I29" s="5" t="s">
        <v>9</v>
      </c>
      <c r="J29" s="5" t="s">
        <v>16</v>
      </c>
      <c r="K29" s="5" t="s">
        <v>29</v>
      </c>
      <c r="L29" s="5" t="s">
        <v>28</v>
      </c>
      <c r="M29" s="5" t="s">
        <v>97</v>
      </c>
      <c r="N29" s="5" t="s">
        <v>2960</v>
      </c>
      <c r="O29" s="6">
        <v>0.78</v>
      </c>
      <c r="P29" s="5" t="s">
        <v>3</v>
      </c>
      <c r="Q29" s="5" t="s">
        <v>48</v>
      </c>
      <c r="R29" s="5" t="s">
        <v>65</v>
      </c>
      <c r="S29" s="5" t="s">
        <v>1532</v>
      </c>
      <c r="T29" s="5">
        <v>84020</v>
      </c>
      <c r="U29" s="8">
        <v>42007</v>
      </c>
      <c r="V29" s="29" t="str">
        <f>TEXT(Table_1[[#This Row],[Order Date]], "DDD")</f>
        <v>Sat</v>
      </c>
      <c r="W29" s="8">
        <v>42008</v>
      </c>
      <c r="X29" s="7">
        <f>Table_1[[#This Row],[Ship Date]]-Table_1[[#This Row],[Order Date]]</f>
        <v>1</v>
      </c>
      <c r="Y29" s="15">
        <v>-181.102</v>
      </c>
      <c r="Z29" s="5">
        <v>3</v>
      </c>
      <c r="AA29" s="15">
        <v>65.69</v>
      </c>
      <c r="AB29" s="5">
        <v>89999</v>
      </c>
      <c r="AC29" s="5">
        <f>IF(COUNTIF($AB$2:AB29, AB29) = 1, 1, 0)</f>
        <v>1</v>
      </c>
      <c r="AD29" s="15">
        <f>'Formated Data'!$G29-'Formated Data'!$E29</f>
        <v>20.93</v>
      </c>
      <c r="AE29" s="5" t="str" cm="1">
        <f t="array" ref="AE29">_xlfn.IFS('Formated Data'!$Q29="Central","Chris",'Formated Data'!$Q29="East","Erin",'Formated Data'!$Q29="South","Sam",'Formated Data'!$Q29="West","William")</f>
        <v>William</v>
      </c>
    </row>
    <row r="30" spans="1:31" ht="15.75" customHeight="1" x14ac:dyDescent="0.45">
      <c r="A30" s="5">
        <v>2131</v>
      </c>
      <c r="B30" s="5">
        <f>IF(COUNTIF($A$2:A30, A30) = 1, 1, 0)</f>
        <v>1</v>
      </c>
      <c r="C30" s="5" t="s">
        <v>2959</v>
      </c>
      <c r="D30" s="5" t="s">
        <v>56</v>
      </c>
      <c r="E30" s="6">
        <v>0.09</v>
      </c>
      <c r="F30" s="6" t="str">
        <f>IF(Table_1[[#This Row],[Discount]] &gt; 0, "After Discount", " No Discount")</f>
        <v>After Discount</v>
      </c>
      <c r="G30" s="6">
        <v>150.97999999999999</v>
      </c>
      <c r="H30" s="6">
        <v>66.27</v>
      </c>
      <c r="I30" s="5" t="s">
        <v>119</v>
      </c>
      <c r="J30" s="5" t="s">
        <v>16</v>
      </c>
      <c r="K30" s="5" t="s">
        <v>29</v>
      </c>
      <c r="L30" s="5" t="s">
        <v>130</v>
      </c>
      <c r="M30" s="5" t="s">
        <v>117</v>
      </c>
      <c r="N30" s="5" t="s">
        <v>2958</v>
      </c>
      <c r="O30" s="6">
        <v>0.65</v>
      </c>
      <c r="P30" s="5" t="s">
        <v>3</v>
      </c>
      <c r="Q30" s="5" t="s">
        <v>70</v>
      </c>
      <c r="R30" s="5" t="s">
        <v>168</v>
      </c>
      <c r="S30" s="5" t="s">
        <v>2957</v>
      </c>
      <c r="T30" s="5">
        <v>64118</v>
      </c>
      <c r="U30" s="8">
        <v>42007</v>
      </c>
      <c r="V30" s="29" t="str">
        <f>TEXT(Table_1[[#This Row],[Order Date]], "DDD")</f>
        <v>Sat</v>
      </c>
      <c r="W30" s="8">
        <v>42008</v>
      </c>
      <c r="X30" s="7">
        <f>Table_1[[#This Row],[Ship Date]]-Table_1[[#This Row],[Order Date]]</f>
        <v>1</v>
      </c>
      <c r="Y30" s="15">
        <v>-407.85</v>
      </c>
      <c r="Z30" s="5">
        <v>2</v>
      </c>
      <c r="AA30" s="15">
        <v>302.33999999999997</v>
      </c>
      <c r="AB30" s="5">
        <v>90079</v>
      </c>
      <c r="AC30" s="5">
        <f>IF(COUNTIF($AB$2:AB30, AB30) = 1, 1, 0)</f>
        <v>1</v>
      </c>
      <c r="AD30" s="15">
        <f>'Formated Data'!$G30-'Formated Data'!$E30</f>
        <v>150.88999999999999</v>
      </c>
      <c r="AE30" s="5" t="str" cm="1">
        <f t="array" ref="AE30">_xlfn.IFS('Formated Data'!$Q30="Central","Chris",'Formated Data'!$Q30="East","Erin",'Formated Data'!$Q30="South","Sam",'Formated Data'!$Q30="West","William")</f>
        <v>Chris</v>
      </c>
    </row>
    <row r="31" spans="1:31" ht="15.75" customHeight="1" x14ac:dyDescent="0.45">
      <c r="A31" s="5">
        <v>2302</v>
      </c>
      <c r="B31" s="5">
        <f>IF(COUNTIF($A$2:A31, A31) = 1, 1, 0)</f>
        <v>1</v>
      </c>
      <c r="C31" s="5" t="s">
        <v>2490</v>
      </c>
      <c r="D31" s="5" t="s">
        <v>56</v>
      </c>
      <c r="E31" s="6">
        <v>0.1</v>
      </c>
      <c r="F31" s="6" t="str">
        <f>IF(Table_1[[#This Row],[Discount]] &gt; 0, "After Discount", " No Discount")</f>
        <v>After Discount</v>
      </c>
      <c r="G31" s="6">
        <v>12.53</v>
      </c>
      <c r="H31" s="6">
        <v>0.49</v>
      </c>
      <c r="I31" s="5" t="s">
        <v>9</v>
      </c>
      <c r="J31" s="5" t="s">
        <v>39</v>
      </c>
      <c r="K31" s="5" t="s">
        <v>24</v>
      </c>
      <c r="L31" s="5" t="s">
        <v>144</v>
      </c>
      <c r="M31" s="5" t="s">
        <v>5</v>
      </c>
      <c r="N31" s="5" t="s">
        <v>2667</v>
      </c>
      <c r="O31" s="6">
        <v>0.38</v>
      </c>
      <c r="P31" s="5" t="s">
        <v>3</v>
      </c>
      <c r="Q31" s="5" t="s">
        <v>21</v>
      </c>
      <c r="R31" s="5" t="s">
        <v>75</v>
      </c>
      <c r="S31" s="5" t="s">
        <v>2489</v>
      </c>
      <c r="T31" s="5">
        <v>32404</v>
      </c>
      <c r="U31" s="8">
        <v>42007</v>
      </c>
      <c r="V31" s="29" t="str">
        <f>TEXT(Table_1[[#This Row],[Order Date]], "DDD")</f>
        <v>Sat</v>
      </c>
      <c r="W31" s="8">
        <v>42008</v>
      </c>
      <c r="X31" s="7">
        <f>Table_1[[#This Row],[Ship Date]]-Table_1[[#This Row],[Order Date]]</f>
        <v>1</v>
      </c>
      <c r="Y31" s="15">
        <v>244.464</v>
      </c>
      <c r="Z31" s="5">
        <v>8</v>
      </c>
      <c r="AA31" s="15">
        <v>92.02</v>
      </c>
      <c r="AB31" s="5">
        <v>87696</v>
      </c>
      <c r="AC31" s="5">
        <f>IF(COUNTIF($AB$2:AB31, AB31) = 1, 1, 0)</f>
        <v>1</v>
      </c>
      <c r="AD31" s="15">
        <f>'Formated Data'!$G31-'Formated Data'!$E31</f>
        <v>12.43</v>
      </c>
      <c r="AE31" s="5" t="str" cm="1">
        <f t="array" ref="AE31">_xlfn.IFS('Formated Data'!$Q31="Central","Chris",'Formated Data'!$Q31="East","Erin",'Formated Data'!$Q31="South","Sam",'Formated Data'!$Q31="West","William")</f>
        <v>Sam</v>
      </c>
    </row>
    <row r="32" spans="1:31" ht="15.75" customHeight="1" x14ac:dyDescent="0.45">
      <c r="A32" s="5">
        <v>2302</v>
      </c>
      <c r="B32" s="5">
        <f>IF(COUNTIF($A$2:A32, A32) = 1, 1, 0)</f>
        <v>0</v>
      </c>
      <c r="C32" s="5" t="s">
        <v>2490</v>
      </c>
      <c r="D32" s="5" t="s">
        <v>56</v>
      </c>
      <c r="E32" s="6">
        <v>0.1</v>
      </c>
      <c r="F32" s="6" t="str">
        <f>IF(Table_1[[#This Row],[Discount]] &gt; 0, "After Discount", " No Discount")</f>
        <v>After Discount</v>
      </c>
      <c r="G32" s="6">
        <v>146.34</v>
      </c>
      <c r="H32" s="6">
        <v>43.75</v>
      </c>
      <c r="I32" s="5" t="s">
        <v>119</v>
      </c>
      <c r="J32" s="5" t="s">
        <v>39</v>
      </c>
      <c r="K32" s="5" t="s">
        <v>29</v>
      </c>
      <c r="L32" s="5" t="s">
        <v>165</v>
      </c>
      <c r="M32" s="5" t="s">
        <v>117</v>
      </c>
      <c r="N32" s="5" t="s">
        <v>389</v>
      </c>
      <c r="O32" s="6">
        <v>0.64</v>
      </c>
      <c r="P32" s="5" t="s">
        <v>3</v>
      </c>
      <c r="Q32" s="5" t="s">
        <v>21</v>
      </c>
      <c r="R32" s="5" t="s">
        <v>75</v>
      </c>
      <c r="S32" s="5" t="s">
        <v>2489</v>
      </c>
      <c r="T32" s="5">
        <v>32404</v>
      </c>
      <c r="U32" s="8">
        <v>42007</v>
      </c>
      <c r="V32" s="29" t="str">
        <f>TEXT(Table_1[[#This Row],[Order Date]], "DDD")</f>
        <v>Sat</v>
      </c>
      <c r="W32" s="8">
        <v>42008</v>
      </c>
      <c r="X32" s="7">
        <f>Table_1[[#This Row],[Ship Date]]-Table_1[[#This Row],[Order Date]]</f>
        <v>1</v>
      </c>
      <c r="Y32" s="15">
        <v>-473.57799999999997</v>
      </c>
      <c r="Z32" s="5">
        <v>2</v>
      </c>
      <c r="AA32" s="15">
        <v>283.55</v>
      </c>
      <c r="AB32" s="5">
        <v>87696</v>
      </c>
      <c r="AC32" s="5">
        <f>IF(COUNTIF($AB$2:AB32, AB32) = 1, 1, 0)</f>
        <v>0</v>
      </c>
      <c r="AD32" s="15">
        <f>'Formated Data'!$G32-'Formated Data'!$E32</f>
        <v>146.24</v>
      </c>
      <c r="AE32" s="5" t="str" cm="1">
        <f t="array" ref="AE32">_xlfn.IFS('Formated Data'!$Q32="Central","Chris",'Formated Data'!$Q32="East","Erin",'Formated Data'!$Q32="South","Sam",'Formated Data'!$Q32="West","William")</f>
        <v>Sam</v>
      </c>
    </row>
    <row r="33" spans="1:31" ht="15.75" customHeight="1" x14ac:dyDescent="0.45">
      <c r="A33" s="5">
        <v>2303</v>
      </c>
      <c r="B33" s="5">
        <f>IF(COUNTIF($A$2:A33, A33) = 1, 1, 0)</f>
        <v>1</v>
      </c>
      <c r="C33" s="5" t="s">
        <v>2488</v>
      </c>
      <c r="D33" s="5" t="s">
        <v>56</v>
      </c>
      <c r="E33" s="6">
        <v>0.1</v>
      </c>
      <c r="F33" s="6" t="str">
        <f>IF(Table_1[[#This Row],[Discount]] &gt; 0, "After Discount", " No Discount")</f>
        <v>After Discount</v>
      </c>
      <c r="G33" s="6">
        <v>146.34</v>
      </c>
      <c r="H33" s="6">
        <v>43.75</v>
      </c>
      <c r="I33" s="5" t="s">
        <v>119</v>
      </c>
      <c r="J33" s="5" t="s">
        <v>39</v>
      </c>
      <c r="K33" s="5" t="s">
        <v>29</v>
      </c>
      <c r="L33" s="5" t="s">
        <v>165</v>
      </c>
      <c r="M33" s="5" t="s">
        <v>117</v>
      </c>
      <c r="N33" s="5" t="s">
        <v>389</v>
      </c>
      <c r="O33" s="6">
        <v>0.64</v>
      </c>
      <c r="P33" s="5" t="s">
        <v>3</v>
      </c>
      <c r="Q33" s="5" t="s">
        <v>2</v>
      </c>
      <c r="R33" s="5" t="s">
        <v>1</v>
      </c>
      <c r="S33" s="5" t="s">
        <v>302</v>
      </c>
      <c r="T33" s="5">
        <v>10011</v>
      </c>
      <c r="U33" s="8">
        <v>42007</v>
      </c>
      <c r="V33" s="29" t="str">
        <f>TEXT(Table_1[[#This Row],[Order Date]], "DDD")</f>
        <v>Sat</v>
      </c>
      <c r="W33" s="8">
        <v>42008</v>
      </c>
      <c r="X33" s="7">
        <f>Table_1[[#This Row],[Ship Date]]-Table_1[[#This Row],[Order Date]]</f>
        <v>1</v>
      </c>
      <c r="Y33" s="15">
        <v>-270.85000000000002</v>
      </c>
      <c r="Z33" s="5">
        <v>6</v>
      </c>
      <c r="AA33" s="15">
        <v>850.64</v>
      </c>
      <c r="AB33" s="5">
        <v>37987</v>
      </c>
      <c r="AC33" s="5">
        <f>IF(COUNTIF($AB$2:AB33, AB33) = 1, 1, 0)</f>
        <v>1</v>
      </c>
      <c r="AD33" s="15">
        <f>'Formated Data'!$G33-'Formated Data'!$E33</f>
        <v>146.24</v>
      </c>
      <c r="AE33" s="5" t="str" cm="1">
        <f t="array" ref="AE33">_xlfn.IFS('Formated Data'!$Q33="Central","Chris",'Formated Data'!$Q33="East","Erin",'Formated Data'!$Q33="South","Sam",'Formated Data'!$Q33="West","William")</f>
        <v>Erin</v>
      </c>
    </row>
    <row r="34" spans="1:31" ht="15.75" customHeight="1" x14ac:dyDescent="0.45">
      <c r="A34" s="5">
        <v>2458</v>
      </c>
      <c r="B34" s="5">
        <f>IF(COUNTIF($A$2:A34, A34) = 1, 1, 0)</f>
        <v>1</v>
      </c>
      <c r="C34" s="5" t="s">
        <v>914</v>
      </c>
      <c r="D34" s="5" t="s">
        <v>56</v>
      </c>
      <c r="E34" s="6">
        <v>0.03</v>
      </c>
      <c r="F34" s="6" t="str">
        <f>IF(Table_1[[#This Row],[Discount]] &gt; 0, "After Discount", " No Discount")</f>
        <v>After Discount</v>
      </c>
      <c r="G34" s="6">
        <v>6.48</v>
      </c>
      <c r="H34" s="6">
        <v>8.73</v>
      </c>
      <c r="I34" s="5" t="s">
        <v>9</v>
      </c>
      <c r="J34" s="5" t="s">
        <v>16</v>
      </c>
      <c r="K34" s="5" t="s">
        <v>24</v>
      </c>
      <c r="L34" s="5" t="s">
        <v>38</v>
      </c>
      <c r="M34" s="5" t="s">
        <v>5</v>
      </c>
      <c r="N34" s="5" t="s">
        <v>1193</v>
      </c>
      <c r="O34" s="6">
        <v>0.37</v>
      </c>
      <c r="P34" s="5" t="s">
        <v>3</v>
      </c>
      <c r="Q34" s="5" t="s">
        <v>70</v>
      </c>
      <c r="R34" s="5" t="s">
        <v>87</v>
      </c>
      <c r="S34" s="5" t="s">
        <v>86</v>
      </c>
      <c r="T34" s="5">
        <v>55410</v>
      </c>
      <c r="U34" s="8">
        <v>42007</v>
      </c>
      <c r="V34" s="29" t="str">
        <f>TEXT(Table_1[[#This Row],[Order Date]], "DDD")</f>
        <v>Sat</v>
      </c>
      <c r="W34" s="8">
        <v>42009</v>
      </c>
      <c r="X34" s="7">
        <f>Table_1[[#This Row],[Ship Date]]-Table_1[[#This Row],[Order Date]]</f>
        <v>2</v>
      </c>
      <c r="Y34" s="15">
        <v>-35.04</v>
      </c>
      <c r="Z34" s="5">
        <v>2</v>
      </c>
      <c r="AA34" s="15">
        <v>15.95</v>
      </c>
      <c r="AB34" s="5">
        <v>91285</v>
      </c>
      <c r="AC34" s="5">
        <f>IF(COUNTIF($AB$2:AB34, AB34) = 1, 1, 0)</f>
        <v>1</v>
      </c>
      <c r="AD34" s="15">
        <f>'Formated Data'!$G34-'Formated Data'!$E34</f>
        <v>6.45</v>
      </c>
      <c r="AE34" s="5" t="str" cm="1">
        <f t="array" ref="AE34">_xlfn.IFS('Formated Data'!$Q34="Central","Chris",'Formated Data'!$Q34="East","Erin",'Formated Data'!$Q34="South","Sam",'Formated Data'!$Q34="West","William")</f>
        <v>Chris</v>
      </c>
    </row>
    <row r="35" spans="1:31" ht="15.75" customHeight="1" x14ac:dyDescent="0.45">
      <c r="A35" s="5">
        <v>2460</v>
      </c>
      <c r="B35" s="5">
        <f>IF(COUNTIF($A$2:A35, A35) = 1, 1, 0)</f>
        <v>1</v>
      </c>
      <c r="C35" s="5" t="s">
        <v>2956</v>
      </c>
      <c r="D35" s="5" t="s">
        <v>56</v>
      </c>
      <c r="E35" s="6">
        <v>0.03</v>
      </c>
      <c r="F35" s="6" t="str">
        <f>IF(Table_1[[#This Row],[Discount]] &gt; 0, "After Discount", " No Discount")</f>
        <v>After Discount</v>
      </c>
      <c r="G35" s="6">
        <v>6.48</v>
      </c>
      <c r="H35" s="6">
        <v>8.73</v>
      </c>
      <c r="I35" s="5" t="s">
        <v>9</v>
      </c>
      <c r="J35" s="5" t="s">
        <v>16</v>
      </c>
      <c r="K35" s="5" t="s">
        <v>24</v>
      </c>
      <c r="L35" s="5" t="s">
        <v>38</v>
      </c>
      <c r="M35" s="5" t="s">
        <v>5</v>
      </c>
      <c r="N35" s="5" t="s">
        <v>1193</v>
      </c>
      <c r="O35" s="6">
        <v>0.37</v>
      </c>
      <c r="P35" s="5" t="s">
        <v>3</v>
      </c>
      <c r="Q35" s="5" t="s">
        <v>2</v>
      </c>
      <c r="R35" s="5" t="s">
        <v>1</v>
      </c>
      <c r="S35" s="5" t="s">
        <v>302</v>
      </c>
      <c r="T35" s="5">
        <v>10035</v>
      </c>
      <c r="U35" s="8">
        <v>42007</v>
      </c>
      <c r="V35" s="29" t="str">
        <f>TEXT(Table_1[[#This Row],[Order Date]], "DDD")</f>
        <v>Sat</v>
      </c>
      <c r="W35" s="8">
        <v>42009</v>
      </c>
      <c r="X35" s="7">
        <f>Table_1[[#This Row],[Ship Date]]-Table_1[[#This Row],[Order Date]]</f>
        <v>2</v>
      </c>
      <c r="Y35" s="15">
        <v>-35.04</v>
      </c>
      <c r="Z35" s="5">
        <v>8</v>
      </c>
      <c r="AA35" s="15">
        <v>63.78</v>
      </c>
      <c r="AB35" s="5">
        <v>30785</v>
      </c>
      <c r="AC35" s="5">
        <f>IF(COUNTIF($AB$2:AB35, AB35) = 1, 1, 0)</f>
        <v>1</v>
      </c>
      <c r="AD35" s="15">
        <f>'Formated Data'!$G35-'Formated Data'!$E35</f>
        <v>6.45</v>
      </c>
      <c r="AE35" s="5" t="str" cm="1">
        <f t="array" ref="AE35">_xlfn.IFS('Formated Data'!$Q35="Central","Chris",'Formated Data'!$Q35="East","Erin",'Formated Data'!$Q35="South","Sam",'Formated Data'!$Q35="West","William")</f>
        <v>Erin</v>
      </c>
    </row>
    <row r="36" spans="1:31" ht="15.75" customHeight="1" x14ac:dyDescent="0.45">
      <c r="A36" s="5">
        <v>2460</v>
      </c>
      <c r="B36" s="5">
        <f>IF(COUNTIF($A$2:A36, A36) = 1, 1, 0)</f>
        <v>0</v>
      </c>
      <c r="C36" s="5" t="s">
        <v>2956</v>
      </c>
      <c r="D36" s="5" t="s">
        <v>56</v>
      </c>
      <c r="E36" s="6">
        <v>7.0000000000000007E-2</v>
      </c>
      <c r="F36" s="6" t="str">
        <f>IF(Table_1[[#This Row],[Discount]] &gt; 0, "After Discount", " No Discount")</f>
        <v>After Discount</v>
      </c>
      <c r="G36" s="6">
        <v>9.93</v>
      </c>
      <c r="H36" s="6">
        <v>1.0900000000000001</v>
      </c>
      <c r="I36" s="5" t="s">
        <v>9</v>
      </c>
      <c r="J36" s="5" t="s">
        <v>16</v>
      </c>
      <c r="K36" s="5" t="s">
        <v>24</v>
      </c>
      <c r="L36" s="5" t="s">
        <v>79</v>
      </c>
      <c r="M36" s="5" t="s">
        <v>37</v>
      </c>
      <c r="N36" s="5" t="s">
        <v>2955</v>
      </c>
      <c r="O36" s="6">
        <v>0.43</v>
      </c>
      <c r="P36" s="5" t="s">
        <v>3</v>
      </c>
      <c r="Q36" s="5" t="s">
        <v>2</v>
      </c>
      <c r="R36" s="5" t="s">
        <v>1</v>
      </c>
      <c r="S36" s="5" t="s">
        <v>302</v>
      </c>
      <c r="T36" s="5">
        <v>10035</v>
      </c>
      <c r="U36" s="8">
        <v>42007</v>
      </c>
      <c r="V36" s="29" t="str">
        <f>TEXT(Table_1[[#This Row],[Order Date]], "DDD")</f>
        <v>Sat</v>
      </c>
      <c r="W36" s="8">
        <v>42010</v>
      </c>
      <c r="X36" s="7">
        <f>Table_1[[#This Row],[Ship Date]]-Table_1[[#This Row],[Order Date]]</f>
        <v>3</v>
      </c>
      <c r="Y36" s="15">
        <v>149.53</v>
      </c>
      <c r="Z36" s="5">
        <v>46</v>
      </c>
      <c r="AA36" s="15">
        <v>451.61</v>
      </c>
      <c r="AB36" s="5">
        <v>30785</v>
      </c>
      <c r="AC36" s="5">
        <f>IF(COUNTIF($AB$2:AB36, AB36) = 1, 1, 0)</f>
        <v>0</v>
      </c>
      <c r="AD36" s="15">
        <f>'Formated Data'!$G36-'Formated Data'!$E36</f>
        <v>9.86</v>
      </c>
      <c r="AE36" s="5" t="str" cm="1">
        <f t="array" ref="AE36">_xlfn.IFS('Formated Data'!$Q36="Central","Chris",'Formated Data'!$Q36="East","Erin",'Formated Data'!$Q36="South","Sam",'Formated Data'!$Q36="West","William")</f>
        <v>Erin</v>
      </c>
    </row>
    <row r="37" spans="1:31" ht="15.75" customHeight="1" x14ac:dyDescent="0.45">
      <c r="A37" s="5">
        <v>2579</v>
      </c>
      <c r="B37" s="5">
        <f>IF(COUNTIF($A$2:A37, A37) = 1, 1, 0)</f>
        <v>1</v>
      </c>
      <c r="C37" s="5" t="s">
        <v>2783</v>
      </c>
      <c r="D37" s="5" t="s">
        <v>56</v>
      </c>
      <c r="E37" s="6">
        <v>0.09</v>
      </c>
      <c r="F37" s="6" t="str">
        <f>IF(Table_1[[#This Row],[Discount]] &gt; 0, "After Discount", " No Discount")</f>
        <v>After Discount</v>
      </c>
      <c r="G37" s="6">
        <v>212.6</v>
      </c>
      <c r="H37" s="6">
        <v>52.2</v>
      </c>
      <c r="I37" s="5" t="s">
        <v>119</v>
      </c>
      <c r="J37" s="5" t="s">
        <v>16</v>
      </c>
      <c r="K37" s="5" t="s">
        <v>29</v>
      </c>
      <c r="L37" s="5" t="s">
        <v>165</v>
      </c>
      <c r="M37" s="5" t="s">
        <v>117</v>
      </c>
      <c r="N37" s="5" t="s">
        <v>1471</v>
      </c>
      <c r="O37" s="6">
        <v>0.64</v>
      </c>
      <c r="P37" s="5" t="s">
        <v>3</v>
      </c>
      <c r="Q37" s="5" t="s">
        <v>21</v>
      </c>
      <c r="R37" s="5" t="s">
        <v>971</v>
      </c>
      <c r="S37" s="5" t="s">
        <v>2782</v>
      </c>
      <c r="T37" s="5">
        <v>36869</v>
      </c>
      <c r="U37" s="8">
        <v>42007</v>
      </c>
      <c r="V37" s="29" t="str">
        <f>TEXT(Table_1[[#This Row],[Order Date]], "DDD")</f>
        <v>Sat</v>
      </c>
      <c r="W37" s="8">
        <v>42008</v>
      </c>
      <c r="X37" s="7">
        <f>Table_1[[#This Row],[Ship Date]]-Table_1[[#This Row],[Order Date]]</f>
        <v>1</v>
      </c>
      <c r="Y37" s="15">
        <v>-274.49799999999999</v>
      </c>
      <c r="Z37" s="5">
        <v>1</v>
      </c>
      <c r="AA37" s="15">
        <v>174.5</v>
      </c>
      <c r="AB37" s="5">
        <v>88296</v>
      </c>
      <c r="AC37" s="5">
        <f>IF(COUNTIF($AB$2:AB37, AB37) = 1, 1, 0)</f>
        <v>1</v>
      </c>
      <c r="AD37" s="15">
        <f>'Formated Data'!$G37-'Formated Data'!$E37</f>
        <v>212.51</v>
      </c>
      <c r="AE37" s="5" t="str" cm="1">
        <f t="array" ref="AE37">_xlfn.IFS('Formated Data'!$Q37="Central","Chris",'Formated Data'!$Q37="East","Erin",'Formated Data'!$Q37="South","Sam",'Formated Data'!$Q37="West","William")</f>
        <v>Sam</v>
      </c>
    </row>
    <row r="38" spans="1:31" ht="15.75" customHeight="1" x14ac:dyDescent="0.45">
      <c r="A38" s="5">
        <v>169</v>
      </c>
      <c r="B38" s="5">
        <f>IF(COUNTIF($A$2:A38, A38) = 1, 1, 0)</f>
        <v>1</v>
      </c>
      <c r="C38" s="5" t="s">
        <v>2953</v>
      </c>
      <c r="D38" s="5" t="s">
        <v>30</v>
      </c>
      <c r="E38" s="6">
        <v>0.08</v>
      </c>
      <c r="F38" s="6" t="str">
        <f>IF(Table_1[[#This Row],[Discount]] &gt; 0, "After Discount", " No Discount")</f>
        <v>After Discount</v>
      </c>
      <c r="G38" s="6">
        <v>43.22</v>
      </c>
      <c r="H38" s="6">
        <v>16.71</v>
      </c>
      <c r="I38" s="5" t="s">
        <v>9</v>
      </c>
      <c r="J38" s="5" t="s">
        <v>39</v>
      </c>
      <c r="K38" s="5" t="s">
        <v>7</v>
      </c>
      <c r="L38" s="5" t="s">
        <v>15</v>
      </c>
      <c r="M38" s="5" t="s">
        <v>5</v>
      </c>
      <c r="N38" s="5" t="s">
        <v>2954</v>
      </c>
      <c r="O38" s="6">
        <v>0.66</v>
      </c>
      <c r="P38" s="5" t="s">
        <v>3</v>
      </c>
      <c r="Q38" s="5" t="s">
        <v>21</v>
      </c>
      <c r="R38" s="5" t="s">
        <v>185</v>
      </c>
      <c r="S38" s="5" t="s">
        <v>2952</v>
      </c>
      <c r="T38" s="5">
        <v>70802</v>
      </c>
      <c r="U38" s="8">
        <v>42007</v>
      </c>
      <c r="V38" s="29" t="str">
        <f>TEXT(Table_1[[#This Row],[Order Date]], "DDD")</f>
        <v>Sat</v>
      </c>
      <c r="W38" s="8">
        <v>42009</v>
      </c>
      <c r="X38" s="7">
        <f>Table_1[[#This Row],[Ship Date]]-Table_1[[#This Row],[Order Date]]</f>
        <v>2</v>
      </c>
      <c r="Y38" s="15">
        <v>280.27458000000001</v>
      </c>
      <c r="Z38" s="5">
        <v>3</v>
      </c>
      <c r="AA38" s="15">
        <v>130.62</v>
      </c>
      <c r="AB38" s="5">
        <v>87463</v>
      </c>
      <c r="AC38" s="5">
        <f>IF(COUNTIF($AB$2:AB38, AB38) = 1, 1, 0)</f>
        <v>1</v>
      </c>
      <c r="AD38" s="15">
        <f>'Formated Data'!$G38-'Formated Data'!$E38</f>
        <v>43.14</v>
      </c>
      <c r="AE38" s="5" t="str" cm="1">
        <f t="array" ref="AE38">_xlfn.IFS('Formated Data'!$Q38="Central","Chris",'Formated Data'!$Q38="East","Erin",'Formated Data'!$Q38="South","Sam",'Formated Data'!$Q38="West","William")</f>
        <v>Sam</v>
      </c>
    </row>
    <row r="39" spans="1:31" ht="15.75" customHeight="1" x14ac:dyDescent="0.45">
      <c r="A39" s="5">
        <v>169</v>
      </c>
      <c r="B39" s="5">
        <f>IF(COUNTIF($A$2:A39, A39) = 1, 1, 0)</f>
        <v>0</v>
      </c>
      <c r="C39" s="5" t="s">
        <v>2953</v>
      </c>
      <c r="D39" s="5" t="s">
        <v>30</v>
      </c>
      <c r="E39" s="6">
        <v>0.05</v>
      </c>
      <c r="F39" s="6" t="str">
        <f>IF(Table_1[[#This Row],[Discount]] &gt; 0, "After Discount", " No Discount")</f>
        <v>After Discount</v>
      </c>
      <c r="G39" s="6">
        <v>574.74</v>
      </c>
      <c r="H39" s="6">
        <v>24.49</v>
      </c>
      <c r="I39" s="5" t="s">
        <v>9</v>
      </c>
      <c r="J39" s="5" t="s">
        <v>39</v>
      </c>
      <c r="K39" s="5" t="s">
        <v>7</v>
      </c>
      <c r="L39" s="5" t="s">
        <v>118</v>
      </c>
      <c r="M39" s="5" t="s">
        <v>42</v>
      </c>
      <c r="N39" s="5" t="s">
        <v>2636</v>
      </c>
      <c r="O39" s="6">
        <v>0.37</v>
      </c>
      <c r="P39" s="5" t="s">
        <v>3</v>
      </c>
      <c r="Q39" s="5" t="s">
        <v>21</v>
      </c>
      <c r="R39" s="5" t="s">
        <v>185</v>
      </c>
      <c r="S39" s="5" t="s">
        <v>2952</v>
      </c>
      <c r="T39" s="5">
        <v>70802</v>
      </c>
      <c r="U39" s="8">
        <v>42007</v>
      </c>
      <c r="V39" s="29" t="str">
        <f>TEXT(Table_1[[#This Row],[Order Date]], "DDD")</f>
        <v>Sat</v>
      </c>
      <c r="W39" s="8">
        <v>42014</v>
      </c>
      <c r="X39" s="7">
        <f>Table_1[[#This Row],[Ship Date]]-Table_1[[#This Row],[Order Date]]</f>
        <v>7</v>
      </c>
      <c r="Y39" s="15">
        <v>-112.4263</v>
      </c>
      <c r="Z39" s="5">
        <v>12</v>
      </c>
      <c r="AA39" s="15">
        <v>6945.16</v>
      </c>
      <c r="AB39" s="5">
        <v>87463</v>
      </c>
      <c r="AC39" s="5">
        <f>IF(COUNTIF($AB$2:AB39, AB39) = 1, 1, 0)</f>
        <v>0</v>
      </c>
      <c r="AD39" s="15">
        <f>'Formated Data'!$G39-'Formated Data'!$E39</f>
        <v>574.69000000000005</v>
      </c>
      <c r="AE39" s="5" t="str" cm="1">
        <f t="array" ref="AE39">_xlfn.IFS('Formated Data'!$Q39="Central","Chris",'Formated Data'!$Q39="East","Erin",'Formated Data'!$Q39="South","Sam",'Formated Data'!$Q39="West","William")</f>
        <v>Sam</v>
      </c>
    </row>
    <row r="40" spans="1:31" ht="15.75" customHeight="1" x14ac:dyDescent="0.45">
      <c r="A40" s="5">
        <v>169</v>
      </c>
      <c r="B40" s="5">
        <f>IF(COUNTIF($A$2:A40, A40) = 1, 1, 0)</f>
        <v>0</v>
      </c>
      <c r="C40" s="5" t="s">
        <v>2953</v>
      </c>
      <c r="D40" s="5" t="s">
        <v>30</v>
      </c>
      <c r="E40" s="6">
        <v>0.04</v>
      </c>
      <c r="F40" s="6" t="str">
        <f>IF(Table_1[[#This Row],[Discount]] &gt; 0, "After Discount", " No Discount")</f>
        <v>After Discount</v>
      </c>
      <c r="G40" s="6">
        <v>10.14</v>
      </c>
      <c r="H40" s="6">
        <v>2.27</v>
      </c>
      <c r="I40" s="5" t="s">
        <v>9</v>
      </c>
      <c r="J40" s="5" t="s">
        <v>39</v>
      </c>
      <c r="K40" s="5" t="s">
        <v>24</v>
      </c>
      <c r="L40" s="5" t="s">
        <v>38</v>
      </c>
      <c r="M40" s="5" t="s">
        <v>37</v>
      </c>
      <c r="N40" s="5" t="s">
        <v>2222</v>
      </c>
      <c r="O40" s="6">
        <v>0.36</v>
      </c>
      <c r="P40" s="5" t="s">
        <v>3</v>
      </c>
      <c r="Q40" s="5" t="s">
        <v>21</v>
      </c>
      <c r="R40" s="5" t="s">
        <v>185</v>
      </c>
      <c r="S40" s="5" t="s">
        <v>2952</v>
      </c>
      <c r="T40" s="5">
        <v>70802</v>
      </c>
      <c r="U40" s="8">
        <v>42007</v>
      </c>
      <c r="V40" s="29" t="str">
        <f>TEXT(Table_1[[#This Row],[Order Date]], "DDD")</f>
        <v>Sat</v>
      </c>
      <c r="W40" s="8">
        <v>42011</v>
      </c>
      <c r="X40" s="7">
        <f>Table_1[[#This Row],[Ship Date]]-Table_1[[#This Row],[Order Date]]</f>
        <v>4</v>
      </c>
      <c r="Y40" s="15">
        <v>24.923999999999999</v>
      </c>
      <c r="Z40" s="5">
        <v>3</v>
      </c>
      <c r="AA40" s="15">
        <v>30.94</v>
      </c>
      <c r="AB40" s="5">
        <v>87463</v>
      </c>
      <c r="AC40" s="5">
        <f>IF(COUNTIF($AB$2:AB40, AB40) = 1, 1, 0)</f>
        <v>0</v>
      </c>
      <c r="AD40" s="15">
        <f>'Formated Data'!$G40-'Formated Data'!$E40</f>
        <v>10.100000000000001</v>
      </c>
      <c r="AE40" s="5" t="str" cm="1">
        <f t="array" ref="AE40">_xlfn.IFS('Formated Data'!$Q40="Central","Chris",'Formated Data'!$Q40="East","Erin",'Formated Data'!$Q40="South","Sam",'Formated Data'!$Q40="West","William")</f>
        <v>Sam</v>
      </c>
    </row>
    <row r="41" spans="1:31" ht="15.75" customHeight="1" x14ac:dyDescent="0.45">
      <c r="A41" s="5">
        <v>1777</v>
      </c>
      <c r="B41" s="5">
        <f>IF(COUNTIF($A$2:A41, A41) = 1, 1, 0)</f>
        <v>1</v>
      </c>
      <c r="C41" s="5" t="s">
        <v>1486</v>
      </c>
      <c r="D41" s="5" t="s">
        <v>30</v>
      </c>
      <c r="E41" s="6">
        <v>0.02</v>
      </c>
      <c r="F41" s="6" t="str">
        <f>IF(Table_1[[#This Row],[Discount]] &gt; 0, "After Discount", " No Discount")</f>
        <v>After Discount</v>
      </c>
      <c r="G41" s="6">
        <v>10.06</v>
      </c>
      <c r="H41" s="6">
        <v>2.06</v>
      </c>
      <c r="I41" s="5" t="s">
        <v>9</v>
      </c>
      <c r="J41" s="5" t="s">
        <v>8</v>
      </c>
      <c r="K41" s="5" t="s">
        <v>24</v>
      </c>
      <c r="L41" s="5" t="s">
        <v>38</v>
      </c>
      <c r="M41" s="5" t="s">
        <v>37</v>
      </c>
      <c r="N41" s="5" t="s">
        <v>949</v>
      </c>
      <c r="O41" s="6">
        <v>0.39</v>
      </c>
      <c r="P41" s="5" t="s">
        <v>3</v>
      </c>
      <c r="Q41" s="5" t="s">
        <v>70</v>
      </c>
      <c r="R41" s="5" t="s">
        <v>172</v>
      </c>
      <c r="S41" s="5" t="s">
        <v>1485</v>
      </c>
      <c r="T41" s="5">
        <v>46383</v>
      </c>
      <c r="U41" s="8">
        <v>42007</v>
      </c>
      <c r="V41" s="29" t="str">
        <f>TEXT(Table_1[[#This Row],[Order Date]], "DDD")</f>
        <v>Sat</v>
      </c>
      <c r="W41" s="8">
        <v>42012</v>
      </c>
      <c r="X41" s="7">
        <f>Table_1[[#This Row],[Ship Date]]-Table_1[[#This Row],[Order Date]]</f>
        <v>5</v>
      </c>
      <c r="Y41" s="15">
        <v>90.624600000000001</v>
      </c>
      <c r="Z41" s="5">
        <v>13</v>
      </c>
      <c r="AA41" s="15">
        <v>131.34</v>
      </c>
      <c r="AB41" s="5">
        <v>89940</v>
      </c>
      <c r="AC41" s="5">
        <f>IF(COUNTIF($AB$2:AB41, AB41) = 1, 1, 0)</f>
        <v>1</v>
      </c>
      <c r="AD41" s="15">
        <f>'Formated Data'!$G41-'Formated Data'!$E41</f>
        <v>10.040000000000001</v>
      </c>
      <c r="AE41" s="5" t="str" cm="1">
        <f t="array" ref="AE41">_xlfn.IFS('Formated Data'!$Q41="Central","Chris",'Formated Data'!$Q41="East","Erin",'Formated Data'!$Q41="South","Sam",'Formated Data'!$Q41="West","William")</f>
        <v>Chris</v>
      </c>
    </row>
    <row r="42" spans="1:31" ht="15.75" customHeight="1" x14ac:dyDescent="0.45">
      <c r="A42" s="5">
        <v>2081</v>
      </c>
      <c r="B42" s="5">
        <f>IF(COUNTIF($A$2:A42, A42) = 1, 1, 0)</f>
        <v>1</v>
      </c>
      <c r="C42" s="5" t="s">
        <v>2951</v>
      </c>
      <c r="D42" s="5" t="s">
        <v>30</v>
      </c>
      <c r="E42" s="6">
        <v>0.09</v>
      </c>
      <c r="F42" s="6" t="str">
        <f>IF(Table_1[[#This Row],[Discount]] &gt; 0, "After Discount", " No Discount")</f>
        <v>After Discount</v>
      </c>
      <c r="G42" s="6">
        <v>1.48</v>
      </c>
      <c r="H42" s="6">
        <v>0.7</v>
      </c>
      <c r="I42" s="5" t="s">
        <v>9</v>
      </c>
      <c r="J42" s="5" t="s">
        <v>39</v>
      </c>
      <c r="K42" s="5" t="s">
        <v>24</v>
      </c>
      <c r="L42" s="5" t="s">
        <v>61</v>
      </c>
      <c r="M42" s="5" t="s">
        <v>37</v>
      </c>
      <c r="N42" s="5" t="s">
        <v>408</v>
      </c>
      <c r="O42" s="6">
        <v>0.37</v>
      </c>
      <c r="P42" s="5" t="s">
        <v>3</v>
      </c>
      <c r="Q42" s="5" t="s">
        <v>2</v>
      </c>
      <c r="R42" s="5" t="s">
        <v>1</v>
      </c>
      <c r="S42" s="5" t="s">
        <v>2950</v>
      </c>
      <c r="T42" s="5">
        <v>14853</v>
      </c>
      <c r="U42" s="8">
        <v>42007</v>
      </c>
      <c r="V42" s="29" t="str">
        <f>TEXT(Table_1[[#This Row],[Order Date]], "DDD")</f>
        <v>Sat</v>
      </c>
      <c r="W42" s="8">
        <v>42009</v>
      </c>
      <c r="X42" s="7">
        <f>Table_1[[#This Row],[Ship Date]]-Table_1[[#This Row],[Order Date]]</f>
        <v>2</v>
      </c>
      <c r="Y42" s="15">
        <v>1.68</v>
      </c>
      <c r="Z42" s="5">
        <v>6</v>
      </c>
      <c r="AA42" s="15">
        <v>8.9499999999999993</v>
      </c>
      <c r="AB42" s="5">
        <v>86092</v>
      </c>
      <c r="AC42" s="5">
        <f>IF(COUNTIF($AB$2:AB42, AB42) = 1, 1, 0)</f>
        <v>1</v>
      </c>
      <c r="AD42" s="15">
        <f>'Formated Data'!$G42-'Formated Data'!$E42</f>
        <v>1.39</v>
      </c>
      <c r="AE42" s="5" t="str" cm="1">
        <f t="array" ref="AE42">_xlfn.IFS('Formated Data'!$Q42="Central","Chris",'Formated Data'!$Q42="East","Erin",'Formated Data'!$Q42="South","Sam",'Formated Data'!$Q42="West","William")</f>
        <v>Erin</v>
      </c>
    </row>
    <row r="43" spans="1:31" ht="15.75" customHeight="1" x14ac:dyDescent="0.45">
      <c r="A43" s="5">
        <v>193</v>
      </c>
      <c r="B43" s="5">
        <f>IF(COUNTIF($A$2:A43, A43) = 1, 1, 0)</f>
        <v>1</v>
      </c>
      <c r="C43" s="5" t="s">
        <v>1853</v>
      </c>
      <c r="D43" s="5" t="s">
        <v>10</v>
      </c>
      <c r="E43" s="6">
        <v>0</v>
      </c>
      <c r="F43" s="6" t="str">
        <f>IF(Table_1[[#This Row],[Discount]] &gt; 0, "After Discount", " No Discount")</f>
        <v xml:space="preserve"> No Discount</v>
      </c>
      <c r="G43" s="6">
        <v>213.45</v>
      </c>
      <c r="H43" s="6">
        <v>14.7</v>
      </c>
      <c r="I43" s="5" t="s">
        <v>119</v>
      </c>
      <c r="J43" s="5" t="s">
        <v>39</v>
      </c>
      <c r="K43" s="5" t="s">
        <v>7</v>
      </c>
      <c r="L43" s="5" t="s">
        <v>118</v>
      </c>
      <c r="M43" s="5" t="s">
        <v>152</v>
      </c>
      <c r="N43" s="5" t="s">
        <v>1895</v>
      </c>
      <c r="O43" s="6">
        <v>0.59</v>
      </c>
      <c r="P43" s="5" t="s">
        <v>3</v>
      </c>
      <c r="Q43" s="5" t="s">
        <v>48</v>
      </c>
      <c r="R43" s="5" t="s">
        <v>65</v>
      </c>
      <c r="S43" s="5" t="s">
        <v>1851</v>
      </c>
      <c r="T43" s="5">
        <v>84041</v>
      </c>
      <c r="U43" s="8">
        <v>42007</v>
      </c>
      <c r="V43" s="29" t="str">
        <f>TEXT(Table_1[[#This Row],[Order Date]], "DDD")</f>
        <v>Sat</v>
      </c>
      <c r="W43" s="8">
        <v>42009</v>
      </c>
      <c r="X43" s="7">
        <f>Table_1[[#This Row],[Ship Date]]-Table_1[[#This Row],[Order Date]]</f>
        <v>2</v>
      </c>
      <c r="Y43" s="15">
        <v>-560.81417999999996</v>
      </c>
      <c r="Z43" s="5">
        <v>1</v>
      </c>
      <c r="AA43" s="15">
        <v>224.12</v>
      </c>
      <c r="AB43" s="5">
        <v>90430</v>
      </c>
      <c r="AC43" s="5">
        <f>IF(COUNTIF($AB$2:AB43, AB43) = 1, 1, 0)</f>
        <v>1</v>
      </c>
      <c r="AD43" s="15">
        <f>'Formated Data'!$G43-'Formated Data'!$E43</f>
        <v>213.45</v>
      </c>
      <c r="AE43" s="5" t="str" cm="1">
        <f t="array" ref="AE43">_xlfn.IFS('Formated Data'!$Q43="Central","Chris",'Formated Data'!$Q43="East","Erin",'Formated Data'!$Q43="South","Sam",'Formated Data'!$Q43="West","William")</f>
        <v>William</v>
      </c>
    </row>
    <row r="44" spans="1:31" ht="15.75" customHeight="1" x14ac:dyDescent="0.45">
      <c r="A44" s="5">
        <v>2203</v>
      </c>
      <c r="B44" s="5">
        <f>IF(COUNTIF($A$2:A44, A44) = 1, 1, 0)</f>
        <v>1</v>
      </c>
      <c r="C44" s="5" t="s">
        <v>2589</v>
      </c>
      <c r="D44" s="5" t="s">
        <v>123</v>
      </c>
      <c r="E44" s="6">
        <v>0.03</v>
      </c>
      <c r="F44" s="6" t="str">
        <f>IF(Table_1[[#This Row],[Discount]] &gt; 0, "After Discount", " No Discount")</f>
        <v>After Discount</v>
      </c>
      <c r="G44" s="6">
        <v>399.98</v>
      </c>
      <c r="H44" s="6">
        <v>12.06</v>
      </c>
      <c r="I44" s="5" t="s">
        <v>119</v>
      </c>
      <c r="J44" s="5" t="s">
        <v>16</v>
      </c>
      <c r="K44" s="5" t="s">
        <v>7</v>
      </c>
      <c r="L44" s="5" t="s">
        <v>118</v>
      </c>
      <c r="M44" s="5" t="s">
        <v>117</v>
      </c>
      <c r="N44" s="5" t="s">
        <v>626</v>
      </c>
      <c r="O44" s="6">
        <v>0.56000000000000005</v>
      </c>
      <c r="P44" s="5" t="s">
        <v>3</v>
      </c>
      <c r="Q44" s="5" t="s">
        <v>70</v>
      </c>
      <c r="R44" s="5" t="s">
        <v>87</v>
      </c>
      <c r="S44" s="5" t="s">
        <v>2588</v>
      </c>
      <c r="T44" s="5">
        <v>55445</v>
      </c>
      <c r="U44" s="8">
        <v>42008</v>
      </c>
      <c r="V44" s="29" t="str">
        <f>TEXT(Table_1[[#This Row],[Order Date]], "DDD")</f>
        <v>Sun</v>
      </c>
      <c r="W44" s="8">
        <v>42010</v>
      </c>
      <c r="X44" s="7">
        <f>Table_1[[#This Row],[Ship Date]]-Table_1[[#This Row],[Order Date]]</f>
        <v>2</v>
      </c>
      <c r="Y44" s="15">
        <v>-663.51419999999996</v>
      </c>
      <c r="Z44" s="5">
        <v>2</v>
      </c>
      <c r="AA44" s="15">
        <v>807</v>
      </c>
      <c r="AB44" s="5">
        <v>86052</v>
      </c>
      <c r="AC44" s="5">
        <f>IF(COUNTIF($AB$2:AB44, AB44) = 1, 1, 0)</f>
        <v>1</v>
      </c>
      <c r="AD44" s="15">
        <f>'Formated Data'!$G44-'Formated Data'!$E44</f>
        <v>399.95000000000005</v>
      </c>
      <c r="AE44" s="5" t="str" cm="1">
        <f t="array" ref="AE44">_xlfn.IFS('Formated Data'!$Q44="Central","Chris",'Formated Data'!$Q44="East","Erin",'Formated Data'!$Q44="South","Sam",'Formated Data'!$Q44="West","William")</f>
        <v>Chris</v>
      </c>
    </row>
    <row r="45" spans="1:31" ht="15.75" customHeight="1" x14ac:dyDescent="0.45">
      <c r="A45" s="5">
        <v>3146</v>
      </c>
      <c r="B45" s="5">
        <f>IF(COUNTIF($A$2:A45, A45) = 1, 1, 0)</f>
        <v>1</v>
      </c>
      <c r="C45" s="5" t="s">
        <v>2949</v>
      </c>
      <c r="D45" s="5" t="s">
        <v>123</v>
      </c>
      <c r="E45" s="6">
        <v>0.03</v>
      </c>
      <c r="F45" s="6" t="str">
        <f>IF(Table_1[[#This Row],[Discount]] &gt; 0, "After Discount", " No Discount")</f>
        <v>After Discount</v>
      </c>
      <c r="G45" s="6">
        <v>3.36</v>
      </c>
      <c r="H45" s="6">
        <v>6.27</v>
      </c>
      <c r="I45" s="5" t="s">
        <v>9</v>
      </c>
      <c r="J45" s="5" t="s">
        <v>39</v>
      </c>
      <c r="K45" s="5" t="s">
        <v>24</v>
      </c>
      <c r="L45" s="5" t="s">
        <v>106</v>
      </c>
      <c r="M45" s="5" t="s">
        <v>5</v>
      </c>
      <c r="N45" s="5" t="s">
        <v>1039</v>
      </c>
      <c r="O45" s="6">
        <v>0.4</v>
      </c>
      <c r="P45" s="5" t="s">
        <v>3</v>
      </c>
      <c r="Q45" s="5" t="s">
        <v>70</v>
      </c>
      <c r="R45" s="5" t="s">
        <v>69</v>
      </c>
      <c r="S45" s="5" t="s">
        <v>2947</v>
      </c>
      <c r="T45" s="5">
        <v>78577</v>
      </c>
      <c r="U45" s="8">
        <v>42008</v>
      </c>
      <c r="V45" s="29" t="str">
        <f>TEXT(Table_1[[#This Row],[Order Date]], "DDD")</f>
        <v>Sun</v>
      </c>
      <c r="W45" s="8">
        <v>42009</v>
      </c>
      <c r="X45" s="7">
        <f>Table_1[[#This Row],[Ship Date]]-Table_1[[#This Row],[Order Date]]</f>
        <v>1</v>
      </c>
      <c r="Y45" s="15">
        <v>-94.258600000000001</v>
      </c>
      <c r="Z45" s="5">
        <v>4</v>
      </c>
      <c r="AA45" s="15">
        <v>14.9</v>
      </c>
      <c r="AB45" s="5">
        <v>85850</v>
      </c>
      <c r="AC45" s="5">
        <f>IF(COUNTIF($AB$2:AB45, AB45) = 1, 1, 0)</f>
        <v>1</v>
      </c>
      <c r="AD45" s="15">
        <f>'Formated Data'!$G45-'Formated Data'!$E45</f>
        <v>3.33</v>
      </c>
      <c r="AE45" s="5" t="str" cm="1">
        <f t="array" ref="AE45">_xlfn.IFS('Formated Data'!$Q45="Central","Chris",'Formated Data'!$Q45="East","Erin",'Formated Data'!$Q45="South","Sam",'Formated Data'!$Q45="West","William")</f>
        <v>Chris</v>
      </c>
    </row>
    <row r="46" spans="1:31" ht="15.75" customHeight="1" x14ac:dyDescent="0.45">
      <c r="A46" s="5">
        <v>3146</v>
      </c>
      <c r="B46" s="5">
        <f>IF(COUNTIF($A$2:A46, A46) = 1, 1, 0)</f>
        <v>0</v>
      </c>
      <c r="C46" s="5" t="s">
        <v>2949</v>
      </c>
      <c r="D46" s="5" t="s">
        <v>123</v>
      </c>
      <c r="E46" s="6">
        <v>7.0000000000000007E-2</v>
      </c>
      <c r="F46" s="6" t="str">
        <f>IF(Table_1[[#This Row],[Discount]] &gt; 0, "After Discount", " No Discount")</f>
        <v>After Discount</v>
      </c>
      <c r="G46" s="6">
        <v>3.71</v>
      </c>
      <c r="H46" s="6">
        <v>1.93</v>
      </c>
      <c r="I46" s="5" t="s">
        <v>17</v>
      </c>
      <c r="J46" s="5" t="s">
        <v>39</v>
      </c>
      <c r="K46" s="5" t="s">
        <v>24</v>
      </c>
      <c r="L46" s="5" t="s">
        <v>38</v>
      </c>
      <c r="M46" s="5" t="s">
        <v>37</v>
      </c>
      <c r="N46" s="5" t="s">
        <v>2948</v>
      </c>
      <c r="O46" s="6">
        <v>0.35</v>
      </c>
      <c r="P46" s="5" t="s">
        <v>3</v>
      </c>
      <c r="Q46" s="5" t="s">
        <v>70</v>
      </c>
      <c r="R46" s="5" t="s">
        <v>69</v>
      </c>
      <c r="S46" s="5" t="s">
        <v>2947</v>
      </c>
      <c r="T46" s="5">
        <v>78577</v>
      </c>
      <c r="U46" s="8">
        <v>42008</v>
      </c>
      <c r="V46" s="29" t="str">
        <f>TEXT(Table_1[[#This Row],[Order Date]], "DDD")</f>
        <v>Sun</v>
      </c>
      <c r="W46" s="8">
        <v>42010</v>
      </c>
      <c r="X46" s="7">
        <f>Table_1[[#This Row],[Ship Date]]-Table_1[[#This Row],[Order Date]]</f>
        <v>2</v>
      </c>
      <c r="Y46" s="15">
        <v>6.3308</v>
      </c>
      <c r="Z46" s="5">
        <v>11</v>
      </c>
      <c r="AA46" s="15">
        <v>39.64</v>
      </c>
      <c r="AB46" s="5">
        <v>85850</v>
      </c>
      <c r="AC46" s="5">
        <f>IF(COUNTIF($AB$2:AB46, AB46) = 1, 1, 0)</f>
        <v>0</v>
      </c>
      <c r="AD46" s="15">
        <f>'Formated Data'!$G46-'Formated Data'!$E46</f>
        <v>3.64</v>
      </c>
      <c r="AE46" s="5" t="str" cm="1">
        <f t="array" ref="AE46">_xlfn.IFS('Formated Data'!$Q46="Central","Chris",'Formated Data'!$Q46="East","Erin",'Formated Data'!$Q46="South","Sam",'Formated Data'!$Q46="West","William")</f>
        <v>Chris</v>
      </c>
    </row>
    <row r="47" spans="1:31" ht="15.75" customHeight="1" x14ac:dyDescent="0.45">
      <c r="A47" s="5">
        <v>915</v>
      </c>
      <c r="B47" s="5">
        <f>IF(COUNTIF($A$2:A47, A47) = 1, 1, 0)</f>
        <v>1</v>
      </c>
      <c r="C47" s="5" t="s">
        <v>2946</v>
      </c>
      <c r="D47" s="5" t="s">
        <v>56</v>
      </c>
      <c r="E47" s="6">
        <v>0.06</v>
      </c>
      <c r="F47" s="6" t="str">
        <f>IF(Table_1[[#This Row],[Discount]] &gt; 0, "After Discount", " No Discount")</f>
        <v>After Discount</v>
      </c>
      <c r="G47" s="6">
        <v>350.98</v>
      </c>
      <c r="H47" s="6">
        <v>30</v>
      </c>
      <c r="I47" s="5" t="s">
        <v>119</v>
      </c>
      <c r="J47" s="5" t="s">
        <v>16</v>
      </c>
      <c r="K47" s="5" t="s">
        <v>29</v>
      </c>
      <c r="L47" s="5" t="s">
        <v>153</v>
      </c>
      <c r="M47" s="5" t="s">
        <v>152</v>
      </c>
      <c r="N47" s="5" t="s">
        <v>417</v>
      </c>
      <c r="O47" s="6">
        <v>0.61</v>
      </c>
      <c r="P47" s="5" t="s">
        <v>3</v>
      </c>
      <c r="Q47" s="5" t="s">
        <v>70</v>
      </c>
      <c r="R47" s="5" t="s">
        <v>69</v>
      </c>
      <c r="S47" s="5" t="s">
        <v>2945</v>
      </c>
      <c r="T47" s="5">
        <v>77803</v>
      </c>
      <c r="U47" s="8">
        <v>42008</v>
      </c>
      <c r="V47" s="29" t="str">
        <f>TEXT(Table_1[[#This Row],[Order Date]], "DDD")</f>
        <v>Sun</v>
      </c>
      <c r="W47" s="8">
        <v>42009</v>
      </c>
      <c r="X47" s="7">
        <f>Table_1[[#This Row],[Ship Date]]-Table_1[[#This Row],[Order Date]]</f>
        <v>1</v>
      </c>
      <c r="Y47" s="15">
        <v>-489.41559999999998</v>
      </c>
      <c r="Z47" s="5">
        <v>1</v>
      </c>
      <c r="AA47" s="15">
        <v>346.52</v>
      </c>
      <c r="AB47" s="5">
        <v>86356</v>
      </c>
      <c r="AC47" s="5">
        <f>IF(COUNTIF($AB$2:AB47, AB47) = 1, 1, 0)</f>
        <v>1</v>
      </c>
      <c r="AD47" s="15">
        <f>'Formated Data'!$G47-'Formated Data'!$E47</f>
        <v>350.92</v>
      </c>
      <c r="AE47" s="5" t="str" cm="1">
        <f t="array" ref="AE47">_xlfn.IFS('Formated Data'!$Q47="Central","Chris",'Formated Data'!$Q47="East","Erin",'Formated Data'!$Q47="South","Sam",'Formated Data'!$Q47="West","William")</f>
        <v>Chris</v>
      </c>
    </row>
    <row r="48" spans="1:31" ht="15.75" customHeight="1" x14ac:dyDescent="0.45">
      <c r="A48" s="5">
        <v>2393</v>
      </c>
      <c r="B48" s="5">
        <f>IF(COUNTIF($A$2:A48, A48) = 1, 1, 0)</f>
        <v>1</v>
      </c>
      <c r="C48" s="5" t="s">
        <v>771</v>
      </c>
      <c r="D48" s="5" t="s">
        <v>56</v>
      </c>
      <c r="E48" s="6">
        <v>0.06</v>
      </c>
      <c r="F48" s="6" t="str">
        <f>IF(Table_1[[#This Row],[Discount]] &gt; 0, "After Discount", " No Discount")</f>
        <v>After Discount</v>
      </c>
      <c r="G48" s="6">
        <v>105.29</v>
      </c>
      <c r="H48" s="6">
        <v>10.119999999999999</v>
      </c>
      <c r="I48" s="5" t="s">
        <v>9</v>
      </c>
      <c r="J48" s="5" t="s">
        <v>39</v>
      </c>
      <c r="K48" s="5" t="s">
        <v>29</v>
      </c>
      <c r="L48" s="5" t="s">
        <v>28</v>
      </c>
      <c r="M48" s="5" t="s">
        <v>42</v>
      </c>
      <c r="N48" s="5" t="s">
        <v>487</v>
      </c>
      <c r="O48" s="6">
        <v>0.79</v>
      </c>
      <c r="P48" s="5" t="s">
        <v>3</v>
      </c>
      <c r="Q48" s="5" t="s">
        <v>21</v>
      </c>
      <c r="R48" s="5" t="s">
        <v>291</v>
      </c>
      <c r="S48" s="5" t="s">
        <v>769</v>
      </c>
      <c r="T48" s="5">
        <v>30076</v>
      </c>
      <c r="U48" s="8">
        <v>42008</v>
      </c>
      <c r="V48" s="29" t="str">
        <f>TEXT(Table_1[[#This Row],[Order Date]], "DDD")</f>
        <v>Sun</v>
      </c>
      <c r="W48" s="8">
        <v>42010</v>
      </c>
      <c r="X48" s="7">
        <f>Table_1[[#This Row],[Ship Date]]-Table_1[[#This Row],[Order Date]]</f>
        <v>2</v>
      </c>
      <c r="Y48" s="15">
        <v>-45.01</v>
      </c>
      <c r="Z48" s="5">
        <v>12</v>
      </c>
      <c r="AA48" s="15">
        <v>1202.6600000000001</v>
      </c>
      <c r="AB48" s="5">
        <v>86951</v>
      </c>
      <c r="AC48" s="5">
        <f>IF(COUNTIF($AB$2:AB48, AB48) = 1, 1, 0)</f>
        <v>1</v>
      </c>
      <c r="AD48" s="15">
        <f>'Formated Data'!$G48-'Formated Data'!$E48</f>
        <v>105.23</v>
      </c>
      <c r="AE48" s="5" t="str" cm="1">
        <f t="array" ref="AE48">_xlfn.IFS('Formated Data'!$Q48="Central","Chris",'Formated Data'!$Q48="East","Erin",'Formated Data'!$Q48="South","Sam",'Formated Data'!$Q48="West","William")</f>
        <v>Sam</v>
      </c>
    </row>
    <row r="49" spans="1:31" ht="15.75" customHeight="1" x14ac:dyDescent="0.45">
      <c r="A49" s="5">
        <v>916</v>
      </c>
      <c r="B49" s="5">
        <f>IF(COUNTIF($A$2:A49, A49) = 1, 1, 0)</f>
        <v>1</v>
      </c>
      <c r="C49" s="5" t="s">
        <v>2944</v>
      </c>
      <c r="D49" s="5" t="s">
        <v>30</v>
      </c>
      <c r="E49" s="6">
        <v>0.05</v>
      </c>
      <c r="F49" s="6" t="str">
        <f>IF(Table_1[[#This Row],[Discount]] &gt; 0, "After Discount", " No Discount")</f>
        <v>After Discount</v>
      </c>
      <c r="G49" s="6">
        <v>161.55000000000001</v>
      </c>
      <c r="H49" s="6">
        <v>19.989999999999998</v>
      </c>
      <c r="I49" s="5" t="s">
        <v>9</v>
      </c>
      <c r="J49" s="5" t="s">
        <v>39</v>
      </c>
      <c r="K49" s="5" t="s">
        <v>24</v>
      </c>
      <c r="L49" s="5" t="s">
        <v>23</v>
      </c>
      <c r="M49" s="5" t="s">
        <v>5</v>
      </c>
      <c r="N49" s="5" t="s">
        <v>693</v>
      </c>
      <c r="O49" s="6">
        <v>0.66</v>
      </c>
      <c r="P49" s="5" t="s">
        <v>3</v>
      </c>
      <c r="Q49" s="5" t="s">
        <v>70</v>
      </c>
      <c r="R49" s="5" t="s">
        <v>69</v>
      </c>
      <c r="S49" s="5" t="s">
        <v>1974</v>
      </c>
      <c r="T49" s="5">
        <v>76028</v>
      </c>
      <c r="U49" s="8">
        <v>42008</v>
      </c>
      <c r="V49" s="29" t="str">
        <f>TEXT(Table_1[[#This Row],[Order Date]], "DDD")</f>
        <v>Sun</v>
      </c>
      <c r="W49" s="8">
        <v>42015</v>
      </c>
      <c r="X49" s="7">
        <f>Table_1[[#This Row],[Ship Date]]-Table_1[[#This Row],[Order Date]]</f>
        <v>7</v>
      </c>
      <c r="Y49" s="15">
        <v>35.31</v>
      </c>
      <c r="Z49" s="5">
        <v>3</v>
      </c>
      <c r="AA49" s="15">
        <v>499.31</v>
      </c>
      <c r="AB49" s="5">
        <v>86357</v>
      </c>
      <c r="AC49" s="5">
        <f>IF(COUNTIF($AB$2:AB49, AB49) = 1, 1, 0)</f>
        <v>1</v>
      </c>
      <c r="AD49" s="15">
        <f>'Formated Data'!$G49-'Formated Data'!$E49</f>
        <v>161.5</v>
      </c>
      <c r="AE49" s="5" t="str" cm="1">
        <f t="array" ref="AE49">_xlfn.IFS('Formated Data'!$Q49="Central","Chris",'Formated Data'!$Q49="East","Erin",'Formated Data'!$Q49="South","Sam",'Formated Data'!$Q49="West","William")</f>
        <v>Chris</v>
      </c>
    </row>
    <row r="50" spans="1:31" ht="15.75" customHeight="1" x14ac:dyDescent="0.45">
      <c r="A50" s="5">
        <v>1142</v>
      </c>
      <c r="B50" s="5">
        <f>IF(COUNTIF($A$2:A50, A50) = 1, 1, 0)</f>
        <v>1</v>
      </c>
      <c r="C50" s="5" t="s">
        <v>629</v>
      </c>
      <c r="D50" s="5" t="s">
        <v>72</v>
      </c>
      <c r="E50" s="6">
        <v>0.05</v>
      </c>
      <c r="F50" s="6" t="str">
        <f>IF(Table_1[[#This Row],[Discount]] &gt; 0, "After Discount", " No Discount")</f>
        <v>After Discount</v>
      </c>
      <c r="G50" s="6">
        <v>363.25</v>
      </c>
      <c r="H50" s="6">
        <v>19.989999999999998</v>
      </c>
      <c r="I50" s="5" t="s">
        <v>9</v>
      </c>
      <c r="J50" s="5" t="s">
        <v>16</v>
      </c>
      <c r="K50" s="5" t="s">
        <v>24</v>
      </c>
      <c r="L50" s="5" t="s">
        <v>45</v>
      </c>
      <c r="M50" s="5" t="s">
        <v>5</v>
      </c>
      <c r="N50" s="5" t="s">
        <v>659</v>
      </c>
      <c r="O50" s="6">
        <v>0.56999999999999995</v>
      </c>
      <c r="P50" s="5" t="s">
        <v>3</v>
      </c>
      <c r="Q50" s="5" t="s">
        <v>70</v>
      </c>
      <c r="R50" s="5" t="s">
        <v>69</v>
      </c>
      <c r="S50" s="5" t="s">
        <v>627</v>
      </c>
      <c r="T50" s="5">
        <v>76706</v>
      </c>
      <c r="U50" s="8">
        <v>42008</v>
      </c>
      <c r="V50" s="29" t="str">
        <f>TEXT(Table_1[[#This Row],[Order Date]], "DDD")</f>
        <v>Sun</v>
      </c>
      <c r="W50" s="8">
        <v>42010</v>
      </c>
      <c r="X50" s="7">
        <f>Table_1[[#This Row],[Ship Date]]-Table_1[[#This Row],[Order Date]]</f>
        <v>2</v>
      </c>
      <c r="Y50" s="15">
        <v>1766.7795000000001</v>
      </c>
      <c r="Z50" s="5">
        <v>7</v>
      </c>
      <c r="AA50" s="15">
        <v>2560.5500000000002</v>
      </c>
      <c r="AB50" s="5">
        <v>86573</v>
      </c>
      <c r="AC50" s="5">
        <f>IF(COUNTIF($AB$2:AB50, AB50) = 1, 1, 0)</f>
        <v>1</v>
      </c>
      <c r="AD50" s="15">
        <f>'Formated Data'!$G50-'Formated Data'!$E50</f>
        <v>363.2</v>
      </c>
      <c r="AE50" s="5" t="str" cm="1">
        <f t="array" ref="AE50">_xlfn.IFS('Formated Data'!$Q50="Central","Chris",'Formated Data'!$Q50="East","Erin",'Formated Data'!$Q50="South","Sam",'Formated Data'!$Q50="West","William")</f>
        <v>Chris</v>
      </c>
    </row>
    <row r="51" spans="1:31" ht="15.75" customHeight="1" x14ac:dyDescent="0.45">
      <c r="A51" s="5">
        <v>890</v>
      </c>
      <c r="B51" s="5">
        <f>IF(COUNTIF($A$2:A51, A51) = 1, 1, 0)</f>
        <v>1</v>
      </c>
      <c r="C51" s="5" t="s">
        <v>2943</v>
      </c>
      <c r="D51" s="5" t="s">
        <v>123</v>
      </c>
      <c r="E51" s="6">
        <v>0.08</v>
      </c>
      <c r="F51" s="6" t="str">
        <f>IF(Table_1[[#This Row],[Discount]] &gt; 0, "After Discount", " No Discount")</f>
        <v>After Discount</v>
      </c>
      <c r="G51" s="6">
        <v>1.81</v>
      </c>
      <c r="H51" s="6">
        <v>0.75</v>
      </c>
      <c r="I51" s="5" t="s">
        <v>9</v>
      </c>
      <c r="J51" s="5" t="s">
        <v>8</v>
      </c>
      <c r="K51" s="5" t="s">
        <v>29</v>
      </c>
      <c r="L51" s="5" t="s">
        <v>153</v>
      </c>
      <c r="M51" s="5" t="s">
        <v>152</v>
      </c>
      <c r="N51" s="5" t="s">
        <v>2587</v>
      </c>
      <c r="O51" s="6">
        <v>0.57999999999999996</v>
      </c>
      <c r="P51" s="5" t="s">
        <v>3</v>
      </c>
      <c r="Q51" s="5" t="s">
        <v>70</v>
      </c>
      <c r="R51" s="5" t="s">
        <v>69</v>
      </c>
      <c r="S51" s="5" t="s">
        <v>2941</v>
      </c>
      <c r="T51" s="5">
        <v>76021</v>
      </c>
      <c r="U51" s="8">
        <v>42009</v>
      </c>
      <c r="V51" s="29" t="str">
        <f>TEXT(Table_1[[#This Row],[Order Date]], "DDD")</f>
        <v>Mon</v>
      </c>
      <c r="W51" s="8">
        <v>42010</v>
      </c>
      <c r="X51" s="7">
        <f>Table_1[[#This Row],[Ship Date]]-Table_1[[#This Row],[Order Date]]</f>
        <v>1</v>
      </c>
      <c r="Y51" s="15">
        <v>1.3224</v>
      </c>
      <c r="Z51" s="5">
        <v>11</v>
      </c>
      <c r="AA51" s="15">
        <v>19.97</v>
      </c>
      <c r="AB51" s="5">
        <v>89536</v>
      </c>
      <c r="AC51" s="5">
        <f>IF(COUNTIF($AB$2:AB51, AB51) = 1, 1, 0)</f>
        <v>1</v>
      </c>
      <c r="AD51" s="15">
        <f>'Formated Data'!$G51-'Formated Data'!$E51</f>
        <v>1.73</v>
      </c>
      <c r="AE51" s="5" t="str" cm="1">
        <f t="array" ref="AE51">_xlfn.IFS('Formated Data'!$Q51="Central","Chris",'Formated Data'!$Q51="East","Erin",'Formated Data'!$Q51="South","Sam",'Formated Data'!$Q51="West","William")</f>
        <v>Chris</v>
      </c>
    </row>
    <row r="52" spans="1:31" ht="15.75" customHeight="1" x14ac:dyDescent="0.45">
      <c r="A52" s="5">
        <v>890</v>
      </c>
      <c r="B52" s="5">
        <f>IF(COUNTIF($A$2:A52, A52) = 1, 1, 0)</f>
        <v>0</v>
      </c>
      <c r="C52" s="5" t="s">
        <v>2943</v>
      </c>
      <c r="D52" s="5" t="s">
        <v>123</v>
      </c>
      <c r="E52" s="6">
        <v>0.04</v>
      </c>
      <c r="F52" s="6" t="str">
        <f>IF(Table_1[[#This Row],[Discount]] &gt; 0, "After Discount", " No Discount")</f>
        <v>After Discount</v>
      </c>
      <c r="G52" s="6">
        <v>125.99</v>
      </c>
      <c r="H52" s="6">
        <v>5.26</v>
      </c>
      <c r="I52" s="5" t="s">
        <v>9</v>
      </c>
      <c r="J52" s="5" t="s">
        <v>8</v>
      </c>
      <c r="K52" s="5" t="s">
        <v>7</v>
      </c>
      <c r="L52" s="5" t="s">
        <v>6</v>
      </c>
      <c r="M52" s="5" t="s">
        <v>5</v>
      </c>
      <c r="N52" s="5" t="s">
        <v>2942</v>
      </c>
      <c r="O52" s="6">
        <v>0.55000000000000004</v>
      </c>
      <c r="P52" s="5" t="s">
        <v>3</v>
      </c>
      <c r="Q52" s="5" t="s">
        <v>70</v>
      </c>
      <c r="R52" s="5" t="s">
        <v>69</v>
      </c>
      <c r="S52" s="5" t="s">
        <v>2941</v>
      </c>
      <c r="T52" s="5">
        <v>76021</v>
      </c>
      <c r="U52" s="8">
        <v>42009</v>
      </c>
      <c r="V52" s="29" t="str">
        <f>TEXT(Table_1[[#This Row],[Order Date]], "DDD")</f>
        <v>Mon</v>
      </c>
      <c r="W52" s="8">
        <v>42009</v>
      </c>
      <c r="X52" s="7">
        <f>Table_1[[#This Row],[Ship Date]]-Table_1[[#This Row],[Order Date]]</f>
        <v>0</v>
      </c>
      <c r="Y52" s="15">
        <v>455.42070000000001</v>
      </c>
      <c r="Z52" s="5">
        <v>6</v>
      </c>
      <c r="AA52" s="15">
        <v>660.03</v>
      </c>
      <c r="AB52" s="5">
        <v>89536</v>
      </c>
      <c r="AC52" s="5">
        <f>IF(COUNTIF($AB$2:AB52, AB52) = 1, 1, 0)</f>
        <v>0</v>
      </c>
      <c r="AD52" s="15">
        <f>'Formated Data'!$G52-'Formated Data'!$E52</f>
        <v>125.94999999999999</v>
      </c>
      <c r="AE52" s="5" t="str" cm="1">
        <f t="array" ref="AE52">_xlfn.IFS('Formated Data'!$Q52="Central","Chris",'Formated Data'!$Q52="East","Erin",'Formated Data'!$Q52="South","Sam",'Formated Data'!$Q52="West","William")</f>
        <v>Chris</v>
      </c>
    </row>
    <row r="53" spans="1:31" ht="15.75" customHeight="1" x14ac:dyDescent="0.45">
      <c r="A53" s="5">
        <v>2630</v>
      </c>
      <c r="B53" s="5">
        <f>IF(COUNTIF($A$2:A53, A53) = 1, 1, 0)</f>
        <v>1</v>
      </c>
      <c r="C53" s="5" t="s">
        <v>2913</v>
      </c>
      <c r="D53" s="5" t="s">
        <v>123</v>
      </c>
      <c r="E53" s="6">
        <v>0.01</v>
      </c>
      <c r="F53" s="6" t="str">
        <f>IF(Table_1[[#This Row],[Discount]] &gt; 0, "After Discount", " No Discount")</f>
        <v>After Discount</v>
      </c>
      <c r="G53" s="6">
        <v>194.3</v>
      </c>
      <c r="H53" s="6">
        <v>11.54</v>
      </c>
      <c r="I53" s="5" t="s">
        <v>9</v>
      </c>
      <c r="J53" s="5" t="s">
        <v>51</v>
      </c>
      <c r="K53" s="5" t="s">
        <v>29</v>
      </c>
      <c r="L53" s="5" t="s">
        <v>28</v>
      </c>
      <c r="M53" s="5" t="s">
        <v>42</v>
      </c>
      <c r="N53" s="5" t="s">
        <v>456</v>
      </c>
      <c r="O53" s="6">
        <v>0.59</v>
      </c>
      <c r="P53" s="5" t="s">
        <v>3</v>
      </c>
      <c r="Q53" s="5" t="s">
        <v>70</v>
      </c>
      <c r="R53" s="5" t="s">
        <v>273</v>
      </c>
      <c r="S53" s="5" t="s">
        <v>2912</v>
      </c>
      <c r="T53" s="5">
        <v>73071</v>
      </c>
      <c r="U53" s="8">
        <v>42009</v>
      </c>
      <c r="V53" s="29" t="str">
        <f>TEXT(Table_1[[#This Row],[Order Date]], "DDD")</f>
        <v>Mon</v>
      </c>
      <c r="W53" s="8">
        <v>42011</v>
      </c>
      <c r="X53" s="7">
        <f>Table_1[[#This Row],[Ship Date]]-Table_1[[#This Row],[Order Date]]</f>
        <v>2</v>
      </c>
      <c r="Y53" s="15">
        <v>690.17939999999999</v>
      </c>
      <c r="Z53" s="5">
        <v>5</v>
      </c>
      <c r="AA53" s="15">
        <v>1000.26</v>
      </c>
      <c r="AB53" s="5">
        <v>85914</v>
      </c>
      <c r="AC53" s="5">
        <f>IF(COUNTIF($AB$2:AB53, AB53) = 1, 1, 0)</f>
        <v>1</v>
      </c>
      <c r="AD53" s="15">
        <f>'Formated Data'!$G53-'Formated Data'!$E53</f>
        <v>194.29000000000002</v>
      </c>
      <c r="AE53" s="5" t="str" cm="1">
        <f t="array" ref="AE53">_xlfn.IFS('Formated Data'!$Q53="Central","Chris",'Formated Data'!$Q53="East","Erin",'Formated Data'!$Q53="South","Sam",'Formated Data'!$Q53="West","William")</f>
        <v>Chris</v>
      </c>
    </row>
    <row r="54" spans="1:31" ht="15.75" customHeight="1" x14ac:dyDescent="0.45">
      <c r="A54" s="5">
        <v>2630</v>
      </c>
      <c r="B54" s="5">
        <f>IF(COUNTIF($A$2:A54, A54) = 1, 1, 0)</f>
        <v>0</v>
      </c>
      <c r="C54" s="5" t="s">
        <v>2913</v>
      </c>
      <c r="D54" s="5" t="s">
        <v>123</v>
      </c>
      <c r="E54" s="6">
        <v>0.02</v>
      </c>
      <c r="F54" s="6" t="str">
        <f>IF(Table_1[[#This Row],[Discount]] &gt; 0, "After Discount", " No Discount")</f>
        <v>After Discount</v>
      </c>
      <c r="G54" s="6">
        <v>209.84</v>
      </c>
      <c r="H54" s="6">
        <v>21.21</v>
      </c>
      <c r="I54" s="5" t="s">
        <v>9</v>
      </c>
      <c r="J54" s="5" t="s">
        <v>51</v>
      </c>
      <c r="K54" s="5" t="s">
        <v>29</v>
      </c>
      <c r="L54" s="5" t="s">
        <v>28</v>
      </c>
      <c r="M54" s="5" t="s">
        <v>42</v>
      </c>
      <c r="N54" s="5" t="s">
        <v>458</v>
      </c>
      <c r="O54" s="6">
        <v>0.59</v>
      </c>
      <c r="P54" s="5" t="s">
        <v>3</v>
      </c>
      <c r="Q54" s="5" t="s">
        <v>70</v>
      </c>
      <c r="R54" s="5" t="s">
        <v>273</v>
      </c>
      <c r="S54" s="5" t="s">
        <v>2912</v>
      </c>
      <c r="T54" s="5">
        <v>73071</v>
      </c>
      <c r="U54" s="8">
        <v>42009</v>
      </c>
      <c r="V54" s="29" t="str">
        <f>TEXT(Table_1[[#This Row],[Order Date]], "DDD")</f>
        <v>Mon</v>
      </c>
      <c r="W54" s="8">
        <v>42010</v>
      </c>
      <c r="X54" s="7">
        <f>Table_1[[#This Row],[Ship Date]]-Table_1[[#This Row],[Order Date]]</f>
        <v>1</v>
      </c>
      <c r="Y54" s="15">
        <v>1507.6431</v>
      </c>
      <c r="Z54" s="5">
        <v>10</v>
      </c>
      <c r="AA54" s="15">
        <v>2184.9899999999998</v>
      </c>
      <c r="AB54" s="5">
        <v>85914</v>
      </c>
      <c r="AC54" s="5">
        <f>IF(COUNTIF($AB$2:AB54, AB54) = 1, 1, 0)</f>
        <v>0</v>
      </c>
      <c r="AD54" s="15">
        <f>'Formated Data'!$G54-'Formated Data'!$E54</f>
        <v>209.82</v>
      </c>
      <c r="AE54" s="5" t="str" cm="1">
        <f t="array" ref="AE54">_xlfn.IFS('Formated Data'!$Q54="Central","Chris",'Formated Data'!$Q54="East","Erin",'Formated Data'!$Q54="South","Sam",'Formated Data'!$Q54="West","William")</f>
        <v>Chris</v>
      </c>
    </row>
    <row r="55" spans="1:31" ht="15.75" customHeight="1" x14ac:dyDescent="0.45">
      <c r="A55" s="5">
        <v>2630</v>
      </c>
      <c r="B55" s="5">
        <f>IF(COUNTIF($A$2:A55, A55) = 1, 1, 0)</f>
        <v>0</v>
      </c>
      <c r="C55" s="5" t="s">
        <v>2913</v>
      </c>
      <c r="D55" s="5" t="s">
        <v>123</v>
      </c>
      <c r="E55" s="6">
        <v>0</v>
      </c>
      <c r="F55" s="6" t="str">
        <f>IF(Table_1[[#This Row],[Discount]] &gt; 0, "After Discount", " No Discount")</f>
        <v xml:space="preserve"> No Discount</v>
      </c>
      <c r="G55" s="6">
        <v>145.44999999999999</v>
      </c>
      <c r="H55" s="6">
        <v>17.850000000000001</v>
      </c>
      <c r="I55" s="5" t="s">
        <v>119</v>
      </c>
      <c r="J55" s="5" t="s">
        <v>51</v>
      </c>
      <c r="K55" s="5" t="s">
        <v>7</v>
      </c>
      <c r="L55" s="5" t="s">
        <v>118</v>
      </c>
      <c r="M55" s="5" t="s">
        <v>152</v>
      </c>
      <c r="N55" s="5" t="s">
        <v>1975</v>
      </c>
      <c r="O55" s="6">
        <v>0.56000000000000005</v>
      </c>
      <c r="P55" s="5" t="s">
        <v>3</v>
      </c>
      <c r="Q55" s="5" t="s">
        <v>70</v>
      </c>
      <c r="R55" s="5" t="s">
        <v>273</v>
      </c>
      <c r="S55" s="5" t="s">
        <v>2912</v>
      </c>
      <c r="T55" s="5">
        <v>73071</v>
      </c>
      <c r="U55" s="8">
        <v>42009</v>
      </c>
      <c r="V55" s="29" t="str">
        <f>TEXT(Table_1[[#This Row],[Order Date]], "DDD")</f>
        <v>Mon</v>
      </c>
      <c r="W55" s="8">
        <v>42011</v>
      </c>
      <c r="X55" s="7">
        <f>Table_1[[#This Row],[Ship Date]]-Table_1[[#This Row],[Order Date]]</f>
        <v>2</v>
      </c>
      <c r="Y55" s="15">
        <v>801.74680000000001</v>
      </c>
      <c r="Z55" s="5">
        <v>8</v>
      </c>
      <c r="AA55" s="15">
        <v>1191.2</v>
      </c>
      <c r="AB55" s="5">
        <v>85914</v>
      </c>
      <c r="AC55" s="5">
        <f>IF(COUNTIF($AB$2:AB55, AB55) = 1, 1, 0)</f>
        <v>0</v>
      </c>
      <c r="AD55" s="15">
        <f>'Formated Data'!$G55-'Formated Data'!$E55</f>
        <v>145.44999999999999</v>
      </c>
      <c r="AE55" s="5" t="str" cm="1">
        <f t="array" ref="AE55">_xlfn.IFS('Formated Data'!$Q55="Central","Chris",'Formated Data'!$Q55="East","Erin",'Formated Data'!$Q55="South","Sam",'Formated Data'!$Q55="West","William")</f>
        <v>Chris</v>
      </c>
    </row>
    <row r="56" spans="1:31" ht="15.75" customHeight="1" x14ac:dyDescent="0.45">
      <c r="A56" s="5">
        <v>2206</v>
      </c>
      <c r="B56" s="5">
        <f>IF(COUNTIF($A$2:A56, A56) = 1, 1, 0)</f>
        <v>1</v>
      </c>
      <c r="C56" s="5" t="s">
        <v>2940</v>
      </c>
      <c r="D56" s="5" t="s">
        <v>56</v>
      </c>
      <c r="E56" s="6">
        <v>0.03</v>
      </c>
      <c r="F56" s="6" t="str">
        <f>IF(Table_1[[#This Row],[Discount]] &gt; 0, "After Discount", " No Discount")</f>
        <v>After Discount</v>
      </c>
      <c r="G56" s="6">
        <v>28.48</v>
      </c>
      <c r="H56" s="6">
        <v>1.99</v>
      </c>
      <c r="I56" s="5" t="s">
        <v>9</v>
      </c>
      <c r="J56" s="5" t="s">
        <v>8</v>
      </c>
      <c r="K56" s="5" t="s">
        <v>7</v>
      </c>
      <c r="L56" s="5" t="s">
        <v>15</v>
      </c>
      <c r="M56" s="5" t="s">
        <v>50</v>
      </c>
      <c r="N56" s="5" t="s">
        <v>2261</v>
      </c>
      <c r="O56" s="6">
        <v>0.4</v>
      </c>
      <c r="P56" s="5" t="s">
        <v>3</v>
      </c>
      <c r="Q56" s="5" t="s">
        <v>70</v>
      </c>
      <c r="R56" s="5" t="s">
        <v>126</v>
      </c>
      <c r="S56" s="5" t="s">
        <v>2938</v>
      </c>
      <c r="T56" s="5">
        <v>50501</v>
      </c>
      <c r="U56" s="8">
        <v>42009</v>
      </c>
      <c r="V56" s="29" t="str">
        <f>TEXT(Table_1[[#This Row],[Order Date]], "DDD")</f>
        <v>Mon</v>
      </c>
      <c r="W56" s="8">
        <v>42010</v>
      </c>
      <c r="X56" s="7">
        <f>Table_1[[#This Row],[Ship Date]]-Table_1[[#This Row],[Order Date]]</f>
        <v>1</v>
      </c>
      <c r="Y56" s="15">
        <v>-35.290399999999998</v>
      </c>
      <c r="Z56" s="5">
        <v>2</v>
      </c>
      <c r="AA56" s="15">
        <v>55.25</v>
      </c>
      <c r="AB56" s="5">
        <v>86258</v>
      </c>
      <c r="AC56" s="5">
        <f>IF(COUNTIF($AB$2:AB56, AB56) = 1, 1, 0)</f>
        <v>1</v>
      </c>
      <c r="AD56" s="15">
        <f>'Formated Data'!$G56-'Formated Data'!$E56</f>
        <v>28.45</v>
      </c>
      <c r="AE56" s="5" t="str" cm="1">
        <f t="array" ref="AE56">_xlfn.IFS('Formated Data'!$Q56="Central","Chris",'Formated Data'!$Q56="East","Erin",'Formated Data'!$Q56="South","Sam",'Formated Data'!$Q56="West","William")</f>
        <v>Chris</v>
      </c>
    </row>
    <row r="57" spans="1:31" ht="15.75" customHeight="1" x14ac:dyDescent="0.45">
      <c r="A57" s="5">
        <v>2206</v>
      </c>
      <c r="B57" s="5">
        <f>IF(COUNTIF($A$2:A57, A57) = 1, 1, 0)</f>
        <v>0</v>
      </c>
      <c r="C57" s="5" t="s">
        <v>2940</v>
      </c>
      <c r="D57" s="5" t="s">
        <v>56</v>
      </c>
      <c r="E57" s="6">
        <v>0.01</v>
      </c>
      <c r="F57" s="6" t="str">
        <f>IF(Table_1[[#This Row],[Discount]] &gt; 0, "After Discount", " No Discount")</f>
        <v>After Discount</v>
      </c>
      <c r="G57" s="6">
        <v>205.99</v>
      </c>
      <c r="H57" s="6">
        <v>5.99</v>
      </c>
      <c r="I57" s="5" t="s">
        <v>9</v>
      </c>
      <c r="J57" s="5" t="s">
        <v>8</v>
      </c>
      <c r="K57" s="5" t="s">
        <v>7</v>
      </c>
      <c r="L57" s="5" t="s">
        <v>6</v>
      </c>
      <c r="M57" s="5" t="s">
        <v>5</v>
      </c>
      <c r="N57" s="5" t="s">
        <v>2939</v>
      </c>
      <c r="O57" s="6">
        <v>0.59</v>
      </c>
      <c r="P57" s="5" t="s">
        <v>3</v>
      </c>
      <c r="Q57" s="5" t="s">
        <v>70</v>
      </c>
      <c r="R57" s="5" t="s">
        <v>126</v>
      </c>
      <c r="S57" s="5" t="s">
        <v>2938</v>
      </c>
      <c r="T57" s="5">
        <v>50501</v>
      </c>
      <c r="U57" s="8">
        <v>42009</v>
      </c>
      <c r="V57" s="29" t="str">
        <f>TEXT(Table_1[[#This Row],[Order Date]], "DDD")</f>
        <v>Mon</v>
      </c>
      <c r="W57" s="8">
        <v>42011</v>
      </c>
      <c r="X57" s="7">
        <f>Table_1[[#This Row],[Ship Date]]-Table_1[[#This Row],[Order Date]]</f>
        <v>2</v>
      </c>
      <c r="Y57" s="15">
        <v>-74.883600000000001</v>
      </c>
      <c r="Z57" s="5">
        <v>3</v>
      </c>
      <c r="AA57" s="15">
        <v>551.22</v>
      </c>
      <c r="AB57" s="5">
        <v>86258</v>
      </c>
      <c r="AC57" s="5">
        <f>IF(COUNTIF($AB$2:AB57, AB57) = 1, 1, 0)</f>
        <v>0</v>
      </c>
      <c r="AD57" s="15">
        <f>'Formated Data'!$G57-'Formated Data'!$E57</f>
        <v>205.98000000000002</v>
      </c>
      <c r="AE57" s="5" t="str" cm="1">
        <f t="array" ref="AE57">_xlfn.IFS('Formated Data'!$Q57="Central","Chris",'Formated Data'!$Q57="East","Erin",'Formated Data'!$Q57="South","Sam",'Formated Data'!$Q57="West","William")</f>
        <v>Chris</v>
      </c>
    </row>
    <row r="58" spans="1:31" ht="15.75" customHeight="1" x14ac:dyDescent="0.45">
      <c r="A58" s="5">
        <v>3125</v>
      </c>
      <c r="B58" s="5">
        <f>IF(COUNTIF($A$2:A58, A58) = 1, 1, 0)</f>
        <v>1</v>
      </c>
      <c r="C58" s="5" t="s">
        <v>2937</v>
      </c>
      <c r="D58" s="5" t="s">
        <v>56</v>
      </c>
      <c r="E58" s="6">
        <v>0.08</v>
      </c>
      <c r="F58" s="6" t="str">
        <f>IF(Table_1[[#This Row],[Discount]] &gt; 0, "After Discount", " No Discount")</f>
        <v>After Discount</v>
      </c>
      <c r="G58" s="6">
        <v>120.97</v>
      </c>
      <c r="H58" s="6">
        <v>26.3</v>
      </c>
      <c r="I58" s="5" t="s">
        <v>119</v>
      </c>
      <c r="J58" s="5" t="s">
        <v>16</v>
      </c>
      <c r="K58" s="5" t="s">
        <v>7</v>
      </c>
      <c r="L58" s="5" t="s">
        <v>118</v>
      </c>
      <c r="M58" s="5" t="s">
        <v>152</v>
      </c>
      <c r="N58" s="5" t="s">
        <v>2936</v>
      </c>
      <c r="O58" s="6">
        <v>0.38</v>
      </c>
      <c r="P58" s="5" t="s">
        <v>3</v>
      </c>
      <c r="Q58" s="5" t="s">
        <v>70</v>
      </c>
      <c r="R58" s="5" t="s">
        <v>260</v>
      </c>
      <c r="S58" s="5" t="s">
        <v>2935</v>
      </c>
      <c r="T58" s="5">
        <v>60056</v>
      </c>
      <c r="U58" s="8">
        <v>42009</v>
      </c>
      <c r="V58" s="29" t="str">
        <f>TEXT(Table_1[[#This Row],[Order Date]], "DDD")</f>
        <v>Mon</v>
      </c>
      <c r="W58" s="8">
        <v>42011</v>
      </c>
      <c r="X58" s="7">
        <f>Table_1[[#This Row],[Ship Date]]-Table_1[[#This Row],[Order Date]]</f>
        <v>2</v>
      </c>
      <c r="Y58" s="15">
        <v>-233.840688</v>
      </c>
      <c r="Z58" s="5">
        <v>2</v>
      </c>
      <c r="AA58" s="15">
        <v>233.58</v>
      </c>
      <c r="AB58" s="5">
        <v>87285</v>
      </c>
      <c r="AC58" s="5">
        <f>IF(COUNTIF($AB$2:AB58, AB58) = 1, 1, 0)</f>
        <v>1</v>
      </c>
      <c r="AD58" s="15">
        <f>'Formated Data'!$G58-'Formated Data'!$E58</f>
        <v>120.89</v>
      </c>
      <c r="AE58" s="5" t="str" cm="1">
        <f t="array" ref="AE58">_xlfn.IFS('Formated Data'!$Q58="Central","Chris",'Formated Data'!$Q58="East","Erin",'Formated Data'!$Q58="South","Sam",'Formated Data'!$Q58="West","William")</f>
        <v>Chris</v>
      </c>
    </row>
    <row r="59" spans="1:31" ht="15.75" customHeight="1" x14ac:dyDescent="0.45">
      <c r="A59" s="5">
        <v>451</v>
      </c>
      <c r="B59" s="5">
        <f>IF(COUNTIF($A$2:A59, A59) = 1, 1, 0)</f>
        <v>1</v>
      </c>
      <c r="C59" s="5" t="s">
        <v>827</v>
      </c>
      <c r="D59" s="5" t="s">
        <v>30</v>
      </c>
      <c r="E59" s="6">
        <v>0.01</v>
      </c>
      <c r="F59" s="6" t="str">
        <f>IF(Table_1[[#This Row],[Discount]] &gt; 0, "After Discount", " No Discount")</f>
        <v>After Discount</v>
      </c>
      <c r="G59" s="6">
        <v>8.8800000000000008</v>
      </c>
      <c r="H59" s="6">
        <v>6.28</v>
      </c>
      <c r="I59" s="5" t="s">
        <v>9</v>
      </c>
      <c r="J59" s="5" t="s">
        <v>16</v>
      </c>
      <c r="K59" s="5" t="s">
        <v>24</v>
      </c>
      <c r="L59" s="5" t="s">
        <v>106</v>
      </c>
      <c r="M59" s="5" t="s">
        <v>5</v>
      </c>
      <c r="N59" s="5" t="s">
        <v>505</v>
      </c>
      <c r="O59" s="6">
        <v>0.35</v>
      </c>
      <c r="P59" s="5" t="s">
        <v>3</v>
      </c>
      <c r="Q59" s="5" t="s">
        <v>48</v>
      </c>
      <c r="R59" s="5" t="s">
        <v>54</v>
      </c>
      <c r="S59" s="5" t="s">
        <v>825</v>
      </c>
      <c r="T59" s="5">
        <v>94024</v>
      </c>
      <c r="U59" s="8">
        <v>42009</v>
      </c>
      <c r="V59" s="29" t="str">
        <f>TEXT(Table_1[[#This Row],[Order Date]], "DDD")</f>
        <v>Mon</v>
      </c>
      <c r="W59" s="8">
        <v>42014</v>
      </c>
      <c r="X59" s="7">
        <f>Table_1[[#This Row],[Ship Date]]-Table_1[[#This Row],[Order Date]]</f>
        <v>5</v>
      </c>
      <c r="Y59" s="15">
        <v>-15.456</v>
      </c>
      <c r="Z59" s="5">
        <v>2</v>
      </c>
      <c r="AA59" s="15">
        <v>19.86</v>
      </c>
      <c r="AB59" s="5">
        <v>86013</v>
      </c>
      <c r="AC59" s="5">
        <f>IF(COUNTIF($AB$2:AB59, AB59) = 1, 1, 0)</f>
        <v>1</v>
      </c>
      <c r="AD59" s="15">
        <f>'Formated Data'!$G59-'Formated Data'!$E59</f>
        <v>8.870000000000001</v>
      </c>
      <c r="AE59" s="5" t="str" cm="1">
        <f t="array" ref="AE59">_xlfn.IFS('Formated Data'!$Q59="Central","Chris",'Formated Data'!$Q59="East","Erin",'Formated Data'!$Q59="South","Sam",'Formated Data'!$Q59="West","William")</f>
        <v>William</v>
      </c>
    </row>
    <row r="60" spans="1:31" ht="15.75" customHeight="1" x14ac:dyDescent="0.45">
      <c r="A60" s="5">
        <v>451</v>
      </c>
      <c r="B60" s="5">
        <f>IF(COUNTIF($A$2:A60, A60) = 1, 1, 0)</f>
        <v>0</v>
      </c>
      <c r="C60" s="5" t="s">
        <v>827</v>
      </c>
      <c r="D60" s="5" t="s">
        <v>30</v>
      </c>
      <c r="E60" s="6">
        <v>0.06</v>
      </c>
      <c r="F60" s="6" t="str">
        <f>IF(Table_1[[#This Row],[Discount]] &gt; 0, "After Discount", " No Discount")</f>
        <v>After Discount</v>
      </c>
      <c r="G60" s="6">
        <v>2.88</v>
      </c>
      <c r="H60" s="6">
        <v>0.99</v>
      </c>
      <c r="I60" s="5" t="s">
        <v>9</v>
      </c>
      <c r="J60" s="5" t="s">
        <v>16</v>
      </c>
      <c r="K60" s="5" t="s">
        <v>24</v>
      </c>
      <c r="L60" s="5" t="s">
        <v>144</v>
      </c>
      <c r="M60" s="5" t="s">
        <v>5</v>
      </c>
      <c r="N60" s="5" t="s">
        <v>1987</v>
      </c>
      <c r="O60" s="6">
        <v>0.36</v>
      </c>
      <c r="P60" s="5" t="s">
        <v>3</v>
      </c>
      <c r="Q60" s="5" t="s">
        <v>48</v>
      </c>
      <c r="R60" s="5" t="s">
        <v>54</v>
      </c>
      <c r="S60" s="5" t="s">
        <v>825</v>
      </c>
      <c r="T60" s="5">
        <v>94024</v>
      </c>
      <c r="U60" s="8">
        <v>42009</v>
      </c>
      <c r="V60" s="29" t="str">
        <f>TEXT(Table_1[[#This Row],[Order Date]], "DDD")</f>
        <v>Mon</v>
      </c>
      <c r="W60" s="8">
        <v>42018</v>
      </c>
      <c r="X60" s="7">
        <f>Table_1[[#This Row],[Ship Date]]-Table_1[[#This Row],[Order Date]]</f>
        <v>9</v>
      </c>
      <c r="Y60" s="15">
        <v>16.049399999999999</v>
      </c>
      <c r="Z60" s="5">
        <v>8</v>
      </c>
      <c r="AA60" s="15">
        <v>23.26</v>
      </c>
      <c r="AB60" s="5">
        <v>86013</v>
      </c>
      <c r="AC60" s="5">
        <f>IF(COUNTIF($AB$2:AB60, AB60) = 1, 1, 0)</f>
        <v>0</v>
      </c>
      <c r="AD60" s="15">
        <f>'Formated Data'!$G60-'Formated Data'!$E60</f>
        <v>2.82</v>
      </c>
      <c r="AE60" s="5" t="str" cm="1">
        <f t="array" ref="AE60">_xlfn.IFS('Formated Data'!$Q60="Central","Chris",'Formated Data'!$Q60="East","Erin",'Formated Data'!$Q60="South","Sam",'Formated Data'!$Q60="West","William")</f>
        <v>William</v>
      </c>
    </row>
    <row r="61" spans="1:31" ht="15.75" customHeight="1" x14ac:dyDescent="0.45">
      <c r="A61" s="5">
        <v>1314</v>
      </c>
      <c r="B61" s="5">
        <f>IF(COUNTIF($A$2:A61, A61) = 1, 1, 0)</f>
        <v>1</v>
      </c>
      <c r="C61" s="5" t="s">
        <v>1844</v>
      </c>
      <c r="D61" s="5" t="s">
        <v>30</v>
      </c>
      <c r="E61" s="6">
        <v>0.05</v>
      </c>
      <c r="F61" s="6" t="str">
        <f>IF(Table_1[[#This Row],[Discount]] &gt; 0, "After Discount", " No Discount")</f>
        <v>After Discount</v>
      </c>
      <c r="G61" s="6">
        <v>80.98</v>
      </c>
      <c r="H61" s="6">
        <v>35</v>
      </c>
      <c r="I61" s="5" t="s">
        <v>9</v>
      </c>
      <c r="J61" s="5" t="s">
        <v>16</v>
      </c>
      <c r="K61" s="5" t="s">
        <v>24</v>
      </c>
      <c r="L61" s="5" t="s">
        <v>23</v>
      </c>
      <c r="M61" s="5" t="s">
        <v>42</v>
      </c>
      <c r="N61" s="5" t="s">
        <v>2142</v>
      </c>
      <c r="O61" s="6">
        <v>0.81</v>
      </c>
      <c r="P61" s="5" t="s">
        <v>3</v>
      </c>
      <c r="Q61" s="5" t="s">
        <v>48</v>
      </c>
      <c r="R61" s="5" t="s">
        <v>54</v>
      </c>
      <c r="S61" s="5" t="s">
        <v>62</v>
      </c>
      <c r="T61" s="5">
        <v>90058</v>
      </c>
      <c r="U61" s="8">
        <v>42009</v>
      </c>
      <c r="V61" s="29" t="str">
        <f>TEXT(Table_1[[#This Row],[Order Date]], "DDD")</f>
        <v>Mon</v>
      </c>
      <c r="W61" s="8">
        <v>42013</v>
      </c>
      <c r="X61" s="7">
        <f>Table_1[[#This Row],[Ship Date]]-Table_1[[#This Row],[Order Date]]</f>
        <v>4</v>
      </c>
      <c r="Y61" s="15">
        <v>-746.44</v>
      </c>
      <c r="Z61" s="5">
        <v>34</v>
      </c>
      <c r="AA61" s="15">
        <v>2710.47</v>
      </c>
      <c r="AB61" s="5">
        <v>27013</v>
      </c>
      <c r="AC61" s="5">
        <f>IF(COUNTIF($AB$2:AB61, AB61) = 1, 1, 0)</f>
        <v>1</v>
      </c>
      <c r="AD61" s="15">
        <f>'Formated Data'!$G61-'Formated Data'!$E61</f>
        <v>80.930000000000007</v>
      </c>
      <c r="AE61" s="5" t="str" cm="1">
        <f t="array" ref="AE61">_xlfn.IFS('Formated Data'!$Q61="Central","Chris",'Formated Data'!$Q61="East","Erin",'Formated Data'!$Q61="South","Sam",'Formated Data'!$Q61="West","William")</f>
        <v>William</v>
      </c>
    </row>
    <row r="62" spans="1:31" ht="15.75" customHeight="1" x14ac:dyDescent="0.45">
      <c r="A62" s="5">
        <v>1314</v>
      </c>
      <c r="B62" s="5">
        <f>IF(COUNTIF($A$2:A62, A62) = 1, 1, 0)</f>
        <v>0</v>
      </c>
      <c r="C62" s="5" t="s">
        <v>1844</v>
      </c>
      <c r="D62" s="5" t="s">
        <v>30</v>
      </c>
      <c r="E62" s="6">
        <v>0.05</v>
      </c>
      <c r="F62" s="6" t="str">
        <f>IF(Table_1[[#This Row],[Discount]] &gt; 0, "After Discount", " No Discount")</f>
        <v>After Discount</v>
      </c>
      <c r="G62" s="6">
        <v>279.48</v>
      </c>
      <c r="H62" s="6">
        <v>35</v>
      </c>
      <c r="I62" s="5" t="s">
        <v>9</v>
      </c>
      <c r="J62" s="5" t="s">
        <v>16</v>
      </c>
      <c r="K62" s="5" t="s">
        <v>24</v>
      </c>
      <c r="L62" s="5" t="s">
        <v>23</v>
      </c>
      <c r="M62" s="5" t="s">
        <v>42</v>
      </c>
      <c r="N62" s="5" t="s">
        <v>1091</v>
      </c>
      <c r="O62" s="6">
        <v>0.8</v>
      </c>
      <c r="P62" s="5" t="s">
        <v>3</v>
      </c>
      <c r="Q62" s="5" t="s">
        <v>48</v>
      </c>
      <c r="R62" s="5" t="s">
        <v>54</v>
      </c>
      <c r="S62" s="5" t="s">
        <v>62</v>
      </c>
      <c r="T62" s="5">
        <v>90058</v>
      </c>
      <c r="U62" s="8">
        <v>42009</v>
      </c>
      <c r="V62" s="29" t="str">
        <f>TEXT(Table_1[[#This Row],[Order Date]], "DDD")</f>
        <v>Mon</v>
      </c>
      <c r="W62" s="8">
        <v>42009</v>
      </c>
      <c r="X62" s="7">
        <f>Table_1[[#This Row],[Ship Date]]-Table_1[[#This Row],[Order Date]]</f>
        <v>0</v>
      </c>
      <c r="Y62" s="15">
        <v>-274.95</v>
      </c>
      <c r="Z62" s="5">
        <v>31</v>
      </c>
      <c r="AA62" s="15">
        <v>8354.73</v>
      </c>
      <c r="AB62" s="5">
        <v>27013</v>
      </c>
      <c r="AC62" s="5">
        <f>IF(COUNTIF($AB$2:AB62, AB62) = 1, 1, 0)</f>
        <v>0</v>
      </c>
      <c r="AD62" s="15">
        <f>'Formated Data'!$G62-'Formated Data'!$E62</f>
        <v>279.43</v>
      </c>
      <c r="AE62" s="5" t="str" cm="1">
        <f t="array" ref="AE62">_xlfn.IFS('Formated Data'!$Q62="Central","Chris",'Formated Data'!$Q62="East","Erin",'Formated Data'!$Q62="South","Sam",'Formated Data'!$Q62="West","William")</f>
        <v>William</v>
      </c>
    </row>
    <row r="63" spans="1:31" ht="15.75" customHeight="1" x14ac:dyDescent="0.45">
      <c r="A63" s="5">
        <v>1316</v>
      </c>
      <c r="B63" s="5">
        <f>IF(COUNTIF($A$2:A63, A63) = 1, 1, 0)</f>
        <v>1</v>
      </c>
      <c r="C63" s="5" t="s">
        <v>1840</v>
      </c>
      <c r="D63" s="5" t="s">
        <v>30</v>
      </c>
      <c r="E63" s="6">
        <v>0.05</v>
      </c>
      <c r="F63" s="6" t="str">
        <f>IF(Table_1[[#This Row],[Discount]] &gt; 0, "After Discount", " No Discount")</f>
        <v>After Discount</v>
      </c>
      <c r="G63" s="6">
        <v>80.98</v>
      </c>
      <c r="H63" s="6">
        <v>35</v>
      </c>
      <c r="I63" s="5" t="s">
        <v>9</v>
      </c>
      <c r="J63" s="5" t="s">
        <v>16</v>
      </c>
      <c r="K63" s="5" t="s">
        <v>24</v>
      </c>
      <c r="L63" s="5" t="s">
        <v>23</v>
      </c>
      <c r="M63" s="5" t="s">
        <v>42</v>
      </c>
      <c r="N63" s="5" t="s">
        <v>2142</v>
      </c>
      <c r="O63" s="6">
        <v>0.81</v>
      </c>
      <c r="P63" s="5" t="s">
        <v>3</v>
      </c>
      <c r="Q63" s="5" t="s">
        <v>48</v>
      </c>
      <c r="R63" s="5" t="s">
        <v>296</v>
      </c>
      <c r="S63" s="5" t="s">
        <v>1839</v>
      </c>
      <c r="T63" s="5">
        <v>80022</v>
      </c>
      <c r="U63" s="8">
        <v>42009</v>
      </c>
      <c r="V63" s="29" t="str">
        <f>TEXT(Table_1[[#This Row],[Order Date]], "DDD")</f>
        <v>Mon</v>
      </c>
      <c r="W63" s="8">
        <v>42013</v>
      </c>
      <c r="X63" s="7">
        <f>Table_1[[#This Row],[Ship Date]]-Table_1[[#This Row],[Order Date]]</f>
        <v>4</v>
      </c>
      <c r="Y63" s="15">
        <v>-746.44</v>
      </c>
      <c r="Z63" s="5">
        <v>8</v>
      </c>
      <c r="AA63" s="15">
        <v>637.76</v>
      </c>
      <c r="AB63" s="5">
        <v>87603</v>
      </c>
      <c r="AC63" s="5">
        <f>IF(COUNTIF($AB$2:AB63, AB63) = 1, 1, 0)</f>
        <v>1</v>
      </c>
      <c r="AD63" s="15">
        <f>'Formated Data'!$G63-'Formated Data'!$E63</f>
        <v>80.930000000000007</v>
      </c>
      <c r="AE63" s="5" t="str" cm="1">
        <f t="array" ref="AE63">_xlfn.IFS('Formated Data'!$Q63="Central","Chris",'Formated Data'!$Q63="East","Erin",'Formated Data'!$Q63="South","Sam",'Formated Data'!$Q63="West","William")</f>
        <v>William</v>
      </c>
    </row>
    <row r="64" spans="1:31" ht="15.75" customHeight="1" x14ac:dyDescent="0.45">
      <c r="A64" s="5">
        <v>1316</v>
      </c>
      <c r="B64" s="5">
        <f>IF(COUNTIF($A$2:A64, A64) = 1, 1, 0)</f>
        <v>0</v>
      </c>
      <c r="C64" s="5" t="s">
        <v>1840</v>
      </c>
      <c r="D64" s="5" t="s">
        <v>30</v>
      </c>
      <c r="E64" s="6">
        <v>0.05</v>
      </c>
      <c r="F64" s="6" t="str">
        <f>IF(Table_1[[#This Row],[Discount]] &gt; 0, "After Discount", " No Discount")</f>
        <v>After Discount</v>
      </c>
      <c r="G64" s="6">
        <v>279.48</v>
      </c>
      <c r="H64" s="6">
        <v>35</v>
      </c>
      <c r="I64" s="5" t="s">
        <v>9</v>
      </c>
      <c r="J64" s="5" t="s">
        <v>16</v>
      </c>
      <c r="K64" s="5" t="s">
        <v>24</v>
      </c>
      <c r="L64" s="5" t="s">
        <v>23</v>
      </c>
      <c r="M64" s="5" t="s">
        <v>42</v>
      </c>
      <c r="N64" s="5" t="s">
        <v>1091</v>
      </c>
      <c r="O64" s="6">
        <v>0.8</v>
      </c>
      <c r="P64" s="5" t="s">
        <v>3</v>
      </c>
      <c r="Q64" s="5" t="s">
        <v>48</v>
      </c>
      <c r="R64" s="5" t="s">
        <v>296</v>
      </c>
      <c r="S64" s="5" t="s">
        <v>1839</v>
      </c>
      <c r="T64" s="5">
        <v>80022</v>
      </c>
      <c r="U64" s="8">
        <v>42009</v>
      </c>
      <c r="V64" s="29" t="str">
        <f>TEXT(Table_1[[#This Row],[Order Date]], "DDD")</f>
        <v>Mon</v>
      </c>
      <c r="W64" s="8">
        <v>42009</v>
      </c>
      <c r="X64" s="7">
        <f>Table_1[[#This Row],[Ship Date]]-Table_1[[#This Row],[Order Date]]</f>
        <v>0</v>
      </c>
      <c r="Y64" s="15">
        <v>-274.95</v>
      </c>
      <c r="Z64" s="5">
        <v>8</v>
      </c>
      <c r="AA64" s="15">
        <v>2156.06</v>
      </c>
      <c r="AB64" s="5">
        <v>87603</v>
      </c>
      <c r="AC64" s="5">
        <f>IF(COUNTIF($AB$2:AB64, AB64) = 1, 1, 0)</f>
        <v>0</v>
      </c>
      <c r="AD64" s="15">
        <f>'Formated Data'!$G64-'Formated Data'!$E64</f>
        <v>279.43</v>
      </c>
      <c r="AE64" s="5" t="str" cm="1">
        <f t="array" ref="AE64">_xlfn.IFS('Formated Data'!$Q64="Central","Chris",'Formated Data'!$Q64="East","Erin",'Formated Data'!$Q64="South","Sam",'Formated Data'!$Q64="West","William")</f>
        <v>William</v>
      </c>
    </row>
    <row r="65" spans="1:31" ht="15.75" customHeight="1" x14ac:dyDescent="0.45">
      <c r="A65" s="5">
        <v>3331</v>
      </c>
      <c r="B65" s="5">
        <f>IF(COUNTIF($A$2:A65, A65) = 1, 1, 0)</f>
        <v>1</v>
      </c>
      <c r="C65" s="5" t="s">
        <v>2878</v>
      </c>
      <c r="D65" s="5" t="s">
        <v>72</v>
      </c>
      <c r="E65" s="6">
        <v>0.09</v>
      </c>
      <c r="F65" s="6" t="str">
        <f>IF(Table_1[[#This Row],[Discount]] &gt; 0, "After Discount", " No Discount")</f>
        <v>After Discount</v>
      </c>
      <c r="G65" s="6">
        <v>5.98</v>
      </c>
      <c r="H65" s="6">
        <v>4.6900000000000004</v>
      </c>
      <c r="I65" s="5" t="s">
        <v>9</v>
      </c>
      <c r="J65" s="5" t="s">
        <v>39</v>
      </c>
      <c r="K65" s="5" t="s">
        <v>24</v>
      </c>
      <c r="L65" s="5" t="s">
        <v>23</v>
      </c>
      <c r="M65" s="5" t="s">
        <v>5</v>
      </c>
      <c r="N65" s="5" t="s">
        <v>2499</v>
      </c>
      <c r="O65" s="6">
        <v>0.68</v>
      </c>
      <c r="P65" s="5" t="s">
        <v>3</v>
      </c>
      <c r="Q65" s="5" t="s">
        <v>21</v>
      </c>
      <c r="R65" s="5" t="s">
        <v>75</v>
      </c>
      <c r="S65" s="5" t="s">
        <v>2877</v>
      </c>
      <c r="T65" s="5">
        <v>32174</v>
      </c>
      <c r="U65" s="8">
        <v>42009</v>
      </c>
      <c r="V65" s="29" t="str">
        <f>TEXT(Table_1[[#This Row],[Order Date]], "DDD")</f>
        <v>Mon</v>
      </c>
      <c r="W65" s="8">
        <v>42010</v>
      </c>
      <c r="X65" s="7">
        <f>Table_1[[#This Row],[Ship Date]]-Table_1[[#This Row],[Order Date]]</f>
        <v>1</v>
      </c>
      <c r="Y65" s="15">
        <v>-781.13419999999996</v>
      </c>
      <c r="Z65" s="5">
        <v>11</v>
      </c>
      <c r="AA65" s="15">
        <v>65.849999999999994</v>
      </c>
      <c r="AB65" s="5">
        <v>86283</v>
      </c>
      <c r="AC65" s="5">
        <f>IF(COUNTIF($AB$2:AB65, AB65) = 1, 1, 0)</f>
        <v>1</v>
      </c>
      <c r="AD65" s="15">
        <f>'Formated Data'!$G65-'Formated Data'!$E65</f>
        <v>5.8900000000000006</v>
      </c>
      <c r="AE65" s="5" t="str" cm="1">
        <f t="array" ref="AE65">_xlfn.IFS('Formated Data'!$Q65="Central","Chris",'Formated Data'!$Q65="East","Erin",'Formated Data'!$Q65="South","Sam",'Formated Data'!$Q65="West","William")</f>
        <v>Sam</v>
      </c>
    </row>
    <row r="66" spans="1:31" ht="15.75" customHeight="1" x14ac:dyDescent="0.45">
      <c r="A66" s="5">
        <v>1085</v>
      </c>
      <c r="B66" s="5">
        <f>IF(COUNTIF($A$2:A66, A66) = 1, 1, 0)</f>
        <v>1</v>
      </c>
      <c r="C66" s="5" t="s">
        <v>1129</v>
      </c>
      <c r="D66" s="5" t="s">
        <v>10</v>
      </c>
      <c r="E66" s="6">
        <v>0.05</v>
      </c>
      <c r="F66" s="6" t="str">
        <f>IF(Table_1[[#This Row],[Discount]] &gt; 0, "After Discount", " No Discount")</f>
        <v>After Discount</v>
      </c>
      <c r="G66" s="6">
        <v>7.64</v>
      </c>
      <c r="H66" s="6">
        <v>5.83</v>
      </c>
      <c r="I66" s="5" t="s">
        <v>9</v>
      </c>
      <c r="J66" s="5" t="s">
        <v>16</v>
      </c>
      <c r="K66" s="5" t="s">
        <v>24</v>
      </c>
      <c r="L66" s="5" t="s">
        <v>38</v>
      </c>
      <c r="M66" s="5" t="s">
        <v>37</v>
      </c>
      <c r="N66" s="5" t="s">
        <v>402</v>
      </c>
      <c r="O66" s="6">
        <v>0.36</v>
      </c>
      <c r="P66" s="5" t="s">
        <v>3</v>
      </c>
      <c r="Q66" s="5" t="s">
        <v>2</v>
      </c>
      <c r="R66" s="5" t="s">
        <v>1</v>
      </c>
      <c r="S66" s="5" t="s">
        <v>1127</v>
      </c>
      <c r="T66" s="5">
        <v>11729</v>
      </c>
      <c r="U66" s="8">
        <v>42009</v>
      </c>
      <c r="V66" s="29" t="str">
        <f>TEXT(Table_1[[#This Row],[Order Date]], "DDD")</f>
        <v>Mon</v>
      </c>
      <c r="W66" s="8">
        <v>42010</v>
      </c>
      <c r="X66" s="7">
        <f>Table_1[[#This Row],[Ship Date]]-Table_1[[#This Row],[Order Date]]</f>
        <v>1</v>
      </c>
      <c r="Y66" s="15">
        <v>-40.275199999999998</v>
      </c>
      <c r="Z66" s="5">
        <v>6</v>
      </c>
      <c r="AA66" s="15">
        <v>47.18</v>
      </c>
      <c r="AB66" s="5">
        <v>86122</v>
      </c>
      <c r="AC66" s="5">
        <f>IF(COUNTIF($AB$2:AB66, AB66) = 1, 1, 0)</f>
        <v>1</v>
      </c>
      <c r="AD66" s="15">
        <f>'Formated Data'!$G66-'Formated Data'!$E66</f>
        <v>7.59</v>
      </c>
      <c r="AE66" s="5" t="str" cm="1">
        <f t="array" ref="AE66">_xlfn.IFS('Formated Data'!$Q66="Central","Chris",'Formated Data'!$Q66="East","Erin",'Formated Data'!$Q66="South","Sam",'Formated Data'!$Q66="West","William")</f>
        <v>Erin</v>
      </c>
    </row>
    <row r="67" spans="1:31" ht="15.75" customHeight="1" x14ac:dyDescent="0.45">
      <c r="A67" s="5">
        <v>2151</v>
      </c>
      <c r="B67" s="5">
        <f>IF(COUNTIF($A$2:A67, A67) = 1, 1, 0)</f>
        <v>1</v>
      </c>
      <c r="C67" s="5" t="s">
        <v>2513</v>
      </c>
      <c r="D67" s="5" t="s">
        <v>10</v>
      </c>
      <c r="E67" s="6">
        <v>0.08</v>
      </c>
      <c r="F67" s="6" t="str">
        <f>IF(Table_1[[#This Row],[Discount]] &gt; 0, "After Discount", " No Discount")</f>
        <v>After Discount</v>
      </c>
      <c r="G67" s="6">
        <v>243.98</v>
      </c>
      <c r="H67" s="6">
        <v>43.32</v>
      </c>
      <c r="I67" s="5" t="s">
        <v>119</v>
      </c>
      <c r="J67" s="5" t="s">
        <v>39</v>
      </c>
      <c r="K67" s="5" t="s">
        <v>29</v>
      </c>
      <c r="L67" s="5" t="s">
        <v>153</v>
      </c>
      <c r="M67" s="5" t="s">
        <v>152</v>
      </c>
      <c r="N67" s="5" t="s">
        <v>1208</v>
      </c>
      <c r="O67" s="6">
        <v>0.55000000000000004</v>
      </c>
      <c r="P67" s="5" t="s">
        <v>3</v>
      </c>
      <c r="Q67" s="5" t="s">
        <v>70</v>
      </c>
      <c r="R67" s="5" t="s">
        <v>126</v>
      </c>
      <c r="S67" s="5" t="s">
        <v>2512</v>
      </c>
      <c r="T67" s="5">
        <v>52001</v>
      </c>
      <c r="U67" s="8">
        <v>42009</v>
      </c>
      <c r="V67" s="29" t="str">
        <f>TEXT(Table_1[[#This Row],[Order Date]], "DDD")</f>
        <v>Mon</v>
      </c>
      <c r="W67" s="8">
        <v>42010</v>
      </c>
      <c r="X67" s="7">
        <f>Table_1[[#This Row],[Ship Date]]-Table_1[[#This Row],[Order Date]]</f>
        <v>1</v>
      </c>
      <c r="Y67" s="15">
        <v>-162.8244</v>
      </c>
      <c r="Z67" s="5">
        <v>1</v>
      </c>
      <c r="AA67" s="15">
        <v>248.84</v>
      </c>
      <c r="AB67" s="5">
        <v>90404</v>
      </c>
      <c r="AC67" s="5">
        <f>IF(COUNTIF($AB$2:AB67, AB67) = 1, 1, 0)</f>
        <v>1</v>
      </c>
      <c r="AD67" s="15">
        <f>'Formated Data'!$G67-'Formated Data'!$E67</f>
        <v>243.89999999999998</v>
      </c>
      <c r="AE67" s="5" t="str" cm="1">
        <f t="array" ref="AE67">_xlfn.IFS('Formated Data'!$Q67="Central","Chris",'Formated Data'!$Q67="East","Erin",'Formated Data'!$Q67="South","Sam",'Formated Data'!$Q67="West","William")</f>
        <v>Chris</v>
      </c>
    </row>
    <row r="68" spans="1:31" ht="15.75" customHeight="1" x14ac:dyDescent="0.45">
      <c r="A68" s="5">
        <v>1793</v>
      </c>
      <c r="B68" s="5">
        <f>IF(COUNTIF($A$2:A68, A68) = 1, 1, 0)</f>
        <v>1</v>
      </c>
      <c r="C68" s="5" t="s">
        <v>2934</v>
      </c>
      <c r="D68" s="5" t="s">
        <v>123</v>
      </c>
      <c r="E68" s="6">
        <v>0.04</v>
      </c>
      <c r="F68" s="6" t="str">
        <f>IF(Table_1[[#This Row],[Discount]] &gt; 0, "After Discount", " No Discount")</f>
        <v>After Discount</v>
      </c>
      <c r="G68" s="6">
        <v>880.98</v>
      </c>
      <c r="H68" s="6">
        <v>44.55</v>
      </c>
      <c r="I68" s="5" t="s">
        <v>119</v>
      </c>
      <c r="J68" s="5" t="s">
        <v>16</v>
      </c>
      <c r="K68" s="5" t="s">
        <v>29</v>
      </c>
      <c r="L68" s="5" t="s">
        <v>130</v>
      </c>
      <c r="M68" s="5" t="s">
        <v>117</v>
      </c>
      <c r="N68" s="5" t="s">
        <v>2410</v>
      </c>
      <c r="O68" s="6">
        <v>0.62</v>
      </c>
      <c r="P68" s="5" t="s">
        <v>3</v>
      </c>
      <c r="Q68" s="5" t="s">
        <v>70</v>
      </c>
      <c r="R68" s="5" t="s">
        <v>260</v>
      </c>
      <c r="S68" s="5" t="s">
        <v>2933</v>
      </c>
      <c r="T68" s="5">
        <v>61401</v>
      </c>
      <c r="U68" s="8">
        <v>42010</v>
      </c>
      <c r="V68" s="29" t="str">
        <f>TEXT(Table_1[[#This Row],[Order Date]], "DDD")</f>
        <v>Tue</v>
      </c>
      <c r="W68" s="8">
        <v>42011</v>
      </c>
      <c r="X68" s="7">
        <f>Table_1[[#This Row],[Ship Date]]-Table_1[[#This Row],[Order Date]]</f>
        <v>1</v>
      </c>
      <c r="Y68" s="15">
        <v>-13706.464</v>
      </c>
      <c r="Z68" s="5">
        <v>8</v>
      </c>
      <c r="AA68" s="15">
        <v>6968.9</v>
      </c>
      <c r="AB68" s="5">
        <v>87853</v>
      </c>
      <c r="AC68" s="5">
        <f>IF(COUNTIF($AB$2:AB68, AB68) = 1, 1, 0)</f>
        <v>1</v>
      </c>
      <c r="AD68" s="15">
        <f>'Formated Data'!$G68-'Formated Data'!$E68</f>
        <v>880.94</v>
      </c>
      <c r="AE68" s="5" t="str" cm="1">
        <f t="array" ref="AE68">_xlfn.IFS('Formated Data'!$Q68="Central","Chris",'Formated Data'!$Q68="East","Erin",'Formated Data'!$Q68="South","Sam",'Formated Data'!$Q68="West","William")</f>
        <v>Chris</v>
      </c>
    </row>
    <row r="69" spans="1:31" ht="15.75" customHeight="1" x14ac:dyDescent="0.45">
      <c r="A69" s="5">
        <v>2418</v>
      </c>
      <c r="B69" s="5">
        <f>IF(COUNTIF($A$2:A69, A69) = 1, 1, 0)</f>
        <v>1</v>
      </c>
      <c r="C69" s="5" t="s">
        <v>2874</v>
      </c>
      <c r="D69" s="5" t="s">
        <v>123</v>
      </c>
      <c r="E69" s="6">
        <v>0.03</v>
      </c>
      <c r="F69" s="6" t="str">
        <f>IF(Table_1[[#This Row],[Discount]] &gt; 0, "After Discount", " No Discount")</f>
        <v>After Discount</v>
      </c>
      <c r="G69" s="6">
        <v>2.1</v>
      </c>
      <c r="H69" s="6">
        <v>0.7</v>
      </c>
      <c r="I69" s="5" t="s">
        <v>9</v>
      </c>
      <c r="J69" s="5" t="s">
        <v>8</v>
      </c>
      <c r="K69" s="5" t="s">
        <v>24</v>
      </c>
      <c r="L69" s="5" t="s">
        <v>79</v>
      </c>
      <c r="M69" s="5" t="s">
        <v>37</v>
      </c>
      <c r="N69" s="5" t="s">
        <v>2932</v>
      </c>
      <c r="O69" s="6">
        <v>0.56999999999999995</v>
      </c>
      <c r="P69" s="5" t="s">
        <v>3</v>
      </c>
      <c r="Q69" s="5" t="s">
        <v>21</v>
      </c>
      <c r="R69" s="5" t="s">
        <v>20</v>
      </c>
      <c r="S69" s="5" t="s">
        <v>2873</v>
      </c>
      <c r="T69" s="5">
        <v>23805</v>
      </c>
      <c r="U69" s="8">
        <v>42010</v>
      </c>
      <c r="V69" s="29" t="str">
        <f>TEXT(Table_1[[#This Row],[Order Date]], "DDD")</f>
        <v>Tue</v>
      </c>
      <c r="W69" s="8">
        <v>42011</v>
      </c>
      <c r="X69" s="7">
        <f>Table_1[[#This Row],[Ship Date]]-Table_1[[#This Row],[Order Date]]</f>
        <v>1</v>
      </c>
      <c r="Y69" s="15">
        <v>-1473.9059999999999</v>
      </c>
      <c r="Z69" s="5">
        <v>4</v>
      </c>
      <c r="AA69" s="15">
        <v>8.7200000000000006</v>
      </c>
      <c r="AB69" s="5">
        <v>86750</v>
      </c>
      <c r="AC69" s="5">
        <f>IF(COUNTIF($AB$2:AB69, AB69) = 1, 1, 0)</f>
        <v>1</v>
      </c>
      <c r="AD69" s="15">
        <f>'Formated Data'!$G69-'Formated Data'!$E69</f>
        <v>2.0700000000000003</v>
      </c>
      <c r="AE69" s="5" t="str" cm="1">
        <f t="array" ref="AE69">_xlfn.IFS('Formated Data'!$Q69="Central","Chris",'Formated Data'!$Q69="East","Erin",'Formated Data'!$Q69="South","Sam",'Formated Data'!$Q69="West","William")</f>
        <v>Sam</v>
      </c>
    </row>
    <row r="70" spans="1:31" ht="15.75" customHeight="1" x14ac:dyDescent="0.45">
      <c r="A70" s="5">
        <v>1782</v>
      </c>
      <c r="B70" s="5">
        <f>IF(COUNTIF($A$2:A70, A70) = 1, 1, 0)</f>
        <v>1</v>
      </c>
      <c r="C70" s="5" t="s">
        <v>2931</v>
      </c>
      <c r="D70" s="5" t="s">
        <v>56</v>
      </c>
      <c r="E70" s="6">
        <v>0.03</v>
      </c>
      <c r="F70" s="6" t="str">
        <f>IF(Table_1[[#This Row],[Discount]] &gt; 0, "After Discount", " No Discount")</f>
        <v>After Discount</v>
      </c>
      <c r="G70" s="6">
        <v>3.28</v>
      </c>
      <c r="H70" s="6">
        <v>3.97</v>
      </c>
      <c r="I70" s="5" t="s">
        <v>9</v>
      </c>
      <c r="J70" s="5" t="s">
        <v>16</v>
      </c>
      <c r="K70" s="5" t="s">
        <v>24</v>
      </c>
      <c r="L70" s="5" t="s">
        <v>79</v>
      </c>
      <c r="M70" s="5" t="s">
        <v>37</v>
      </c>
      <c r="N70" s="5" t="s">
        <v>1423</v>
      </c>
      <c r="O70" s="6">
        <v>0.56000000000000005</v>
      </c>
      <c r="P70" s="5" t="s">
        <v>3</v>
      </c>
      <c r="Q70" s="5" t="s">
        <v>48</v>
      </c>
      <c r="R70" s="5" t="s">
        <v>54</v>
      </c>
      <c r="S70" s="5" t="s">
        <v>2930</v>
      </c>
      <c r="T70" s="5">
        <v>92672</v>
      </c>
      <c r="U70" s="8">
        <v>42010</v>
      </c>
      <c r="V70" s="29" t="str">
        <f>TEXT(Table_1[[#This Row],[Order Date]], "DDD")</f>
        <v>Tue</v>
      </c>
      <c r="W70" s="8">
        <v>42012</v>
      </c>
      <c r="X70" s="7">
        <f>Table_1[[#This Row],[Ship Date]]-Table_1[[#This Row],[Order Date]]</f>
        <v>2</v>
      </c>
      <c r="Y70" s="15">
        <v>-90.755600000000001</v>
      </c>
      <c r="Z70" s="5">
        <v>7</v>
      </c>
      <c r="AA70" s="15">
        <v>24.57</v>
      </c>
      <c r="AB70" s="5">
        <v>89856</v>
      </c>
      <c r="AC70" s="5">
        <f>IF(COUNTIF($AB$2:AB70, AB70) = 1, 1, 0)</f>
        <v>1</v>
      </c>
      <c r="AD70" s="15">
        <f>'Formated Data'!$G70-'Formated Data'!$E70</f>
        <v>3.25</v>
      </c>
      <c r="AE70" s="5" t="str" cm="1">
        <f t="array" ref="AE70">_xlfn.IFS('Formated Data'!$Q70="Central","Chris",'Formated Data'!$Q70="East","Erin",'Formated Data'!$Q70="South","Sam",'Formated Data'!$Q70="West","William")</f>
        <v>William</v>
      </c>
    </row>
    <row r="71" spans="1:31" ht="15.75" customHeight="1" x14ac:dyDescent="0.45">
      <c r="A71" s="5">
        <v>783</v>
      </c>
      <c r="B71" s="5">
        <f>IF(COUNTIF($A$2:A71, A71) = 1, 1, 0)</f>
        <v>1</v>
      </c>
      <c r="C71" s="5" t="s">
        <v>2929</v>
      </c>
      <c r="D71" s="5" t="s">
        <v>30</v>
      </c>
      <c r="E71" s="6">
        <v>0.02</v>
      </c>
      <c r="F71" s="6" t="str">
        <f>IF(Table_1[[#This Row],[Discount]] &gt; 0, "After Discount", " No Discount")</f>
        <v>After Discount</v>
      </c>
      <c r="G71" s="6">
        <v>100.98</v>
      </c>
      <c r="H71" s="6">
        <v>35.840000000000003</v>
      </c>
      <c r="I71" s="5" t="s">
        <v>119</v>
      </c>
      <c r="J71" s="5" t="s">
        <v>51</v>
      </c>
      <c r="K71" s="5" t="s">
        <v>29</v>
      </c>
      <c r="L71" s="5" t="s">
        <v>130</v>
      </c>
      <c r="M71" s="5" t="s">
        <v>117</v>
      </c>
      <c r="N71" s="5" t="s">
        <v>129</v>
      </c>
      <c r="O71" s="6">
        <v>0.62</v>
      </c>
      <c r="P71" s="5" t="s">
        <v>3</v>
      </c>
      <c r="Q71" s="5" t="s">
        <v>2</v>
      </c>
      <c r="R71" s="5" t="s">
        <v>109</v>
      </c>
      <c r="S71" s="5" t="s">
        <v>553</v>
      </c>
      <c r="T71" s="5">
        <v>6010</v>
      </c>
      <c r="U71" s="8">
        <v>42010</v>
      </c>
      <c r="V71" s="29" t="str">
        <f>TEXT(Table_1[[#This Row],[Order Date]], "DDD")</f>
        <v>Tue</v>
      </c>
      <c r="W71" s="8">
        <v>42010</v>
      </c>
      <c r="X71" s="7">
        <f>Table_1[[#This Row],[Ship Date]]-Table_1[[#This Row],[Order Date]]</f>
        <v>0</v>
      </c>
      <c r="Y71" s="15">
        <v>-134.91200000000001</v>
      </c>
      <c r="Z71" s="5">
        <v>6</v>
      </c>
      <c r="AA71" s="15">
        <v>614.99</v>
      </c>
      <c r="AB71" s="5">
        <v>90961</v>
      </c>
      <c r="AC71" s="5">
        <f>IF(COUNTIF($AB$2:AB71, AB71) = 1, 1, 0)</f>
        <v>1</v>
      </c>
      <c r="AD71" s="15">
        <f>'Formated Data'!$G71-'Formated Data'!$E71</f>
        <v>100.96000000000001</v>
      </c>
      <c r="AE71" s="5" t="str" cm="1">
        <f t="array" ref="AE71">_xlfn.IFS('Formated Data'!$Q71="Central","Chris",'Formated Data'!$Q71="East","Erin",'Formated Data'!$Q71="South","Sam",'Formated Data'!$Q71="West","William")</f>
        <v>Erin</v>
      </c>
    </row>
    <row r="72" spans="1:31" ht="15.75" customHeight="1" x14ac:dyDescent="0.45">
      <c r="A72" s="5">
        <v>1828</v>
      </c>
      <c r="B72" s="5">
        <f>IF(COUNTIF($A$2:A72, A72) = 1, 1, 0)</f>
        <v>1</v>
      </c>
      <c r="C72" s="5" t="s">
        <v>2379</v>
      </c>
      <c r="D72" s="5" t="s">
        <v>30</v>
      </c>
      <c r="E72" s="6">
        <v>0.05</v>
      </c>
      <c r="F72" s="6" t="str">
        <f>IF(Table_1[[#This Row],[Discount]] &gt; 0, "After Discount", " No Discount")</f>
        <v>After Discount</v>
      </c>
      <c r="G72" s="6">
        <v>7.1</v>
      </c>
      <c r="H72" s="6">
        <v>6.05</v>
      </c>
      <c r="I72" s="5" t="s">
        <v>9</v>
      </c>
      <c r="J72" s="5" t="s">
        <v>39</v>
      </c>
      <c r="K72" s="5" t="s">
        <v>24</v>
      </c>
      <c r="L72" s="5" t="s">
        <v>106</v>
      </c>
      <c r="M72" s="5" t="s">
        <v>5</v>
      </c>
      <c r="N72" s="5" t="s">
        <v>198</v>
      </c>
      <c r="O72" s="6">
        <v>0.39</v>
      </c>
      <c r="P72" s="5" t="s">
        <v>3</v>
      </c>
      <c r="Q72" s="5" t="s">
        <v>70</v>
      </c>
      <c r="R72" s="5" t="s">
        <v>126</v>
      </c>
      <c r="S72" s="5" t="s">
        <v>2378</v>
      </c>
      <c r="T72" s="5">
        <v>50613</v>
      </c>
      <c r="U72" s="8">
        <v>42010</v>
      </c>
      <c r="V72" s="29" t="str">
        <f>TEXT(Table_1[[#This Row],[Order Date]], "DDD")</f>
        <v>Tue</v>
      </c>
      <c r="W72" s="8">
        <v>42010</v>
      </c>
      <c r="X72" s="7">
        <f>Table_1[[#This Row],[Ship Date]]-Table_1[[#This Row],[Order Date]]</f>
        <v>0</v>
      </c>
      <c r="Y72" s="15">
        <v>-101.246</v>
      </c>
      <c r="Z72" s="5">
        <v>14</v>
      </c>
      <c r="AA72" s="15">
        <v>100.99</v>
      </c>
      <c r="AB72" s="5">
        <v>86960</v>
      </c>
      <c r="AC72" s="5">
        <f>IF(COUNTIF($AB$2:AB72, AB72) = 1, 1, 0)</f>
        <v>1</v>
      </c>
      <c r="AD72" s="15">
        <f>'Formated Data'!$G72-'Formated Data'!$E72</f>
        <v>7.05</v>
      </c>
      <c r="AE72" s="5" t="str" cm="1">
        <f t="array" ref="AE72">_xlfn.IFS('Formated Data'!$Q72="Central","Chris",'Formated Data'!$Q72="East","Erin",'Formated Data'!$Q72="South","Sam",'Formated Data'!$Q72="West","William")</f>
        <v>Chris</v>
      </c>
    </row>
    <row r="73" spans="1:31" ht="15.75" customHeight="1" x14ac:dyDescent="0.45">
      <c r="A73" s="5">
        <v>1828</v>
      </c>
      <c r="B73" s="5">
        <f>IF(COUNTIF($A$2:A73, A73) = 1, 1, 0)</f>
        <v>0</v>
      </c>
      <c r="C73" s="5" t="s">
        <v>2379</v>
      </c>
      <c r="D73" s="5" t="s">
        <v>30</v>
      </c>
      <c r="E73" s="6">
        <v>0.04</v>
      </c>
      <c r="F73" s="6" t="str">
        <f>IF(Table_1[[#This Row],[Discount]] &gt; 0, "After Discount", " No Discount")</f>
        <v>After Discount</v>
      </c>
      <c r="G73" s="6">
        <v>20.95</v>
      </c>
      <c r="H73" s="6">
        <v>4</v>
      </c>
      <c r="I73" s="5" t="s">
        <v>9</v>
      </c>
      <c r="J73" s="5" t="s">
        <v>39</v>
      </c>
      <c r="K73" s="5" t="s">
        <v>7</v>
      </c>
      <c r="L73" s="5" t="s">
        <v>15</v>
      </c>
      <c r="M73" s="5" t="s">
        <v>5</v>
      </c>
      <c r="N73" s="5" t="s">
        <v>2510</v>
      </c>
      <c r="O73" s="6">
        <v>0.6</v>
      </c>
      <c r="P73" s="5" t="s">
        <v>3</v>
      </c>
      <c r="Q73" s="5" t="s">
        <v>70</v>
      </c>
      <c r="R73" s="5" t="s">
        <v>126</v>
      </c>
      <c r="S73" s="5" t="s">
        <v>2378</v>
      </c>
      <c r="T73" s="5">
        <v>50613</v>
      </c>
      <c r="U73" s="8">
        <v>42010</v>
      </c>
      <c r="V73" s="29" t="str">
        <f>TEXT(Table_1[[#This Row],[Order Date]], "DDD")</f>
        <v>Tue</v>
      </c>
      <c r="W73" s="8">
        <v>42015</v>
      </c>
      <c r="X73" s="7">
        <f>Table_1[[#This Row],[Ship Date]]-Table_1[[#This Row],[Order Date]]</f>
        <v>5</v>
      </c>
      <c r="Y73" s="15">
        <v>-1.88</v>
      </c>
      <c r="Z73" s="5">
        <v>7</v>
      </c>
      <c r="AA73" s="15">
        <v>142.06</v>
      </c>
      <c r="AB73" s="5">
        <v>86960</v>
      </c>
      <c r="AC73" s="5">
        <f>IF(COUNTIF($AB$2:AB73, AB73) = 1, 1, 0)</f>
        <v>0</v>
      </c>
      <c r="AD73" s="15">
        <f>'Formated Data'!$G73-'Formated Data'!$E73</f>
        <v>20.91</v>
      </c>
      <c r="AE73" s="5" t="str" cm="1">
        <f t="array" ref="AE73">_xlfn.IFS('Formated Data'!$Q73="Central","Chris",'Formated Data'!$Q73="East","Erin",'Formated Data'!$Q73="South","Sam",'Formated Data'!$Q73="West","William")</f>
        <v>Chris</v>
      </c>
    </row>
    <row r="74" spans="1:31" ht="15.75" customHeight="1" x14ac:dyDescent="0.45">
      <c r="A74" s="5">
        <v>1829</v>
      </c>
      <c r="B74" s="5">
        <f>IF(COUNTIF($A$2:A74, A74) = 1, 1, 0)</f>
        <v>1</v>
      </c>
      <c r="C74" s="5" t="s">
        <v>1929</v>
      </c>
      <c r="D74" s="5" t="s">
        <v>30</v>
      </c>
      <c r="E74" s="6">
        <v>0.05</v>
      </c>
      <c r="F74" s="6" t="str">
        <f>IF(Table_1[[#This Row],[Discount]] &gt; 0, "After Discount", " No Discount")</f>
        <v>After Discount</v>
      </c>
      <c r="G74" s="6">
        <v>39.06</v>
      </c>
      <c r="H74" s="6">
        <v>10.55</v>
      </c>
      <c r="I74" s="5" t="s">
        <v>9</v>
      </c>
      <c r="J74" s="5" t="s">
        <v>39</v>
      </c>
      <c r="K74" s="5" t="s">
        <v>24</v>
      </c>
      <c r="L74" s="5" t="s">
        <v>106</v>
      </c>
      <c r="M74" s="5" t="s">
        <v>5</v>
      </c>
      <c r="N74" s="5" t="s">
        <v>1107</v>
      </c>
      <c r="O74" s="6">
        <v>0.37</v>
      </c>
      <c r="P74" s="5" t="s">
        <v>3</v>
      </c>
      <c r="Q74" s="5" t="s">
        <v>70</v>
      </c>
      <c r="R74" s="5" t="s">
        <v>126</v>
      </c>
      <c r="S74" s="5" t="s">
        <v>1928</v>
      </c>
      <c r="T74" s="5">
        <v>52402</v>
      </c>
      <c r="U74" s="8">
        <v>42010</v>
      </c>
      <c r="V74" s="29" t="str">
        <f>TEXT(Table_1[[#This Row],[Order Date]], "DDD")</f>
        <v>Tue</v>
      </c>
      <c r="W74" s="8">
        <v>42017</v>
      </c>
      <c r="X74" s="7">
        <f>Table_1[[#This Row],[Ship Date]]-Table_1[[#This Row],[Order Date]]</f>
        <v>7</v>
      </c>
      <c r="Y74" s="15">
        <v>250.98060000000001</v>
      </c>
      <c r="Z74" s="5">
        <v>9</v>
      </c>
      <c r="AA74" s="15">
        <v>363.74</v>
      </c>
      <c r="AB74" s="5">
        <v>86960</v>
      </c>
      <c r="AC74" s="5">
        <f>IF(COUNTIF($AB$2:AB74, AB74) = 1, 1, 0)</f>
        <v>0</v>
      </c>
      <c r="AD74" s="15">
        <f>'Formated Data'!$G74-'Formated Data'!$E74</f>
        <v>39.010000000000005</v>
      </c>
      <c r="AE74" s="5" t="str" cm="1">
        <f t="array" ref="AE74">_xlfn.IFS('Formated Data'!$Q74="Central","Chris",'Formated Data'!$Q74="East","Erin",'Formated Data'!$Q74="South","Sam",'Formated Data'!$Q74="West","William")</f>
        <v>Chris</v>
      </c>
    </row>
    <row r="75" spans="1:31" ht="15.75" customHeight="1" x14ac:dyDescent="0.45">
      <c r="A75" s="5">
        <v>1829</v>
      </c>
      <c r="B75" s="5">
        <f>IF(COUNTIF($A$2:A75, A75) = 1, 1, 0)</f>
        <v>0</v>
      </c>
      <c r="C75" s="5" t="s">
        <v>1929</v>
      </c>
      <c r="D75" s="5" t="s">
        <v>30</v>
      </c>
      <c r="E75" s="6">
        <v>0.04</v>
      </c>
      <c r="F75" s="6" t="str">
        <f>IF(Table_1[[#This Row],[Discount]] &gt; 0, "After Discount", " No Discount")</f>
        <v>After Discount</v>
      </c>
      <c r="G75" s="6">
        <v>3.52</v>
      </c>
      <c r="H75" s="6">
        <v>6.83</v>
      </c>
      <c r="I75" s="5" t="s">
        <v>9</v>
      </c>
      <c r="J75" s="5" t="s">
        <v>39</v>
      </c>
      <c r="K75" s="5" t="s">
        <v>24</v>
      </c>
      <c r="L75" s="5" t="s">
        <v>106</v>
      </c>
      <c r="M75" s="5" t="s">
        <v>5</v>
      </c>
      <c r="N75" s="5" t="s">
        <v>2928</v>
      </c>
      <c r="O75" s="6">
        <v>0.38</v>
      </c>
      <c r="P75" s="5" t="s">
        <v>3</v>
      </c>
      <c r="Q75" s="5" t="s">
        <v>70</v>
      </c>
      <c r="R75" s="5" t="s">
        <v>126</v>
      </c>
      <c r="S75" s="5" t="s">
        <v>1928</v>
      </c>
      <c r="T75" s="5">
        <v>52402</v>
      </c>
      <c r="U75" s="8">
        <v>42010</v>
      </c>
      <c r="V75" s="29" t="str">
        <f>TEXT(Table_1[[#This Row],[Order Date]], "DDD")</f>
        <v>Tue</v>
      </c>
      <c r="W75" s="8">
        <v>42019</v>
      </c>
      <c r="X75" s="7">
        <f>Table_1[[#This Row],[Ship Date]]-Table_1[[#This Row],[Order Date]]</f>
        <v>9</v>
      </c>
      <c r="Y75" s="15">
        <v>-57.753</v>
      </c>
      <c r="Z75" s="5">
        <v>4</v>
      </c>
      <c r="AA75" s="15">
        <v>15.93</v>
      </c>
      <c r="AB75" s="5">
        <v>86960</v>
      </c>
      <c r="AC75" s="5">
        <f>IF(COUNTIF($AB$2:AB75, AB75) = 1, 1, 0)</f>
        <v>0</v>
      </c>
      <c r="AD75" s="15">
        <f>'Formated Data'!$G75-'Formated Data'!$E75</f>
        <v>3.48</v>
      </c>
      <c r="AE75" s="5" t="str" cm="1">
        <f t="array" ref="AE75">_xlfn.IFS('Formated Data'!$Q75="Central","Chris",'Formated Data'!$Q75="East","Erin",'Formated Data'!$Q75="South","Sam",'Formated Data'!$Q75="West","William")</f>
        <v>Chris</v>
      </c>
    </row>
    <row r="76" spans="1:31" ht="15.75" customHeight="1" x14ac:dyDescent="0.45">
      <c r="A76" s="5">
        <v>1829</v>
      </c>
      <c r="B76" s="5">
        <f>IF(COUNTIF($A$2:A76, A76) = 1, 1, 0)</f>
        <v>0</v>
      </c>
      <c r="C76" s="5" t="s">
        <v>1929</v>
      </c>
      <c r="D76" s="5" t="s">
        <v>30</v>
      </c>
      <c r="E76" s="6">
        <v>0.02</v>
      </c>
      <c r="F76" s="6" t="str">
        <f>IF(Table_1[[#This Row],[Discount]] &gt; 0, "After Discount", " No Discount")</f>
        <v>After Discount</v>
      </c>
      <c r="G76" s="6">
        <v>15.51</v>
      </c>
      <c r="H76" s="6">
        <v>17.78</v>
      </c>
      <c r="I76" s="5" t="s">
        <v>9</v>
      </c>
      <c r="J76" s="5" t="s">
        <v>39</v>
      </c>
      <c r="K76" s="5" t="s">
        <v>24</v>
      </c>
      <c r="L76" s="5" t="s">
        <v>23</v>
      </c>
      <c r="M76" s="5" t="s">
        <v>5</v>
      </c>
      <c r="N76" s="5" t="s">
        <v>2740</v>
      </c>
      <c r="O76" s="6">
        <v>0.59</v>
      </c>
      <c r="P76" s="5" t="s">
        <v>3</v>
      </c>
      <c r="Q76" s="5" t="s">
        <v>70</v>
      </c>
      <c r="R76" s="5" t="s">
        <v>126</v>
      </c>
      <c r="S76" s="5" t="s">
        <v>1928</v>
      </c>
      <c r="T76" s="5">
        <v>52402</v>
      </c>
      <c r="U76" s="8">
        <v>42010</v>
      </c>
      <c r="V76" s="29" t="str">
        <f>TEXT(Table_1[[#This Row],[Order Date]], "DDD")</f>
        <v>Tue</v>
      </c>
      <c r="W76" s="8">
        <v>42017</v>
      </c>
      <c r="X76" s="7">
        <f>Table_1[[#This Row],[Ship Date]]-Table_1[[#This Row],[Order Date]]</f>
        <v>7</v>
      </c>
      <c r="Y76" s="15">
        <v>-47.97</v>
      </c>
      <c r="Z76" s="5">
        <v>1</v>
      </c>
      <c r="AA76" s="15">
        <v>21.28</v>
      </c>
      <c r="AB76" s="5">
        <v>86960</v>
      </c>
      <c r="AC76" s="5">
        <f>IF(COUNTIF($AB$2:AB76, AB76) = 1, 1, 0)</f>
        <v>0</v>
      </c>
      <c r="AD76" s="15">
        <f>'Formated Data'!$G76-'Formated Data'!$E76</f>
        <v>15.49</v>
      </c>
      <c r="AE76" s="5" t="str" cm="1">
        <f t="array" ref="AE76">_xlfn.IFS('Formated Data'!$Q76="Central","Chris",'Formated Data'!$Q76="East","Erin",'Formated Data'!$Q76="South","Sam",'Formated Data'!$Q76="West","William")</f>
        <v>Chris</v>
      </c>
    </row>
    <row r="77" spans="1:31" ht="15.75" customHeight="1" x14ac:dyDescent="0.45">
      <c r="A77" s="5">
        <v>2146</v>
      </c>
      <c r="B77" s="5">
        <f>IF(COUNTIF($A$2:A77, A77) = 1, 1, 0)</f>
        <v>1</v>
      </c>
      <c r="C77" s="5" t="s">
        <v>2927</v>
      </c>
      <c r="D77" s="5" t="s">
        <v>30</v>
      </c>
      <c r="E77" s="6">
        <v>0.05</v>
      </c>
      <c r="F77" s="6" t="str">
        <f>IF(Table_1[[#This Row],[Discount]] &gt; 0, "After Discount", " No Discount")</f>
        <v>After Discount</v>
      </c>
      <c r="G77" s="6">
        <v>20.34</v>
      </c>
      <c r="H77" s="6">
        <v>35</v>
      </c>
      <c r="I77" s="5" t="s">
        <v>9</v>
      </c>
      <c r="J77" s="5" t="s">
        <v>39</v>
      </c>
      <c r="K77" s="5" t="s">
        <v>24</v>
      </c>
      <c r="L77" s="5" t="s">
        <v>23</v>
      </c>
      <c r="M77" s="5" t="s">
        <v>42</v>
      </c>
      <c r="N77" s="5" t="s">
        <v>1098</v>
      </c>
      <c r="O77" s="6">
        <v>0.84</v>
      </c>
      <c r="P77" s="5" t="s">
        <v>3</v>
      </c>
      <c r="Q77" s="5" t="s">
        <v>21</v>
      </c>
      <c r="R77" s="5" t="s">
        <v>20</v>
      </c>
      <c r="S77" s="5" t="s">
        <v>470</v>
      </c>
      <c r="T77" s="5">
        <v>20151</v>
      </c>
      <c r="U77" s="8">
        <v>42010</v>
      </c>
      <c r="V77" s="29" t="str">
        <f>TEXT(Table_1[[#This Row],[Order Date]], "DDD")</f>
        <v>Tue</v>
      </c>
      <c r="W77" s="8">
        <v>42014</v>
      </c>
      <c r="X77" s="7">
        <f>Table_1[[#This Row],[Ship Date]]-Table_1[[#This Row],[Order Date]]</f>
        <v>4</v>
      </c>
      <c r="Y77" s="15">
        <v>52.776000000000003</v>
      </c>
      <c r="Z77" s="5">
        <v>2</v>
      </c>
      <c r="AA77" s="15">
        <v>53.02</v>
      </c>
      <c r="AB77" s="5">
        <v>87071</v>
      </c>
      <c r="AC77" s="5">
        <f>IF(COUNTIF($AB$2:AB77, AB77) = 1, 1, 0)</f>
        <v>1</v>
      </c>
      <c r="AD77" s="15">
        <f>'Formated Data'!$G77-'Formated Data'!$E77</f>
        <v>20.29</v>
      </c>
      <c r="AE77" s="5" t="str" cm="1">
        <f t="array" ref="AE77">_xlfn.IFS('Formated Data'!$Q77="Central","Chris",'Formated Data'!$Q77="East","Erin",'Formated Data'!$Q77="South","Sam",'Formated Data'!$Q77="West","William")</f>
        <v>Sam</v>
      </c>
    </row>
    <row r="78" spans="1:31" ht="15.75" customHeight="1" x14ac:dyDescent="0.45">
      <c r="A78" s="5">
        <v>211</v>
      </c>
      <c r="B78" s="5">
        <f>IF(COUNTIF($A$2:A78, A78) = 1, 1, 0)</f>
        <v>1</v>
      </c>
      <c r="C78" s="5" t="s">
        <v>704</v>
      </c>
      <c r="D78" s="5" t="s">
        <v>72</v>
      </c>
      <c r="E78" s="6">
        <v>0.01</v>
      </c>
      <c r="F78" s="6" t="str">
        <f>IF(Table_1[[#This Row],[Discount]] &gt; 0, "After Discount", " No Discount")</f>
        <v>After Discount</v>
      </c>
      <c r="G78" s="6">
        <v>10.06</v>
      </c>
      <c r="H78" s="6">
        <v>2.06</v>
      </c>
      <c r="I78" s="5" t="s">
        <v>9</v>
      </c>
      <c r="J78" s="5" t="s">
        <v>8</v>
      </c>
      <c r="K78" s="5" t="s">
        <v>24</v>
      </c>
      <c r="L78" s="5" t="s">
        <v>38</v>
      </c>
      <c r="M78" s="5" t="s">
        <v>37</v>
      </c>
      <c r="N78" s="5" t="s">
        <v>949</v>
      </c>
      <c r="O78" s="6">
        <v>0.39</v>
      </c>
      <c r="P78" s="5" t="s">
        <v>3</v>
      </c>
      <c r="Q78" s="5" t="s">
        <v>2</v>
      </c>
      <c r="R78" s="5" t="s">
        <v>1</v>
      </c>
      <c r="S78" s="5" t="s">
        <v>702</v>
      </c>
      <c r="T78" s="5">
        <v>13501</v>
      </c>
      <c r="U78" s="8">
        <v>42010</v>
      </c>
      <c r="V78" s="29" t="str">
        <f>TEXT(Table_1[[#This Row],[Order Date]], "DDD")</f>
        <v>Tue</v>
      </c>
      <c r="W78" s="8">
        <v>42012</v>
      </c>
      <c r="X78" s="7">
        <f>Table_1[[#This Row],[Ship Date]]-Table_1[[#This Row],[Order Date]]</f>
        <v>2</v>
      </c>
      <c r="Y78" s="15">
        <v>7.59</v>
      </c>
      <c r="Z78" s="5">
        <v>2</v>
      </c>
      <c r="AA78" s="15">
        <v>21.2</v>
      </c>
      <c r="AB78" s="5">
        <v>85964</v>
      </c>
      <c r="AC78" s="5">
        <f>IF(COUNTIF($AB$2:AB78, AB78) = 1, 1, 0)</f>
        <v>1</v>
      </c>
      <c r="AD78" s="15">
        <f>'Formated Data'!$G78-'Formated Data'!$E78</f>
        <v>10.050000000000001</v>
      </c>
      <c r="AE78" s="5" t="str" cm="1">
        <f t="array" ref="AE78">_xlfn.IFS('Formated Data'!$Q78="Central","Chris",'Formated Data'!$Q78="East","Erin",'Formated Data'!$Q78="South","Sam",'Formated Data'!$Q78="West","William")</f>
        <v>Erin</v>
      </c>
    </row>
    <row r="79" spans="1:31" ht="15.75" customHeight="1" x14ac:dyDescent="0.45">
      <c r="A79" s="5">
        <v>211</v>
      </c>
      <c r="B79" s="5">
        <f>IF(COUNTIF($A$2:A79, A79) = 1, 1, 0)</f>
        <v>0</v>
      </c>
      <c r="C79" s="5" t="s">
        <v>704</v>
      </c>
      <c r="D79" s="5" t="s">
        <v>72</v>
      </c>
      <c r="E79" s="6">
        <v>0</v>
      </c>
      <c r="F79" s="6" t="str">
        <f>IF(Table_1[[#This Row],[Discount]] &gt; 0, "After Discount", " No Discount")</f>
        <v xml:space="preserve"> No Discount</v>
      </c>
      <c r="G79" s="6">
        <v>65.989999999999995</v>
      </c>
      <c r="H79" s="6">
        <v>5.92</v>
      </c>
      <c r="I79" s="5" t="s">
        <v>9</v>
      </c>
      <c r="J79" s="5" t="s">
        <v>8</v>
      </c>
      <c r="K79" s="5" t="s">
        <v>7</v>
      </c>
      <c r="L79" s="5" t="s">
        <v>6</v>
      </c>
      <c r="M79" s="5" t="s">
        <v>5</v>
      </c>
      <c r="N79" s="5" t="s">
        <v>2327</v>
      </c>
      <c r="O79" s="6">
        <v>0.55000000000000004</v>
      </c>
      <c r="P79" s="5" t="s">
        <v>3</v>
      </c>
      <c r="Q79" s="5" t="s">
        <v>2</v>
      </c>
      <c r="R79" s="5" t="s">
        <v>1</v>
      </c>
      <c r="S79" s="5" t="s">
        <v>702</v>
      </c>
      <c r="T79" s="5">
        <v>13501</v>
      </c>
      <c r="U79" s="8">
        <v>42010</v>
      </c>
      <c r="V79" s="29" t="str">
        <f>TEXT(Table_1[[#This Row],[Order Date]], "DDD")</f>
        <v>Tue</v>
      </c>
      <c r="W79" s="8">
        <v>42012</v>
      </c>
      <c r="X79" s="7">
        <f>Table_1[[#This Row],[Ship Date]]-Table_1[[#This Row],[Order Date]]</f>
        <v>2</v>
      </c>
      <c r="Y79" s="15">
        <v>-107.98699999999999</v>
      </c>
      <c r="Z79" s="5">
        <v>3</v>
      </c>
      <c r="AA79" s="15">
        <v>173.32</v>
      </c>
      <c r="AB79" s="5">
        <v>85964</v>
      </c>
      <c r="AC79" s="5">
        <f>IF(COUNTIF($AB$2:AB79, AB79) = 1, 1, 0)</f>
        <v>0</v>
      </c>
      <c r="AD79" s="15">
        <f>'Formated Data'!$G79-'Formated Data'!$E79</f>
        <v>65.989999999999995</v>
      </c>
      <c r="AE79" s="5" t="str" cm="1">
        <f t="array" ref="AE79">_xlfn.IFS('Formated Data'!$Q79="Central","Chris",'Formated Data'!$Q79="East","Erin",'Formated Data'!$Q79="South","Sam",'Formated Data'!$Q79="West","William")</f>
        <v>Erin</v>
      </c>
    </row>
    <row r="80" spans="1:31" ht="15.75" customHeight="1" x14ac:dyDescent="0.45">
      <c r="A80" s="5">
        <v>3347</v>
      </c>
      <c r="B80" s="5">
        <f>IF(COUNTIF($A$2:A80, A80) = 1, 1, 0)</f>
        <v>1</v>
      </c>
      <c r="C80" s="5" t="s">
        <v>2670</v>
      </c>
      <c r="D80" s="5" t="s">
        <v>72</v>
      </c>
      <c r="E80" s="6">
        <v>7.0000000000000007E-2</v>
      </c>
      <c r="F80" s="6" t="str">
        <f>IF(Table_1[[#This Row],[Discount]] &gt; 0, "After Discount", " No Discount")</f>
        <v>After Discount</v>
      </c>
      <c r="G80" s="6">
        <v>7.68</v>
      </c>
      <c r="H80" s="6">
        <v>6.16</v>
      </c>
      <c r="I80" s="5" t="s">
        <v>17</v>
      </c>
      <c r="J80" s="5" t="s">
        <v>8</v>
      </c>
      <c r="K80" s="5" t="s">
        <v>24</v>
      </c>
      <c r="L80" s="5" t="s">
        <v>106</v>
      </c>
      <c r="M80" s="5" t="s">
        <v>5</v>
      </c>
      <c r="N80" s="5" t="s">
        <v>2926</v>
      </c>
      <c r="O80" s="6">
        <v>0.35</v>
      </c>
      <c r="P80" s="5" t="s">
        <v>3</v>
      </c>
      <c r="Q80" s="5" t="s">
        <v>21</v>
      </c>
      <c r="R80" s="5" t="s">
        <v>75</v>
      </c>
      <c r="S80" s="5" t="s">
        <v>2669</v>
      </c>
      <c r="T80" s="5">
        <v>33411</v>
      </c>
      <c r="U80" s="8">
        <v>42010</v>
      </c>
      <c r="V80" s="29" t="str">
        <f>TEXT(Table_1[[#This Row],[Order Date]], "DDD")</f>
        <v>Tue</v>
      </c>
      <c r="W80" s="8">
        <v>42012</v>
      </c>
      <c r="X80" s="7">
        <f>Table_1[[#This Row],[Ship Date]]-Table_1[[#This Row],[Order Date]]</f>
        <v>2</v>
      </c>
      <c r="Y80" s="15">
        <v>125.9982</v>
      </c>
      <c r="Z80" s="5">
        <v>1</v>
      </c>
      <c r="AA80" s="15">
        <v>22.13</v>
      </c>
      <c r="AB80" s="5">
        <v>89355</v>
      </c>
      <c r="AC80" s="5">
        <f>IF(COUNTIF($AB$2:AB80, AB80) = 1, 1, 0)</f>
        <v>1</v>
      </c>
      <c r="AD80" s="15">
        <f>'Formated Data'!$G80-'Formated Data'!$E80</f>
        <v>7.6099999999999994</v>
      </c>
      <c r="AE80" s="5" t="str" cm="1">
        <f t="array" ref="AE80">_xlfn.IFS('Formated Data'!$Q80="Central","Chris",'Formated Data'!$Q80="East","Erin",'Formated Data'!$Q80="South","Sam",'Formated Data'!$Q80="West","William")</f>
        <v>Sam</v>
      </c>
    </row>
    <row r="81" spans="1:31" ht="15.75" customHeight="1" x14ac:dyDescent="0.45">
      <c r="A81" s="5">
        <v>3347</v>
      </c>
      <c r="B81" s="5">
        <f>IF(COUNTIF($A$2:A81, A81) = 1, 1, 0)</f>
        <v>0</v>
      </c>
      <c r="C81" s="5" t="s">
        <v>2670</v>
      </c>
      <c r="D81" s="5" t="s">
        <v>72</v>
      </c>
      <c r="E81" s="6">
        <v>0.05</v>
      </c>
      <c r="F81" s="6" t="str">
        <f>IF(Table_1[[#This Row],[Discount]] &gt; 0, "After Discount", " No Discount")</f>
        <v>After Discount</v>
      </c>
      <c r="G81" s="6">
        <v>6.64</v>
      </c>
      <c r="H81" s="6">
        <v>4.95</v>
      </c>
      <c r="I81" s="5" t="s">
        <v>17</v>
      </c>
      <c r="J81" s="5" t="s">
        <v>8</v>
      </c>
      <c r="K81" s="5" t="s">
        <v>29</v>
      </c>
      <c r="L81" s="5" t="s">
        <v>28</v>
      </c>
      <c r="M81" s="5" t="s">
        <v>50</v>
      </c>
      <c r="N81" s="5" t="s">
        <v>1954</v>
      </c>
      <c r="O81" s="6">
        <v>0.37</v>
      </c>
      <c r="P81" s="5" t="s">
        <v>3</v>
      </c>
      <c r="Q81" s="5" t="s">
        <v>21</v>
      </c>
      <c r="R81" s="5" t="s">
        <v>75</v>
      </c>
      <c r="S81" s="5" t="s">
        <v>2669</v>
      </c>
      <c r="T81" s="5">
        <v>33411</v>
      </c>
      <c r="U81" s="8">
        <v>42010</v>
      </c>
      <c r="V81" s="29" t="str">
        <f>TEXT(Table_1[[#This Row],[Order Date]], "DDD")</f>
        <v>Tue</v>
      </c>
      <c r="W81" s="8">
        <v>42012</v>
      </c>
      <c r="X81" s="7">
        <f>Table_1[[#This Row],[Ship Date]]-Table_1[[#This Row],[Order Date]]</f>
        <v>2</v>
      </c>
      <c r="Y81" s="15">
        <v>-92.929199999999994</v>
      </c>
      <c r="Z81" s="5">
        <v>5</v>
      </c>
      <c r="AA81" s="15">
        <v>34.17</v>
      </c>
      <c r="AB81" s="5">
        <v>89355</v>
      </c>
      <c r="AC81" s="5">
        <f>IF(COUNTIF($AB$2:AB81, AB81) = 1, 1, 0)</f>
        <v>0</v>
      </c>
      <c r="AD81" s="15">
        <f>'Formated Data'!$G81-'Formated Data'!$E81</f>
        <v>6.59</v>
      </c>
      <c r="AE81" s="5" t="str" cm="1">
        <f t="array" ref="AE81">_xlfn.IFS('Formated Data'!$Q81="Central","Chris",'Formated Data'!$Q81="East","Erin",'Formated Data'!$Q81="South","Sam",'Formated Data'!$Q81="West","William")</f>
        <v>Sam</v>
      </c>
    </row>
    <row r="82" spans="1:31" ht="15.75" customHeight="1" x14ac:dyDescent="0.45">
      <c r="A82" s="5">
        <v>799</v>
      </c>
      <c r="B82" s="5">
        <f>IF(COUNTIF($A$2:A82, A82) = 1, 1, 0)</f>
        <v>1</v>
      </c>
      <c r="C82" s="5" t="s">
        <v>2923</v>
      </c>
      <c r="D82" s="5" t="s">
        <v>10</v>
      </c>
      <c r="E82" s="6">
        <v>0.01</v>
      </c>
      <c r="F82" s="6" t="str">
        <f>IF(Table_1[[#This Row],[Discount]] &gt; 0, "After Discount", " No Discount")</f>
        <v>After Discount</v>
      </c>
      <c r="G82" s="6">
        <v>150.97999999999999</v>
      </c>
      <c r="H82" s="6">
        <v>30</v>
      </c>
      <c r="I82" s="5" t="s">
        <v>119</v>
      </c>
      <c r="J82" s="5" t="s">
        <v>8</v>
      </c>
      <c r="K82" s="5" t="s">
        <v>29</v>
      </c>
      <c r="L82" s="5" t="s">
        <v>153</v>
      </c>
      <c r="M82" s="5" t="s">
        <v>152</v>
      </c>
      <c r="N82" s="5" t="s">
        <v>2925</v>
      </c>
      <c r="O82" s="6">
        <v>0.74</v>
      </c>
      <c r="P82" s="5" t="s">
        <v>3</v>
      </c>
      <c r="Q82" s="5" t="s">
        <v>21</v>
      </c>
      <c r="R82" s="5" t="s">
        <v>713</v>
      </c>
      <c r="S82" s="5" t="s">
        <v>712</v>
      </c>
      <c r="T82" s="5">
        <v>29915</v>
      </c>
      <c r="U82" s="8">
        <v>42010</v>
      </c>
      <c r="V82" s="29" t="str">
        <f>TEXT(Table_1[[#This Row],[Order Date]], "DDD")</f>
        <v>Tue</v>
      </c>
      <c r="W82" s="8">
        <v>42012</v>
      </c>
      <c r="X82" s="7">
        <f>Table_1[[#This Row],[Ship Date]]-Table_1[[#This Row],[Order Date]]</f>
        <v>2</v>
      </c>
      <c r="Y82" s="15">
        <v>131.38200000000001</v>
      </c>
      <c r="Z82" s="5">
        <v>6</v>
      </c>
      <c r="AA82" s="15">
        <v>958.46</v>
      </c>
      <c r="AB82" s="5">
        <v>89909</v>
      </c>
      <c r="AC82" s="5">
        <f>IF(COUNTIF($AB$2:AB82, AB82) = 1, 1, 0)</f>
        <v>1</v>
      </c>
      <c r="AD82" s="15">
        <f>'Formated Data'!$G82-'Formated Data'!$E82</f>
        <v>150.97</v>
      </c>
      <c r="AE82" s="5" t="str" cm="1">
        <f t="array" ref="AE82">_xlfn.IFS('Formated Data'!$Q82="Central","Chris",'Formated Data'!$Q82="East","Erin",'Formated Data'!$Q82="South","Sam",'Formated Data'!$Q82="West","William")</f>
        <v>Sam</v>
      </c>
    </row>
    <row r="83" spans="1:31" ht="15.75" customHeight="1" x14ac:dyDescent="0.45">
      <c r="A83" s="5">
        <v>799</v>
      </c>
      <c r="B83" s="5">
        <f>IF(COUNTIF($A$2:A83, A83) = 1, 1, 0)</f>
        <v>0</v>
      </c>
      <c r="C83" s="5" t="s">
        <v>2923</v>
      </c>
      <c r="D83" s="5" t="s">
        <v>10</v>
      </c>
      <c r="E83" s="6">
        <v>0.01</v>
      </c>
      <c r="F83" s="6" t="str">
        <f>IF(Table_1[[#This Row],[Discount]] &gt; 0, "After Discount", " No Discount")</f>
        <v>After Discount</v>
      </c>
      <c r="G83" s="6">
        <v>28.28</v>
      </c>
      <c r="H83" s="6">
        <v>13.99</v>
      </c>
      <c r="I83" s="5" t="s">
        <v>17</v>
      </c>
      <c r="J83" s="5" t="s">
        <v>8</v>
      </c>
      <c r="K83" s="5" t="s">
        <v>24</v>
      </c>
      <c r="L83" s="5" t="s">
        <v>23</v>
      </c>
      <c r="M83" s="5" t="s">
        <v>97</v>
      </c>
      <c r="N83" s="5" t="s">
        <v>2924</v>
      </c>
      <c r="O83" s="6">
        <v>0.57999999999999996</v>
      </c>
      <c r="P83" s="5" t="s">
        <v>3</v>
      </c>
      <c r="Q83" s="5" t="s">
        <v>21</v>
      </c>
      <c r="R83" s="5" t="s">
        <v>713</v>
      </c>
      <c r="S83" s="5" t="s">
        <v>712</v>
      </c>
      <c r="T83" s="5">
        <v>29915</v>
      </c>
      <c r="U83" s="8">
        <v>42010</v>
      </c>
      <c r="V83" s="29" t="str">
        <f>TEXT(Table_1[[#This Row],[Order Date]], "DDD")</f>
        <v>Tue</v>
      </c>
      <c r="W83" s="8">
        <v>42012</v>
      </c>
      <c r="X83" s="7">
        <f>Table_1[[#This Row],[Ship Date]]-Table_1[[#This Row],[Order Date]]</f>
        <v>2</v>
      </c>
      <c r="Y83" s="15">
        <v>-89.292000000000002</v>
      </c>
      <c r="Z83" s="5">
        <v>12</v>
      </c>
      <c r="AA83" s="15">
        <v>368.84</v>
      </c>
      <c r="AB83" s="5">
        <v>89909</v>
      </c>
      <c r="AC83" s="5">
        <f>IF(COUNTIF($AB$2:AB83, AB83) = 1, 1, 0)</f>
        <v>0</v>
      </c>
      <c r="AD83" s="15">
        <f>'Formated Data'!$G83-'Formated Data'!$E83</f>
        <v>28.27</v>
      </c>
      <c r="AE83" s="5" t="str" cm="1">
        <f t="array" ref="AE83">_xlfn.IFS('Formated Data'!$Q83="Central","Chris",'Formated Data'!$Q83="East","Erin",'Formated Data'!$Q83="South","Sam",'Formated Data'!$Q83="West","William")</f>
        <v>Sam</v>
      </c>
    </row>
    <row r="84" spans="1:31" ht="15.75" customHeight="1" x14ac:dyDescent="0.45">
      <c r="A84" s="5">
        <v>799</v>
      </c>
      <c r="B84" s="5">
        <f>IF(COUNTIF($A$2:A84, A84) = 1, 1, 0)</f>
        <v>0</v>
      </c>
      <c r="C84" s="5" t="s">
        <v>2923</v>
      </c>
      <c r="D84" s="5" t="s">
        <v>10</v>
      </c>
      <c r="E84" s="6">
        <v>0.03</v>
      </c>
      <c r="F84" s="6" t="str">
        <f>IF(Table_1[[#This Row],[Discount]] &gt; 0, "After Discount", " No Discount")</f>
        <v>After Discount</v>
      </c>
      <c r="G84" s="6">
        <v>35.99</v>
      </c>
      <c r="H84" s="6">
        <v>1.1000000000000001</v>
      </c>
      <c r="I84" s="5" t="s">
        <v>9</v>
      </c>
      <c r="J84" s="5" t="s">
        <v>8</v>
      </c>
      <c r="K84" s="5" t="s">
        <v>7</v>
      </c>
      <c r="L84" s="5" t="s">
        <v>6</v>
      </c>
      <c r="M84" s="5" t="s">
        <v>5</v>
      </c>
      <c r="N84" s="5" t="s">
        <v>1227</v>
      </c>
      <c r="O84" s="6">
        <v>0.55000000000000004</v>
      </c>
      <c r="P84" s="5" t="s">
        <v>3</v>
      </c>
      <c r="Q84" s="5" t="s">
        <v>21</v>
      </c>
      <c r="R84" s="5" t="s">
        <v>713</v>
      </c>
      <c r="S84" s="5" t="s">
        <v>712</v>
      </c>
      <c r="T84" s="5">
        <v>29915</v>
      </c>
      <c r="U84" s="8">
        <v>42010</v>
      </c>
      <c r="V84" s="29" t="str">
        <f>TEXT(Table_1[[#This Row],[Order Date]], "DDD")</f>
        <v>Tue</v>
      </c>
      <c r="W84" s="8">
        <v>42011</v>
      </c>
      <c r="X84" s="7">
        <f>Table_1[[#This Row],[Ship Date]]-Table_1[[#This Row],[Order Date]]</f>
        <v>1</v>
      </c>
      <c r="Y84" s="15">
        <v>-211.036</v>
      </c>
      <c r="Z84" s="5">
        <v>1</v>
      </c>
      <c r="AA84" s="15">
        <v>30.86</v>
      </c>
      <c r="AB84" s="5">
        <v>89909</v>
      </c>
      <c r="AC84" s="5">
        <f>IF(COUNTIF($AB$2:AB84, AB84) = 1, 1, 0)</f>
        <v>0</v>
      </c>
      <c r="AD84" s="15">
        <f>'Formated Data'!$G84-'Formated Data'!$E84</f>
        <v>35.96</v>
      </c>
      <c r="AE84" s="5" t="str" cm="1">
        <f t="array" ref="AE84">_xlfn.IFS('Formated Data'!$Q84="Central","Chris",'Formated Data'!$Q84="East","Erin",'Formated Data'!$Q84="South","Sam",'Formated Data'!$Q84="West","William")</f>
        <v>Sam</v>
      </c>
    </row>
    <row r="85" spans="1:31" ht="15.75" customHeight="1" x14ac:dyDescent="0.45">
      <c r="A85" s="5">
        <v>1950</v>
      </c>
      <c r="B85" s="5">
        <f>IF(COUNTIF($A$2:A85, A85) = 1, 1, 0)</f>
        <v>1</v>
      </c>
      <c r="C85" s="5" t="s">
        <v>2922</v>
      </c>
      <c r="D85" s="5" t="s">
        <v>10</v>
      </c>
      <c r="E85" s="6">
        <v>0.01</v>
      </c>
      <c r="F85" s="6" t="str">
        <f>IF(Table_1[[#This Row],[Discount]] &gt; 0, "After Discount", " No Discount")</f>
        <v>After Discount</v>
      </c>
      <c r="G85" s="6">
        <v>6.68</v>
      </c>
      <c r="H85" s="6">
        <v>4.91</v>
      </c>
      <c r="I85" s="5" t="s">
        <v>9</v>
      </c>
      <c r="J85" s="5" t="s">
        <v>51</v>
      </c>
      <c r="K85" s="5" t="s">
        <v>24</v>
      </c>
      <c r="L85" s="5" t="s">
        <v>38</v>
      </c>
      <c r="M85" s="5" t="s">
        <v>5</v>
      </c>
      <c r="N85" s="5" t="s">
        <v>1557</v>
      </c>
      <c r="O85" s="6">
        <v>0.37</v>
      </c>
      <c r="P85" s="5" t="s">
        <v>3</v>
      </c>
      <c r="Q85" s="5" t="s">
        <v>48</v>
      </c>
      <c r="R85" s="5" t="s">
        <v>961</v>
      </c>
      <c r="S85" s="5" t="s">
        <v>2921</v>
      </c>
      <c r="T85" s="5">
        <v>59750</v>
      </c>
      <c r="U85" s="8">
        <v>42010</v>
      </c>
      <c r="V85" s="29" t="str">
        <f>TEXT(Table_1[[#This Row],[Order Date]], "DDD")</f>
        <v>Tue</v>
      </c>
      <c r="W85" s="8">
        <v>42012</v>
      </c>
      <c r="X85" s="7">
        <f>Table_1[[#This Row],[Ship Date]]-Table_1[[#This Row],[Order Date]]</f>
        <v>2</v>
      </c>
      <c r="Y85" s="15">
        <v>-15.48</v>
      </c>
      <c r="Z85" s="5">
        <v>7</v>
      </c>
      <c r="AA85" s="15">
        <v>51.03</v>
      </c>
      <c r="AB85" s="5">
        <v>90414</v>
      </c>
      <c r="AC85" s="5">
        <f>IF(COUNTIF($AB$2:AB85, AB85) = 1, 1, 0)</f>
        <v>1</v>
      </c>
      <c r="AD85" s="15">
        <f>'Formated Data'!$G85-'Formated Data'!$E85</f>
        <v>6.67</v>
      </c>
      <c r="AE85" s="5" t="str" cm="1">
        <f t="array" ref="AE85">_xlfn.IFS('Formated Data'!$Q85="Central","Chris",'Formated Data'!$Q85="East","Erin",'Formated Data'!$Q85="South","Sam",'Formated Data'!$Q85="West","William")</f>
        <v>William</v>
      </c>
    </row>
    <row r="86" spans="1:31" ht="15.75" customHeight="1" x14ac:dyDescent="0.45">
      <c r="A86" s="5">
        <v>2290</v>
      </c>
      <c r="B86" s="5">
        <f>IF(COUNTIF($A$2:A86, A86) = 1, 1, 0)</f>
        <v>1</v>
      </c>
      <c r="C86" s="5" t="s">
        <v>2574</v>
      </c>
      <c r="D86" s="5" t="s">
        <v>10</v>
      </c>
      <c r="E86" s="6">
        <v>0</v>
      </c>
      <c r="F86" s="6" t="str">
        <f>IF(Table_1[[#This Row],[Discount]] &gt; 0, "After Discount", " No Discount")</f>
        <v xml:space="preserve"> No Discount</v>
      </c>
      <c r="G86" s="6">
        <v>42.98</v>
      </c>
      <c r="H86" s="6">
        <v>4.62</v>
      </c>
      <c r="I86" s="5" t="s">
        <v>9</v>
      </c>
      <c r="J86" s="5" t="s">
        <v>16</v>
      </c>
      <c r="K86" s="5" t="s">
        <v>24</v>
      </c>
      <c r="L86" s="5" t="s">
        <v>45</v>
      </c>
      <c r="M86" s="5" t="s">
        <v>5</v>
      </c>
      <c r="N86" s="5" t="s">
        <v>1503</v>
      </c>
      <c r="O86" s="6">
        <v>0.56000000000000005</v>
      </c>
      <c r="P86" s="5" t="s">
        <v>3</v>
      </c>
      <c r="Q86" s="5" t="s">
        <v>70</v>
      </c>
      <c r="R86" s="5" t="s">
        <v>87</v>
      </c>
      <c r="S86" s="5" t="s">
        <v>2572</v>
      </c>
      <c r="T86" s="5">
        <v>55433</v>
      </c>
      <c r="U86" s="8">
        <v>42010</v>
      </c>
      <c r="V86" s="29" t="str">
        <f>TEXT(Table_1[[#This Row],[Order Date]], "DDD")</f>
        <v>Tue</v>
      </c>
      <c r="W86" s="8">
        <v>42012</v>
      </c>
      <c r="X86" s="7">
        <f>Table_1[[#This Row],[Ship Date]]-Table_1[[#This Row],[Order Date]]</f>
        <v>2</v>
      </c>
      <c r="Y86" s="15">
        <v>385.30290000000002</v>
      </c>
      <c r="Z86" s="5">
        <v>12</v>
      </c>
      <c r="AA86" s="15">
        <v>558.41</v>
      </c>
      <c r="AB86" s="5">
        <v>88163</v>
      </c>
      <c r="AC86" s="5">
        <f>IF(COUNTIF($AB$2:AB86, AB86) = 1, 1, 0)</f>
        <v>1</v>
      </c>
      <c r="AD86" s="15">
        <f>'Formated Data'!$G86-'Formated Data'!$E86</f>
        <v>42.98</v>
      </c>
      <c r="AE86" s="5" t="str" cm="1">
        <f t="array" ref="AE86">_xlfn.IFS('Formated Data'!$Q86="Central","Chris",'Formated Data'!$Q86="East","Erin",'Formated Data'!$Q86="South","Sam",'Formated Data'!$Q86="West","William")</f>
        <v>Chris</v>
      </c>
    </row>
    <row r="87" spans="1:31" ht="15.75" customHeight="1" x14ac:dyDescent="0.45">
      <c r="A87" s="5">
        <v>2290</v>
      </c>
      <c r="B87" s="5">
        <f>IF(COUNTIF($A$2:A87, A87) = 1, 1, 0)</f>
        <v>0</v>
      </c>
      <c r="C87" s="5" t="s">
        <v>2574</v>
      </c>
      <c r="D87" s="5" t="s">
        <v>10</v>
      </c>
      <c r="E87" s="6">
        <v>0.03</v>
      </c>
      <c r="F87" s="6" t="str">
        <f>IF(Table_1[[#This Row],[Discount]] &gt; 0, "After Discount", " No Discount")</f>
        <v>After Discount</v>
      </c>
      <c r="G87" s="6">
        <v>21.78</v>
      </c>
      <c r="H87" s="6">
        <v>5.94</v>
      </c>
      <c r="I87" s="5" t="s">
        <v>9</v>
      </c>
      <c r="J87" s="5" t="s">
        <v>16</v>
      </c>
      <c r="K87" s="5" t="s">
        <v>24</v>
      </c>
      <c r="L87" s="5" t="s">
        <v>45</v>
      </c>
      <c r="M87" s="5" t="s">
        <v>97</v>
      </c>
      <c r="N87" s="5" t="s">
        <v>2920</v>
      </c>
      <c r="O87" s="6">
        <v>0.5</v>
      </c>
      <c r="P87" s="5" t="s">
        <v>3</v>
      </c>
      <c r="Q87" s="5" t="s">
        <v>70</v>
      </c>
      <c r="R87" s="5" t="s">
        <v>87</v>
      </c>
      <c r="S87" s="5" t="s">
        <v>2572</v>
      </c>
      <c r="T87" s="5">
        <v>55433</v>
      </c>
      <c r="U87" s="8">
        <v>42010</v>
      </c>
      <c r="V87" s="29" t="str">
        <f>TEXT(Table_1[[#This Row],[Order Date]], "DDD")</f>
        <v>Tue</v>
      </c>
      <c r="W87" s="8">
        <v>42012</v>
      </c>
      <c r="X87" s="7">
        <f>Table_1[[#This Row],[Ship Date]]-Table_1[[#This Row],[Order Date]]</f>
        <v>2</v>
      </c>
      <c r="Y87" s="15">
        <v>187.2</v>
      </c>
      <c r="Z87" s="5">
        <v>13</v>
      </c>
      <c r="AA87" s="15">
        <v>290.22000000000003</v>
      </c>
      <c r="AB87" s="5">
        <v>88163</v>
      </c>
      <c r="AC87" s="5">
        <f>IF(COUNTIF($AB$2:AB87, AB87) = 1, 1, 0)</f>
        <v>0</v>
      </c>
      <c r="AD87" s="15">
        <f>'Formated Data'!$G87-'Formated Data'!$E87</f>
        <v>21.75</v>
      </c>
      <c r="AE87" s="5" t="str" cm="1">
        <f t="array" ref="AE87">_xlfn.IFS('Formated Data'!$Q87="Central","Chris",'Formated Data'!$Q87="East","Erin",'Formated Data'!$Q87="South","Sam",'Formated Data'!$Q87="West","William")</f>
        <v>Chris</v>
      </c>
    </row>
    <row r="88" spans="1:31" ht="15.75" customHeight="1" x14ac:dyDescent="0.45">
      <c r="A88" s="5">
        <v>3285</v>
      </c>
      <c r="B88" s="5">
        <f>IF(COUNTIF($A$2:A88, A88) = 1, 1, 0)</f>
        <v>1</v>
      </c>
      <c r="C88" s="5" t="s">
        <v>2919</v>
      </c>
      <c r="D88" s="5" t="s">
        <v>10</v>
      </c>
      <c r="E88" s="6">
        <v>0.06</v>
      </c>
      <c r="F88" s="6" t="str">
        <f>IF(Table_1[[#This Row],[Discount]] &gt; 0, "After Discount", " No Discount")</f>
        <v>After Discount</v>
      </c>
      <c r="G88" s="6">
        <v>1.7</v>
      </c>
      <c r="H88" s="6">
        <v>1.99</v>
      </c>
      <c r="I88" s="5" t="s">
        <v>9</v>
      </c>
      <c r="J88" s="5" t="s">
        <v>8</v>
      </c>
      <c r="K88" s="5" t="s">
        <v>7</v>
      </c>
      <c r="L88" s="5" t="s">
        <v>15</v>
      </c>
      <c r="M88" s="5" t="s">
        <v>50</v>
      </c>
      <c r="N88" s="5" t="s">
        <v>2585</v>
      </c>
      <c r="O88" s="6">
        <v>0.51</v>
      </c>
      <c r="P88" s="5" t="s">
        <v>3</v>
      </c>
      <c r="Q88" s="5" t="s">
        <v>21</v>
      </c>
      <c r="R88" s="5" t="s">
        <v>20</v>
      </c>
      <c r="S88" s="5" t="s">
        <v>2917</v>
      </c>
      <c r="T88" s="5">
        <v>20170</v>
      </c>
      <c r="U88" s="8">
        <v>42010</v>
      </c>
      <c r="V88" s="29" t="str">
        <f>TEXT(Table_1[[#This Row],[Order Date]], "DDD")</f>
        <v>Tue</v>
      </c>
      <c r="W88" s="8">
        <v>42011</v>
      </c>
      <c r="X88" s="7">
        <f>Table_1[[#This Row],[Ship Date]]-Table_1[[#This Row],[Order Date]]</f>
        <v>1</v>
      </c>
      <c r="Y88" s="15">
        <v>80.071200000000005</v>
      </c>
      <c r="Z88" s="5">
        <v>7</v>
      </c>
      <c r="AA88" s="15">
        <v>12.15</v>
      </c>
      <c r="AB88" s="5">
        <v>90750</v>
      </c>
      <c r="AC88" s="5">
        <f>IF(COUNTIF($AB$2:AB88, AB88) = 1, 1, 0)</f>
        <v>1</v>
      </c>
      <c r="AD88" s="15">
        <f>'Formated Data'!$G88-'Formated Data'!$E88</f>
        <v>1.64</v>
      </c>
      <c r="AE88" s="5" t="str" cm="1">
        <f t="array" ref="AE88">_xlfn.IFS('Formated Data'!$Q88="Central","Chris",'Formated Data'!$Q88="East","Erin",'Formated Data'!$Q88="South","Sam",'Formated Data'!$Q88="West","William")</f>
        <v>Sam</v>
      </c>
    </row>
    <row r="89" spans="1:31" ht="15.75" customHeight="1" x14ac:dyDescent="0.45">
      <c r="A89" s="5">
        <v>3285</v>
      </c>
      <c r="B89" s="5">
        <f>IF(COUNTIF($A$2:A89, A89) = 1, 1, 0)</f>
        <v>0</v>
      </c>
      <c r="C89" s="5" t="s">
        <v>2919</v>
      </c>
      <c r="D89" s="5" t="s">
        <v>10</v>
      </c>
      <c r="E89" s="6">
        <v>0.01</v>
      </c>
      <c r="F89" s="6" t="str">
        <f>IF(Table_1[[#This Row],[Discount]] &gt; 0, "After Discount", " No Discount")</f>
        <v>After Discount</v>
      </c>
      <c r="G89" s="6">
        <v>30.98</v>
      </c>
      <c r="H89" s="6">
        <v>5.09</v>
      </c>
      <c r="I89" s="5" t="s">
        <v>9</v>
      </c>
      <c r="J89" s="5" t="s">
        <v>8</v>
      </c>
      <c r="K89" s="5" t="s">
        <v>24</v>
      </c>
      <c r="L89" s="5" t="s">
        <v>38</v>
      </c>
      <c r="M89" s="5" t="s">
        <v>5</v>
      </c>
      <c r="N89" s="5" t="s">
        <v>2918</v>
      </c>
      <c r="O89" s="6">
        <v>0.4</v>
      </c>
      <c r="P89" s="5" t="s">
        <v>3</v>
      </c>
      <c r="Q89" s="5" t="s">
        <v>21</v>
      </c>
      <c r="R89" s="5" t="s">
        <v>20</v>
      </c>
      <c r="S89" s="5" t="s">
        <v>2917</v>
      </c>
      <c r="T89" s="5">
        <v>20170</v>
      </c>
      <c r="U89" s="8">
        <v>42010</v>
      </c>
      <c r="V89" s="29" t="str">
        <f>TEXT(Table_1[[#This Row],[Order Date]], "DDD")</f>
        <v>Tue</v>
      </c>
      <c r="W89" s="8">
        <v>42012</v>
      </c>
      <c r="X89" s="7">
        <f>Table_1[[#This Row],[Ship Date]]-Table_1[[#This Row],[Order Date]]</f>
        <v>2</v>
      </c>
      <c r="Y89" s="15">
        <v>896.40599999999995</v>
      </c>
      <c r="Z89" s="5">
        <v>9</v>
      </c>
      <c r="AA89" s="15">
        <v>288.42</v>
      </c>
      <c r="AB89" s="5">
        <v>90750</v>
      </c>
      <c r="AC89" s="5">
        <f>IF(COUNTIF($AB$2:AB89, AB89) = 1, 1, 0)</f>
        <v>0</v>
      </c>
      <c r="AD89" s="15">
        <f>'Formated Data'!$G89-'Formated Data'!$E89</f>
        <v>30.97</v>
      </c>
      <c r="AE89" s="5" t="str" cm="1">
        <f t="array" ref="AE89">_xlfn.IFS('Formated Data'!$Q89="Central","Chris",'Formated Data'!$Q89="East","Erin",'Formated Data'!$Q89="South","Sam",'Formated Data'!$Q89="West","William")</f>
        <v>Sam</v>
      </c>
    </row>
    <row r="90" spans="1:31" ht="15.75" customHeight="1" x14ac:dyDescent="0.45">
      <c r="A90" s="5">
        <v>619</v>
      </c>
      <c r="B90" s="5">
        <f>IF(COUNTIF($A$2:A90, A90) = 1, 1, 0)</f>
        <v>1</v>
      </c>
      <c r="C90" s="5" t="s">
        <v>2916</v>
      </c>
      <c r="D90" s="5" t="s">
        <v>123</v>
      </c>
      <c r="E90" s="6">
        <v>0.03</v>
      </c>
      <c r="F90" s="6" t="str">
        <f>IF(Table_1[[#This Row],[Discount]] &gt; 0, "After Discount", " No Discount")</f>
        <v>After Discount</v>
      </c>
      <c r="G90" s="6">
        <v>14.2</v>
      </c>
      <c r="H90" s="6">
        <v>5.3</v>
      </c>
      <c r="I90" s="5" t="s">
        <v>9</v>
      </c>
      <c r="J90" s="5" t="s">
        <v>8</v>
      </c>
      <c r="K90" s="5" t="s">
        <v>29</v>
      </c>
      <c r="L90" s="5" t="s">
        <v>28</v>
      </c>
      <c r="M90" s="5" t="s">
        <v>37</v>
      </c>
      <c r="N90" s="5" t="s">
        <v>820</v>
      </c>
      <c r="O90" s="6">
        <v>0.46</v>
      </c>
      <c r="P90" s="5" t="s">
        <v>3</v>
      </c>
      <c r="Q90" s="5" t="s">
        <v>70</v>
      </c>
      <c r="R90" s="5" t="s">
        <v>160</v>
      </c>
      <c r="S90" s="5" t="s">
        <v>340</v>
      </c>
      <c r="T90" s="5">
        <v>48195</v>
      </c>
      <c r="U90" s="8">
        <v>42011</v>
      </c>
      <c r="V90" s="29" t="str">
        <f>TEXT(Table_1[[#This Row],[Order Date]], "DDD")</f>
        <v>Wed</v>
      </c>
      <c r="W90" s="8">
        <v>42012</v>
      </c>
      <c r="X90" s="7">
        <f>Table_1[[#This Row],[Ship Date]]-Table_1[[#This Row],[Order Date]]</f>
        <v>1</v>
      </c>
      <c r="Y90" s="15">
        <v>107.02</v>
      </c>
      <c r="Z90" s="5">
        <v>14</v>
      </c>
      <c r="AA90" s="15">
        <v>205.98</v>
      </c>
      <c r="AB90" s="5">
        <v>88196</v>
      </c>
      <c r="AC90" s="5">
        <f>IF(COUNTIF($AB$2:AB90, AB90) = 1, 1, 0)</f>
        <v>1</v>
      </c>
      <c r="AD90" s="15">
        <f>'Formated Data'!$G90-'Formated Data'!$E90</f>
        <v>14.17</v>
      </c>
      <c r="AE90" s="5" t="str" cm="1">
        <f t="array" ref="AE90">_xlfn.IFS('Formated Data'!$Q90="Central","Chris",'Formated Data'!$Q90="East","Erin",'Formated Data'!$Q90="South","Sam",'Formated Data'!$Q90="West","William")</f>
        <v>Chris</v>
      </c>
    </row>
    <row r="91" spans="1:31" ht="15.75" customHeight="1" x14ac:dyDescent="0.45">
      <c r="A91" s="5">
        <v>3</v>
      </c>
      <c r="B91" s="5">
        <f>IF(COUNTIF($A$2:A91, A91) = 1, 1, 0)</f>
        <v>1</v>
      </c>
      <c r="C91" s="5" t="s">
        <v>2915</v>
      </c>
      <c r="D91" s="5" t="s">
        <v>56</v>
      </c>
      <c r="E91" s="6">
        <v>0.01</v>
      </c>
      <c r="F91" s="6" t="str">
        <f>IF(Table_1[[#This Row],[Discount]] &gt; 0, "After Discount", " No Discount")</f>
        <v>After Discount</v>
      </c>
      <c r="G91" s="6">
        <v>2.84</v>
      </c>
      <c r="H91" s="6">
        <v>0.93</v>
      </c>
      <c r="I91" s="5" t="s">
        <v>17</v>
      </c>
      <c r="J91" s="5" t="s">
        <v>39</v>
      </c>
      <c r="K91" s="5" t="s">
        <v>24</v>
      </c>
      <c r="L91" s="5" t="s">
        <v>79</v>
      </c>
      <c r="M91" s="5" t="s">
        <v>37</v>
      </c>
      <c r="N91" s="5" t="s">
        <v>634</v>
      </c>
      <c r="O91" s="6">
        <v>0.54</v>
      </c>
      <c r="P91" s="5" t="s">
        <v>3</v>
      </c>
      <c r="Q91" s="5" t="s">
        <v>48</v>
      </c>
      <c r="R91" s="5" t="s">
        <v>103</v>
      </c>
      <c r="S91" s="5" t="s">
        <v>2914</v>
      </c>
      <c r="T91" s="5">
        <v>98221</v>
      </c>
      <c r="U91" s="8">
        <v>42011</v>
      </c>
      <c r="V91" s="29" t="str">
        <f>TEXT(Table_1[[#This Row],[Order Date]], "DDD")</f>
        <v>Wed</v>
      </c>
      <c r="W91" s="8">
        <v>42012</v>
      </c>
      <c r="X91" s="7">
        <f>Table_1[[#This Row],[Ship Date]]-Table_1[[#This Row],[Order Date]]</f>
        <v>1</v>
      </c>
      <c r="Y91" s="15">
        <v>4.5599999999999996</v>
      </c>
      <c r="Z91" s="5">
        <v>4</v>
      </c>
      <c r="AA91" s="15">
        <v>13.01</v>
      </c>
      <c r="AB91" s="5">
        <v>88522</v>
      </c>
      <c r="AC91" s="5">
        <f>IF(COUNTIF($AB$2:AB91, AB91) = 1, 1, 0)</f>
        <v>1</v>
      </c>
      <c r="AD91" s="15">
        <f>'Formated Data'!$G91-'Formated Data'!$E91</f>
        <v>2.83</v>
      </c>
      <c r="AE91" s="5" t="str" cm="1">
        <f t="array" ref="AE91">_xlfn.IFS('Formated Data'!$Q91="Central","Chris",'Formated Data'!$Q91="East","Erin",'Formated Data'!$Q91="South","Sam",'Formated Data'!$Q91="West","William")</f>
        <v>William</v>
      </c>
    </row>
    <row r="92" spans="1:31" ht="15.75" customHeight="1" x14ac:dyDescent="0.45">
      <c r="A92" s="5">
        <v>651</v>
      </c>
      <c r="B92" s="5">
        <f>IF(COUNTIF($A$2:A92, A92) = 1, 1, 0)</f>
        <v>1</v>
      </c>
      <c r="C92" s="5" t="s">
        <v>2409</v>
      </c>
      <c r="D92" s="5" t="s">
        <v>56</v>
      </c>
      <c r="E92" s="6">
        <v>0.08</v>
      </c>
      <c r="F92" s="6" t="str">
        <f>IF(Table_1[[#This Row],[Discount]] &gt; 0, "After Discount", " No Discount")</f>
        <v>After Discount</v>
      </c>
      <c r="G92" s="6">
        <v>15.99</v>
      </c>
      <c r="H92" s="6">
        <v>13.18</v>
      </c>
      <c r="I92" s="5" t="s">
        <v>9</v>
      </c>
      <c r="J92" s="5" t="s">
        <v>8</v>
      </c>
      <c r="K92" s="5" t="s">
        <v>24</v>
      </c>
      <c r="L92" s="5" t="s">
        <v>106</v>
      </c>
      <c r="M92" s="5" t="s">
        <v>5</v>
      </c>
      <c r="N92" s="5" t="s">
        <v>844</v>
      </c>
      <c r="O92" s="6">
        <v>0.37</v>
      </c>
      <c r="P92" s="5" t="s">
        <v>3</v>
      </c>
      <c r="Q92" s="5" t="s">
        <v>48</v>
      </c>
      <c r="R92" s="5" t="s">
        <v>996</v>
      </c>
      <c r="S92" s="5" t="s">
        <v>2408</v>
      </c>
      <c r="T92" s="5">
        <v>89115</v>
      </c>
      <c r="U92" s="8">
        <v>42011</v>
      </c>
      <c r="V92" s="29" t="str">
        <f>TEXT(Table_1[[#This Row],[Order Date]], "DDD")</f>
        <v>Wed</v>
      </c>
      <c r="W92" s="8">
        <v>42012</v>
      </c>
      <c r="X92" s="7">
        <f>Table_1[[#This Row],[Ship Date]]-Table_1[[#This Row],[Order Date]]</f>
        <v>1</v>
      </c>
      <c r="Y92" s="15">
        <v>-246.92616000000001</v>
      </c>
      <c r="Z92" s="5">
        <v>12</v>
      </c>
      <c r="AA92" s="15">
        <v>192.33</v>
      </c>
      <c r="AB92" s="5">
        <v>91575</v>
      </c>
      <c r="AC92" s="5">
        <f>IF(COUNTIF($AB$2:AB92, AB92) = 1, 1, 0)</f>
        <v>1</v>
      </c>
      <c r="AD92" s="15">
        <f>'Formated Data'!$G92-'Formated Data'!$E92</f>
        <v>15.91</v>
      </c>
      <c r="AE92" s="5" t="str" cm="1">
        <f t="array" ref="AE92">_xlfn.IFS('Formated Data'!$Q92="Central","Chris",'Formated Data'!$Q92="East","Erin",'Formated Data'!$Q92="South","Sam",'Formated Data'!$Q92="West","William")</f>
        <v>William</v>
      </c>
    </row>
    <row r="93" spans="1:31" ht="15.75" customHeight="1" x14ac:dyDescent="0.45">
      <c r="A93" s="5">
        <v>2630</v>
      </c>
      <c r="B93" s="5">
        <f>IF(COUNTIF($A$2:A93, A93) = 1, 1, 0)</f>
        <v>0</v>
      </c>
      <c r="C93" s="5" t="s">
        <v>2913</v>
      </c>
      <c r="D93" s="5" t="s">
        <v>56</v>
      </c>
      <c r="E93" s="6">
        <v>7.0000000000000007E-2</v>
      </c>
      <c r="F93" s="6" t="str">
        <f>IF(Table_1[[#This Row],[Discount]] &gt; 0, "After Discount", " No Discount")</f>
        <v>After Discount</v>
      </c>
      <c r="G93" s="6">
        <v>65.989999999999995</v>
      </c>
      <c r="H93" s="6">
        <v>5.99</v>
      </c>
      <c r="I93" s="5" t="s">
        <v>9</v>
      </c>
      <c r="J93" s="5" t="s">
        <v>51</v>
      </c>
      <c r="K93" s="5" t="s">
        <v>7</v>
      </c>
      <c r="L93" s="5" t="s">
        <v>6</v>
      </c>
      <c r="M93" s="5" t="s">
        <v>5</v>
      </c>
      <c r="N93" s="5" t="s">
        <v>1517</v>
      </c>
      <c r="O93" s="6">
        <v>0.57999999999999996</v>
      </c>
      <c r="P93" s="5" t="s">
        <v>3</v>
      </c>
      <c r="Q93" s="5" t="s">
        <v>70</v>
      </c>
      <c r="R93" s="5" t="s">
        <v>273</v>
      </c>
      <c r="S93" s="5" t="s">
        <v>2912</v>
      </c>
      <c r="T93" s="5">
        <v>73071</v>
      </c>
      <c r="U93" s="8">
        <v>42011</v>
      </c>
      <c r="V93" s="29" t="str">
        <f>TEXT(Table_1[[#This Row],[Order Date]], "DDD")</f>
        <v>Wed</v>
      </c>
      <c r="W93" s="8">
        <v>42012</v>
      </c>
      <c r="X93" s="7">
        <f>Table_1[[#This Row],[Ship Date]]-Table_1[[#This Row],[Order Date]]</f>
        <v>1</v>
      </c>
      <c r="Y93" s="15">
        <v>-139.18256</v>
      </c>
      <c r="Z93" s="5">
        <v>3</v>
      </c>
      <c r="AA93" s="15">
        <v>165.71</v>
      </c>
      <c r="AB93" s="5">
        <v>85915</v>
      </c>
      <c r="AC93" s="5">
        <f>IF(COUNTIF($AB$2:AB93, AB93) = 1, 1, 0)</f>
        <v>1</v>
      </c>
      <c r="AD93" s="15">
        <f>'Formated Data'!$G93-'Formated Data'!$E93</f>
        <v>65.92</v>
      </c>
      <c r="AE93" s="5" t="str" cm="1">
        <f t="array" ref="AE93">_xlfn.IFS('Formated Data'!$Q93="Central","Chris",'Formated Data'!$Q93="East","Erin",'Formated Data'!$Q93="South","Sam",'Formated Data'!$Q93="West","William")</f>
        <v>Chris</v>
      </c>
    </row>
    <row r="94" spans="1:31" ht="15.75" customHeight="1" x14ac:dyDescent="0.45">
      <c r="A94" s="5">
        <v>1781</v>
      </c>
      <c r="B94" s="5">
        <f>IF(COUNTIF($A$2:A94, A94) = 1, 1, 0)</f>
        <v>1</v>
      </c>
      <c r="C94" s="5" t="s">
        <v>495</v>
      </c>
      <c r="D94" s="5" t="s">
        <v>30</v>
      </c>
      <c r="E94" s="6">
        <v>0.03</v>
      </c>
      <c r="F94" s="6" t="str">
        <f>IF(Table_1[[#This Row],[Discount]] &gt; 0, "After Discount", " No Discount")</f>
        <v>After Discount</v>
      </c>
      <c r="G94" s="6">
        <v>5.08</v>
      </c>
      <c r="H94" s="6">
        <v>2.0299999999999998</v>
      </c>
      <c r="I94" s="5" t="s">
        <v>9</v>
      </c>
      <c r="J94" s="5" t="s">
        <v>16</v>
      </c>
      <c r="K94" s="5" t="s">
        <v>29</v>
      </c>
      <c r="L94" s="5" t="s">
        <v>28</v>
      </c>
      <c r="M94" s="5" t="s">
        <v>37</v>
      </c>
      <c r="N94" s="5" t="s">
        <v>2911</v>
      </c>
      <c r="O94" s="6">
        <v>0.51</v>
      </c>
      <c r="P94" s="5" t="s">
        <v>3</v>
      </c>
      <c r="Q94" s="5" t="s">
        <v>48</v>
      </c>
      <c r="R94" s="5" t="s">
        <v>54</v>
      </c>
      <c r="S94" s="5" t="s">
        <v>493</v>
      </c>
      <c r="T94" s="5">
        <v>94070</v>
      </c>
      <c r="U94" s="8">
        <v>42011</v>
      </c>
      <c r="V94" s="29" t="str">
        <f>TEXT(Table_1[[#This Row],[Order Date]], "DDD")</f>
        <v>Wed</v>
      </c>
      <c r="W94" s="8">
        <v>42016</v>
      </c>
      <c r="X94" s="7">
        <f>Table_1[[#This Row],[Ship Date]]-Table_1[[#This Row],[Order Date]]</f>
        <v>5</v>
      </c>
      <c r="Y94" s="15">
        <v>15.1524</v>
      </c>
      <c r="Z94" s="5">
        <v>4</v>
      </c>
      <c r="AA94" s="15">
        <v>21.96</v>
      </c>
      <c r="AB94" s="5">
        <v>89858</v>
      </c>
      <c r="AC94" s="5">
        <f>IF(COUNTIF($AB$2:AB94, AB94) = 1, 1, 0)</f>
        <v>1</v>
      </c>
      <c r="AD94" s="15">
        <f>'Formated Data'!$G94-'Formated Data'!$E94</f>
        <v>5.05</v>
      </c>
      <c r="AE94" s="5" t="str" cm="1">
        <f t="array" ref="AE94">_xlfn.IFS('Formated Data'!$Q94="Central","Chris",'Formated Data'!$Q94="East","Erin",'Formated Data'!$Q94="South","Sam",'Formated Data'!$Q94="West","William")</f>
        <v>William</v>
      </c>
    </row>
    <row r="95" spans="1:31" ht="15.75" customHeight="1" x14ac:dyDescent="0.45">
      <c r="A95" s="5">
        <v>3123</v>
      </c>
      <c r="B95" s="5">
        <f>IF(COUNTIF($A$2:A95, A95) = 1, 1, 0)</f>
        <v>1</v>
      </c>
      <c r="C95" s="5" t="s">
        <v>2910</v>
      </c>
      <c r="D95" s="5" t="s">
        <v>30</v>
      </c>
      <c r="E95" s="6">
        <v>0.02</v>
      </c>
      <c r="F95" s="6" t="str">
        <f>IF(Table_1[[#This Row],[Discount]] &gt; 0, "After Discount", " No Discount")</f>
        <v>After Discount</v>
      </c>
      <c r="G95" s="6">
        <v>7.1</v>
      </c>
      <c r="H95" s="6">
        <v>6.05</v>
      </c>
      <c r="I95" s="5" t="s">
        <v>9</v>
      </c>
      <c r="J95" s="5" t="s">
        <v>16</v>
      </c>
      <c r="K95" s="5" t="s">
        <v>24</v>
      </c>
      <c r="L95" s="5" t="s">
        <v>106</v>
      </c>
      <c r="M95" s="5" t="s">
        <v>5</v>
      </c>
      <c r="N95" s="5" t="s">
        <v>198</v>
      </c>
      <c r="O95" s="6">
        <v>0.39</v>
      </c>
      <c r="P95" s="5" t="s">
        <v>3</v>
      </c>
      <c r="Q95" s="5" t="s">
        <v>70</v>
      </c>
      <c r="R95" s="5" t="s">
        <v>260</v>
      </c>
      <c r="S95" s="5" t="s">
        <v>2909</v>
      </c>
      <c r="T95" s="5">
        <v>60160</v>
      </c>
      <c r="U95" s="8">
        <v>42011</v>
      </c>
      <c r="V95" s="29" t="str">
        <f>TEXT(Table_1[[#This Row],[Order Date]], "DDD")</f>
        <v>Wed</v>
      </c>
      <c r="W95" s="8">
        <v>42013</v>
      </c>
      <c r="X95" s="7">
        <f>Table_1[[#This Row],[Ship Date]]-Table_1[[#This Row],[Order Date]]</f>
        <v>2</v>
      </c>
      <c r="Y95" s="15">
        <v>-48.875</v>
      </c>
      <c r="Z95" s="5">
        <v>8</v>
      </c>
      <c r="AA95" s="15">
        <v>61.5</v>
      </c>
      <c r="AB95" s="5">
        <v>87287</v>
      </c>
      <c r="AC95" s="5">
        <f>IF(COUNTIF($AB$2:AB95, AB95) = 1, 1, 0)</f>
        <v>1</v>
      </c>
      <c r="AD95" s="15">
        <f>'Formated Data'!$G95-'Formated Data'!$E95</f>
        <v>7.08</v>
      </c>
      <c r="AE95" s="5" t="str" cm="1">
        <f t="array" ref="AE95">_xlfn.IFS('Formated Data'!$Q95="Central","Chris",'Formated Data'!$Q95="East","Erin",'Formated Data'!$Q95="South","Sam",'Formated Data'!$Q95="West","William")</f>
        <v>Chris</v>
      </c>
    </row>
    <row r="96" spans="1:31" ht="15.75" customHeight="1" x14ac:dyDescent="0.45">
      <c r="A96" s="5">
        <v>3303</v>
      </c>
      <c r="B96" s="5">
        <f>IF(COUNTIF($A$2:A96, A96) = 1, 1, 0)</f>
        <v>1</v>
      </c>
      <c r="C96" s="5" t="s">
        <v>2908</v>
      </c>
      <c r="D96" s="5" t="s">
        <v>30</v>
      </c>
      <c r="E96" s="6">
        <v>0.04</v>
      </c>
      <c r="F96" s="6" t="str">
        <f>IF(Table_1[[#This Row],[Discount]] &gt; 0, "After Discount", " No Discount")</f>
        <v>After Discount</v>
      </c>
      <c r="G96" s="6">
        <v>33.89</v>
      </c>
      <c r="H96" s="6">
        <v>5.0999999999999996</v>
      </c>
      <c r="I96" s="5" t="s">
        <v>9</v>
      </c>
      <c r="J96" s="5" t="s">
        <v>16</v>
      </c>
      <c r="K96" s="5" t="s">
        <v>24</v>
      </c>
      <c r="L96" s="5" t="s">
        <v>23</v>
      </c>
      <c r="M96" s="5" t="s">
        <v>5</v>
      </c>
      <c r="N96" s="5" t="s">
        <v>387</v>
      </c>
      <c r="O96" s="6">
        <v>0.6</v>
      </c>
      <c r="P96" s="5" t="s">
        <v>3</v>
      </c>
      <c r="Q96" s="5" t="s">
        <v>21</v>
      </c>
      <c r="R96" s="5" t="s">
        <v>75</v>
      </c>
      <c r="S96" s="5" t="s">
        <v>2907</v>
      </c>
      <c r="T96" s="5">
        <v>33461</v>
      </c>
      <c r="U96" s="8">
        <v>42011</v>
      </c>
      <c r="V96" s="29" t="str">
        <f>TEXT(Table_1[[#This Row],[Order Date]], "DDD")</f>
        <v>Wed</v>
      </c>
      <c r="W96" s="8">
        <v>42016</v>
      </c>
      <c r="X96" s="7">
        <f>Table_1[[#This Row],[Ship Date]]-Table_1[[#This Row],[Order Date]]</f>
        <v>5</v>
      </c>
      <c r="Y96" s="15">
        <v>68.676000000000002</v>
      </c>
      <c r="Z96" s="5">
        <v>6</v>
      </c>
      <c r="AA96" s="15">
        <v>200.64</v>
      </c>
      <c r="AB96" s="5">
        <v>87795</v>
      </c>
      <c r="AC96" s="5">
        <f>IF(COUNTIF($AB$2:AB96, AB96) = 1, 1, 0)</f>
        <v>1</v>
      </c>
      <c r="AD96" s="15">
        <f>'Formated Data'!$G96-'Formated Data'!$E96</f>
        <v>33.85</v>
      </c>
      <c r="AE96" s="5" t="str" cm="1">
        <f t="array" ref="AE96">_xlfn.IFS('Formated Data'!$Q96="Central","Chris",'Formated Data'!$Q96="East","Erin",'Formated Data'!$Q96="South","Sam",'Formated Data'!$Q96="West","William")</f>
        <v>Sam</v>
      </c>
    </row>
    <row r="97" spans="1:31" ht="15.75" customHeight="1" x14ac:dyDescent="0.45">
      <c r="A97" s="5">
        <v>1367</v>
      </c>
      <c r="B97" s="5">
        <f>IF(COUNTIF($A$2:A97, A97) = 1, 1, 0)</f>
        <v>1</v>
      </c>
      <c r="C97" s="5" t="s">
        <v>2906</v>
      </c>
      <c r="D97" s="5" t="s">
        <v>72</v>
      </c>
      <c r="E97" s="6">
        <v>0.03</v>
      </c>
      <c r="F97" s="6" t="str">
        <f>IF(Table_1[[#This Row],[Discount]] &gt; 0, "After Discount", " No Discount")</f>
        <v>After Discount</v>
      </c>
      <c r="G97" s="6">
        <v>73.98</v>
      </c>
      <c r="H97" s="6">
        <v>14.52</v>
      </c>
      <c r="I97" s="5" t="s">
        <v>9</v>
      </c>
      <c r="J97" s="5" t="s">
        <v>8</v>
      </c>
      <c r="K97" s="5" t="s">
        <v>7</v>
      </c>
      <c r="L97" s="5" t="s">
        <v>15</v>
      </c>
      <c r="M97" s="5" t="s">
        <v>5</v>
      </c>
      <c r="N97" s="5" t="s">
        <v>1231</v>
      </c>
      <c r="O97" s="6">
        <v>0.65</v>
      </c>
      <c r="P97" s="5" t="s">
        <v>3</v>
      </c>
      <c r="Q97" s="5" t="s">
        <v>70</v>
      </c>
      <c r="R97" s="5" t="s">
        <v>69</v>
      </c>
      <c r="S97" s="5" t="s">
        <v>2905</v>
      </c>
      <c r="T97" s="5">
        <v>79424</v>
      </c>
      <c r="U97" s="8">
        <v>42011</v>
      </c>
      <c r="V97" s="29" t="str">
        <f>TEXT(Table_1[[#This Row],[Order Date]], "DDD")</f>
        <v>Wed</v>
      </c>
      <c r="W97" s="8">
        <v>42014</v>
      </c>
      <c r="X97" s="7">
        <f>Table_1[[#This Row],[Ship Date]]-Table_1[[#This Row],[Order Date]]</f>
        <v>3</v>
      </c>
      <c r="Y97" s="15">
        <v>-326.23160000000001</v>
      </c>
      <c r="Z97" s="5">
        <v>1</v>
      </c>
      <c r="AA97" s="15">
        <v>79.02</v>
      </c>
      <c r="AB97" s="5">
        <v>90513</v>
      </c>
      <c r="AC97" s="5">
        <f>IF(COUNTIF($AB$2:AB97, AB97) = 1, 1, 0)</f>
        <v>1</v>
      </c>
      <c r="AD97" s="15">
        <f>'Formated Data'!$G97-'Formated Data'!$E97</f>
        <v>73.95</v>
      </c>
      <c r="AE97" s="5" t="str" cm="1">
        <f t="array" ref="AE97">_xlfn.IFS('Formated Data'!$Q97="Central","Chris",'Formated Data'!$Q97="East","Erin",'Formated Data'!$Q97="South","Sam",'Formated Data'!$Q97="West","William")</f>
        <v>Chris</v>
      </c>
    </row>
    <row r="98" spans="1:31" ht="15.75" customHeight="1" x14ac:dyDescent="0.45">
      <c r="A98" s="5">
        <v>1606</v>
      </c>
      <c r="B98" s="5">
        <f>IF(COUNTIF($A$2:A98, A98) = 1, 1, 0)</f>
        <v>1</v>
      </c>
      <c r="C98" s="5" t="s">
        <v>2903</v>
      </c>
      <c r="D98" s="5" t="s">
        <v>72</v>
      </c>
      <c r="E98" s="6">
        <v>0.05</v>
      </c>
      <c r="F98" s="6" t="str">
        <f>IF(Table_1[[#This Row],[Discount]] &gt; 0, "After Discount", " No Discount")</f>
        <v>After Discount</v>
      </c>
      <c r="G98" s="6">
        <v>1.98</v>
      </c>
      <c r="H98" s="6">
        <v>4.7699999999999996</v>
      </c>
      <c r="I98" s="5" t="s">
        <v>9</v>
      </c>
      <c r="J98" s="5" t="s">
        <v>16</v>
      </c>
      <c r="K98" s="5" t="s">
        <v>24</v>
      </c>
      <c r="L98" s="5" t="s">
        <v>106</v>
      </c>
      <c r="M98" s="5" t="s">
        <v>5</v>
      </c>
      <c r="N98" s="5" t="s">
        <v>2904</v>
      </c>
      <c r="O98" s="6">
        <v>0.4</v>
      </c>
      <c r="P98" s="5" t="s">
        <v>3</v>
      </c>
      <c r="Q98" s="5" t="s">
        <v>2</v>
      </c>
      <c r="R98" s="5" t="s">
        <v>1</v>
      </c>
      <c r="S98" s="5" t="s">
        <v>2902</v>
      </c>
      <c r="T98" s="5">
        <v>11010</v>
      </c>
      <c r="U98" s="8">
        <v>42011</v>
      </c>
      <c r="V98" s="29" t="str">
        <f>TEXT(Table_1[[#This Row],[Order Date]], "DDD")</f>
        <v>Wed</v>
      </c>
      <c r="W98" s="8">
        <v>42012</v>
      </c>
      <c r="X98" s="7">
        <f>Table_1[[#This Row],[Ship Date]]-Table_1[[#This Row],[Order Date]]</f>
        <v>1</v>
      </c>
      <c r="Y98" s="15">
        <v>-14.359819999999999</v>
      </c>
      <c r="Z98" s="5">
        <v>1</v>
      </c>
      <c r="AA98" s="15">
        <v>3.53</v>
      </c>
      <c r="AB98" s="5">
        <v>87993</v>
      </c>
      <c r="AC98" s="5">
        <f>IF(COUNTIF($AB$2:AB98, AB98) = 1, 1, 0)</f>
        <v>1</v>
      </c>
      <c r="AD98" s="15">
        <f>'Formated Data'!$G98-'Formated Data'!$E98</f>
        <v>1.93</v>
      </c>
      <c r="AE98" s="5" t="str" cm="1">
        <f t="array" ref="AE98">_xlfn.IFS('Formated Data'!$Q98="Central","Chris",'Formated Data'!$Q98="East","Erin",'Formated Data'!$Q98="South","Sam",'Formated Data'!$Q98="West","William")</f>
        <v>Erin</v>
      </c>
    </row>
    <row r="99" spans="1:31" ht="15.75" customHeight="1" x14ac:dyDescent="0.45">
      <c r="A99" s="5">
        <v>1606</v>
      </c>
      <c r="B99" s="5">
        <f>IF(COUNTIF($A$2:A99, A99) = 1, 1, 0)</f>
        <v>0</v>
      </c>
      <c r="C99" s="5" t="s">
        <v>2903</v>
      </c>
      <c r="D99" s="5" t="s">
        <v>72</v>
      </c>
      <c r="E99" s="6">
        <v>7.0000000000000007E-2</v>
      </c>
      <c r="F99" s="6" t="str">
        <f>IF(Table_1[[#This Row],[Discount]] &gt; 0, "After Discount", " No Discount")</f>
        <v>After Discount</v>
      </c>
      <c r="G99" s="6">
        <v>699.99</v>
      </c>
      <c r="H99" s="6">
        <v>24.49</v>
      </c>
      <c r="I99" s="5" t="s">
        <v>17</v>
      </c>
      <c r="J99" s="5" t="s">
        <v>16</v>
      </c>
      <c r="K99" s="5" t="s">
        <v>7</v>
      </c>
      <c r="L99" s="5" t="s">
        <v>43</v>
      </c>
      <c r="M99" s="5" t="s">
        <v>42</v>
      </c>
      <c r="N99" s="5" t="s">
        <v>645</v>
      </c>
      <c r="O99" s="6">
        <v>0.41</v>
      </c>
      <c r="P99" s="5" t="s">
        <v>3</v>
      </c>
      <c r="Q99" s="5" t="s">
        <v>2</v>
      </c>
      <c r="R99" s="5" t="s">
        <v>1</v>
      </c>
      <c r="S99" s="5" t="s">
        <v>2902</v>
      </c>
      <c r="T99" s="5">
        <v>11010</v>
      </c>
      <c r="U99" s="8">
        <v>42011</v>
      </c>
      <c r="V99" s="29" t="str">
        <f>TEXT(Table_1[[#This Row],[Order Date]], "DDD")</f>
        <v>Wed</v>
      </c>
      <c r="W99" s="8">
        <v>42012</v>
      </c>
      <c r="X99" s="7">
        <f>Table_1[[#This Row],[Ship Date]]-Table_1[[#This Row],[Order Date]]</f>
        <v>1</v>
      </c>
      <c r="Y99" s="15">
        <v>-2870.2775999999999</v>
      </c>
      <c r="Z99" s="5">
        <v>1</v>
      </c>
      <c r="AA99" s="15">
        <v>706.56</v>
      </c>
      <c r="AB99" s="5">
        <v>87993</v>
      </c>
      <c r="AC99" s="5">
        <f>IF(COUNTIF($AB$2:AB99, AB99) = 1, 1, 0)</f>
        <v>0</v>
      </c>
      <c r="AD99" s="15">
        <f>'Formated Data'!$G99-'Formated Data'!$E99</f>
        <v>699.92</v>
      </c>
      <c r="AE99" s="5" t="str" cm="1">
        <f t="array" ref="AE99">_xlfn.IFS('Formated Data'!$Q99="Central","Chris",'Formated Data'!$Q99="East","Erin",'Formated Data'!$Q99="South","Sam",'Formated Data'!$Q99="West","William")</f>
        <v>Erin</v>
      </c>
    </row>
    <row r="100" spans="1:31" ht="15.75" customHeight="1" x14ac:dyDescent="0.45">
      <c r="A100" s="5">
        <v>1606</v>
      </c>
      <c r="B100" s="5">
        <f>IF(COUNTIF($A$2:A100, A100) = 1, 1, 0)</f>
        <v>0</v>
      </c>
      <c r="C100" s="5" t="s">
        <v>2903</v>
      </c>
      <c r="D100" s="5" t="s">
        <v>72</v>
      </c>
      <c r="E100" s="6">
        <v>7.0000000000000007E-2</v>
      </c>
      <c r="F100" s="6" t="str">
        <f>IF(Table_1[[#This Row],[Discount]] &gt; 0, "After Discount", " No Discount")</f>
        <v>After Discount</v>
      </c>
      <c r="G100" s="6">
        <v>6783.02</v>
      </c>
      <c r="H100" s="6">
        <v>24.49</v>
      </c>
      <c r="I100" s="5" t="s">
        <v>9</v>
      </c>
      <c r="J100" s="5" t="s">
        <v>16</v>
      </c>
      <c r="K100" s="5" t="s">
        <v>7</v>
      </c>
      <c r="L100" s="5" t="s">
        <v>118</v>
      </c>
      <c r="M100" s="5" t="s">
        <v>42</v>
      </c>
      <c r="N100" s="5" t="s">
        <v>1564</v>
      </c>
      <c r="O100" s="6">
        <v>0.39</v>
      </c>
      <c r="P100" s="5" t="s">
        <v>3</v>
      </c>
      <c r="Q100" s="5" t="s">
        <v>2</v>
      </c>
      <c r="R100" s="5" t="s">
        <v>1</v>
      </c>
      <c r="S100" s="5" t="s">
        <v>2902</v>
      </c>
      <c r="T100" s="5">
        <v>11010</v>
      </c>
      <c r="U100" s="8">
        <v>42011</v>
      </c>
      <c r="V100" s="29" t="str">
        <f>TEXT(Table_1[[#This Row],[Order Date]], "DDD")</f>
        <v>Wed</v>
      </c>
      <c r="W100" s="8">
        <v>42012</v>
      </c>
      <c r="X100" s="7">
        <f>Table_1[[#This Row],[Ship Date]]-Table_1[[#This Row],[Order Date]]</f>
        <v>1</v>
      </c>
      <c r="Y100" s="15">
        <v>77.983599999999996</v>
      </c>
      <c r="Z100" s="5">
        <v>2</v>
      </c>
      <c r="AA100" s="15">
        <v>13121.07</v>
      </c>
      <c r="AB100" s="5">
        <v>87993</v>
      </c>
      <c r="AC100" s="5">
        <f>IF(COUNTIF($AB$2:AB100, AB100) = 1, 1, 0)</f>
        <v>0</v>
      </c>
      <c r="AD100" s="15">
        <f>'Formated Data'!$G100-'Formated Data'!$E100</f>
        <v>6782.9500000000007</v>
      </c>
      <c r="AE100" s="5" t="str" cm="1">
        <f t="array" ref="AE100">_xlfn.IFS('Formated Data'!$Q100="Central","Chris",'Formated Data'!$Q100="East","Erin",'Formated Data'!$Q100="South","Sam",'Formated Data'!$Q100="West","William")</f>
        <v>Erin</v>
      </c>
    </row>
    <row r="101" spans="1:31" ht="15.75" customHeight="1" x14ac:dyDescent="0.45">
      <c r="A101" s="5">
        <v>3076</v>
      </c>
      <c r="B101" s="5">
        <f>IF(COUNTIF($A$2:A101, A101) = 1, 1, 0)</f>
        <v>1</v>
      </c>
      <c r="C101" s="5" t="s">
        <v>2901</v>
      </c>
      <c r="D101" s="5" t="s">
        <v>72</v>
      </c>
      <c r="E101" s="6">
        <v>0</v>
      </c>
      <c r="F101" s="6" t="str">
        <f>IF(Table_1[[#This Row],[Discount]] &gt; 0, "After Discount", " No Discount")</f>
        <v xml:space="preserve"> No Discount</v>
      </c>
      <c r="G101" s="6">
        <v>137.47999999999999</v>
      </c>
      <c r="H101" s="6">
        <v>32.18</v>
      </c>
      <c r="I101" s="5" t="s">
        <v>119</v>
      </c>
      <c r="J101" s="5" t="s">
        <v>51</v>
      </c>
      <c r="K101" s="5" t="s">
        <v>29</v>
      </c>
      <c r="L101" s="5" t="s">
        <v>130</v>
      </c>
      <c r="M101" s="5" t="s">
        <v>117</v>
      </c>
      <c r="N101" s="5" t="s">
        <v>2899</v>
      </c>
      <c r="O101" s="6">
        <v>0.78</v>
      </c>
      <c r="P101" s="5" t="s">
        <v>3</v>
      </c>
      <c r="Q101" s="5" t="s">
        <v>2</v>
      </c>
      <c r="R101" s="5" t="s">
        <v>13</v>
      </c>
      <c r="S101" s="5" t="s">
        <v>2900</v>
      </c>
      <c r="T101" s="5">
        <v>44224</v>
      </c>
      <c r="U101" s="8">
        <v>42011</v>
      </c>
      <c r="V101" s="29" t="str">
        <f>TEXT(Table_1[[#This Row],[Order Date]], "DDD")</f>
        <v>Wed</v>
      </c>
      <c r="W101" s="8">
        <v>42012</v>
      </c>
      <c r="X101" s="7">
        <f>Table_1[[#This Row],[Ship Date]]-Table_1[[#This Row],[Order Date]]</f>
        <v>1</v>
      </c>
      <c r="Y101" s="15">
        <v>-203.27</v>
      </c>
      <c r="Z101" s="5">
        <v>2</v>
      </c>
      <c r="AA101" s="15">
        <v>296.75</v>
      </c>
      <c r="AB101" s="5">
        <v>88241</v>
      </c>
      <c r="AC101" s="5">
        <f>IF(COUNTIF($AB$2:AB101, AB101) = 1, 1, 0)</f>
        <v>1</v>
      </c>
      <c r="AD101" s="15">
        <f>'Formated Data'!$G101-'Formated Data'!$E101</f>
        <v>137.47999999999999</v>
      </c>
      <c r="AE101" s="5" t="str" cm="1">
        <f t="array" ref="AE101">_xlfn.IFS('Formated Data'!$Q101="Central","Chris",'Formated Data'!$Q101="East","Erin",'Formated Data'!$Q101="South","Sam",'Formated Data'!$Q101="West","William")</f>
        <v>Erin</v>
      </c>
    </row>
    <row r="102" spans="1:31" ht="15.75" customHeight="1" x14ac:dyDescent="0.45">
      <c r="A102" s="5">
        <v>3079</v>
      </c>
      <c r="B102" s="5">
        <f>IF(COUNTIF($A$2:A102, A102) = 1, 1, 0)</f>
        <v>1</v>
      </c>
      <c r="C102" s="5" t="s">
        <v>517</v>
      </c>
      <c r="D102" s="5" t="s">
        <v>72</v>
      </c>
      <c r="E102" s="6">
        <v>0</v>
      </c>
      <c r="F102" s="6" t="str">
        <f>IF(Table_1[[#This Row],[Discount]] &gt; 0, "After Discount", " No Discount")</f>
        <v xml:space="preserve"> No Discount</v>
      </c>
      <c r="G102" s="6">
        <v>137.47999999999999</v>
      </c>
      <c r="H102" s="6">
        <v>32.18</v>
      </c>
      <c r="I102" s="5" t="s">
        <v>119</v>
      </c>
      <c r="J102" s="5" t="s">
        <v>51</v>
      </c>
      <c r="K102" s="5" t="s">
        <v>29</v>
      </c>
      <c r="L102" s="5" t="s">
        <v>130</v>
      </c>
      <c r="M102" s="5" t="s">
        <v>117</v>
      </c>
      <c r="N102" s="5" t="s">
        <v>2899</v>
      </c>
      <c r="O102" s="6">
        <v>0.78</v>
      </c>
      <c r="P102" s="5" t="s">
        <v>3</v>
      </c>
      <c r="Q102" s="5" t="s">
        <v>2</v>
      </c>
      <c r="R102" s="5" t="s">
        <v>247</v>
      </c>
      <c r="S102" s="5" t="s">
        <v>515</v>
      </c>
      <c r="T102" s="5">
        <v>19112</v>
      </c>
      <c r="U102" s="8">
        <v>42011</v>
      </c>
      <c r="V102" s="29" t="str">
        <f>TEXT(Table_1[[#This Row],[Order Date]], "DDD")</f>
        <v>Wed</v>
      </c>
      <c r="W102" s="8">
        <v>42012</v>
      </c>
      <c r="X102" s="7">
        <f>Table_1[[#This Row],[Ship Date]]-Table_1[[#This Row],[Order Date]]</f>
        <v>1</v>
      </c>
      <c r="Y102" s="15">
        <v>-203.27</v>
      </c>
      <c r="Z102" s="5">
        <v>10</v>
      </c>
      <c r="AA102" s="15">
        <v>1483.76</v>
      </c>
      <c r="AB102" s="5">
        <v>12480</v>
      </c>
      <c r="AC102" s="5">
        <f>IF(COUNTIF($AB$2:AB102, AB102) = 1, 1, 0)</f>
        <v>1</v>
      </c>
      <c r="AD102" s="15">
        <f>'Formated Data'!$G102-'Formated Data'!$E102</f>
        <v>137.47999999999999</v>
      </c>
      <c r="AE102" s="5" t="str" cm="1">
        <f t="array" ref="AE102">_xlfn.IFS('Formated Data'!$Q102="Central","Chris",'Formated Data'!$Q102="East","Erin",'Formated Data'!$Q102="South","Sam",'Formated Data'!$Q102="West","William")</f>
        <v>Erin</v>
      </c>
    </row>
    <row r="103" spans="1:31" ht="15.75" customHeight="1" x14ac:dyDescent="0.45">
      <c r="A103" s="5">
        <v>2868</v>
      </c>
      <c r="B103" s="5">
        <f>IF(COUNTIF($A$2:A103, A103) = 1, 1, 0)</f>
        <v>1</v>
      </c>
      <c r="C103" s="5" t="s">
        <v>845</v>
      </c>
      <c r="D103" s="5" t="s">
        <v>56</v>
      </c>
      <c r="E103" s="6">
        <v>0.03</v>
      </c>
      <c r="F103" s="6" t="str">
        <f>IF(Table_1[[#This Row],[Discount]] &gt; 0, "After Discount", " No Discount")</f>
        <v>After Discount</v>
      </c>
      <c r="G103" s="6">
        <v>896.99</v>
      </c>
      <c r="H103" s="6">
        <v>19.989999999999998</v>
      </c>
      <c r="I103" s="5" t="s">
        <v>9</v>
      </c>
      <c r="J103" s="5" t="s">
        <v>39</v>
      </c>
      <c r="K103" s="5" t="s">
        <v>24</v>
      </c>
      <c r="L103" s="5" t="s">
        <v>106</v>
      </c>
      <c r="M103" s="5" t="s">
        <v>5</v>
      </c>
      <c r="N103" s="5" t="s">
        <v>1858</v>
      </c>
      <c r="O103" s="6">
        <v>0.38</v>
      </c>
      <c r="P103" s="5" t="s">
        <v>3</v>
      </c>
      <c r="Q103" s="5" t="s">
        <v>48</v>
      </c>
      <c r="R103" s="5" t="s">
        <v>103</v>
      </c>
      <c r="S103" s="5" t="s">
        <v>843</v>
      </c>
      <c r="T103" s="5">
        <v>98026</v>
      </c>
      <c r="U103" s="8">
        <v>42012</v>
      </c>
      <c r="V103" s="29" t="str">
        <f>TEXT(Table_1[[#This Row],[Order Date]], "DDD")</f>
        <v>Thu</v>
      </c>
      <c r="W103" s="8">
        <v>42014</v>
      </c>
      <c r="X103" s="7">
        <f>Table_1[[#This Row],[Ship Date]]-Table_1[[#This Row],[Order Date]]</f>
        <v>2</v>
      </c>
      <c r="Y103" s="15">
        <v>3602.1311999999998</v>
      </c>
      <c r="Z103" s="5">
        <v>6</v>
      </c>
      <c r="AA103" s="15">
        <v>5220.4799999999996</v>
      </c>
      <c r="AB103" s="5">
        <v>85826</v>
      </c>
      <c r="AC103" s="5">
        <f>IF(COUNTIF($AB$2:AB103, AB103) = 1, 1, 0)</f>
        <v>1</v>
      </c>
      <c r="AD103" s="15">
        <f>'Formated Data'!$G103-'Formated Data'!$E103</f>
        <v>896.96</v>
      </c>
      <c r="AE103" s="5" t="str" cm="1">
        <f t="array" ref="AE103">_xlfn.IFS('Formated Data'!$Q103="Central","Chris",'Formated Data'!$Q103="East","Erin",'Formated Data'!$Q103="South","Sam",'Formated Data'!$Q103="West","William")</f>
        <v>William</v>
      </c>
    </row>
    <row r="104" spans="1:31" ht="15.75" customHeight="1" x14ac:dyDescent="0.45">
      <c r="A104" s="5">
        <v>2908</v>
      </c>
      <c r="B104" s="5">
        <f>IF(COUNTIF($A$2:A104, A104) = 1, 1, 0)</f>
        <v>1</v>
      </c>
      <c r="C104" s="5" t="s">
        <v>2266</v>
      </c>
      <c r="D104" s="5" t="s">
        <v>56</v>
      </c>
      <c r="E104" s="6">
        <v>7.0000000000000007E-2</v>
      </c>
      <c r="F104" s="6" t="str">
        <f>IF(Table_1[[#This Row],[Discount]] &gt; 0, "After Discount", " No Discount")</f>
        <v>After Discount</v>
      </c>
      <c r="G104" s="6">
        <v>4.13</v>
      </c>
      <c r="H104" s="6">
        <v>0.99</v>
      </c>
      <c r="I104" s="5" t="s">
        <v>9</v>
      </c>
      <c r="J104" s="5" t="s">
        <v>16</v>
      </c>
      <c r="K104" s="5" t="s">
        <v>24</v>
      </c>
      <c r="L104" s="5" t="s">
        <v>144</v>
      </c>
      <c r="M104" s="5" t="s">
        <v>5</v>
      </c>
      <c r="N104" s="5" t="s">
        <v>1408</v>
      </c>
      <c r="O104" s="6">
        <v>0.39</v>
      </c>
      <c r="P104" s="5" t="s">
        <v>3</v>
      </c>
      <c r="Q104" s="5" t="s">
        <v>2</v>
      </c>
      <c r="R104" s="5" t="s">
        <v>13</v>
      </c>
      <c r="S104" s="5" t="s">
        <v>2265</v>
      </c>
      <c r="T104" s="5">
        <v>44125</v>
      </c>
      <c r="U104" s="8">
        <v>42012</v>
      </c>
      <c r="V104" s="29" t="str">
        <f>TEXT(Table_1[[#This Row],[Order Date]], "DDD")</f>
        <v>Thu</v>
      </c>
      <c r="W104" s="8">
        <v>42012</v>
      </c>
      <c r="X104" s="7">
        <f>Table_1[[#This Row],[Ship Date]]-Table_1[[#This Row],[Order Date]]</f>
        <v>0</v>
      </c>
      <c r="Y104" s="15">
        <v>10.959199999999999</v>
      </c>
      <c r="Z104" s="5">
        <v>4</v>
      </c>
      <c r="AA104" s="15">
        <v>16.07</v>
      </c>
      <c r="AB104" s="5">
        <v>88156</v>
      </c>
      <c r="AC104" s="5">
        <f>IF(COUNTIF($AB$2:AB104, AB104) = 1, 1, 0)</f>
        <v>1</v>
      </c>
      <c r="AD104" s="15">
        <f>'Formated Data'!$G104-'Formated Data'!$E104</f>
        <v>4.0599999999999996</v>
      </c>
      <c r="AE104" s="5" t="str" cm="1">
        <f t="array" ref="AE104">_xlfn.IFS('Formated Data'!$Q104="Central","Chris",'Formated Data'!$Q104="East","Erin",'Formated Data'!$Q104="South","Sam",'Formated Data'!$Q104="West","William")</f>
        <v>Erin</v>
      </c>
    </row>
    <row r="105" spans="1:31" ht="15.75" customHeight="1" x14ac:dyDescent="0.45">
      <c r="A105" s="5">
        <v>2908</v>
      </c>
      <c r="B105" s="5">
        <f>IF(COUNTIF($A$2:A105, A105) = 1, 1, 0)</f>
        <v>0</v>
      </c>
      <c r="C105" s="5" t="s">
        <v>2266</v>
      </c>
      <c r="D105" s="5" t="s">
        <v>56</v>
      </c>
      <c r="E105" s="6">
        <v>0.03</v>
      </c>
      <c r="F105" s="6" t="str">
        <f>IF(Table_1[[#This Row],[Discount]] &gt; 0, "After Discount", " No Discount")</f>
        <v>After Discount</v>
      </c>
      <c r="G105" s="6">
        <v>22.72</v>
      </c>
      <c r="H105" s="6">
        <v>8.99</v>
      </c>
      <c r="I105" s="5" t="s">
        <v>9</v>
      </c>
      <c r="J105" s="5" t="s">
        <v>16</v>
      </c>
      <c r="K105" s="5" t="s">
        <v>29</v>
      </c>
      <c r="L105" s="5" t="s">
        <v>28</v>
      </c>
      <c r="M105" s="5" t="s">
        <v>50</v>
      </c>
      <c r="N105" s="5" t="s">
        <v>148</v>
      </c>
      <c r="O105" s="6">
        <v>0.44</v>
      </c>
      <c r="P105" s="5" t="s">
        <v>3</v>
      </c>
      <c r="Q105" s="5" t="s">
        <v>2</v>
      </c>
      <c r="R105" s="5" t="s">
        <v>13</v>
      </c>
      <c r="S105" s="5" t="s">
        <v>2265</v>
      </c>
      <c r="T105" s="5">
        <v>44125</v>
      </c>
      <c r="U105" s="8">
        <v>42012</v>
      </c>
      <c r="V105" s="29" t="str">
        <f>TEXT(Table_1[[#This Row],[Order Date]], "DDD")</f>
        <v>Thu</v>
      </c>
      <c r="W105" s="8">
        <v>42012</v>
      </c>
      <c r="X105" s="7">
        <f>Table_1[[#This Row],[Ship Date]]-Table_1[[#This Row],[Order Date]]</f>
        <v>0</v>
      </c>
      <c r="Y105" s="15">
        <v>17.429400000000001</v>
      </c>
      <c r="Z105" s="5">
        <v>1</v>
      </c>
      <c r="AA105" s="15">
        <v>25.26</v>
      </c>
      <c r="AB105" s="5">
        <v>88156</v>
      </c>
      <c r="AC105" s="5">
        <f>IF(COUNTIF($AB$2:AB105, AB105) = 1, 1, 0)</f>
        <v>0</v>
      </c>
      <c r="AD105" s="15">
        <f>'Formated Data'!$G105-'Formated Data'!$E105</f>
        <v>22.689999999999998</v>
      </c>
      <c r="AE105" s="5" t="str" cm="1">
        <f t="array" ref="AE105">_xlfn.IFS('Formated Data'!$Q105="Central","Chris",'Formated Data'!$Q105="East","Erin",'Formated Data'!$Q105="South","Sam",'Formated Data'!$Q105="West","William")</f>
        <v>Erin</v>
      </c>
    </row>
    <row r="106" spans="1:31" ht="15.75" customHeight="1" x14ac:dyDescent="0.45">
      <c r="A106" s="5">
        <v>2508</v>
      </c>
      <c r="B106" s="5">
        <f>IF(COUNTIF($A$2:A106, A106) = 1, 1, 0)</f>
        <v>1</v>
      </c>
      <c r="C106" s="5" t="s">
        <v>2898</v>
      </c>
      <c r="D106" s="5" t="s">
        <v>30</v>
      </c>
      <c r="E106" s="6">
        <v>0.02</v>
      </c>
      <c r="F106" s="6" t="str">
        <f>IF(Table_1[[#This Row],[Discount]] &gt; 0, "After Discount", " No Discount")</f>
        <v>After Discount</v>
      </c>
      <c r="G106" s="6">
        <v>5.81</v>
      </c>
      <c r="H106" s="6">
        <v>8.49</v>
      </c>
      <c r="I106" s="5" t="s">
        <v>9</v>
      </c>
      <c r="J106" s="5" t="s">
        <v>16</v>
      </c>
      <c r="K106" s="5" t="s">
        <v>24</v>
      </c>
      <c r="L106" s="5" t="s">
        <v>106</v>
      </c>
      <c r="M106" s="5" t="s">
        <v>5</v>
      </c>
      <c r="N106" s="5" t="s">
        <v>2368</v>
      </c>
      <c r="O106" s="6">
        <v>0.39</v>
      </c>
      <c r="P106" s="5" t="s">
        <v>3</v>
      </c>
      <c r="Q106" s="5" t="s">
        <v>2</v>
      </c>
      <c r="R106" s="5" t="s">
        <v>244</v>
      </c>
      <c r="S106" s="5" t="s">
        <v>1038</v>
      </c>
      <c r="T106" s="5">
        <v>4073</v>
      </c>
      <c r="U106" s="8">
        <v>42012</v>
      </c>
      <c r="V106" s="29" t="str">
        <f>TEXT(Table_1[[#This Row],[Order Date]], "DDD")</f>
        <v>Thu</v>
      </c>
      <c r="W106" s="8">
        <v>42016</v>
      </c>
      <c r="X106" s="7">
        <f>Table_1[[#This Row],[Ship Date]]-Table_1[[#This Row],[Order Date]]</f>
        <v>4</v>
      </c>
      <c r="Y106" s="15">
        <v>-137.494</v>
      </c>
      <c r="Z106" s="5">
        <v>7</v>
      </c>
      <c r="AA106" s="15">
        <v>42.44</v>
      </c>
      <c r="AB106" s="5">
        <v>87031</v>
      </c>
      <c r="AC106" s="5">
        <f>IF(COUNTIF($AB$2:AB106, AB106) = 1, 1, 0)</f>
        <v>1</v>
      </c>
      <c r="AD106" s="15">
        <f>'Formated Data'!$G106-'Formated Data'!$E106</f>
        <v>5.79</v>
      </c>
      <c r="AE106" s="5" t="str" cm="1">
        <f t="array" ref="AE106">_xlfn.IFS('Formated Data'!$Q106="Central","Chris",'Formated Data'!$Q106="East","Erin",'Formated Data'!$Q106="South","Sam",'Formated Data'!$Q106="West","William")</f>
        <v>Erin</v>
      </c>
    </row>
    <row r="107" spans="1:31" ht="15.75" customHeight="1" x14ac:dyDescent="0.45">
      <c r="A107" s="5">
        <v>2099</v>
      </c>
      <c r="B107" s="5">
        <f>IF(COUNTIF($A$2:A107, A107) = 1, 1, 0)</f>
        <v>1</v>
      </c>
      <c r="C107" s="5" t="s">
        <v>2897</v>
      </c>
      <c r="D107" s="5" t="s">
        <v>10</v>
      </c>
      <c r="E107" s="6">
        <v>7.0000000000000007E-2</v>
      </c>
      <c r="F107" s="6" t="str">
        <f>IF(Table_1[[#This Row],[Discount]] &gt; 0, "After Discount", " No Discount")</f>
        <v>After Discount</v>
      </c>
      <c r="G107" s="6">
        <v>14.56</v>
      </c>
      <c r="H107" s="6">
        <v>3.5</v>
      </c>
      <c r="I107" s="5" t="s">
        <v>9</v>
      </c>
      <c r="J107" s="5" t="s">
        <v>16</v>
      </c>
      <c r="K107" s="5" t="s">
        <v>24</v>
      </c>
      <c r="L107" s="5" t="s">
        <v>45</v>
      </c>
      <c r="M107" s="5" t="s">
        <v>5</v>
      </c>
      <c r="N107" s="5" t="s">
        <v>2028</v>
      </c>
      <c r="O107" s="6">
        <v>0.57999999999999996</v>
      </c>
      <c r="P107" s="5" t="s">
        <v>3</v>
      </c>
      <c r="Q107" s="5" t="s">
        <v>21</v>
      </c>
      <c r="R107" s="5" t="s">
        <v>713</v>
      </c>
      <c r="S107" s="5" t="s">
        <v>2896</v>
      </c>
      <c r="T107" s="5">
        <v>29577</v>
      </c>
      <c r="U107" s="8">
        <v>42012</v>
      </c>
      <c r="V107" s="29" t="str">
        <f>TEXT(Table_1[[#This Row],[Order Date]], "DDD")</f>
        <v>Thu</v>
      </c>
      <c r="W107" s="8">
        <v>42013</v>
      </c>
      <c r="X107" s="7">
        <f>Table_1[[#This Row],[Ship Date]]-Table_1[[#This Row],[Order Date]]</f>
        <v>1</v>
      </c>
      <c r="Y107" s="15">
        <v>-45.527999999999999</v>
      </c>
      <c r="Z107" s="5">
        <v>6</v>
      </c>
      <c r="AA107" s="15">
        <v>84.59</v>
      </c>
      <c r="AB107" s="5">
        <v>87888</v>
      </c>
      <c r="AC107" s="5">
        <f>IF(COUNTIF($AB$2:AB107, AB107) = 1, 1, 0)</f>
        <v>1</v>
      </c>
      <c r="AD107" s="15">
        <f>'Formated Data'!$G107-'Formated Data'!$E107</f>
        <v>14.49</v>
      </c>
      <c r="AE107" s="5" t="str" cm="1">
        <f t="array" ref="AE107">_xlfn.IFS('Formated Data'!$Q107="Central","Chris",'Formated Data'!$Q107="East","Erin",'Formated Data'!$Q107="South","Sam",'Formated Data'!$Q107="West","William")</f>
        <v>Sam</v>
      </c>
    </row>
    <row r="108" spans="1:31" ht="15.75" customHeight="1" x14ac:dyDescent="0.45">
      <c r="A108" s="5">
        <v>806</v>
      </c>
      <c r="B108" s="5">
        <f>IF(COUNTIF($A$2:A108, A108) = 1, 1, 0)</f>
        <v>1</v>
      </c>
      <c r="C108" s="5" t="s">
        <v>2895</v>
      </c>
      <c r="D108" s="5" t="s">
        <v>123</v>
      </c>
      <c r="E108" s="6">
        <v>0.06</v>
      </c>
      <c r="F108" s="6" t="str">
        <f>IF(Table_1[[#This Row],[Discount]] &gt; 0, "After Discount", " No Discount")</f>
        <v>After Discount</v>
      </c>
      <c r="G108" s="6">
        <v>179.99</v>
      </c>
      <c r="H108" s="6">
        <v>13.99</v>
      </c>
      <c r="I108" s="5" t="s">
        <v>17</v>
      </c>
      <c r="J108" s="5" t="s">
        <v>51</v>
      </c>
      <c r="K108" s="5" t="s">
        <v>7</v>
      </c>
      <c r="L108" s="5" t="s">
        <v>6</v>
      </c>
      <c r="M108" s="5" t="s">
        <v>97</v>
      </c>
      <c r="N108" s="5" t="s">
        <v>2894</v>
      </c>
      <c r="O108" s="6">
        <v>0.56999999999999995</v>
      </c>
      <c r="P108" s="5" t="s">
        <v>3</v>
      </c>
      <c r="Q108" s="5" t="s">
        <v>21</v>
      </c>
      <c r="R108" s="5" t="s">
        <v>75</v>
      </c>
      <c r="S108" s="5" t="s">
        <v>574</v>
      </c>
      <c r="T108" s="5">
        <v>33132</v>
      </c>
      <c r="U108" s="8">
        <v>42013</v>
      </c>
      <c r="V108" s="29" t="str">
        <f>TEXT(Table_1[[#This Row],[Order Date]], "DDD")</f>
        <v>Fri</v>
      </c>
      <c r="W108" s="8">
        <v>42015</v>
      </c>
      <c r="X108" s="7">
        <f>Table_1[[#This Row],[Ship Date]]-Table_1[[#This Row],[Order Date]]</f>
        <v>2</v>
      </c>
      <c r="Y108" s="15">
        <v>1220.03784</v>
      </c>
      <c r="Z108" s="5">
        <v>54</v>
      </c>
      <c r="AA108" s="15">
        <v>8332.91</v>
      </c>
      <c r="AB108" s="5">
        <v>40547</v>
      </c>
      <c r="AC108" s="5">
        <f>IF(COUNTIF($AB$2:AB108, AB108) = 1, 1, 0)</f>
        <v>1</v>
      </c>
      <c r="AD108" s="15">
        <f>'Formated Data'!$G108-'Formated Data'!$E108</f>
        <v>179.93</v>
      </c>
      <c r="AE108" s="5" t="str" cm="1">
        <f t="array" ref="AE108">_xlfn.IFS('Formated Data'!$Q108="Central","Chris",'Formated Data'!$Q108="East","Erin",'Formated Data'!$Q108="South","Sam",'Formated Data'!$Q108="West","William")</f>
        <v>Sam</v>
      </c>
    </row>
    <row r="109" spans="1:31" ht="15.75" customHeight="1" x14ac:dyDescent="0.45">
      <c r="A109" s="5">
        <v>1527</v>
      </c>
      <c r="B109" s="5">
        <f>IF(COUNTIF($A$2:A109, A109) = 1, 1, 0)</f>
        <v>1</v>
      </c>
      <c r="C109" s="5" t="s">
        <v>973</v>
      </c>
      <c r="D109" s="5" t="s">
        <v>123</v>
      </c>
      <c r="E109" s="6">
        <v>0.03</v>
      </c>
      <c r="F109" s="6" t="str">
        <f>IF(Table_1[[#This Row],[Discount]] &gt; 0, "After Discount", " No Discount")</f>
        <v>After Discount</v>
      </c>
      <c r="G109" s="6">
        <v>30.98</v>
      </c>
      <c r="H109" s="6">
        <v>8.99</v>
      </c>
      <c r="I109" s="5" t="s">
        <v>17</v>
      </c>
      <c r="J109" s="5" t="s">
        <v>51</v>
      </c>
      <c r="K109" s="5" t="s">
        <v>24</v>
      </c>
      <c r="L109" s="5" t="s">
        <v>79</v>
      </c>
      <c r="M109" s="5" t="s">
        <v>50</v>
      </c>
      <c r="N109" s="5" t="s">
        <v>2508</v>
      </c>
      <c r="O109" s="6">
        <v>0.57999999999999996</v>
      </c>
      <c r="P109" s="5" t="s">
        <v>3</v>
      </c>
      <c r="Q109" s="5" t="s">
        <v>21</v>
      </c>
      <c r="R109" s="5" t="s">
        <v>971</v>
      </c>
      <c r="S109" s="5" t="s">
        <v>970</v>
      </c>
      <c r="T109" s="5">
        <v>35601</v>
      </c>
      <c r="U109" s="8">
        <v>42013</v>
      </c>
      <c r="V109" s="29" t="str">
        <f>TEXT(Table_1[[#This Row],[Order Date]], "DDD")</f>
        <v>Fri</v>
      </c>
      <c r="W109" s="8">
        <v>42015</v>
      </c>
      <c r="X109" s="7">
        <f>Table_1[[#This Row],[Ship Date]]-Table_1[[#This Row],[Order Date]]</f>
        <v>2</v>
      </c>
      <c r="Y109" s="15">
        <v>0.51</v>
      </c>
      <c r="Z109" s="5">
        <v>5</v>
      </c>
      <c r="AA109" s="15">
        <v>162.38999999999999</v>
      </c>
      <c r="AB109" s="5">
        <v>86813</v>
      </c>
      <c r="AC109" s="5">
        <f>IF(COUNTIF($AB$2:AB109, AB109) = 1, 1, 0)</f>
        <v>1</v>
      </c>
      <c r="AD109" s="15">
        <f>'Formated Data'!$G109-'Formated Data'!$E109</f>
        <v>30.95</v>
      </c>
      <c r="AE109" s="5" t="str" cm="1">
        <f t="array" ref="AE109">_xlfn.IFS('Formated Data'!$Q109="Central","Chris",'Formated Data'!$Q109="East","Erin",'Formated Data'!$Q109="South","Sam",'Formated Data'!$Q109="West","William")</f>
        <v>Sam</v>
      </c>
    </row>
    <row r="110" spans="1:31" ht="15.75" customHeight="1" x14ac:dyDescent="0.45">
      <c r="A110" s="5">
        <v>1528</v>
      </c>
      <c r="B110" s="5">
        <f>IF(COUNTIF($A$2:A110, A110) = 1, 1, 0)</f>
        <v>1</v>
      </c>
      <c r="C110" s="5" t="s">
        <v>2893</v>
      </c>
      <c r="D110" s="5" t="s">
        <v>123</v>
      </c>
      <c r="E110" s="6">
        <v>0.01</v>
      </c>
      <c r="F110" s="6" t="str">
        <f>IF(Table_1[[#This Row],[Discount]] &gt; 0, "After Discount", " No Discount")</f>
        <v>After Discount</v>
      </c>
      <c r="G110" s="6">
        <v>525.98</v>
      </c>
      <c r="H110" s="6">
        <v>19.989999999999998</v>
      </c>
      <c r="I110" s="5" t="s">
        <v>9</v>
      </c>
      <c r="J110" s="5" t="s">
        <v>51</v>
      </c>
      <c r="K110" s="5" t="s">
        <v>24</v>
      </c>
      <c r="L110" s="5" t="s">
        <v>106</v>
      </c>
      <c r="M110" s="5" t="s">
        <v>5</v>
      </c>
      <c r="N110" s="5" t="s">
        <v>2892</v>
      </c>
      <c r="O110" s="6">
        <v>0.37</v>
      </c>
      <c r="P110" s="5" t="s">
        <v>3</v>
      </c>
      <c r="Q110" s="5" t="s">
        <v>21</v>
      </c>
      <c r="R110" s="5" t="s">
        <v>33</v>
      </c>
      <c r="S110" s="5" t="s">
        <v>2891</v>
      </c>
      <c r="T110" s="5">
        <v>27288</v>
      </c>
      <c r="U110" s="8">
        <v>42013</v>
      </c>
      <c r="V110" s="29" t="str">
        <f>TEXT(Table_1[[#This Row],[Order Date]], "DDD")</f>
        <v>Fri</v>
      </c>
      <c r="W110" s="8">
        <v>42015</v>
      </c>
      <c r="X110" s="7">
        <f>Table_1[[#This Row],[Ship Date]]-Table_1[[#This Row],[Order Date]]</f>
        <v>2</v>
      </c>
      <c r="Y110" s="15">
        <v>-161.92400000000001</v>
      </c>
      <c r="Z110" s="5">
        <v>9</v>
      </c>
      <c r="AA110" s="15">
        <v>4920.8100000000004</v>
      </c>
      <c r="AB110" s="5">
        <v>86813</v>
      </c>
      <c r="AC110" s="5">
        <f>IF(COUNTIF($AB$2:AB110, AB110) = 1, 1, 0)</f>
        <v>0</v>
      </c>
      <c r="AD110" s="15">
        <f>'Formated Data'!$G110-'Formated Data'!$E110</f>
        <v>525.97</v>
      </c>
      <c r="AE110" s="5" t="str" cm="1">
        <f t="array" ref="AE110">_xlfn.IFS('Formated Data'!$Q110="Central","Chris",'Formated Data'!$Q110="East","Erin",'Formated Data'!$Q110="South","Sam",'Formated Data'!$Q110="West","William")</f>
        <v>Sam</v>
      </c>
    </row>
    <row r="111" spans="1:31" ht="15.75" customHeight="1" x14ac:dyDescent="0.45">
      <c r="A111" s="5">
        <v>3017</v>
      </c>
      <c r="B111" s="5">
        <f>IF(COUNTIF($A$2:A111, A111) = 1, 1, 0)</f>
        <v>1</v>
      </c>
      <c r="C111" s="5" t="s">
        <v>2890</v>
      </c>
      <c r="D111" s="5" t="s">
        <v>123</v>
      </c>
      <c r="E111" s="6">
        <v>0.01</v>
      </c>
      <c r="F111" s="6" t="str">
        <f>IF(Table_1[[#This Row],[Discount]] &gt; 0, "After Discount", " No Discount")</f>
        <v>After Discount</v>
      </c>
      <c r="G111" s="6">
        <v>5.58</v>
      </c>
      <c r="H111" s="6">
        <v>5.3</v>
      </c>
      <c r="I111" s="5" t="s">
        <v>9</v>
      </c>
      <c r="J111" s="5" t="s">
        <v>39</v>
      </c>
      <c r="K111" s="5" t="s">
        <v>24</v>
      </c>
      <c r="L111" s="5" t="s">
        <v>181</v>
      </c>
      <c r="M111" s="5" t="s">
        <v>5</v>
      </c>
      <c r="N111" s="5" t="s">
        <v>1719</v>
      </c>
      <c r="O111" s="6">
        <v>0.35</v>
      </c>
      <c r="P111" s="5" t="s">
        <v>3</v>
      </c>
      <c r="Q111" s="5" t="s">
        <v>48</v>
      </c>
      <c r="R111" s="5" t="s">
        <v>54</v>
      </c>
      <c r="S111" s="5" t="s">
        <v>2889</v>
      </c>
      <c r="T111" s="5">
        <v>92024</v>
      </c>
      <c r="U111" s="8">
        <v>42013</v>
      </c>
      <c r="V111" s="29" t="str">
        <f>TEXT(Table_1[[#This Row],[Order Date]], "DDD")</f>
        <v>Fri</v>
      </c>
      <c r="W111" s="8">
        <v>42014</v>
      </c>
      <c r="X111" s="7">
        <f>Table_1[[#This Row],[Ship Date]]-Table_1[[#This Row],[Order Date]]</f>
        <v>1</v>
      </c>
      <c r="Y111" s="15">
        <v>-7.25</v>
      </c>
      <c r="Z111" s="5">
        <v>1</v>
      </c>
      <c r="AA111" s="15">
        <v>11.16</v>
      </c>
      <c r="AB111" s="5">
        <v>89071</v>
      </c>
      <c r="AC111" s="5">
        <f>IF(COUNTIF($AB$2:AB111, AB111) = 1, 1, 0)</f>
        <v>1</v>
      </c>
      <c r="AD111" s="15">
        <f>'Formated Data'!$G111-'Formated Data'!$E111</f>
        <v>5.57</v>
      </c>
      <c r="AE111" s="5" t="str" cm="1">
        <f t="array" ref="AE111">_xlfn.IFS('Formated Data'!$Q111="Central","Chris",'Formated Data'!$Q111="East","Erin",'Formated Data'!$Q111="South","Sam",'Formated Data'!$Q111="West","William")</f>
        <v>William</v>
      </c>
    </row>
    <row r="112" spans="1:31" ht="15.75" customHeight="1" x14ac:dyDescent="0.45">
      <c r="A112" s="5">
        <v>3017</v>
      </c>
      <c r="B112" s="5">
        <f>IF(COUNTIF($A$2:A112, A112) = 1, 1, 0)</f>
        <v>0</v>
      </c>
      <c r="C112" s="5" t="s">
        <v>2890</v>
      </c>
      <c r="D112" s="5" t="s">
        <v>123</v>
      </c>
      <c r="E112" s="6">
        <v>0.03</v>
      </c>
      <c r="F112" s="6" t="str">
        <f>IF(Table_1[[#This Row],[Discount]] &gt; 0, "After Discount", " No Discount")</f>
        <v>After Discount</v>
      </c>
      <c r="G112" s="6">
        <v>3.98</v>
      </c>
      <c r="H112" s="6">
        <v>0.7</v>
      </c>
      <c r="I112" s="5" t="s">
        <v>9</v>
      </c>
      <c r="J112" s="5" t="s">
        <v>39</v>
      </c>
      <c r="K112" s="5" t="s">
        <v>24</v>
      </c>
      <c r="L112" s="5" t="s">
        <v>79</v>
      </c>
      <c r="M112" s="5" t="s">
        <v>37</v>
      </c>
      <c r="N112" s="5" t="s">
        <v>519</v>
      </c>
      <c r="O112" s="6">
        <v>0.52</v>
      </c>
      <c r="P112" s="5" t="s">
        <v>3</v>
      </c>
      <c r="Q112" s="5" t="s">
        <v>48</v>
      </c>
      <c r="R112" s="5" t="s">
        <v>54</v>
      </c>
      <c r="S112" s="5" t="s">
        <v>2889</v>
      </c>
      <c r="T112" s="5">
        <v>92024</v>
      </c>
      <c r="U112" s="8">
        <v>42013</v>
      </c>
      <c r="V112" s="29" t="str">
        <f>TEXT(Table_1[[#This Row],[Order Date]], "DDD")</f>
        <v>Fri</v>
      </c>
      <c r="W112" s="8">
        <v>42014</v>
      </c>
      <c r="X112" s="7">
        <f>Table_1[[#This Row],[Ship Date]]-Table_1[[#This Row],[Order Date]]</f>
        <v>1</v>
      </c>
      <c r="Y112" s="15">
        <v>31.201799999999999</v>
      </c>
      <c r="Z112" s="5">
        <v>11</v>
      </c>
      <c r="AA112" s="15">
        <v>45.22</v>
      </c>
      <c r="AB112" s="5">
        <v>89071</v>
      </c>
      <c r="AC112" s="5">
        <f>IF(COUNTIF($AB$2:AB112, AB112) = 1, 1, 0)</f>
        <v>0</v>
      </c>
      <c r="AD112" s="15">
        <f>'Formated Data'!$G112-'Formated Data'!$E112</f>
        <v>3.95</v>
      </c>
      <c r="AE112" s="5" t="str" cm="1">
        <f t="array" ref="AE112">_xlfn.IFS('Formated Data'!$Q112="Central","Chris",'Formated Data'!$Q112="East","Erin",'Formated Data'!$Q112="South","Sam",'Formated Data'!$Q112="West","William")</f>
        <v>William</v>
      </c>
    </row>
    <row r="113" spans="1:31" ht="15.75" customHeight="1" x14ac:dyDescent="0.45">
      <c r="A113" s="5">
        <v>833</v>
      </c>
      <c r="B113" s="5">
        <f>IF(COUNTIF($A$2:A113, A113) = 1, 1, 0)</f>
        <v>1</v>
      </c>
      <c r="C113" s="5" t="s">
        <v>2888</v>
      </c>
      <c r="D113" s="5" t="s">
        <v>56</v>
      </c>
      <c r="E113" s="6">
        <v>0</v>
      </c>
      <c r="F113" s="6" t="str">
        <f>IF(Table_1[[#This Row],[Discount]] &gt; 0, "After Discount", " No Discount")</f>
        <v xml:space="preserve"> No Discount</v>
      </c>
      <c r="G113" s="6">
        <v>11.66</v>
      </c>
      <c r="H113" s="6">
        <v>8.99</v>
      </c>
      <c r="I113" s="5" t="s">
        <v>17</v>
      </c>
      <c r="J113" s="5" t="s">
        <v>39</v>
      </c>
      <c r="K113" s="5" t="s">
        <v>24</v>
      </c>
      <c r="L113" s="5" t="s">
        <v>79</v>
      </c>
      <c r="M113" s="5" t="s">
        <v>50</v>
      </c>
      <c r="N113" s="5" t="s">
        <v>2887</v>
      </c>
      <c r="O113" s="6">
        <v>0.59</v>
      </c>
      <c r="P113" s="5" t="s">
        <v>3</v>
      </c>
      <c r="Q113" s="5" t="s">
        <v>48</v>
      </c>
      <c r="R113" s="5" t="s">
        <v>54</v>
      </c>
      <c r="S113" s="5" t="s">
        <v>2886</v>
      </c>
      <c r="T113" s="5">
        <v>95020</v>
      </c>
      <c r="U113" s="8">
        <v>42013</v>
      </c>
      <c r="V113" s="29" t="str">
        <f>TEXT(Table_1[[#This Row],[Order Date]], "DDD")</f>
        <v>Fri</v>
      </c>
      <c r="W113" s="8">
        <v>42015</v>
      </c>
      <c r="X113" s="7">
        <f>Table_1[[#This Row],[Ship Date]]-Table_1[[#This Row],[Order Date]]</f>
        <v>2</v>
      </c>
      <c r="Y113" s="15">
        <v>-203.67</v>
      </c>
      <c r="Z113" s="5">
        <v>11</v>
      </c>
      <c r="AA113" s="15">
        <v>138.51</v>
      </c>
      <c r="AB113" s="5">
        <v>89770</v>
      </c>
      <c r="AC113" s="5">
        <f>IF(COUNTIF($AB$2:AB113, AB113) = 1, 1, 0)</f>
        <v>1</v>
      </c>
      <c r="AD113" s="15">
        <f>'Formated Data'!$G113-'Formated Data'!$E113</f>
        <v>11.66</v>
      </c>
      <c r="AE113" s="5" t="str" cm="1">
        <f t="array" ref="AE113">_xlfn.IFS('Formated Data'!$Q113="Central","Chris",'Formated Data'!$Q113="East","Erin",'Formated Data'!$Q113="South","Sam",'Formated Data'!$Q113="West","William")</f>
        <v>William</v>
      </c>
    </row>
    <row r="114" spans="1:31" ht="15.75" customHeight="1" x14ac:dyDescent="0.45">
      <c r="A114" s="5">
        <v>358</v>
      </c>
      <c r="B114" s="5">
        <f>IF(COUNTIF($A$2:A114, A114) = 1, 1, 0)</f>
        <v>1</v>
      </c>
      <c r="C114" s="5" t="s">
        <v>2885</v>
      </c>
      <c r="D114" s="5" t="s">
        <v>30</v>
      </c>
      <c r="E114" s="6">
        <v>0.04</v>
      </c>
      <c r="F114" s="6" t="str">
        <f>IF(Table_1[[#This Row],[Discount]] &gt; 0, "After Discount", " No Discount")</f>
        <v>After Discount</v>
      </c>
      <c r="G114" s="6">
        <v>125.99</v>
      </c>
      <c r="H114" s="6">
        <v>8.99</v>
      </c>
      <c r="I114" s="5" t="s">
        <v>9</v>
      </c>
      <c r="J114" s="5" t="s">
        <v>39</v>
      </c>
      <c r="K114" s="5" t="s">
        <v>7</v>
      </c>
      <c r="L114" s="5" t="s">
        <v>6</v>
      </c>
      <c r="M114" s="5" t="s">
        <v>5</v>
      </c>
      <c r="N114" s="5" t="s">
        <v>1573</v>
      </c>
      <c r="O114" s="6">
        <v>0.59</v>
      </c>
      <c r="P114" s="5" t="s">
        <v>3</v>
      </c>
      <c r="Q114" s="5" t="s">
        <v>2</v>
      </c>
      <c r="R114" s="5" t="s">
        <v>247</v>
      </c>
      <c r="S114" s="5" t="s">
        <v>2884</v>
      </c>
      <c r="T114" s="5">
        <v>19406</v>
      </c>
      <c r="U114" s="8">
        <v>42013</v>
      </c>
      <c r="V114" s="29" t="str">
        <f>TEXT(Table_1[[#This Row],[Order Date]], "DDD")</f>
        <v>Fri</v>
      </c>
      <c r="W114" s="8">
        <v>42020</v>
      </c>
      <c r="X114" s="7">
        <f>Table_1[[#This Row],[Ship Date]]-Table_1[[#This Row],[Order Date]]</f>
        <v>7</v>
      </c>
      <c r="Y114" s="15">
        <v>-627.82191999999998</v>
      </c>
      <c r="Z114" s="5">
        <v>1</v>
      </c>
      <c r="AA114" s="15">
        <v>107.95</v>
      </c>
      <c r="AB114" s="5">
        <v>91130</v>
      </c>
      <c r="AC114" s="5">
        <f>IF(COUNTIF($AB$2:AB114, AB114) = 1, 1, 0)</f>
        <v>1</v>
      </c>
      <c r="AD114" s="15">
        <f>'Formated Data'!$G114-'Formated Data'!$E114</f>
        <v>125.94999999999999</v>
      </c>
      <c r="AE114" s="5" t="str" cm="1">
        <f t="array" ref="AE114">_xlfn.IFS('Formated Data'!$Q114="Central","Chris",'Formated Data'!$Q114="East","Erin",'Formated Data'!$Q114="South","Sam",'Formated Data'!$Q114="West","William")</f>
        <v>Erin</v>
      </c>
    </row>
    <row r="115" spans="1:31" ht="15.75" customHeight="1" x14ac:dyDescent="0.45">
      <c r="A115" s="5">
        <v>2555</v>
      </c>
      <c r="B115" s="5">
        <f>IF(COUNTIF($A$2:A115, A115) = 1, 1, 0)</f>
        <v>1</v>
      </c>
      <c r="C115" s="5" t="s">
        <v>2609</v>
      </c>
      <c r="D115" s="5" t="s">
        <v>30</v>
      </c>
      <c r="E115" s="6">
        <v>0.1</v>
      </c>
      <c r="F115" s="6" t="str">
        <f>IF(Table_1[[#This Row],[Discount]] &gt; 0, "After Discount", " No Discount")</f>
        <v>After Discount</v>
      </c>
      <c r="G115" s="6">
        <v>2.6</v>
      </c>
      <c r="H115" s="6">
        <v>2.4</v>
      </c>
      <c r="I115" s="5" t="s">
        <v>9</v>
      </c>
      <c r="J115" s="5" t="s">
        <v>16</v>
      </c>
      <c r="K115" s="5" t="s">
        <v>24</v>
      </c>
      <c r="L115" s="5" t="s">
        <v>79</v>
      </c>
      <c r="M115" s="5" t="s">
        <v>37</v>
      </c>
      <c r="N115" s="5" t="s">
        <v>366</v>
      </c>
      <c r="O115" s="6">
        <v>0.57999999999999996</v>
      </c>
      <c r="P115" s="5" t="s">
        <v>3</v>
      </c>
      <c r="Q115" s="5" t="s">
        <v>70</v>
      </c>
      <c r="R115" s="5" t="s">
        <v>147</v>
      </c>
      <c r="S115" s="5" t="s">
        <v>1643</v>
      </c>
      <c r="T115" s="5">
        <v>53711</v>
      </c>
      <c r="U115" s="8">
        <v>42013</v>
      </c>
      <c r="V115" s="29" t="str">
        <f>TEXT(Table_1[[#This Row],[Order Date]], "DDD")</f>
        <v>Fri</v>
      </c>
      <c r="W115" s="8">
        <v>42018</v>
      </c>
      <c r="X115" s="7">
        <f>Table_1[[#This Row],[Ship Date]]-Table_1[[#This Row],[Order Date]]</f>
        <v>5</v>
      </c>
      <c r="Y115" s="15">
        <v>-88.04</v>
      </c>
      <c r="Z115" s="5">
        <v>12</v>
      </c>
      <c r="AA115" s="15">
        <v>30.1</v>
      </c>
      <c r="AB115" s="5">
        <v>86527</v>
      </c>
      <c r="AC115" s="5">
        <f>IF(COUNTIF($AB$2:AB115, AB115) = 1, 1, 0)</f>
        <v>1</v>
      </c>
      <c r="AD115" s="15">
        <f>'Formated Data'!$G115-'Formated Data'!$E115</f>
        <v>2.5</v>
      </c>
      <c r="AE115" s="5" t="str" cm="1">
        <f t="array" ref="AE115">_xlfn.IFS('Formated Data'!$Q115="Central","Chris",'Formated Data'!$Q115="East","Erin",'Formated Data'!$Q115="South","Sam",'Formated Data'!$Q115="West","William")</f>
        <v>Chris</v>
      </c>
    </row>
    <row r="116" spans="1:31" ht="15.75" customHeight="1" x14ac:dyDescent="0.45">
      <c r="A116" s="5">
        <v>1745</v>
      </c>
      <c r="B116" s="5">
        <f>IF(COUNTIF($A$2:A116, A116) = 1, 1, 0)</f>
        <v>1</v>
      </c>
      <c r="C116" s="5" t="s">
        <v>500</v>
      </c>
      <c r="D116" s="5" t="s">
        <v>10</v>
      </c>
      <c r="E116" s="6">
        <v>0.02</v>
      </c>
      <c r="F116" s="6" t="str">
        <f>IF(Table_1[[#This Row],[Discount]] &gt; 0, "After Discount", " No Discount")</f>
        <v>After Discount</v>
      </c>
      <c r="G116" s="6">
        <v>4.13</v>
      </c>
      <c r="H116" s="6">
        <v>6.89</v>
      </c>
      <c r="I116" s="5" t="s">
        <v>9</v>
      </c>
      <c r="J116" s="5" t="s">
        <v>16</v>
      </c>
      <c r="K116" s="5" t="s">
        <v>24</v>
      </c>
      <c r="L116" s="5" t="s">
        <v>144</v>
      </c>
      <c r="M116" s="5" t="s">
        <v>5</v>
      </c>
      <c r="N116" s="5" t="s">
        <v>2883</v>
      </c>
      <c r="O116" s="6">
        <v>0.39</v>
      </c>
      <c r="P116" s="5" t="s">
        <v>3</v>
      </c>
      <c r="Q116" s="5" t="s">
        <v>21</v>
      </c>
      <c r="R116" s="5" t="s">
        <v>291</v>
      </c>
      <c r="S116" s="5" t="s">
        <v>498</v>
      </c>
      <c r="T116" s="5">
        <v>30305</v>
      </c>
      <c r="U116" s="8">
        <v>42013</v>
      </c>
      <c r="V116" s="29" t="str">
        <f>TEXT(Table_1[[#This Row],[Order Date]], "DDD")</f>
        <v>Fri</v>
      </c>
      <c r="W116" s="8">
        <v>42014</v>
      </c>
      <c r="X116" s="7">
        <f>Table_1[[#This Row],[Ship Date]]-Table_1[[#This Row],[Order Date]]</f>
        <v>1</v>
      </c>
      <c r="Y116" s="15">
        <v>-51.737000000000002</v>
      </c>
      <c r="Z116" s="5">
        <v>9</v>
      </c>
      <c r="AA116" s="15">
        <v>45.87</v>
      </c>
      <c r="AB116" s="5">
        <v>18561</v>
      </c>
      <c r="AC116" s="5">
        <f>IF(COUNTIF($AB$2:AB116, AB116) = 1, 1, 0)</f>
        <v>1</v>
      </c>
      <c r="AD116" s="15">
        <f>'Formated Data'!$G116-'Formated Data'!$E116</f>
        <v>4.1100000000000003</v>
      </c>
      <c r="AE116" s="5" t="str" cm="1">
        <f t="array" ref="AE116">_xlfn.IFS('Formated Data'!$Q116="Central","Chris",'Formated Data'!$Q116="East","Erin",'Formated Data'!$Q116="South","Sam",'Formated Data'!$Q116="West","William")</f>
        <v>Sam</v>
      </c>
    </row>
    <row r="117" spans="1:31" ht="15.75" customHeight="1" x14ac:dyDescent="0.45">
      <c r="A117" s="5">
        <v>1749</v>
      </c>
      <c r="B117" s="5">
        <f>IF(COUNTIF($A$2:A117, A117) = 1, 1, 0)</f>
        <v>1</v>
      </c>
      <c r="C117" s="5" t="s">
        <v>2425</v>
      </c>
      <c r="D117" s="5" t="s">
        <v>10</v>
      </c>
      <c r="E117" s="6">
        <v>0.02</v>
      </c>
      <c r="F117" s="6" t="str">
        <f>IF(Table_1[[#This Row],[Discount]] &gt; 0, "After Discount", " No Discount")</f>
        <v>After Discount</v>
      </c>
      <c r="G117" s="6">
        <v>4.13</v>
      </c>
      <c r="H117" s="6">
        <v>6.89</v>
      </c>
      <c r="I117" s="5" t="s">
        <v>9</v>
      </c>
      <c r="J117" s="5" t="s">
        <v>16</v>
      </c>
      <c r="K117" s="5" t="s">
        <v>24</v>
      </c>
      <c r="L117" s="5" t="s">
        <v>144</v>
      </c>
      <c r="M117" s="5" t="s">
        <v>5</v>
      </c>
      <c r="N117" s="5" t="s">
        <v>2883</v>
      </c>
      <c r="O117" s="6">
        <v>0.39</v>
      </c>
      <c r="P117" s="5" t="s">
        <v>3</v>
      </c>
      <c r="Q117" s="5" t="s">
        <v>70</v>
      </c>
      <c r="R117" s="5" t="s">
        <v>273</v>
      </c>
      <c r="S117" s="5" t="s">
        <v>2424</v>
      </c>
      <c r="T117" s="5">
        <v>73505</v>
      </c>
      <c r="U117" s="8">
        <v>42013</v>
      </c>
      <c r="V117" s="29" t="str">
        <f>TEXT(Table_1[[#This Row],[Order Date]], "DDD")</f>
        <v>Fri</v>
      </c>
      <c r="W117" s="8">
        <v>42014</v>
      </c>
      <c r="X117" s="7">
        <f>Table_1[[#This Row],[Ship Date]]-Table_1[[#This Row],[Order Date]]</f>
        <v>1</v>
      </c>
      <c r="Y117" s="15">
        <v>-48.235999999999997</v>
      </c>
      <c r="Z117" s="5">
        <v>2</v>
      </c>
      <c r="AA117" s="15">
        <v>10.19</v>
      </c>
      <c r="AB117" s="5">
        <v>87243</v>
      </c>
      <c r="AC117" s="5">
        <f>IF(COUNTIF($AB$2:AB117, AB117) = 1, 1, 0)</f>
        <v>1</v>
      </c>
      <c r="AD117" s="15">
        <f>'Formated Data'!$G117-'Formated Data'!$E117</f>
        <v>4.1100000000000003</v>
      </c>
      <c r="AE117" s="5" t="str" cm="1">
        <f t="array" ref="AE117">_xlfn.IFS('Formated Data'!$Q117="Central","Chris",'Formated Data'!$Q117="East","Erin",'Formated Data'!$Q117="South","Sam",'Formated Data'!$Q117="West","William")</f>
        <v>Chris</v>
      </c>
    </row>
    <row r="118" spans="1:31" ht="15.75" customHeight="1" x14ac:dyDescent="0.45">
      <c r="A118" s="5">
        <v>2164</v>
      </c>
      <c r="B118" s="5">
        <f>IF(COUNTIF($A$2:A118, A118) = 1, 1, 0)</f>
        <v>1</v>
      </c>
      <c r="C118" s="5" t="s">
        <v>2881</v>
      </c>
      <c r="D118" s="5" t="s">
        <v>10</v>
      </c>
      <c r="E118" s="6">
        <v>0.01</v>
      </c>
      <c r="F118" s="6" t="str">
        <f>IF(Table_1[[#This Row],[Discount]] &gt; 0, "After Discount", " No Discount")</f>
        <v>After Discount</v>
      </c>
      <c r="G118" s="6">
        <v>5.38</v>
      </c>
      <c r="H118" s="6">
        <v>7.57</v>
      </c>
      <c r="I118" s="5" t="s">
        <v>9</v>
      </c>
      <c r="J118" s="5" t="s">
        <v>51</v>
      </c>
      <c r="K118" s="5" t="s">
        <v>24</v>
      </c>
      <c r="L118" s="5" t="s">
        <v>106</v>
      </c>
      <c r="M118" s="5" t="s">
        <v>5</v>
      </c>
      <c r="N118" s="5" t="s">
        <v>2882</v>
      </c>
      <c r="O118" s="6">
        <v>0.36</v>
      </c>
      <c r="P118" s="5" t="s">
        <v>3</v>
      </c>
      <c r="Q118" s="5" t="s">
        <v>48</v>
      </c>
      <c r="R118" s="5" t="s">
        <v>54</v>
      </c>
      <c r="S118" s="5" t="s">
        <v>739</v>
      </c>
      <c r="T118" s="5">
        <v>91104</v>
      </c>
      <c r="U118" s="8">
        <v>42013</v>
      </c>
      <c r="V118" s="29" t="str">
        <f>TEXT(Table_1[[#This Row],[Order Date]], "DDD")</f>
        <v>Fri</v>
      </c>
      <c r="W118" s="8">
        <v>42014</v>
      </c>
      <c r="X118" s="7">
        <f>Table_1[[#This Row],[Ship Date]]-Table_1[[#This Row],[Order Date]]</f>
        <v>1</v>
      </c>
      <c r="Y118" s="15">
        <v>-66.779579999999996</v>
      </c>
      <c r="Z118" s="5">
        <v>3</v>
      </c>
      <c r="AA118" s="15">
        <v>18.68</v>
      </c>
      <c r="AB118" s="5">
        <v>88794</v>
      </c>
      <c r="AC118" s="5">
        <f>IF(COUNTIF($AB$2:AB118, AB118) = 1, 1, 0)</f>
        <v>1</v>
      </c>
      <c r="AD118" s="15">
        <f>'Formated Data'!$G118-'Formated Data'!$E118</f>
        <v>5.37</v>
      </c>
      <c r="AE118" s="5" t="str" cm="1">
        <f t="array" ref="AE118">_xlfn.IFS('Formated Data'!$Q118="Central","Chris",'Formated Data'!$Q118="East","Erin",'Formated Data'!$Q118="South","Sam",'Formated Data'!$Q118="West","William")</f>
        <v>William</v>
      </c>
    </row>
    <row r="119" spans="1:31" ht="15.75" customHeight="1" x14ac:dyDescent="0.45">
      <c r="A119" s="5">
        <v>2164</v>
      </c>
      <c r="B119" s="5">
        <f>IF(COUNTIF($A$2:A119, A119) = 1, 1, 0)</f>
        <v>0</v>
      </c>
      <c r="C119" s="5" t="s">
        <v>2881</v>
      </c>
      <c r="D119" s="5" t="s">
        <v>10</v>
      </c>
      <c r="E119" s="6">
        <v>0.05</v>
      </c>
      <c r="F119" s="6" t="str">
        <f>IF(Table_1[[#This Row],[Discount]] &gt; 0, "After Discount", " No Discount")</f>
        <v>After Discount</v>
      </c>
      <c r="G119" s="6">
        <v>3.28</v>
      </c>
      <c r="H119" s="6">
        <v>3.97</v>
      </c>
      <c r="I119" s="5" t="s">
        <v>9</v>
      </c>
      <c r="J119" s="5" t="s">
        <v>51</v>
      </c>
      <c r="K119" s="5" t="s">
        <v>24</v>
      </c>
      <c r="L119" s="5" t="s">
        <v>79</v>
      </c>
      <c r="M119" s="5" t="s">
        <v>37</v>
      </c>
      <c r="N119" s="5" t="s">
        <v>217</v>
      </c>
      <c r="O119" s="6">
        <v>0.56000000000000005</v>
      </c>
      <c r="P119" s="5" t="s">
        <v>3</v>
      </c>
      <c r="Q119" s="5" t="s">
        <v>48</v>
      </c>
      <c r="R119" s="5" t="s">
        <v>54</v>
      </c>
      <c r="S119" s="5" t="s">
        <v>739</v>
      </c>
      <c r="T119" s="5">
        <v>91104</v>
      </c>
      <c r="U119" s="8">
        <v>42013</v>
      </c>
      <c r="V119" s="29" t="str">
        <f>TEXT(Table_1[[#This Row],[Order Date]], "DDD")</f>
        <v>Fri</v>
      </c>
      <c r="W119" s="8">
        <v>42013</v>
      </c>
      <c r="X119" s="7">
        <f>Table_1[[#This Row],[Ship Date]]-Table_1[[#This Row],[Order Date]]</f>
        <v>0</v>
      </c>
      <c r="Y119" s="15">
        <v>-144.9188</v>
      </c>
      <c r="Z119" s="5">
        <v>11</v>
      </c>
      <c r="AA119" s="15">
        <v>36.299999999999997</v>
      </c>
      <c r="AB119" s="5">
        <v>88794</v>
      </c>
      <c r="AC119" s="5">
        <f>IF(COUNTIF($AB$2:AB119, AB119) = 1, 1, 0)</f>
        <v>0</v>
      </c>
      <c r="AD119" s="15">
        <f>'Formated Data'!$G119-'Formated Data'!$E119</f>
        <v>3.23</v>
      </c>
      <c r="AE119" s="5" t="str" cm="1">
        <f t="array" ref="AE119">_xlfn.IFS('Formated Data'!$Q119="Central","Chris",'Formated Data'!$Q119="East","Erin",'Formated Data'!$Q119="South","Sam",'Formated Data'!$Q119="West","William")</f>
        <v>William</v>
      </c>
    </row>
    <row r="120" spans="1:31" ht="15.75" customHeight="1" x14ac:dyDescent="0.45">
      <c r="A120" s="5">
        <v>2165</v>
      </c>
      <c r="B120" s="5">
        <f>IF(COUNTIF($A$2:A120, A120) = 1, 1, 0)</f>
        <v>1</v>
      </c>
      <c r="C120" s="5" t="s">
        <v>2880</v>
      </c>
      <c r="D120" s="5" t="s">
        <v>10</v>
      </c>
      <c r="E120" s="6">
        <v>0.09</v>
      </c>
      <c r="F120" s="6" t="str">
        <f>IF(Table_1[[#This Row],[Discount]] &gt; 0, "After Discount", " No Discount")</f>
        <v>After Discount</v>
      </c>
      <c r="G120" s="6">
        <v>2.78</v>
      </c>
      <c r="H120" s="6">
        <v>0.97</v>
      </c>
      <c r="I120" s="5" t="s">
        <v>9</v>
      </c>
      <c r="J120" s="5" t="s">
        <v>51</v>
      </c>
      <c r="K120" s="5" t="s">
        <v>24</v>
      </c>
      <c r="L120" s="5" t="s">
        <v>79</v>
      </c>
      <c r="M120" s="5" t="s">
        <v>37</v>
      </c>
      <c r="N120" s="5" t="s">
        <v>2879</v>
      </c>
      <c r="O120" s="6">
        <v>0.59</v>
      </c>
      <c r="P120" s="5" t="s">
        <v>3</v>
      </c>
      <c r="Q120" s="5" t="s">
        <v>2</v>
      </c>
      <c r="R120" s="5" t="s">
        <v>244</v>
      </c>
      <c r="S120" s="5" t="s">
        <v>1749</v>
      </c>
      <c r="T120" s="5">
        <v>4330</v>
      </c>
      <c r="U120" s="8">
        <v>42013</v>
      </c>
      <c r="V120" s="29" t="str">
        <f>TEXT(Table_1[[#This Row],[Order Date]], "DDD")</f>
        <v>Fri</v>
      </c>
      <c r="W120" s="8">
        <v>42015</v>
      </c>
      <c r="X120" s="7">
        <f>Table_1[[#This Row],[Ship Date]]-Table_1[[#This Row],[Order Date]]</f>
        <v>2</v>
      </c>
      <c r="Y120" s="15">
        <v>-5.0716000000000001</v>
      </c>
      <c r="Z120" s="5">
        <v>6</v>
      </c>
      <c r="AA120" s="15">
        <v>16.03</v>
      </c>
      <c r="AB120" s="5">
        <v>88794</v>
      </c>
      <c r="AC120" s="5">
        <f>IF(COUNTIF($AB$2:AB120, AB120) = 1, 1, 0)</f>
        <v>0</v>
      </c>
      <c r="AD120" s="15">
        <f>'Formated Data'!$G120-'Formated Data'!$E120</f>
        <v>2.69</v>
      </c>
      <c r="AE120" s="5" t="str" cm="1">
        <f t="array" ref="AE120">_xlfn.IFS('Formated Data'!$Q120="Central","Chris",'Formated Data'!$Q120="East","Erin",'Formated Data'!$Q120="South","Sam",'Formated Data'!$Q120="West","William")</f>
        <v>Erin</v>
      </c>
    </row>
    <row r="121" spans="1:31" ht="15.75" customHeight="1" x14ac:dyDescent="0.45">
      <c r="A121" s="5">
        <v>3331</v>
      </c>
      <c r="B121" s="5">
        <f>IF(COUNTIF($A$2:A121, A121) = 1, 1, 0)</f>
        <v>0</v>
      </c>
      <c r="C121" s="5" t="s">
        <v>2878</v>
      </c>
      <c r="D121" s="5" t="s">
        <v>10</v>
      </c>
      <c r="E121" s="6">
        <v>0.02</v>
      </c>
      <c r="F121" s="6" t="str">
        <f>IF(Table_1[[#This Row],[Discount]] &gt; 0, "After Discount", " No Discount")</f>
        <v>After Discount</v>
      </c>
      <c r="G121" s="6">
        <v>4</v>
      </c>
      <c r="H121" s="6">
        <v>1.3</v>
      </c>
      <c r="I121" s="5" t="s">
        <v>9</v>
      </c>
      <c r="J121" s="5" t="s">
        <v>39</v>
      </c>
      <c r="K121" s="5" t="s">
        <v>24</v>
      </c>
      <c r="L121" s="5" t="s">
        <v>38</v>
      </c>
      <c r="M121" s="5" t="s">
        <v>37</v>
      </c>
      <c r="N121" s="5" t="s">
        <v>1311</v>
      </c>
      <c r="O121" s="6">
        <v>0.37</v>
      </c>
      <c r="P121" s="5" t="s">
        <v>3</v>
      </c>
      <c r="Q121" s="5" t="s">
        <v>21</v>
      </c>
      <c r="R121" s="5" t="s">
        <v>75</v>
      </c>
      <c r="S121" s="5" t="s">
        <v>2877</v>
      </c>
      <c r="T121" s="5">
        <v>32174</v>
      </c>
      <c r="U121" s="8">
        <v>42013</v>
      </c>
      <c r="V121" s="29" t="str">
        <f>TEXT(Table_1[[#This Row],[Order Date]], "DDD")</f>
        <v>Fri</v>
      </c>
      <c r="W121" s="8">
        <v>42013</v>
      </c>
      <c r="X121" s="7">
        <f>Table_1[[#This Row],[Ship Date]]-Table_1[[#This Row],[Order Date]]</f>
        <v>0</v>
      </c>
      <c r="Y121" s="15">
        <v>-23.295999999999999</v>
      </c>
      <c r="Z121" s="5">
        <v>12</v>
      </c>
      <c r="AA121" s="15">
        <v>50.71</v>
      </c>
      <c r="AB121" s="5">
        <v>86284</v>
      </c>
      <c r="AC121" s="5">
        <f>IF(COUNTIF($AB$2:AB121, AB121) = 1, 1, 0)</f>
        <v>1</v>
      </c>
      <c r="AD121" s="15">
        <f>'Formated Data'!$G121-'Formated Data'!$E121</f>
        <v>3.98</v>
      </c>
      <c r="AE121" s="5" t="str" cm="1">
        <f t="array" ref="AE121">_xlfn.IFS('Formated Data'!$Q121="Central","Chris",'Formated Data'!$Q121="East","Erin",'Formated Data'!$Q121="South","Sam",'Formated Data'!$Q121="West","William")</f>
        <v>Sam</v>
      </c>
    </row>
    <row r="122" spans="1:31" ht="15.75" customHeight="1" x14ac:dyDescent="0.45">
      <c r="A122" s="5">
        <v>894</v>
      </c>
      <c r="B122" s="5">
        <f>IF(COUNTIF($A$2:A122, A122) = 1, 1, 0)</f>
        <v>1</v>
      </c>
      <c r="C122" s="5" t="s">
        <v>2605</v>
      </c>
      <c r="D122" s="5" t="s">
        <v>123</v>
      </c>
      <c r="E122" s="6">
        <v>0.01</v>
      </c>
      <c r="F122" s="6" t="str">
        <f>IF(Table_1[[#This Row],[Discount]] &gt; 0, "After Discount", " No Discount")</f>
        <v>After Discount</v>
      </c>
      <c r="G122" s="6">
        <v>8.34</v>
      </c>
      <c r="H122" s="6">
        <v>0.96</v>
      </c>
      <c r="I122" s="5" t="s">
        <v>9</v>
      </c>
      <c r="J122" s="5" t="s">
        <v>39</v>
      </c>
      <c r="K122" s="5" t="s">
        <v>29</v>
      </c>
      <c r="L122" s="5" t="s">
        <v>28</v>
      </c>
      <c r="M122" s="5" t="s">
        <v>37</v>
      </c>
      <c r="N122" s="5" t="s">
        <v>2876</v>
      </c>
      <c r="O122" s="6">
        <v>0.43</v>
      </c>
      <c r="P122" s="5" t="s">
        <v>3</v>
      </c>
      <c r="Q122" s="5" t="s">
        <v>2</v>
      </c>
      <c r="R122" s="5" t="s">
        <v>104</v>
      </c>
      <c r="S122" s="5" t="s">
        <v>103</v>
      </c>
      <c r="T122" s="5">
        <v>20024</v>
      </c>
      <c r="U122" s="8">
        <v>42014</v>
      </c>
      <c r="V122" s="29" t="str">
        <f>TEXT(Table_1[[#This Row],[Order Date]], "DDD")</f>
        <v>Sat</v>
      </c>
      <c r="W122" s="8">
        <v>42016</v>
      </c>
      <c r="X122" s="7">
        <f>Table_1[[#This Row],[Ship Date]]-Table_1[[#This Row],[Order Date]]</f>
        <v>2</v>
      </c>
      <c r="Y122" s="15">
        <v>29.332000000000001</v>
      </c>
      <c r="Z122" s="5">
        <v>24</v>
      </c>
      <c r="AA122" s="15">
        <v>199.12</v>
      </c>
      <c r="AB122" s="5">
        <v>14596</v>
      </c>
      <c r="AC122" s="5">
        <f>IF(COUNTIF($AB$2:AB122, AB122) = 1, 1, 0)</f>
        <v>1</v>
      </c>
      <c r="AD122" s="15">
        <f>'Formated Data'!$G122-'Formated Data'!$E122</f>
        <v>8.33</v>
      </c>
      <c r="AE122" s="5" t="str" cm="1">
        <f t="array" ref="AE122">_xlfn.IFS('Formated Data'!$Q122="Central","Chris",'Formated Data'!$Q122="East","Erin",'Formated Data'!$Q122="South","Sam",'Formated Data'!$Q122="West","William")</f>
        <v>Erin</v>
      </c>
    </row>
    <row r="123" spans="1:31" ht="15.75" customHeight="1" x14ac:dyDescent="0.45">
      <c r="A123" s="5">
        <v>894</v>
      </c>
      <c r="B123" s="5">
        <f>IF(COUNTIF($A$2:A123, A123) = 1, 1, 0)</f>
        <v>0</v>
      </c>
      <c r="C123" s="5" t="s">
        <v>2605</v>
      </c>
      <c r="D123" s="5" t="s">
        <v>123</v>
      </c>
      <c r="E123" s="6">
        <v>0.06</v>
      </c>
      <c r="F123" s="6" t="str">
        <f>IF(Table_1[[#This Row],[Discount]] &gt; 0, "After Discount", " No Discount")</f>
        <v>After Discount</v>
      </c>
      <c r="G123" s="6">
        <v>3.28</v>
      </c>
      <c r="H123" s="6">
        <v>3.97</v>
      </c>
      <c r="I123" s="5" t="s">
        <v>9</v>
      </c>
      <c r="J123" s="5" t="s">
        <v>39</v>
      </c>
      <c r="K123" s="5" t="s">
        <v>24</v>
      </c>
      <c r="L123" s="5" t="s">
        <v>79</v>
      </c>
      <c r="M123" s="5" t="s">
        <v>37</v>
      </c>
      <c r="N123" s="5" t="s">
        <v>217</v>
      </c>
      <c r="O123" s="6">
        <v>0.56000000000000005</v>
      </c>
      <c r="P123" s="5" t="s">
        <v>3</v>
      </c>
      <c r="Q123" s="5" t="s">
        <v>2</v>
      </c>
      <c r="R123" s="5" t="s">
        <v>104</v>
      </c>
      <c r="S123" s="5" t="s">
        <v>103</v>
      </c>
      <c r="T123" s="5">
        <v>20024</v>
      </c>
      <c r="U123" s="8">
        <v>42014</v>
      </c>
      <c r="V123" s="29" t="str">
        <f>TEXT(Table_1[[#This Row],[Order Date]], "DDD")</f>
        <v>Sat</v>
      </c>
      <c r="W123" s="8">
        <v>42015</v>
      </c>
      <c r="X123" s="7">
        <f>Table_1[[#This Row],[Ship Date]]-Table_1[[#This Row],[Order Date]]</f>
        <v>1</v>
      </c>
      <c r="Y123" s="15">
        <v>-86</v>
      </c>
      <c r="Z123" s="5">
        <v>19</v>
      </c>
      <c r="AA123" s="15">
        <v>63.14</v>
      </c>
      <c r="AB123" s="5">
        <v>14596</v>
      </c>
      <c r="AC123" s="5">
        <f>IF(COUNTIF($AB$2:AB123, AB123) = 1, 1, 0)</f>
        <v>0</v>
      </c>
      <c r="AD123" s="15">
        <f>'Formated Data'!$G123-'Formated Data'!$E123</f>
        <v>3.2199999999999998</v>
      </c>
      <c r="AE123" s="5" t="str" cm="1">
        <f t="array" ref="AE123">_xlfn.IFS('Formated Data'!$Q123="Central","Chris",'Formated Data'!$Q123="East","Erin",'Formated Data'!$Q123="South","Sam",'Formated Data'!$Q123="West","William")</f>
        <v>Erin</v>
      </c>
    </row>
    <row r="124" spans="1:31" ht="15.75" customHeight="1" x14ac:dyDescent="0.45">
      <c r="A124" s="5">
        <v>896</v>
      </c>
      <c r="B124" s="5">
        <f>IF(COUNTIF($A$2:A124, A124) = 1, 1, 0)</f>
        <v>1</v>
      </c>
      <c r="C124" s="5" t="s">
        <v>315</v>
      </c>
      <c r="D124" s="5" t="s">
        <v>123</v>
      </c>
      <c r="E124" s="6">
        <v>0.01</v>
      </c>
      <c r="F124" s="6" t="str">
        <f>IF(Table_1[[#This Row],[Discount]] &gt; 0, "After Discount", " No Discount")</f>
        <v>After Discount</v>
      </c>
      <c r="G124" s="6">
        <v>8.34</v>
      </c>
      <c r="H124" s="6">
        <v>0.96</v>
      </c>
      <c r="I124" s="5" t="s">
        <v>9</v>
      </c>
      <c r="J124" s="5" t="s">
        <v>39</v>
      </c>
      <c r="K124" s="5" t="s">
        <v>29</v>
      </c>
      <c r="L124" s="5" t="s">
        <v>28</v>
      </c>
      <c r="M124" s="5" t="s">
        <v>37</v>
      </c>
      <c r="N124" s="5" t="s">
        <v>2876</v>
      </c>
      <c r="O124" s="6">
        <v>0.43</v>
      </c>
      <c r="P124" s="5" t="s">
        <v>3</v>
      </c>
      <c r="Q124" s="5" t="s">
        <v>70</v>
      </c>
      <c r="R124" s="5" t="s">
        <v>69</v>
      </c>
      <c r="S124" s="5" t="s">
        <v>313</v>
      </c>
      <c r="T124" s="5">
        <v>76201</v>
      </c>
      <c r="U124" s="8">
        <v>42014</v>
      </c>
      <c r="V124" s="29" t="str">
        <f>TEXT(Table_1[[#This Row],[Order Date]], "DDD")</f>
        <v>Sat</v>
      </c>
      <c r="W124" s="8">
        <v>42016</v>
      </c>
      <c r="X124" s="7">
        <f>Table_1[[#This Row],[Ship Date]]-Table_1[[#This Row],[Order Date]]</f>
        <v>2</v>
      </c>
      <c r="Y124" s="15">
        <v>34.348199999999999</v>
      </c>
      <c r="Z124" s="5">
        <v>6</v>
      </c>
      <c r="AA124" s="15">
        <v>49.78</v>
      </c>
      <c r="AB124" s="5">
        <v>90166</v>
      </c>
      <c r="AC124" s="5">
        <f>IF(COUNTIF($AB$2:AB124, AB124) = 1, 1, 0)</f>
        <v>1</v>
      </c>
      <c r="AD124" s="15">
        <f>'Formated Data'!$G124-'Formated Data'!$E124</f>
        <v>8.33</v>
      </c>
      <c r="AE124" s="5" t="str" cm="1">
        <f t="array" ref="AE124">_xlfn.IFS('Formated Data'!$Q124="Central","Chris",'Formated Data'!$Q124="East","Erin",'Formated Data'!$Q124="South","Sam",'Formated Data'!$Q124="West","William")</f>
        <v>Chris</v>
      </c>
    </row>
    <row r="125" spans="1:31" ht="15.75" customHeight="1" x14ac:dyDescent="0.45">
      <c r="A125" s="5">
        <v>896</v>
      </c>
      <c r="B125" s="5">
        <f>IF(COUNTIF($A$2:A125, A125) = 1, 1, 0)</f>
        <v>0</v>
      </c>
      <c r="C125" s="5" t="s">
        <v>315</v>
      </c>
      <c r="D125" s="5" t="s">
        <v>123</v>
      </c>
      <c r="E125" s="6">
        <v>0.06</v>
      </c>
      <c r="F125" s="6" t="str">
        <f>IF(Table_1[[#This Row],[Discount]] &gt; 0, "After Discount", " No Discount")</f>
        <v>After Discount</v>
      </c>
      <c r="G125" s="6">
        <v>3.28</v>
      </c>
      <c r="H125" s="6">
        <v>3.97</v>
      </c>
      <c r="I125" s="5" t="s">
        <v>9</v>
      </c>
      <c r="J125" s="5" t="s">
        <v>39</v>
      </c>
      <c r="K125" s="5" t="s">
        <v>24</v>
      </c>
      <c r="L125" s="5" t="s">
        <v>79</v>
      </c>
      <c r="M125" s="5" t="s">
        <v>37</v>
      </c>
      <c r="N125" s="5" t="s">
        <v>217</v>
      </c>
      <c r="O125" s="6">
        <v>0.56000000000000005</v>
      </c>
      <c r="P125" s="5" t="s">
        <v>3</v>
      </c>
      <c r="Q125" s="5" t="s">
        <v>70</v>
      </c>
      <c r="R125" s="5" t="s">
        <v>69</v>
      </c>
      <c r="S125" s="5" t="s">
        <v>313</v>
      </c>
      <c r="T125" s="5">
        <v>76201</v>
      </c>
      <c r="U125" s="8">
        <v>42014</v>
      </c>
      <c r="V125" s="29" t="str">
        <f>TEXT(Table_1[[#This Row],[Order Date]], "DDD")</f>
        <v>Sat</v>
      </c>
      <c r="W125" s="8">
        <v>42015</v>
      </c>
      <c r="X125" s="7">
        <f>Table_1[[#This Row],[Ship Date]]-Table_1[[#This Row],[Order Date]]</f>
        <v>1</v>
      </c>
      <c r="Y125" s="15">
        <v>-66.650000000000006</v>
      </c>
      <c r="Z125" s="5">
        <v>5</v>
      </c>
      <c r="AA125" s="15">
        <v>16.62</v>
      </c>
      <c r="AB125" s="5">
        <v>90166</v>
      </c>
      <c r="AC125" s="5">
        <f>IF(COUNTIF($AB$2:AB125, AB125) = 1, 1, 0)</f>
        <v>0</v>
      </c>
      <c r="AD125" s="15">
        <f>'Formated Data'!$G125-'Formated Data'!$E125</f>
        <v>3.2199999999999998</v>
      </c>
      <c r="AE125" s="5" t="str" cm="1">
        <f t="array" ref="AE125">_xlfn.IFS('Formated Data'!$Q125="Central","Chris",'Formated Data'!$Q125="East","Erin",'Formated Data'!$Q125="South","Sam",'Formated Data'!$Q125="West","William")</f>
        <v>Chris</v>
      </c>
    </row>
    <row r="126" spans="1:31" ht="15.75" customHeight="1" x14ac:dyDescent="0.45">
      <c r="A126" s="5">
        <v>1976</v>
      </c>
      <c r="B126" s="5">
        <f>IF(COUNTIF($A$2:A126, A126) = 1, 1, 0)</f>
        <v>1</v>
      </c>
      <c r="C126" s="5" t="s">
        <v>1971</v>
      </c>
      <c r="D126" s="5" t="s">
        <v>123</v>
      </c>
      <c r="E126" s="6">
        <v>0.05</v>
      </c>
      <c r="F126" s="6" t="str">
        <f>IF(Table_1[[#This Row],[Discount]] &gt; 0, "After Discount", " No Discount")</f>
        <v>After Discount</v>
      </c>
      <c r="G126" s="6">
        <v>70.98</v>
      </c>
      <c r="H126" s="6">
        <v>46.74</v>
      </c>
      <c r="I126" s="5" t="s">
        <v>119</v>
      </c>
      <c r="J126" s="5" t="s">
        <v>8</v>
      </c>
      <c r="K126" s="5" t="s">
        <v>29</v>
      </c>
      <c r="L126" s="5" t="s">
        <v>130</v>
      </c>
      <c r="M126" s="5" t="s">
        <v>117</v>
      </c>
      <c r="N126" s="5" t="s">
        <v>414</v>
      </c>
      <c r="O126" s="6">
        <v>0.56000000000000005</v>
      </c>
      <c r="P126" s="5" t="s">
        <v>3</v>
      </c>
      <c r="Q126" s="5" t="s">
        <v>70</v>
      </c>
      <c r="R126" s="5" t="s">
        <v>160</v>
      </c>
      <c r="S126" s="5" t="s">
        <v>1970</v>
      </c>
      <c r="T126" s="5">
        <v>48823</v>
      </c>
      <c r="U126" s="8">
        <v>42014</v>
      </c>
      <c r="V126" s="29" t="str">
        <f>TEXT(Table_1[[#This Row],[Order Date]], "DDD")</f>
        <v>Sat</v>
      </c>
      <c r="W126" s="8">
        <v>42015</v>
      </c>
      <c r="X126" s="7">
        <f>Table_1[[#This Row],[Ship Date]]-Table_1[[#This Row],[Order Date]]</f>
        <v>1</v>
      </c>
      <c r="Y126" s="15">
        <v>-850.65239999999994</v>
      </c>
      <c r="Z126" s="5">
        <v>8</v>
      </c>
      <c r="AA126" s="15">
        <v>551.51</v>
      </c>
      <c r="AB126" s="5">
        <v>89039</v>
      </c>
      <c r="AC126" s="5">
        <f>IF(COUNTIF($AB$2:AB126, AB126) = 1, 1, 0)</f>
        <v>1</v>
      </c>
      <c r="AD126" s="15">
        <f>'Formated Data'!$G126-'Formated Data'!$E126</f>
        <v>70.930000000000007</v>
      </c>
      <c r="AE126" s="5" t="str" cm="1">
        <f t="array" ref="AE126">_xlfn.IFS('Formated Data'!$Q126="Central","Chris",'Formated Data'!$Q126="East","Erin",'Formated Data'!$Q126="South","Sam",'Formated Data'!$Q126="West","William")</f>
        <v>Chris</v>
      </c>
    </row>
    <row r="127" spans="1:31" ht="15.75" customHeight="1" x14ac:dyDescent="0.45">
      <c r="A127" s="5">
        <v>1976</v>
      </c>
      <c r="B127" s="5">
        <f>IF(COUNTIF($A$2:A127, A127) = 1, 1, 0)</f>
        <v>0</v>
      </c>
      <c r="C127" s="5" t="s">
        <v>1971</v>
      </c>
      <c r="D127" s="5" t="s">
        <v>123</v>
      </c>
      <c r="E127" s="6">
        <v>0.05</v>
      </c>
      <c r="F127" s="6" t="str">
        <f>IF(Table_1[[#This Row],[Discount]] &gt; 0, "After Discount", " No Discount")</f>
        <v>After Discount</v>
      </c>
      <c r="G127" s="6">
        <v>11.55</v>
      </c>
      <c r="H127" s="6">
        <v>2.36</v>
      </c>
      <c r="I127" s="5" t="s">
        <v>9</v>
      </c>
      <c r="J127" s="5" t="s">
        <v>8</v>
      </c>
      <c r="K127" s="5" t="s">
        <v>24</v>
      </c>
      <c r="L127" s="5" t="s">
        <v>79</v>
      </c>
      <c r="M127" s="5" t="s">
        <v>37</v>
      </c>
      <c r="N127" s="5" t="s">
        <v>706</v>
      </c>
      <c r="O127" s="6">
        <v>0.55000000000000004</v>
      </c>
      <c r="P127" s="5" t="s">
        <v>3</v>
      </c>
      <c r="Q127" s="5" t="s">
        <v>70</v>
      </c>
      <c r="R127" s="5" t="s">
        <v>160</v>
      </c>
      <c r="S127" s="5" t="s">
        <v>1970</v>
      </c>
      <c r="T127" s="5">
        <v>48823</v>
      </c>
      <c r="U127" s="8">
        <v>42014</v>
      </c>
      <c r="V127" s="29" t="str">
        <f>TEXT(Table_1[[#This Row],[Order Date]], "DDD")</f>
        <v>Sat</v>
      </c>
      <c r="W127" s="8">
        <v>42016</v>
      </c>
      <c r="X127" s="7">
        <f>Table_1[[#This Row],[Ship Date]]-Table_1[[#This Row],[Order Date]]</f>
        <v>2</v>
      </c>
      <c r="Y127" s="15">
        <v>98.525099999999995</v>
      </c>
      <c r="Z127" s="5">
        <v>12</v>
      </c>
      <c r="AA127" s="15">
        <v>142.79</v>
      </c>
      <c r="AB127" s="5">
        <v>89039</v>
      </c>
      <c r="AC127" s="5">
        <f>IF(COUNTIF($AB$2:AB127, AB127) = 1, 1, 0)</f>
        <v>0</v>
      </c>
      <c r="AD127" s="15">
        <f>'Formated Data'!$G127-'Formated Data'!$E127</f>
        <v>11.5</v>
      </c>
      <c r="AE127" s="5" t="str" cm="1">
        <f t="array" ref="AE127">_xlfn.IFS('Formated Data'!$Q127="Central","Chris",'Formated Data'!$Q127="East","Erin",'Formated Data'!$Q127="South","Sam",'Formated Data'!$Q127="West","William")</f>
        <v>Chris</v>
      </c>
    </row>
    <row r="128" spans="1:31" ht="15.75" customHeight="1" x14ac:dyDescent="0.45">
      <c r="A128" s="5">
        <v>2418</v>
      </c>
      <c r="B128" s="5">
        <f>IF(COUNTIF($A$2:A128, A128) = 1, 1, 0)</f>
        <v>0</v>
      </c>
      <c r="C128" s="5" t="s">
        <v>2874</v>
      </c>
      <c r="D128" s="5" t="s">
        <v>56</v>
      </c>
      <c r="E128" s="6">
        <v>0.1</v>
      </c>
      <c r="F128" s="6" t="str">
        <f>IF(Table_1[[#This Row],[Discount]] &gt; 0, "After Discount", " No Discount")</f>
        <v>After Discount</v>
      </c>
      <c r="G128" s="6">
        <v>599.99</v>
      </c>
      <c r="H128" s="6">
        <v>24.49</v>
      </c>
      <c r="I128" s="5" t="s">
        <v>9</v>
      </c>
      <c r="J128" s="5" t="s">
        <v>8</v>
      </c>
      <c r="K128" s="5" t="s">
        <v>7</v>
      </c>
      <c r="L128" s="5" t="s">
        <v>43</v>
      </c>
      <c r="M128" s="5" t="s">
        <v>42</v>
      </c>
      <c r="N128" s="5" t="s">
        <v>2875</v>
      </c>
      <c r="O128" s="6">
        <v>0.5</v>
      </c>
      <c r="P128" s="5" t="s">
        <v>3</v>
      </c>
      <c r="Q128" s="5" t="s">
        <v>21</v>
      </c>
      <c r="R128" s="5" t="s">
        <v>20</v>
      </c>
      <c r="S128" s="5" t="s">
        <v>2873</v>
      </c>
      <c r="T128" s="5">
        <v>23805</v>
      </c>
      <c r="U128" s="8">
        <v>42014</v>
      </c>
      <c r="V128" s="29" t="str">
        <f>TEXT(Table_1[[#This Row],[Order Date]], "DDD")</f>
        <v>Sat</v>
      </c>
      <c r="W128" s="8">
        <v>42015</v>
      </c>
      <c r="X128" s="7">
        <f>Table_1[[#This Row],[Ship Date]]-Table_1[[#This Row],[Order Date]]</f>
        <v>1</v>
      </c>
      <c r="Y128" s="15">
        <v>-343.12599999999998</v>
      </c>
      <c r="Z128" s="5">
        <v>11</v>
      </c>
      <c r="AA128" s="15">
        <v>6355.69</v>
      </c>
      <c r="AB128" s="5">
        <v>86753</v>
      </c>
      <c r="AC128" s="5">
        <f>IF(COUNTIF($AB$2:AB128, AB128) = 1, 1, 0)</f>
        <v>1</v>
      </c>
      <c r="AD128" s="15">
        <f>'Formated Data'!$G128-'Formated Data'!$E128</f>
        <v>599.89</v>
      </c>
      <c r="AE128" s="5" t="str" cm="1">
        <f t="array" ref="AE128">_xlfn.IFS('Formated Data'!$Q128="Central","Chris",'Formated Data'!$Q128="East","Erin",'Formated Data'!$Q128="South","Sam",'Formated Data'!$Q128="West","William")</f>
        <v>Sam</v>
      </c>
    </row>
    <row r="129" spans="1:31" ht="15.75" customHeight="1" x14ac:dyDescent="0.45">
      <c r="A129" s="5">
        <v>2418</v>
      </c>
      <c r="B129" s="5">
        <f>IF(COUNTIF($A$2:A129, A129) = 1, 1, 0)</f>
        <v>0</v>
      </c>
      <c r="C129" s="5" t="s">
        <v>2874</v>
      </c>
      <c r="D129" s="5" t="s">
        <v>56</v>
      </c>
      <c r="E129" s="6">
        <v>0.06</v>
      </c>
      <c r="F129" s="6" t="str">
        <f>IF(Table_1[[#This Row],[Discount]] &gt; 0, "After Discount", " No Discount")</f>
        <v>After Discount</v>
      </c>
      <c r="G129" s="6">
        <v>2.78</v>
      </c>
      <c r="H129" s="6">
        <v>1.25</v>
      </c>
      <c r="I129" s="5" t="s">
        <v>9</v>
      </c>
      <c r="J129" s="5" t="s">
        <v>8</v>
      </c>
      <c r="K129" s="5" t="s">
        <v>24</v>
      </c>
      <c r="L129" s="5" t="s">
        <v>79</v>
      </c>
      <c r="M129" s="5" t="s">
        <v>37</v>
      </c>
      <c r="N129" s="5" t="s">
        <v>292</v>
      </c>
      <c r="O129" s="6">
        <v>0.59</v>
      </c>
      <c r="P129" s="5" t="s">
        <v>3</v>
      </c>
      <c r="Q129" s="5" t="s">
        <v>21</v>
      </c>
      <c r="R129" s="5" t="s">
        <v>20</v>
      </c>
      <c r="S129" s="5" t="s">
        <v>2873</v>
      </c>
      <c r="T129" s="5">
        <v>23805</v>
      </c>
      <c r="U129" s="8">
        <v>42014</v>
      </c>
      <c r="V129" s="29" t="str">
        <f>TEXT(Table_1[[#This Row],[Order Date]], "DDD")</f>
        <v>Sat</v>
      </c>
      <c r="W129" s="8">
        <v>42016</v>
      </c>
      <c r="X129" s="7">
        <f>Table_1[[#This Row],[Ship Date]]-Table_1[[#This Row],[Order Date]]</f>
        <v>2</v>
      </c>
      <c r="Y129" s="15">
        <v>66.36</v>
      </c>
      <c r="Z129" s="5">
        <v>10</v>
      </c>
      <c r="AA129" s="15">
        <v>28.09</v>
      </c>
      <c r="AB129" s="5">
        <v>86753</v>
      </c>
      <c r="AC129" s="5">
        <f>IF(COUNTIF($AB$2:AB129, AB129) = 1, 1, 0)</f>
        <v>0</v>
      </c>
      <c r="AD129" s="15">
        <f>'Formated Data'!$G129-'Formated Data'!$E129</f>
        <v>2.7199999999999998</v>
      </c>
      <c r="AE129" s="5" t="str" cm="1">
        <f t="array" ref="AE129">_xlfn.IFS('Formated Data'!$Q129="Central","Chris",'Formated Data'!$Q129="East","Erin",'Formated Data'!$Q129="South","Sam",'Formated Data'!$Q129="West","William")</f>
        <v>Sam</v>
      </c>
    </row>
    <row r="130" spans="1:31" ht="15.75" customHeight="1" x14ac:dyDescent="0.45">
      <c r="A130" s="5">
        <v>2132</v>
      </c>
      <c r="B130" s="5">
        <f>IF(COUNTIF($A$2:A130, A130) = 1, 1, 0)</f>
        <v>1</v>
      </c>
      <c r="C130" s="5" t="s">
        <v>2872</v>
      </c>
      <c r="D130" s="5" t="s">
        <v>30</v>
      </c>
      <c r="E130" s="6">
        <v>0.05</v>
      </c>
      <c r="F130" s="6" t="str">
        <f>IF(Table_1[[#This Row],[Discount]] &gt; 0, "After Discount", " No Discount")</f>
        <v>After Discount</v>
      </c>
      <c r="G130" s="6">
        <v>30.42</v>
      </c>
      <c r="H130" s="6">
        <v>8.65</v>
      </c>
      <c r="I130" s="5" t="s">
        <v>17</v>
      </c>
      <c r="J130" s="5" t="s">
        <v>16</v>
      </c>
      <c r="K130" s="5" t="s">
        <v>7</v>
      </c>
      <c r="L130" s="5" t="s">
        <v>15</v>
      </c>
      <c r="M130" s="5" t="s">
        <v>5</v>
      </c>
      <c r="N130" s="5" t="s">
        <v>1130</v>
      </c>
      <c r="O130" s="6">
        <v>0.74</v>
      </c>
      <c r="P130" s="5" t="s">
        <v>3</v>
      </c>
      <c r="Q130" s="5" t="s">
        <v>70</v>
      </c>
      <c r="R130" s="5" t="s">
        <v>168</v>
      </c>
      <c r="S130" s="5" t="s">
        <v>2871</v>
      </c>
      <c r="T130" s="5">
        <v>63042</v>
      </c>
      <c r="U130" s="8">
        <v>42014</v>
      </c>
      <c r="V130" s="29" t="str">
        <f>TEXT(Table_1[[#This Row],[Order Date]], "DDD")</f>
        <v>Sat</v>
      </c>
      <c r="W130" s="8">
        <v>42018</v>
      </c>
      <c r="X130" s="7">
        <f>Table_1[[#This Row],[Ship Date]]-Table_1[[#This Row],[Order Date]]</f>
        <v>4</v>
      </c>
      <c r="Y130" s="15">
        <v>-191.2576</v>
      </c>
      <c r="Z130" s="5">
        <v>11</v>
      </c>
      <c r="AA130" s="15">
        <v>334.44</v>
      </c>
      <c r="AB130" s="5">
        <v>90078</v>
      </c>
      <c r="AC130" s="5">
        <f>IF(COUNTIF($AB$2:AB130, AB130) = 1, 1, 0)</f>
        <v>1</v>
      </c>
      <c r="AD130" s="15">
        <f>'Formated Data'!$G130-'Formated Data'!$E130</f>
        <v>30.37</v>
      </c>
      <c r="AE130" s="5" t="str" cm="1">
        <f t="array" ref="AE130">_xlfn.IFS('Formated Data'!$Q130="Central","Chris",'Formated Data'!$Q130="East","Erin",'Formated Data'!$Q130="South","Sam",'Formated Data'!$Q130="West","William")</f>
        <v>Chris</v>
      </c>
    </row>
    <row r="131" spans="1:31" ht="15.75" customHeight="1" x14ac:dyDescent="0.45">
      <c r="A131" s="5">
        <v>2346</v>
      </c>
      <c r="B131" s="5">
        <f>IF(COUNTIF($A$2:A131, A131) = 1, 1, 0)</f>
        <v>1</v>
      </c>
      <c r="C131" s="5" t="s">
        <v>1016</v>
      </c>
      <c r="D131" s="5" t="s">
        <v>30</v>
      </c>
      <c r="E131" s="6">
        <v>0.03</v>
      </c>
      <c r="F131" s="6" t="str">
        <f>IF(Table_1[[#This Row],[Discount]] &gt; 0, "After Discount", " No Discount")</f>
        <v>After Discount</v>
      </c>
      <c r="G131" s="6">
        <v>297.64</v>
      </c>
      <c r="H131" s="6">
        <v>14.7</v>
      </c>
      <c r="I131" s="5" t="s">
        <v>119</v>
      </c>
      <c r="J131" s="5" t="s">
        <v>39</v>
      </c>
      <c r="K131" s="5" t="s">
        <v>7</v>
      </c>
      <c r="L131" s="5" t="s">
        <v>118</v>
      </c>
      <c r="M131" s="5" t="s">
        <v>152</v>
      </c>
      <c r="N131" s="5" t="s">
        <v>1304</v>
      </c>
      <c r="O131" s="6">
        <v>0.56999999999999995</v>
      </c>
      <c r="P131" s="5" t="s">
        <v>3</v>
      </c>
      <c r="Q131" s="5" t="s">
        <v>21</v>
      </c>
      <c r="R131" s="5" t="s">
        <v>365</v>
      </c>
      <c r="S131" s="5" t="s">
        <v>1015</v>
      </c>
      <c r="T131" s="5">
        <v>40258</v>
      </c>
      <c r="U131" s="8">
        <v>42014</v>
      </c>
      <c r="V131" s="29" t="str">
        <f>TEXT(Table_1[[#This Row],[Order Date]], "DDD")</f>
        <v>Sat</v>
      </c>
      <c r="W131" s="8">
        <v>42019</v>
      </c>
      <c r="X131" s="7">
        <f>Table_1[[#This Row],[Ship Date]]-Table_1[[#This Row],[Order Date]]</f>
        <v>5</v>
      </c>
      <c r="Y131" s="15">
        <v>-48.972000000000001</v>
      </c>
      <c r="Z131" s="5">
        <v>12</v>
      </c>
      <c r="AA131" s="15">
        <v>3707.05</v>
      </c>
      <c r="AB131" s="5">
        <v>89503</v>
      </c>
      <c r="AC131" s="5">
        <f>IF(COUNTIF($AB$2:AB131, AB131) = 1, 1, 0)</f>
        <v>1</v>
      </c>
      <c r="AD131" s="15">
        <f>'Formated Data'!$G131-'Formated Data'!$E131</f>
        <v>297.61</v>
      </c>
      <c r="AE131" s="5" t="str" cm="1">
        <f t="array" ref="AE131">_xlfn.IFS('Formated Data'!$Q131="Central","Chris",'Formated Data'!$Q131="East","Erin",'Formated Data'!$Q131="South","Sam",'Formated Data'!$Q131="West","William")</f>
        <v>Sam</v>
      </c>
    </row>
    <row r="132" spans="1:31" ht="15.75" customHeight="1" x14ac:dyDescent="0.45">
      <c r="A132" s="5">
        <v>2797</v>
      </c>
      <c r="B132" s="5">
        <f>IF(COUNTIF($A$2:A132, A132) = 1, 1, 0)</f>
        <v>1</v>
      </c>
      <c r="C132" s="5" t="s">
        <v>2743</v>
      </c>
      <c r="D132" s="5" t="s">
        <v>72</v>
      </c>
      <c r="E132" s="6">
        <v>0</v>
      </c>
      <c r="F132" s="6" t="str">
        <f>IF(Table_1[[#This Row],[Discount]] &gt; 0, "After Discount", " No Discount")</f>
        <v xml:space="preserve"> No Discount</v>
      </c>
      <c r="G132" s="6">
        <v>5.0199999999999996</v>
      </c>
      <c r="H132" s="6">
        <v>5.14</v>
      </c>
      <c r="I132" s="5" t="s">
        <v>9</v>
      </c>
      <c r="J132" s="5" t="s">
        <v>8</v>
      </c>
      <c r="K132" s="5" t="s">
        <v>7</v>
      </c>
      <c r="L132" s="5" t="s">
        <v>15</v>
      </c>
      <c r="M132" s="5" t="s">
        <v>50</v>
      </c>
      <c r="N132" s="5" t="s">
        <v>1775</v>
      </c>
      <c r="O132" s="6">
        <v>0.79</v>
      </c>
      <c r="P132" s="5" t="s">
        <v>3</v>
      </c>
      <c r="Q132" s="5" t="s">
        <v>2</v>
      </c>
      <c r="R132" s="5" t="s">
        <v>247</v>
      </c>
      <c r="S132" s="5" t="s">
        <v>2742</v>
      </c>
      <c r="T132" s="5">
        <v>15122</v>
      </c>
      <c r="U132" s="8">
        <v>42014</v>
      </c>
      <c r="V132" s="29" t="str">
        <f>TEXT(Table_1[[#This Row],[Order Date]], "DDD")</f>
        <v>Sat</v>
      </c>
      <c r="W132" s="8">
        <v>42015</v>
      </c>
      <c r="X132" s="7">
        <f>Table_1[[#This Row],[Ship Date]]-Table_1[[#This Row],[Order Date]]</f>
        <v>1</v>
      </c>
      <c r="Y132" s="15">
        <v>-159.30279999999999</v>
      </c>
      <c r="Z132" s="5">
        <v>8</v>
      </c>
      <c r="AA132" s="15">
        <v>43.94</v>
      </c>
      <c r="AB132" s="5">
        <v>87552</v>
      </c>
      <c r="AC132" s="5">
        <f>IF(COUNTIF($AB$2:AB132, AB132) = 1, 1, 0)</f>
        <v>1</v>
      </c>
      <c r="AD132" s="15">
        <f>'Formated Data'!$G132-'Formated Data'!$E132</f>
        <v>5.0199999999999996</v>
      </c>
      <c r="AE132" s="5" t="str" cm="1">
        <f t="array" ref="AE132">_xlfn.IFS('Formated Data'!$Q132="Central","Chris",'Formated Data'!$Q132="East","Erin",'Formated Data'!$Q132="South","Sam",'Formated Data'!$Q132="West","William")</f>
        <v>Erin</v>
      </c>
    </row>
    <row r="133" spans="1:31" ht="15.75" customHeight="1" x14ac:dyDescent="0.45">
      <c r="A133" s="5">
        <v>194</v>
      </c>
      <c r="B133" s="5">
        <f>IF(COUNTIF($A$2:A133, A133) = 1, 1, 0)</f>
        <v>1</v>
      </c>
      <c r="C133" s="5" t="s">
        <v>1850</v>
      </c>
      <c r="D133" s="5" t="s">
        <v>10</v>
      </c>
      <c r="E133" s="6">
        <v>0.02</v>
      </c>
      <c r="F133" s="6" t="str">
        <f>IF(Table_1[[#This Row],[Discount]] &gt; 0, "After Discount", " No Discount")</f>
        <v>After Discount</v>
      </c>
      <c r="G133" s="6">
        <v>6.48</v>
      </c>
      <c r="H133" s="6">
        <v>9.17</v>
      </c>
      <c r="I133" s="5" t="s">
        <v>9</v>
      </c>
      <c r="J133" s="5" t="s">
        <v>39</v>
      </c>
      <c r="K133" s="5" t="s">
        <v>24</v>
      </c>
      <c r="L133" s="5" t="s">
        <v>38</v>
      </c>
      <c r="M133" s="5" t="s">
        <v>5</v>
      </c>
      <c r="N133" s="5" t="s">
        <v>2150</v>
      </c>
      <c r="O133" s="6">
        <v>0.37</v>
      </c>
      <c r="P133" s="5" t="s">
        <v>3</v>
      </c>
      <c r="Q133" s="5" t="s">
        <v>48</v>
      </c>
      <c r="R133" s="5" t="s">
        <v>65</v>
      </c>
      <c r="S133" s="5" t="s">
        <v>1848</v>
      </c>
      <c r="T133" s="5">
        <v>84043</v>
      </c>
      <c r="U133" s="8">
        <v>42014</v>
      </c>
      <c r="V133" s="29" t="str">
        <f>TEXT(Table_1[[#This Row],[Order Date]], "DDD")</f>
        <v>Sat</v>
      </c>
      <c r="W133" s="8">
        <v>42015</v>
      </c>
      <c r="X133" s="7">
        <f>Table_1[[#This Row],[Ship Date]]-Table_1[[#This Row],[Order Date]]</f>
        <v>1</v>
      </c>
      <c r="Y133" s="15">
        <v>-105.68519999999999</v>
      </c>
      <c r="Z133" s="5">
        <v>4</v>
      </c>
      <c r="AA133" s="15">
        <v>28.2</v>
      </c>
      <c r="AB133" s="5">
        <v>90431</v>
      </c>
      <c r="AC133" s="5">
        <f>IF(COUNTIF($AB$2:AB133, AB133) = 1, 1, 0)</f>
        <v>1</v>
      </c>
      <c r="AD133" s="15">
        <f>'Formated Data'!$G133-'Formated Data'!$E133</f>
        <v>6.4600000000000009</v>
      </c>
      <c r="AE133" s="5" t="str" cm="1">
        <f t="array" ref="AE133">_xlfn.IFS('Formated Data'!$Q133="Central","Chris",'Formated Data'!$Q133="East","Erin",'Formated Data'!$Q133="South","Sam",'Formated Data'!$Q133="West","William")</f>
        <v>William</v>
      </c>
    </row>
    <row r="134" spans="1:31" ht="15.75" customHeight="1" x14ac:dyDescent="0.45">
      <c r="A134" s="5">
        <v>947</v>
      </c>
      <c r="B134" s="5">
        <f>IF(COUNTIF($A$2:A134, A134) = 1, 1, 0)</f>
        <v>1</v>
      </c>
      <c r="C134" s="5" t="s">
        <v>2870</v>
      </c>
      <c r="D134" s="5" t="s">
        <v>123</v>
      </c>
      <c r="E134" s="6">
        <v>0.08</v>
      </c>
      <c r="F134" s="6" t="str">
        <f>IF(Table_1[[#This Row],[Discount]] &gt; 0, "After Discount", " No Discount")</f>
        <v>After Discount</v>
      </c>
      <c r="G134" s="6">
        <v>14.2</v>
      </c>
      <c r="H134" s="6">
        <v>5.3</v>
      </c>
      <c r="I134" s="5" t="s">
        <v>17</v>
      </c>
      <c r="J134" s="5" t="s">
        <v>16</v>
      </c>
      <c r="K134" s="5" t="s">
        <v>29</v>
      </c>
      <c r="L134" s="5" t="s">
        <v>28</v>
      </c>
      <c r="M134" s="5" t="s">
        <v>37</v>
      </c>
      <c r="N134" s="5" t="s">
        <v>820</v>
      </c>
      <c r="O134" s="6">
        <v>0.46</v>
      </c>
      <c r="P134" s="5" t="s">
        <v>3</v>
      </c>
      <c r="Q134" s="5" t="s">
        <v>2</v>
      </c>
      <c r="R134" s="5" t="s">
        <v>236</v>
      </c>
      <c r="S134" s="5" t="s">
        <v>2709</v>
      </c>
      <c r="T134" s="5">
        <v>7002</v>
      </c>
      <c r="U134" s="8">
        <v>42015</v>
      </c>
      <c r="V134" s="29" t="str">
        <f>TEXT(Table_1[[#This Row],[Order Date]], "DDD")</f>
        <v>Sun</v>
      </c>
      <c r="W134" s="8">
        <v>42017</v>
      </c>
      <c r="X134" s="7">
        <f>Table_1[[#This Row],[Ship Date]]-Table_1[[#This Row],[Order Date]]</f>
        <v>2</v>
      </c>
      <c r="Y134" s="15">
        <v>27.23</v>
      </c>
      <c r="Z134" s="5">
        <v>5</v>
      </c>
      <c r="AA134" s="15">
        <v>72.11</v>
      </c>
      <c r="AB134" s="5">
        <v>86565</v>
      </c>
      <c r="AC134" s="5">
        <f>IF(COUNTIF($AB$2:AB134, AB134) = 1, 1, 0)</f>
        <v>1</v>
      </c>
      <c r="AD134" s="15">
        <f>'Formated Data'!$G134-'Formated Data'!$E134</f>
        <v>14.12</v>
      </c>
      <c r="AE134" s="5" t="str" cm="1">
        <f t="array" ref="AE134">_xlfn.IFS('Formated Data'!$Q134="Central","Chris",'Formated Data'!$Q134="East","Erin",'Formated Data'!$Q134="South","Sam",'Formated Data'!$Q134="West","William")</f>
        <v>Erin</v>
      </c>
    </row>
    <row r="135" spans="1:31" ht="15.75" customHeight="1" x14ac:dyDescent="0.45">
      <c r="A135" s="5">
        <v>166</v>
      </c>
      <c r="B135" s="5">
        <f>IF(COUNTIF($A$2:A135, A135) = 1, 1, 0)</f>
        <v>1</v>
      </c>
      <c r="C135" s="5" t="s">
        <v>2869</v>
      </c>
      <c r="D135" s="5" t="s">
        <v>30</v>
      </c>
      <c r="E135" s="6">
        <v>0.08</v>
      </c>
      <c r="F135" s="6" t="str">
        <f>IF(Table_1[[#This Row],[Discount]] &gt; 0, "After Discount", " No Discount")</f>
        <v>After Discount</v>
      </c>
      <c r="G135" s="6">
        <v>399.98</v>
      </c>
      <c r="H135" s="6">
        <v>12.06</v>
      </c>
      <c r="I135" s="5" t="s">
        <v>119</v>
      </c>
      <c r="J135" s="5" t="s">
        <v>8</v>
      </c>
      <c r="K135" s="5" t="s">
        <v>7</v>
      </c>
      <c r="L135" s="5" t="s">
        <v>118</v>
      </c>
      <c r="M135" s="5" t="s">
        <v>117</v>
      </c>
      <c r="N135" s="5" t="s">
        <v>626</v>
      </c>
      <c r="O135" s="6">
        <v>0.56000000000000005</v>
      </c>
      <c r="P135" s="5" t="s">
        <v>3</v>
      </c>
      <c r="Q135" s="5" t="s">
        <v>21</v>
      </c>
      <c r="R135" s="5" t="s">
        <v>91</v>
      </c>
      <c r="S135" s="5" t="s">
        <v>2868</v>
      </c>
      <c r="T135" s="5">
        <v>37087</v>
      </c>
      <c r="U135" s="8">
        <v>42015</v>
      </c>
      <c r="V135" s="29" t="str">
        <f>TEXT(Table_1[[#This Row],[Order Date]], "DDD")</f>
        <v>Sun</v>
      </c>
      <c r="W135" s="8">
        <v>42022</v>
      </c>
      <c r="X135" s="7">
        <f>Table_1[[#This Row],[Ship Date]]-Table_1[[#This Row],[Order Date]]</f>
        <v>7</v>
      </c>
      <c r="Y135" s="15">
        <v>28.514099999999999</v>
      </c>
      <c r="Z135" s="5">
        <v>5</v>
      </c>
      <c r="AA135" s="15">
        <v>1839.91</v>
      </c>
      <c r="AB135" s="5">
        <v>89426</v>
      </c>
      <c r="AC135" s="5">
        <f>IF(COUNTIF($AB$2:AB135, AB135) = 1, 1, 0)</f>
        <v>1</v>
      </c>
      <c r="AD135" s="15">
        <f>'Formated Data'!$G135-'Formated Data'!$E135</f>
        <v>399.90000000000003</v>
      </c>
      <c r="AE135" s="5" t="str" cm="1">
        <f t="array" ref="AE135">_xlfn.IFS('Formated Data'!$Q135="Central","Chris",'Formated Data'!$Q135="East","Erin",'Formated Data'!$Q135="South","Sam",'Formated Data'!$Q135="West","William")</f>
        <v>Sam</v>
      </c>
    </row>
    <row r="136" spans="1:31" ht="15.75" customHeight="1" x14ac:dyDescent="0.45">
      <c r="A136" s="5">
        <v>466</v>
      </c>
      <c r="B136" s="5">
        <f>IF(COUNTIF($A$2:A136, A136) = 1, 1, 0)</f>
        <v>1</v>
      </c>
      <c r="C136" s="5" t="s">
        <v>2867</v>
      </c>
      <c r="D136" s="5" t="s">
        <v>10</v>
      </c>
      <c r="E136" s="6">
        <v>0.08</v>
      </c>
      <c r="F136" s="6" t="str">
        <f>IF(Table_1[[#This Row],[Discount]] &gt; 0, "After Discount", " No Discount")</f>
        <v>After Discount</v>
      </c>
      <c r="G136" s="6">
        <v>297.64</v>
      </c>
      <c r="H136" s="6">
        <v>14.7</v>
      </c>
      <c r="I136" s="5" t="s">
        <v>119</v>
      </c>
      <c r="J136" s="5" t="s">
        <v>51</v>
      </c>
      <c r="K136" s="5" t="s">
        <v>7</v>
      </c>
      <c r="L136" s="5" t="s">
        <v>118</v>
      </c>
      <c r="M136" s="5" t="s">
        <v>152</v>
      </c>
      <c r="N136" s="5" t="s">
        <v>1304</v>
      </c>
      <c r="O136" s="6">
        <v>0.56999999999999995</v>
      </c>
      <c r="P136" s="5" t="s">
        <v>3</v>
      </c>
      <c r="Q136" s="5" t="s">
        <v>2</v>
      </c>
      <c r="R136" s="5" t="s">
        <v>240</v>
      </c>
      <c r="S136" s="5" t="s">
        <v>2191</v>
      </c>
      <c r="T136" s="5">
        <v>2019</v>
      </c>
      <c r="U136" s="8">
        <v>42015</v>
      </c>
      <c r="V136" s="29" t="str">
        <f>TEXT(Table_1[[#This Row],[Order Date]], "DDD")</f>
        <v>Sun</v>
      </c>
      <c r="W136" s="8">
        <v>42015</v>
      </c>
      <c r="X136" s="7">
        <f>Table_1[[#This Row],[Ship Date]]-Table_1[[#This Row],[Order Date]]</f>
        <v>0</v>
      </c>
      <c r="Y136" s="15">
        <v>496.79680000000002</v>
      </c>
      <c r="Z136" s="5">
        <v>5</v>
      </c>
      <c r="AA136" s="15">
        <v>1132.8399999999999</v>
      </c>
      <c r="AB136" s="5">
        <v>88060</v>
      </c>
      <c r="AC136" s="5">
        <f>IF(COUNTIF($AB$2:AB136, AB136) = 1, 1, 0)</f>
        <v>1</v>
      </c>
      <c r="AD136" s="15">
        <f>'Formated Data'!$G136-'Formated Data'!$E136</f>
        <v>297.56</v>
      </c>
      <c r="AE136" s="5" t="str" cm="1">
        <f t="array" ref="AE136">_xlfn.IFS('Formated Data'!$Q136="Central","Chris",'Formated Data'!$Q136="East","Erin",'Formated Data'!$Q136="South","Sam",'Formated Data'!$Q136="West","William")</f>
        <v>Erin</v>
      </c>
    </row>
    <row r="137" spans="1:31" ht="15.75" customHeight="1" x14ac:dyDescent="0.45">
      <c r="A137" s="5">
        <v>467</v>
      </c>
      <c r="B137" s="5">
        <f>IF(COUNTIF($A$2:A137, A137) = 1, 1, 0)</f>
        <v>1</v>
      </c>
      <c r="C137" s="5" t="s">
        <v>2866</v>
      </c>
      <c r="D137" s="5" t="s">
        <v>10</v>
      </c>
      <c r="E137" s="6">
        <v>0.02</v>
      </c>
      <c r="F137" s="6" t="str">
        <f>IF(Table_1[[#This Row],[Discount]] &gt; 0, "After Discount", " No Discount")</f>
        <v>After Discount</v>
      </c>
      <c r="G137" s="6">
        <v>12.99</v>
      </c>
      <c r="H137" s="6">
        <v>14.37</v>
      </c>
      <c r="I137" s="5" t="s">
        <v>9</v>
      </c>
      <c r="J137" s="5" t="s">
        <v>51</v>
      </c>
      <c r="K137" s="5" t="s">
        <v>29</v>
      </c>
      <c r="L137" s="5" t="s">
        <v>28</v>
      </c>
      <c r="M137" s="5" t="s">
        <v>42</v>
      </c>
      <c r="N137" s="5" t="s">
        <v>2284</v>
      </c>
      <c r="O137" s="6">
        <v>0.73</v>
      </c>
      <c r="P137" s="5" t="s">
        <v>3</v>
      </c>
      <c r="Q137" s="5" t="s">
        <v>2</v>
      </c>
      <c r="R137" s="5" t="s">
        <v>240</v>
      </c>
      <c r="S137" s="5" t="s">
        <v>2865</v>
      </c>
      <c r="T137" s="5">
        <v>1915</v>
      </c>
      <c r="U137" s="8">
        <v>42015</v>
      </c>
      <c r="V137" s="29" t="str">
        <f>TEXT(Table_1[[#This Row],[Order Date]], "DDD")</f>
        <v>Sun</v>
      </c>
      <c r="W137" s="8">
        <v>42016</v>
      </c>
      <c r="X137" s="7">
        <f>Table_1[[#This Row],[Ship Date]]-Table_1[[#This Row],[Order Date]]</f>
        <v>1</v>
      </c>
      <c r="Y137" s="15">
        <v>-556.80960000000005</v>
      </c>
      <c r="Z137" s="5">
        <v>11</v>
      </c>
      <c r="AA137" s="15">
        <v>143.63</v>
      </c>
      <c r="AB137" s="5">
        <v>88060</v>
      </c>
      <c r="AC137" s="5">
        <f>IF(COUNTIF($AB$2:AB137, AB137) = 1, 1, 0)</f>
        <v>0</v>
      </c>
      <c r="AD137" s="15">
        <f>'Formated Data'!$G137-'Formated Data'!$E137</f>
        <v>12.97</v>
      </c>
      <c r="AE137" s="5" t="str" cm="1">
        <f t="array" ref="AE137">_xlfn.IFS('Formated Data'!$Q137="Central","Chris",'Formated Data'!$Q137="East","Erin",'Formated Data'!$Q137="South","Sam",'Formated Data'!$Q137="West","William")</f>
        <v>Erin</v>
      </c>
    </row>
    <row r="138" spans="1:31" ht="15.75" customHeight="1" x14ac:dyDescent="0.45">
      <c r="A138" s="5">
        <v>468</v>
      </c>
      <c r="B138" s="5">
        <f>IF(COUNTIF($A$2:A138, A138) = 1, 1, 0)</f>
        <v>1</v>
      </c>
      <c r="C138" s="5" t="s">
        <v>2864</v>
      </c>
      <c r="D138" s="5" t="s">
        <v>10</v>
      </c>
      <c r="E138" s="6">
        <v>0.06</v>
      </c>
      <c r="F138" s="6" t="str">
        <f>IF(Table_1[[#This Row],[Discount]] &gt; 0, "After Discount", " No Discount")</f>
        <v>After Discount</v>
      </c>
      <c r="G138" s="6">
        <v>14.42</v>
      </c>
      <c r="H138" s="6">
        <v>6.75</v>
      </c>
      <c r="I138" s="5" t="s">
        <v>9</v>
      </c>
      <c r="J138" s="5" t="s">
        <v>51</v>
      </c>
      <c r="K138" s="5" t="s">
        <v>24</v>
      </c>
      <c r="L138" s="5" t="s">
        <v>45</v>
      </c>
      <c r="M138" s="5" t="s">
        <v>97</v>
      </c>
      <c r="N138" s="5" t="s">
        <v>328</v>
      </c>
      <c r="O138" s="6">
        <v>0.52</v>
      </c>
      <c r="P138" s="5" t="s">
        <v>3</v>
      </c>
      <c r="Q138" s="5" t="s">
        <v>2</v>
      </c>
      <c r="R138" s="5" t="s">
        <v>240</v>
      </c>
      <c r="S138" s="5" t="s">
        <v>2863</v>
      </c>
      <c r="T138" s="5">
        <v>2341</v>
      </c>
      <c r="U138" s="8">
        <v>42015</v>
      </c>
      <c r="V138" s="29" t="str">
        <f>TEXT(Table_1[[#This Row],[Order Date]], "DDD")</f>
        <v>Sun</v>
      </c>
      <c r="W138" s="8">
        <v>42016</v>
      </c>
      <c r="X138" s="7">
        <f>Table_1[[#This Row],[Ship Date]]-Table_1[[#This Row],[Order Date]]</f>
        <v>1</v>
      </c>
      <c r="Y138" s="15">
        <v>-27.738800000000001</v>
      </c>
      <c r="Z138" s="5">
        <v>5</v>
      </c>
      <c r="AA138" s="15">
        <v>73.040000000000006</v>
      </c>
      <c r="AB138" s="5">
        <v>88060</v>
      </c>
      <c r="AC138" s="5">
        <f>IF(COUNTIF($AB$2:AB138, AB138) = 1, 1, 0)</f>
        <v>0</v>
      </c>
      <c r="AD138" s="15">
        <f>'Formated Data'!$G138-'Formated Data'!$E138</f>
        <v>14.36</v>
      </c>
      <c r="AE138" s="5" t="str" cm="1">
        <f t="array" ref="AE138">_xlfn.IFS('Formated Data'!$Q138="Central","Chris",'Formated Data'!$Q138="East","Erin",'Formated Data'!$Q138="South","Sam",'Formated Data'!$Q138="West","William")</f>
        <v>Erin</v>
      </c>
    </row>
    <row r="139" spans="1:31" ht="15.75" customHeight="1" x14ac:dyDescent="0.45">
      <c r="A139" s="5">
        <v>469</v>
      </c>
      <c r="B139" s="5">
        <f>IF(COUNTIF($A$2:A139, A139) = 1, 1, 0)</f>
        <v>1</v>
      </c>
      <c r="C139" s="5" t="s">
        <v>2862</v>
      </c>
      <c r="D139" s="5" t="s">
        <v>10</v>
      </c>
      <c r="E139" s="6">
        <v>0.05</v>
      </c>
      <c r="F139" s="6" t="str">
        <f>IF(Table_1[[#This Row],[Discount]] &gt; 0, "After Discount", " No Discount")</f>
        <v>After Discount</v>
      </c>
      <c r="G139" s="6">
        <v>4.1399999999999997</v>
      </c>
      <c r="H139" s="6">
        <v>6.6</v>
      </c>
      <c r="I139" s="5" t="s">
        <v>17</v>
      </c>
      <c r="J139" s="5" t="s">
        <v>51</v>
      </c>
      <c r="K139" s="5" t="s">
        <v>29</v>
      </c>
      <c r="L139" s="5" t="s">
        <v>28</v>
      </c>
      <c r="M139" s="5" t="s">
        <v>5</v>
      </c>
      <c r="N139" s="5" t="s">
        <v>1308</v>
      </c>
      <c r="O139" s="6">
        <v>0.49</v>
      </c>
      <c r="P139" s="5" t="s">
        <v>3</v>
      </c>
      <c r="Q139" s="5" t="s">
        <v>2</v>
      </c>
      <c r="R139" s="5" t="s">
        <v>236</v>
      </c>
      <c r="S139" s="5" t="s">
        <v>2861</v>
      </c>
      <c r="T139" s="5">
        <v>7506</v>
      </c>
      <c r="U139" s="8">
        <v>42015</v>
      </c>
      <c r="V139" s="29" t="str">
        <f>TEXT(Table_1[[#This Row],[Order Date]], "DDD")</f>
        <v>Sun</v>
      </c>
      <c r="W139" s="8">
        <v>42017</v>
      </c>
      <c r="X139" s="7">
        <f>Table_1[[#This Row],[Ship Date]]-Table_1[[#This Row],[Order Date]]</f>
        <v>2</v>
      </c>
      <c r="Y139" s="15">
        <v>-128.68719999999999</v>
      </c>
      <c r="Z139" s="5">
        <v>7</v>
      </c>
      <c r="AA139" s="15">
        <v>33.35</v>
      </c>
      <c r="AB139" s="5">
        <v>88060</v>
      </c>
      <c r="AC139" s="5">
        <f>IF(COUNTIF($AB$2:AB139, AB139) = 1, 1, 0)</f>
        <v>0</v>
      </c>
      <c r="AD139" s="15">
        <f>'Formated Data'!$G139-'Formated Data'!$E139</f>
        <v>4.09</v>
      </c>
      <c r="AE139" s="5" t="str" cm="1">
        <f t="array" ref="AE139">_xlfn.IFS('Formated Data'!$Q139="Central","Chris",'Formated Data'!$Q139="East","Erin",'Formated Data'!$Q139="South","Sam",'Formated Data'!$Q139="West","William")</f>
        <v>Erin</v>
      </c>
    </row>
    <row r="140" spans="1:31" ht="15.75" customHeight="1" x14ac:dyDescent="0.45">
      <c r="A140" s="5">
        <v>470</v>
      </c>
      <c r="B140" s="5">
        <f>IF(COUNTIF($A$2:A140, A140) = 1, 1, 0)</f>
        <v>1</v>
      </c>
      <c r="C140" s="5" t="s">
        <v>2860</v>
      </c>
      <c r="D140" s="5" t="s">
        <v>10</v>
      </c>
      <c r="E140" s="6">
        <v>0.03</v>
      </c>
      <c r="F140" s="6" t="str">
        <f>IF(Table_1[[#This Row],[Discount]] &gt; 0, "After Discount", " No Discount")</f>
        <v>After Discount</v>
      </c>
      <c r="G140" s="6">
        <v>11.34</v>
      </c>
      <c r="H140" s="6">
        <v>5.01</v>
      </c>
      <c r="I140" s="5" t="s">
        <v>9</v>
      </c>
      <c r="J140" s="5" t="s">
        <v>51</v>
      </c>
      <c r="K140" s="5" t="s">
        <v>24</v>
      </c>
      <c r="L140" s="5" t="s">
        <v>38</v>
      </c>
      <c r="M140" s="5" t="s">
        <v>5</v>
      </c>
      <c r="N140" s="5" t="s">
        <v>1860</v>
      </c>
      <c r="O140" s="6">
        <v>0.36</v>
      </c>
      <c r="P140" s="5" t="s">
        <v>3</v>
      </c>
      <c r="Q140" s="5" t="s">
        <v>2</v>
      </c>
      <c r="R140" s="5" t="s">
        <v>236</v>
      </c>
      <c r="S140" s="5" t="s">
        <v>2859</v>
      </c>
      <c r="T140" s="5">
        <v>8601</v>
      </c>
      <c r="U140" s="8">
        <v>42015</v>
      </c>
      <c r="V140" s="29" t="str">
        <f>TEXT(Table_1[[#This Row],[Order Date]], "DDD")</f>
        <v>Sun</v>
      </c>
      <c r="W140" s="8">
        <v>42015</v>
      </c>
      <c r="X140" s="7">
        <f>Table_1[[#This Row],[Ship Date]]-Table_1[[#This Row],[Order Date]]</f>
        <v>0</v>
      </c>
      <c r="Y140" s="15">
        <v>23.2028</v>
      </c>
      <c r="Z140" s="5">
        <v>5</v>
      </c>
      <c r="AA140" s="15">
        <v>60.24</v>
      </c>
      <c r="AB140" s="5">
        <v>88060</v>
      </c>
      <c r="AC140" s="5">
        <f>IF(COUNTIF($AB$2:AB140, AB140) = 1, 1, 0)</f>
        <v>0</v>
      </c>
      <c r="AD140" s="15">
        <f>'Formated Data'!$G140-'Formated Data'!$E140</f>
        <v>11.31</v>
      </c>
      <c r="AE140" s="5" t="str" cm="1">
        <f t="array" ref="AE140">_xlfn.IFS('Formated Data'!$Q140="Central","Chris",'Formated Data'!$Q140="East","Erin",'Formated Data'!$Q140="South","Sam",'Formated Data'!$Q140="West","William")</f>
        <v>Erin</v>
      </c>
    </row>
    <row r="141" spans="1:31" ht="15.75" customHeight="1" x14ac:dyDescent="0.45">
      <c r="A141" s="5">
        <v>2776</v>
      </c>
      <c r="B141" s="5">
        <f>IF(COUNTIF($A$2:A141, A141) = 1, 1, 0)</f>
        <v>1</v>
      </c>
      <c r="C141" s="5" t="s">
        <v>2858</v>
      </c>
      <c r="D141" s="5" t="s">
        <v>123</v>
      </c>
      <c r="E141" s="6">
        <v>0.03</v>
      </c>
      <c r="F141" s="6" t="str">
        <f>IF(Table_1[[#This Row],[Discount]] &gt; 0, "After Discount", " No Discount")</f>
        <v>After Discount</v>
      </c>
      <c r="G141" s="6">
        <v>350.98</v>
      </c>
      <c r="H141" s="6">
        <v>30</v>
      </c>
      <c r="I141" s="5" t="s">
        <v>119</v>
      </c>
      <c r="J141" s="5" t="s">
        <v>8</v>
      </c>
      <c r="K141" s="5" t="s">
        <v>29</v>
      </c>
      <c r="L141" s="5" t="s">
        <v>153</v>
      </c>
      <c r="M141" s="5" t="s">
        <v>152</v>
      </c>
      <c r="N141" s="5" t="s">
        <v>417</v>
      </c>
      <c r="O141" s="6">
        <v>0.61</v>
      </c>
      <c r="P141" s="5" t="s">
        <v>3</v>
      </c>
      <c r="Q141" s="5" t="s">
        <v>2</v>
      </c>
      <c r="R141" s="5" t="s">
        <v>81</v>
      </c>
      <c r="S141" s="5" t="s">
        <v>2857</v>
      </c>
      <c r="T141" s="5">
        <v>20877</v>
      </c>
      <c r="U141" s="8">
        <v>42016</v>
      </c>
      <c r="V141" s="29" t="str">
        <f>TEXT(Table_1[[#This Row],[Order Date]], "DDD")</f>
        <v>Mon</v>
      </c>
      <c r="W141" s="8">
        <v>42019</v>
      </c>
      <c r="X141" s="7">
        <f>Table_1[[#This Row],[Ship Date]]-Table_1[[#This Row],[Order Date]]</f>
        <v>3</v>
      </c>
      <c r="Y141" s="15">
        <v>2692.4421000000002</v>
      </c>
      <c r="Z141" s="5">
        <v>11</v>
      </c>
      <c r="AA141" s="15">
        <v>3902.09</v>
      </c>
      <c r="AB141" s="5">
        <v>91228</v>
      </c>
      <c r="AC141" s="5">
        <f>IF(COUNTIF($AB$2:AB141, AB141) = 1, 1, 0)</f>
        <v>1</v>
      </c>
      <c r="AD141" s="15">
        <f>'Formated Data'!$G141-'Formated Data'!$E141</f>
        <v>350.95000000000005</v>
      </c>
      <c r="AE141" s="5" t="str" cm="1">
        <f t="array" ref="AE141">_xlfn.IFS('Formated Data'!$Q141="Central","Chris",'Formated Data'!$Q141="East","Erin",'Formated Data'!$Q141="South","Sam",'Formated Data'!$Q141="West","William")</f>
        <v>Erin</v>
      </c>
    </row>
    <row r="142" spans="1:31" ht="15.75" customHeight="1" x14ac:dyDescent="0.45">
      <c r="A142" s="5">
        <v>2776</v>
      </c>
      <c r="B142" s="5">
        <f>IF(COUNTIF($A$2:A142, A142) = 1, 1, 0)</f>
        <v>0</v>
      </c>
      <c r="C142" s="5" t="s">
        <v>2858</v>
      </c>
      <c r="D142" s="5" t="s">
        <v>123</v>
      </c>
      <c r="E142" s="6">
        <v>0.04</v>
      </c>
      <c r="F142" s="6" t="str">
        <f>IF(Table_1[[#This Row],[Discount]] &gt; 0, "After Discount", " No Discount")</f>
        <v>After Discount</v>
      </c>
      <c r="G142" s="6">
        <v>1.68</v>
      </c>
      <c r="H142" s="6">
        <v>1</v>
      </c>
      <c r="I142" s="5" t="s">
        <v>9</v>
      </c>
      <c r="J142" s="5" t="s">
        <v>8</v>
      </c>
      <c r="K142" s="5" t="s">
        <v>24</v>
      </c>
      <c r="L142" s="5" t="s">
        <v>79</v>
      </c>
      <c r="M142" s="5" t="s">
        <v>37</v>
      </c>
      <c r="N142" s="5" t="s">
        <v>1834</v>
      </c>
      <c r="O142" s="6">
        <v>0.35</v>
      </c>
      <c r="P142" s="5" t="s">
        <v>3</v>
      </c>
      <c r="Q142" s="5" t="s">
        <v>2</v>
      </c>
      <c r="R142" s="5" t="s">
        <v>81</v>
      </c>
      <c r="S142" s="5" t="s">
        <v>2857</v>
      </c>
      <c r="T142" s="5">
        <v>20877</v>
      </c>
      <c r="U142" s="8">
        <v>42016</v>
      </c>
      <c r="V142" s="29" t="str">
        <f>TEXT(Table_1[[#This Row],[Order Date]], "DDD")</f>
        <v>Mon</v>
      </c>
      <c r="W142" s="8">
        <v>42018</v>
      </c>
      <c r="X142" s="7">
        <f>Table_1[[#This Row],[Ship Date]]-Table_1[[#This Row],[Order Date]]</f>
        <v>2</v>
      </c>
      <c r="Y142" s="15">
        <v>2.0672000000000001</v>
      </c>
      <c r="Z142" s="5">
        <v>8</v>
      </c>
      <c r="AA142" s="15">
        <v>14.18</v>
      </c>
      <c r="AB142" s="5">
        <v>91228</v>
      </c>
      <c r="AC142" s="5">
        <f>IF(COUNTIF($AB$2:AB142, AB142) = 1, 1, 0)</f>
        <v>0</v>
      </c>
      <c r="AD142" s="15">
        <f>'Formated Data'!$G142-'Formated Data'!$E142</f>
        <v>1.64</v>
      </c>
      <c r="AE142" s="5" t="str" cm="1">
        <f t="array" ref="AE142">_xlfn.IFS('Formated Data'!$Q142="Central","Chris",'Formated Data'!$Q142="East","Erin",'Formated Data'!$Q142="South","Sam",'Formated Data'!$Q142="West","William")</f>
        <v>Erin</v>
      </c>
    </row>
    <row r="143" spans="1:31" ht="15.75" customHeight="1" x14ac:dyDescent="0.45">
      <c r="A143" s="5">
        <v>120</v>
      </c>
      <c r="B143" s="5">
        <f>IF(COUNTIF($A$2:A143, A143) = 1, 1, 0)</f>
        <v>1</v>
      </c>
      <c r="C143" s="5" t="s">
        <v>2856</v>
      </c>
      <c r="D143" s="5" t="s">
        <v>56</v>
      </c>
      <c r="E143" s="6">
        <v>0.05</v>
      </c>
      <c r="F143" s="6" t="str">
        <f>IF(Table_1[[#This Row],[Discount]] &gt; 0, "After Discount", " No Discount")</f>
        <v>After Discount</v>
      </c>
      <c r="G143" s="6">
        <v>6.3</v>
      </c>
      <c r="H143" s="6">
        <v>0.5</v>
      </c>
      <c r="I143" s="5" t="s">
        <v>9</v>
      </c>
      <c r="J143" s="5" t="s">
        <v>39</v>
      </c>
      <c r="K143" s="5" t="s">
        <v>24</v>
      </c>
      <c r="L143" s="5" t="s">
        <v>144</v>
      </c>
      <c r="M143" s="5" t="s">
        <v>5</v>
      </c>
      <c r="N143" s="5" t="s">
        <v>767</v>
      </c>
      <c r="O143" s="6">
        <v>0.39</v>
      </c>
      <c r="P143" s="5" t="s">
        <v>3</v>
      </c>
      <c r="Q143" s="5" t="s">
        <v>48</v>
      </c>
      <c r="R143" s="5" t="s">
        <v>65</v>
      </c>
      <c r="S143" s="5" t="s">
        <v>1851</v>
      </c>
      <c r="T143" s="5">
        <v>84041</v>
      </c>
      <c r="U143" s="8">
        <v>42016</v>
      </c>
      <c r="V143" s="29" t="str">
        <f>TEXT(Table_1[[#This Row],[Order Date]], "DDD")</f>
        <v>Mon</v>
      </c>
      <c r="W143" s="8">
        <v>42017</v>
      </c>
      <c r="X143" s="7">
        <f>Table_1[[#This Row],[Ship Date]]-Table_1[[#This Row],[Order Date]]</f>
        <v>1</v>
      </c>
      <c r="Y143" s="15">
        <v>41.296500000000002</v>
      </c>
      <c r="Z143" s="5">
        <v>10</v>
      </c>
      <c r="AA143" s="15">
        <v>59.85</v>
      </c>
      <c r="AB143" s="5">
        <v>86520</v>
      </c>
      <c r="AC143" s="5">
        <f>IF(COUNTIF($AB$2:AB143, AB143) = 1, 1, 0)</f>
        <v>1</v>
      </c>
      <c r="AD143" s="15">
        <f>'Formated Data'!$G143-'Formated Data'!$E143</f>
        <v>6.25</v>
      </c>
      <c r="AE143" s="5" t="str" cm="1">
        <f t="array" ref="AE143">_xlfn.IFS('Formated Data'!$Q143="Central","Chris",'Formated Data'!$Q143="East","Erin",'Formated Data'!$Q143="South","Sam",'Formated Data'!$Q143="West","William")</f>
        <v>William</v>
      </c>
    </row>
    <row r="144" spans="1:31" ht="15.75" customHeight="1" x14ac:dyDescent="0.45">
      <c r="A144" s="5">
        <v>120</v>
      </c>
      <c r="B144" s="5">
        <f>IF(COUNTIF($A$2:A144, A144) = 1, 1, 0)</f>
        <v>0</v>
      </c>
      <c r="C144" s="5" t="s">
        <v>2856</v>
      </c>
      <c r="D144" s="5" t="s">
        <v>56</v>
      </c>
      <c r="E144" s="6">
        <v>0.09</v>
      </c>
      <c r="F144" s="6" t="str">
        <f>IF(Table_1[[#This Row],[Discount]] &gt; 0, "After Discount", " No Discount")</f>
        <v>After Discount</v>
      </c>
      <c r="G144" s="6">
        <v>205.99</v>
      </c>
      <c r="H144" s="6">
        <v>3</v>
      </c>
      <c r="I144" s="5" t="s">
        <v>17</v>
      </c>
      <c r="J144" s="5" t="s">
        <v>39</v>
      </c>
      <c r="K144" s="5" t="s">
        <v>7</v>
      </c>
      <c r="L144" s="5" t="s">
        <v>6</v>
      </c>
      <c r="M144" s="5" t="s">
        <v>5</v>
      </c>
      <c r="N144" s="5" t="s">
        <v>991</v>
      </c>
      <c r="O144" s="6">
        <v>0.57999999999999996</v>
      </c>
      <c r="P144" s="5" t="s">
        <v>3</v>
      </c>
      <c r="Q144" s="5" t="s">
        <v>48</v>
      </c>
      <c r="R144" s="5" t="s">
        <v>65</v>
      </c>
      <c r="S144" s="5" t="s">
        <v>1851</v>
      </c>
      <c r="T144" s="5">
        <v>84041</v>
      </c>
      <c r="U144" s="8">
        <v>42016</v>
      </c>
      <c r="V144" s="29" t="str">
        <f>TEXT(Table_1[[#This Row],[Order Date]], "DDD")</f>
        <v>Mon</v>
      </c>
      <c r="W144" s="8">
        <v>42018</v>
      </c>
      <c r="X144" s="7">
        <f>Table_1[[#This Row],[Ship Date]]-Table_1[[#This Row],[Order Date]]</f>
        <v>2</v>
      </c>
      <c r="Y144" s="15">
        <v>1179.0237</v>
      </c>
      <c r="Z144" s="5">
        <v>10</v>
      </c>
      <c r="AA144" s="15">
        <v>1708.73</v>
      </c>
      <c r="AB144" s="5">
        <v>86520</v>
      </c>
      <c r="AC144" s="5">
        <f>IF(COUNTIF($AB$2:AB144, AB144) = 1, 1, 0)</f>
        <v>0</v>
      </c>
      <c r="AD144" s="15">
        <f>'Formated Data'!$G144-'Formated Data'!$E144</f>
        <v>205.9</v>
      </c>
      <c r="AE144" s="5" t="str" cm="1">
        <f t="array" ref="AE144">_xlfn.IFS('Formated Data'!$Q144="Central","Chris",'Formated Data'!$Q144="East","Erin",'Formated Data'!$Q144="South","Sam",'Formated Data'!$Q144="West","William")</f>
        <v>William</v>
      </c>
    </row>
    <row r="145" spans="1:31" ht="15.75" customHeight="1" x14ac:dyDescent="0.45">
      <c r="A145" s="5">
        <v>898</v>
      </c>
      <c r="B145" s="5">
        <f>IF(COUNTIF($A$2:A145, A145) = 1, 1, 0)</f>
        <v>1</v>
      </c>
      <c r="C145" s="5" t="s">
        <v>2668</v>
      </c>
      <c r="D145" s="5" t="s">
        <v>56</v>
      </c>
      <c r="E145" s="6">
        <v>0.04</v>
      </c>
      <c r="F145" s="6" t="str">
        <f>IF(Table_1[[#This Row],[Discount]] &gt; 0, "After Discount", " No Discount")</f>
        <v>After Discount</v>
      </c>
      <c r="G145" s="6">
        <v>90.97</v>
      </c>
      <c r="H145" s="6">
        <v>28</v>
      </c>
      <c r="I145" s="5" t="s">
        <v>119</v>
      </c>
      <c r="J145" s="5" t="s">
        <v>51</v>
      </c>
      <c r="K145" s="5" t="s">
        <v>7</v>
      </c>
      <c r="L145" s="5" t="s">
        <v>118</v>
      </c>
      <c r="M145" s="5" t="s">
        <v>152</v>
      </c>
      <c r="N145" s="5" t="s">
        <v>2855</v>
      </c>
      <c r="O145" s="6">
        <v>0.38</v>
      </c>
      <c r="P145" s="5" t="s">
        <v>3</v>
      </c>
      <c r="Q145" s="5" t="s">
        <v>2</v>
      </c>
      <c r="R145" s="5" t="s">
        <v>1</v>
      </c>
      <c r="S145" s="5" t="s">
        <v>302</v>
      </c>
      <c r="T145" s="5">
        <v>10039</v>
      </c>
      <c r="U145" s="8">
        <v>42016</v>
      </c>
      <c r="V145" s="29" t="str">
        <f>TEXT(Table_1[[#This Row],[Order Date]], "DDD")</f>
        <v>Mon</v>
      </c>
      <c r="W145" s="8">
        <v>42017</v>
      </c>
      <c r="X145" s="7">
        <f>Table_1[[#This Row],[Ship Date]]-Table_1[[#This Row],[Order Date]]</f>
        <v>1</v>
      </c>
      <c r="Y145" s="15">
        <v>-173.09520000000001</v>
      </c>
      <c r="Z145" s="5">
        <v>6</v>
      </c>
      <c r="AA145" s="15">
        <v>573.30999999999995</v>
      </c>
      <c r="AB145" s="5">
        <v>33635</v>
      </c>
      <c r="AC145" s="5">
        <f>IF(COUNTIF($AB$2:AB145, AB145) = 1, 1, 0)</f>
        <v>1</v>
      </c>
      <c r="AD145" s="15">
        <f>'Formated Data'!$G145-'Formated Data'!$E145</f>
        <v>90.929999999999993</v>
      </c>
      <c r="AE145" s="5" t="str" cm="1">
        <f t="array" ref="AE145">_xlfn.IFS('Formated Data'!$Q145="Central","Chris",'Formated Data'!$Q145="East","Erin",'Formated Data'!$Q145="South","Sam",'Formated Data'!$Q145="West","William")</f>
        <v>Erin</v>
      </c>
    </row>
    <row r="146" spans="1:31" ht="15.75" customHeight="1" x14ac:dyDescent="0.45">
      <c r="A146" s="5">
        <v>898</v>
      </c>
      <c r="B146" s="5">
        <f>IF(COUNTIF($A$2:A146, A146) = 1, 1, 0)</f>
        <v>0</v>
      </c>
      <c r="C146" s="5" t="s">
        <v>2668</v>
      </c>
      <c r="D146" s="5" t="s">
        <v>56</v>
      </c>
      <c r="E146" s="6">
        <v>7.0000000000000007E-2</v>
      </c>
      <c r="F146" s="6" t="str">
        <f>IF(Table_1[[#This Row],[Discount]] &gt; 0, "After Discount", " No Discount")</f>
        <v>After Discount</v>
      </c>
      <c r="G146" s="6">
        <v>20.34</v>
      </c>
      <c r="H146" s="6">
        <v>35</v>
      </c>
      <c r="I146" s="5" t="s">
        <v>9</v>
      </c>
      <c r="J146" s="5" t="s">
        <v>51</v>
      </c>
      <c r="K146" s="5" t="s">
        <v>24</v>
      </c>
      <c r="L146" s="5" t="s">
        <v>23</v>
      </c>
      <c r="M146" s="5" t="s">
        <v>42</v>
      </c>
      <c r="N146" s="5" t="s">
        <v>1098</v>
      </c>
      <c r="O146" s="6">
        <v>0.84</v>
      </c>
      <c r="P146" s="5" t="s">
        <v>3</v>
      </c>
      <c r="Q146" s="5" t="s">
        <v>2</v>
      </c>
      <c r="R146" s="5" t="s">
        <v>1</v>
      </c>
      <c r="S146" s="5" t="s">
        <v>302</v>
      </c>
      <c r="T146" s="5">
        <v>10039</v>
      </c>
      <c r="U146" s="8">
        <v>42016</v>
      </c>
      <c r="V146" s="29" t="str">
        <f>TEXT(Table_1[[#This Row],[Order Date]], "DDD")</f>
        <v>Mon</v>
      </c>
      <c r="W146" s="8">
        <v>42017</v>
      </c>
      <c r="X146" s="7">
        <f>Table_1[[#This Row],[Ship Date]]-Table_1[[#This Row],[Order Date]]</f>
        <v>1</v>
      </c>
      <c r="Y146" s="15">
        <v>-96.16</v>
      </c>
      <c r="Z146" s="5">
        <v>5</v>
      </c>
      <c r="AA146" s="15">
        <v>140.22999999999999</v>
      </c>
      <c r="AB146" s="5">
        <v>33635</v>
      </c>
      <c r="AC146" s="5">
        <f>IF(COUNTIF($AB$2:AB146, AB146) = 1, 1, 0)</f>
        <v>0</v>
      </c>
      <c r="AD146" s="15">
        <f>'Formated Data'!$G146-'Formated Data'!$E146</f>
        <v>20.27</v>
      </c>
      <c r="AE146" s="5" t="str" cm="1">
        <f t="array" ref="AE146">_xlfn.IFS('Formated Data'!$Q146="Central","Chris",'Formated Data'!$Q146="East","Erin",'Formated Data'!$Q146="South","Sam",'Formated Data'!$Q146="West","William")</f>
        <v>Erin</v>
      </c>
    </row>
    <row r="147" spans="1:31" ht="15.75" customHeight="1" x14ac:dyDescent="0.45">
      <c r="A147" s="5">
        <v>899</v>
      </c>
      <c r="B147" s="5">
        <f>IF(COUNTIF($A$2:A147, A147) = 1, 1, 0)</f>
        <v>1</v>
      </c>
      <c r="C147" s="5" t="s">
        <v>2666</v>
      </c>
      <c r="D147" s="5" t="s">
        <v>56</v>
      </c>
      <c r="E147" s="6">
        <v>0.04</v>
      </c>
      <c r="F147" s="6" t="str">
        <f>IF(Table_1[[#This Row],[Discount]] &gt; 0, "After Discount", " No Discount")</f>
        <v>After Discount</v>
      </c>
      <c r="G147" s="6">
        <v>90.97</v>
      </c>
      <c r="H147" s="6">
        <v>28</v>
      </c>
      <c r="I147" s="5" t="s">
        <v>119</v>
      </c>
      <c r="J147" s="5" t="s">
        <v>51</v>
      </c>
      <c r="K147" s="5" t="s">
        <v>7</v>
      </c>
      <c r="L147" s="5" t="s">
        <v>118</v>
      </c>
      <c r="M147" s="5" t="s">
        <v>152</v>
      </c>
      <c r="N147" s="5" t="s">
        <v>2855</v>
      </c>
      <c r="O147" s="6">
        <v>0.38</v>
      </c>
      <c r="P147" s="5" t="s">
        <v>3</v>
      </c>
      <c r="Q147" s="5" t="s">
        <v>2</v>
      </c>
      <c r="R147" s="5" t="s">
        <v>247</v>
      </c>
      <c r="S147" s="5" t="s">
        <v>2665</v>
      </c>
      <c r="T147" s="5">
        <v>16602</v>
      </c>
      <c r="U147" s="8">
        <v>42016</v>
      </c>
      <c r="V147" s="29" t="str">
        <f>TEXT(Table_1[[#This Row],[Order Date]], "DDD")</f>
        <v>Mon</v>
      </c>
      <c r="W147" s="8">
        <v>42017</v>
      </c>
      <c r="X147" s="7">
        <f>Table_1[[#This Row],[Ship Date]]-Table_1[[#This Row],[Order Date]]</f>
        <v>1</v>
      </c>
      <c r="Y147" s="15">
        <v>-173.09520000000001</v>
      </c>
      <c r="Z147" s="5">
        <v>2</v>
      </c>
      <c r="AA147" s="15">
        <v>191.1</v>
      </c>
      <c r="AB147" s="5">
        <v>86263</v>
      </c>
      <c r="AC147" s="5">
        <f>IF(COUNTIF($AB$2:AB147, AB147) = 1, 1, 0)</f>
        <v>1</v>
      </c>
      <c r="AD147" s="15">
        <f>'Formated Data'!$G147-'Formated Data'!$E147</f>
        <v>90.929999999999993</v>
      </c>
      <c r="AE147" s="5" t="str" cm="1">
        <f t="array" ref="AE147">_xlfn.IFS('Formated Data'!$Q147="Central","Chris",'Formated Data'!$Q147="East","Erin",'Formated Data'!$Q147="South","Sam",'Formated Data'!$Q147="West","William")</f>
        <v>Erin</v>
      </c>
    </row>
    <row r="148" spans="1:31" ht="15.75" customHeight="1" x14ac:dyDescent="0.45">
      <c r="A148" s="5">
        <v>899</v>
      </c>
      <c r="B148" s="5">
        <f>IF(COUNTIF($A$2:A148, A148) = 1, 1, 0)</f>
        <v>0</v>
      </c>
      <c r="C148" s="5" t="s">
        <v>2666</v>
      </c>
      <c r="D148" s="5" t="s">
        <v>56</v>
      </c>
      <c r="E148" s="6">
        <v>7.0000000000000007E-2</v>
      </c>
      <c r="F148" s="6" t="str">
        <f>IF(Table_1[[#This Row],[Discount]] &gt; 0, "After Discount", " No Discount")</f>
        <v>After Discount</v>
      </c>
      <c r="G148" s="6">
        <v>20.34</v>
      </c>
      <c r="H148" s="6">
        <v>35</v>
      </c>
      <c r="I148" s="5" t="s">
        <v>9</v>
      </c>
      <c r="J148" s="5" t="s">
        <v>51</v>
      </c>
      <c r="K148" s="5" t="s">
        <v>24</v>
      </c>
      <c r="L148" s="5" t="s">
        <v>23</v>
      </c>
      <c r="M148" s="5" t="s">
        <v>42</v>
      </c>
      <c r="N148" s="5" t="s">
        <v>1098</v>
      </c>
      <c r="O148" s="6">
        <v>0.84</v>
      </c>
      <c r="P148" s="5" t="s">
        <v>3</v>
      </c>
      <c r="Q148" s="5" t="s">
        <v>2</v>
      </c>
      <c r="R148" s="5" t="s">
        <v>247</v>
      </c>
      <c r="S148" s="5" t="s">
        <v>2665</v>
      </c>
      <c r="T148" s="5">
        <v>16602</v>
      </c>
      <c r="U148" s="8">
        <v>42016</v>
      </c>
      <c r="V148" s="29" t="str">
        <f>TEXT(Table_1[[#This Row],[Order Date]], "DDD")</f>
        <v>Mon</v>
      </c>
      <c r="W148" s="8">
        <v>42017</v>
      </c>
      <c r="X148" s="7">
        <f>Table_1[[#This Row],[Ship Date]]-Table_1[[#This Row],[Order Date]]</f>
        <v>1</v>
      </c>
      <c r="Y148" s="15">
        <v>-96.16</v>
      </c>
      <c r="Z148" s="5">
        <v>1</v>
      </c>
      <c r="AA148" s="15">
        <v>28.05</v>
      </c>
      <c r="AB148" s="5">
        <v>86263</v>
      </c>
      <c r="AC148" s="5">
        <f>IF(COUNTIF($AB$2:AB148, AB148) = 1, 1, 0)</f>
        <v>0</v>
      </c>
      <c r="AD148" s="15">
        <f>'Formated Data'!$G148-'Formated Data'!$E148</f>
        <v>20.27</v>
      </c>
      <c r="AE148" s="5" t="str" cm="1">
        <f t="array" ref="AE148">_xlfn.IFS('Formated Data'!$Q148="Central","Chris",'Formated Data'!$Q148="East","Erin",'Formated Data'!$Q148="South","Sam",'Formated Data'!$Q148="West","William")</f>
        <v>Erin</v>
      </c>
    </row>
    <row r="149" spans="1:31" ht="15.75" customHeight="1" x14ac:dyDescent="0.45">
      <c r="A149" s="5">
        <v>1636</v>
      </c>
      <c r="B149" s="5">
        <f>IF(COUNTIF($A$2:A149, A149) = 1, 1, 0)</f>
        <v>1</v>
      </c>
      <c r="C149" s="5" t="s">
        <v>2835</v>
      </c>
      <c r="D149" s="5" t="s">
        <v>56</v>
      </c>
      <c r="E149" s="6">
        <v>0.04</v>
      </c>
      <c r="F149" s="6" t="str">
        <f>IF(Table_1[[#This Row],[Discount]] &gt; 0, "After Discount", " No Discount")</f>
        <v>After Discount</v>
      </c>
      <c r="G149" s="6">
        <v>136.97999999999999</v>
      </c>
      <c r="H149" s="6">
        <v>24.49</v>
      </c>
      <c r="I149" s="5" t="s">
        <v>17</v>
      </c>
      <c r="J149" s="5" t="s">
        <v>16</v>
      </c>
      <c r="K149" s="5" t="s">
        <v>29</v>
      </c>
      <c r="L149" s="5" t="s">
        <v>28</v>
      </c>
      <c r="M149" s="5" t="s">
        <v>42</v>
      </c>
      <c r="N149" s="5" t="s">
        <v>697</v>
      </c>
      <c r="O149" s="6">
        <v>0.59</v>
      </c>
      <c r="P149" s="5" t="s">
        <v>3</v>
      </c>
      <c r="Q149" s="5" t="s">
        <v>48</v>
      </c>
      <c r="R149" s="5" t="s">
        <v>54</v>
      </c>
      <c r="S149" s="5" t="s">
        <v>2834</v>
      </c>
      <c r="T149" s="5">
        <v>93905</v>
      </c>
      <c r="U149" s="8">
        <v>42016</v>
      </c>
      <c r="V149" s="29" t="str">
        <f>TEXT(Table_1[[#This Row],[Order Date]], "DDD")</f>
        <v>Mon</v>
      </c>
      <c r="W149" s="8">
        <v>42018</v>
      </c>
      <c r="X149" s="7">
        <f>Table_1[[#This Row],[Ship Date]]-Table_1[[#This Row],[Order Date]]</f>
        <v>2</v>
      </c>
      <c r="Y149" s="15">
        <v>1127.5497</v>
      </c>
      <c r="Z149" s="5">
        <v>12</v>
      </c>
      <c r="AA149" s="15">
        <v>1634.13</v>
      </c>
      <c r="AB149" s="5">
        <v>89706</v>
      </c>
      <c r="AC149" s="5">
        <f>IF(COUNTIF($AB$2:AB149, AB149) = 1, 1, 0)</f>
        <v>1</v>
      </c>
      <c r="AD149" s="15">
        <f>'Formated Data'!$G149-'Formated Data'!$E149</f>
        <v>136.94</v>
      </c>
      <c r="AE149" s="5" t="str" cm="1">
        <f t="array" ref="AE149">_xlfn.IFS('Formated Data'!$Q149="Central","Chris",'Formated Data'!$Q149="East","Erin",'Formated Data'!$Q149="South","Sam",'Formated Data'!$Q149="West","William")</f>
        <v>William</v>
      </c>
    </row>
    <row r="150" spans="1:31" ht="15.75" customHeight="1" x14ac:dyDescent="0.45">
      <c r="A150" s="5">
        <v>823</v>
      </c>
      <c r="B150" s="5">
        <f>IF(COUNTIF($A$2:A150, A150) = 1, 1, 0)</f>
        <v>1</v>
      </c>
      <c r="C150" s="5" t="s">
        <v>2854</v>
      </c>
      <c r="D150" s="5" t="s">
        <v>30</v>
      </c>
      <c r="E150" s="6">
        <v>0.04</v>
      </c>
      <c r="F150" s="6" t="str">
        <f>IF(Table_1[[#This Row],[Discount]] &gt; 0, "After Discount", " No Discount")</f>
        <v>After Discount</v>
      </c>
      <c r="G150" s="6">
        <v>6.24</v>
      </c>
      <c r="H150" s="6">
        <v>5.22</v>
      </c>
      <c r="I150" s="5" t="s">
        <v>9</v>
      </c>
      <c r="J150" s="5" t="s">
        <v>51</v>
      </c>
      <c r="K150" s="5" t="s">
        <v>29</v>
      </c>
      <c r="L150" s="5" t="s">
        <v>28</v>
      </c>
      <c r="M150" s="5" t="s">
        <v>5</v>
      </c>
      <c r="N150" s="5" t="s">
        <v>2853</v>
      </c>
      <c r="O150" s="6">
        <v>0.6</v>
      </c>
      <c r="P150" s="5" t="s">
        <v>3</v>
      </c>
      <c r="Q150" s="5" t="s">
        <v>21</v>
      </c>
      <c r="R150" s="5" t="s">
        <v>91</v>
      </c>
      <c r="S150" s="5" t="s">
        <v>2852</v>
      </c>
      <c r="T150" s="5">
        <v>37167</v>
      </c>
      <c r="U150" s="8">
        <v>42016</v>
      </c>
      <c r="V150" s="29" t="str">
        <f>TEXT(Table_1[[#This Row],[Order Date]], "DDD")</f>
        <v>Mon</v>
      </c>
      <c r="W150" s="8">
        <v>42021</v>
      </c>
      <c r="X150" s="7">
        <f>Table_1[[#This Row],[Ship Date]]-Table_1[[#This Row],[Order Date]]</f>
        <v>5</v>
      </c>
      <c r="Y150" s="15">
        <v>4.3808999999999996</v>
      </c>
      <c r="Z150" s="5">
        <v>13</v>
      </c>
      <c r="AA150" s="15">
        <v>80.23</v>
      </c>
      <c r="AB150" s="5">
        <v>89257</v>
      </c>
      <c r="AC150" s="5">
        <f>IF(COUNTIF($AB$2:AB150, AB150) = 1, 1, 0)</f>
        <v>1</v>
      </c>
      <c r="AD150" s="15">
        <f>'Formated Data'!$G150-'Formated Data'!$E150</f>
        <v>6.2</v>
      </c>
      <c r="AE150" s="5" t="str" cm="1">
        <f t="array" ref="AE150">_xlfn.IFS('Formated Data'!$Q150="Central","Chris",'Formated Data'!$Q150="East","Erin",'Formated Data'!$Q150="South","Sam",'Formated Data'!$Q150="West","William")</f>
        <v>Sam</v>
      </c>
    </row>
    <row r="151" spans="1:31" ht="15.75" customHeight="1" x14ac:dyDescent="0.45">
      <c r="A151" s="5">
        <v>824</v>
      </c>
      <c r="B151" s="5">
        <f>IF(COUNTIF($A$2:A151, A151) = 1, 1, 0)</f>
        <v>1</v>
      </c>
      <c r="C151" s="5" t="s">
        <v>2851</v>
      </c>
      <c r="D151" s="5" t="s">
        <v>30</v>
      </c>
      <c r="E151" s="6">
        <v>0.09</v>
      </c>
      <c r="F151" s="6" t="str">
        <f>IF(Table_1[[#This Row],[Discount]] &gt; 0, "After Discount", " No Discount")</f>
        <v>After Discount</v>
      </c>
      <c r="G151" s="6">
        <v>260.98</v>
      </c>
      <c r="H151" s="6">
        <v>41.91</v>
      </c>
      <c r="I151" s="5" t="s">
        <v>119</v>
      </c>
      <c r="J151" s="5" t="s">
        <v>51</v>
      </c>
      <c r="K151" s="5" t="s">
        <v>29</v>
      </c>
      <c r="L151" s="5" t="s">
        <v>130</v>
      </c>
      <c r="M151" s="5" t="s">
        <v>117</v>
      </c>
      <c r="N151" s="5" t="s">
        <v>2484</v>
      </c>
      <c r="O151" s="6">
        <v>0.59</v>
      </c>
      <c r="P151" s="5" t="s">
        <v>3</v>
      </c>
      <c r="Q151" s="5" t="s">
        <v>21</v>
      </c>
      <c r="R151" s="5" t="s">
        <v>91</v>
      </c>
      <c r="S151" s="5" t="s">
        <v>2159</v>
      </c>
      <c r="T151" s="5">
        <v>37174</v>
      </c>
      <c r="U151" s="8">
        <v>42016</v>
      </c>
      <c r="V151" s="29" t="str">
        <f>TEXT(Table_1[[#This Row],[Order Date]], "DDD")</f>
        <v>Mon</v>
      </c>
      <c r="W151" s="8">
        <v>42023</v>
      </c>
      <c r="X151" s="7">
        <f>Table_1[[#This Row],[Ship Date]]-Table_1[[#This Row],[Order Date]]</f>
        <v>7</v>
      </c>
      <c r="Y151" s="15">
        <v>-100.744</v>
      </c>
      <c r="Z151" s="5">
        <v>8</v>
      </c>
      <c r="AA151" s="15">
        <v>2044.9</v>
      </c>
      <c r="AB151" s="5">
        <v>89257</v>
      </c>
      <c r="AC151" s="5">
        <f>IF(COUNTIF($AB$2:AB151, AB151) = 1, 1, 0)</f>
        <v>0</v>
      </c>
      <c r="AD151" s="15">
        <f>'Formated Data'!$G151-'Formated Data'!$E151</f>
        <v>260.89000000000004</v>
      </c>
      <c r="AE151" s="5" t="str" cm="1">
        <f t="array" ref="AE151">_xlfn.IFS('Formated Data'!$Q151="Central","Chris",'Formated Data'!$Q151="East","Erin",'Formated Data'!$Q151="South","Sam",'Formated Data'!$Q151="West","William")</f>
        <v>Sam</v>
      </c>
    </row>
    <row r="152" spans="1:31" ht="15.75" customHeight="1" x14ac:dyDescent="0.45">
      <c r="A152" s="5">
        <v>1424</v>
      </c>
      <c r="B152" s="5">
        <f>IF(COUNTIF($A$2:A152, A152) = 1, 1, 0)</f>
        <v>1</v>
      </c>
      <c r="C152" s="5" t="s">
        <v>298</v>
      </c>
      <c r="D152" s="5" t="s">
        <v>30</v>
      </c>
      <c r="E152" s="6">
        <v>0.05</v>
      </c>
      <c r="F152" s="6" t="str">
        <f>IF(Table_1[[#This Row],[Discount]] &gt; 0, "After Discount", " No Discount")</f>
        <v>After Discount</v>
      </c>
      <c r="G152" s="6">
        <v>350.99</v>
      </c>
      <c r="H152" s="6">
        <v>39</v>
      </c>
      <c r="I152" s="5" t="s">
        <v>119</v>
      </c>
      <c r="J152" s="5" t="s">
        <v>16</v>
      </c>
      <c r="K152" s="5" t="s">
        <v>29</v>
      </c>
      <c r="L152" s="5" t="s">
        <v>153</v>
      </c>
      <c r="M152" s="5" t="s">
        <v>152</v>
      </c>
      <c r="N152" s="5" t="s">
        <v>1681</v>
      </c>
      <c r="O152" s="6">
        <v>0.55000000000000004</v>
      </c>
      <c r="P152" s="5" t="s">
        <v>3</v>
      </c>
      <c r="Q152" s="5" t="s">
        <v>48</v>
      </c>
      <c r="R152" s="5" t="s">
        <v>296</v>
      </c>
      <c r="S152" s="5" t="s">
        <v>295</v>
      </c>
      <c r="T152" s="5">
        <v>80112</v>
      </c>
      <c r="U152" s="8">
        <v>42016</v>
      </c>
      <c r="V152" s="29" t="str">
        <f>TEXT(Table_1[[#This Row],[Order Date]], "DDD")</f>
        <v>Mon</v>
      </c>
      <c r="W152" s="8">
        <v>42018</v>
      </c>
      <c r="X152" s="7">
        <f>Table_1[[#This Row],[Ship Date]]-Table_1[[#This Row],[Order Date]]</f>
        <v>2</v>
      </c>
      <c r="Y152" s="15">
        <v>451.28039999999999</v>
      </c>
      <c r="Z152" s="5">
        <v>3</v>
      </c>
      <c r="AA152" s="15">
        <v>1020.08</v>
      </c>
      <c r="AB152" s="5">
        <v>89448</v>
      </c>
      <c r="AC152" s="5">
        <f>IF(COUNTIF($AB$2:AB152, AB152) = 1, 1, 0)</f>
        <v>1</v>
      </c>
      <c r="AD152" s="15">
        <f>'Formated Data'!$G152-'Formated Data'!$E152</f>
        <v>350.94</v>
      </c>
      <c r="AE152" s="5" t="str" cm="1">
        <f t="array" ref="AE152">_xlfn.IFS('Formated Data'!$Q152="Central","Chris",'Formated Data'!$Q152="East","Erin",'Formated Data'!$Q152="South","Sam",'Formated Data'!$Q152="West","William")</f>
        <v>William</v>
      </c>
    </row>
    <row r="153" spans="1:31" ht="15.75" customHeight="1" x14ac:dyDescent="0.45">
      <c r="A153" s="5">
        <v>1424</v>
      </c>
      <c r="B153" s="5">
        <f>IF(COUNTIF($A$2:A153, A153) = 1, 1, 0)</f>
        <v>0</v>
      </c>
      <c r="C153" s="5" t="s">
        <v>298</v>
      </c>
      <c r="D153" s="5" t="s">
        <v>30</v>
      </c>
      <c r="E153" s="6">
        <v>0</v>
      </c>
      <c r="F153" s="6" t="str">
        <f>IF(Table_1[[#This Row],[Discount]] &gt; 0, "After Discount", " No Discount")</f>
        <v xml:space="preserve"> No Discount</v>
      </c>
      <c r="G153" s="6">
        <v>8.74</v>
      </c>
      <c r="H153" s="6">
        <v>1.39</v>
      </c>
      <c r="I153" s="5" t="s">
        <v>9</v>
      </c>
      <c r="J153" s="5" t="s">
        <v>16</v>
      </c>
      <c r="K153" s="5" t="s">
        <v>24</v>
      </c>
      <c r="L153" s="5" t="s">
        <v>181</v>
      </c>
      <c r="M153" s="5" t="s">
        <v>5</v>
      </c>
      <c r="N153" s="5" t="s">
        <v>203</v>
      </c>
      <c r="O153" s="6">
        <v>0.38</v>
      </c>
      <c r="P153" s="5" t="s">
        <v>3</v>
      </c>
      <c r="Q153" s="5" t="s">
        <v>48</v>
      </c>
      <c r="R153" s="5" t="s">
        <v>296</v>
      </c>
      <c r="S153" s="5" t="s">
        <v>295</v>
      </c>
      <c r="T153" s="5">
        <v>80112</v>
      </c>
      <c r="U153" s="8">
        <v>42016</v>
      </c>
      <c r="V153" s="29" t="str">
        <f>TEXT(Table_1[[#This Row],[Order Date]], "DDD")</f>
        <v>Mon</v>
      </c>
      <c r="W153" s="8">
        <v>42020</v>
      </c>
      <c r="X153" s="7">
        <f>Table_1[[#This Row],[Ship Date]]-Table_1[[#This Row],[Order Date]]</f>
        <v>4</v>
      </c>
      <c r="Y153" s="15">
        <v>44.988</v>
      </c>
      <c r="Z153" s="5">
        <v>7</v>
      </c>
      <c r="AA153" s="15">
        <v>65.2</v>
      </c>
      <c r="AB153" s="5">
        <v>89448</v>
      </c>
      <c r="AC153" s="5">
        <f>IF(COUNTIF($AB$2:AB153, AB153) = 1, 1, 0)</f>
        <v>0</v>
      </c>
      <c r="AD153" s="15">
        <f>'Formated Data'!$G153-'Formated Data'!$E153</f>
        <v>8.74</v>
      </c>
      <c r="AE153" s="5" t="str" cm="1">
        <f t="array" ref="AE153">_xlfn.IFS('Formated Data'!$Q153="Central","Chris",'Formated Data'!$Q153="East","Erin",'Formated Data'!$Q153="South","Sam",'Formated Data'!$Q153="West","William")</f>
        <v>William</v>
      </c>
    </row>
    <row r="154" spans="1:31" ht="15.75" customHeight="1" x14ac:dyDescent="0.45">
      <c r="A154" s="5">
        <v>1424</v>
      </c>
      <c r="B154" s="5">
        <f>IF(COUNTIF($A$2:A154, A154) = 1, 1, 0)</f>
        <v>0</v>
      </c>
      <c r="C154" s="5" t="s">
        <v>298</v>
      </c>
      <c r="D154" s="5" t="s">
        <v>30</v>
      </c>
      <c r="E154" s="6">
        <v>0.02</v>
      </c>
      <c r="F154" s="6" t="str">
        <f>IF(Table_1[[#This Row],[Discount]] &gt; 0, "After Discount", " No Discount")</f>
        <v>After Discount</v>
      </c>
      <c r="G154" s="6">
        <v>1.98</v>
      </c>
      <c r="H154" s="6">
        <v>0.7</v>
      </c>
      <c r="I154" s="5" t="s">
        <v>9</v>
      </c>
      <c r="J154" s="5" t="s">
        <v>16</v>
      </c>
      <c r="K154" s="5" t="s">
        <v>24</v>
      </c>
      <c r="L154" s="5" t="s">
        <v>61</v>
      </c>
      <c r="M154" s="5" t="s">
        <v>37</v>
      </c>
      <c r="N154" s="5" t="s">
        <v>988</v>
      </c>
      <c r="O154" s="6">
        <v>0.83</v>
      </c>
      <c r="P154" s="5" t="s">
        <v>3</v>
      </c>
      <c r="Q154" s="5" t="s">
        <v>48</v>
      </c>
      <c r="R154" s="5" t="s">
        <v>296</v>
      </c>
      <c r="S154" s="5" t="s">
        <v>295</v>
      </c>
      <c r="T154" s="5">
        <v>80112</v>
      </c>
      <c r="U154" s="8">
        <v>42016</v>
      </c>
      <c r="V154" s="29" t="str">
        <f>TEXT(Table_1[[#This Row],[Order Date]], "DDD")</f>
        <v>Mon</v>
      </c>
      <c r="W154" s="8">
        <v>42020</v>
      </c>
      <c r="X154" s="7">
        <f>Table_1[[#This Row],[Ship Date]]-Table_1[[#This Row],[Order Date]]</f>
        <v>4</v>
      </c>
      <c r="Y154" s="15">
        <v>-20.732800000000001</v>
      </c>
      <c r="Z154" s="5">
        <v>11</v>
      </c>
      <c r="AA154" s="15">
        <v>22.59</v>
      </c>
      <c r="AB154" s="5">
        <v>89448</v>
      </c>
      <c r="AC154" s="5">
        <f>IF(COUNTIF($AB$2:AB154, AB154) = 1, 1, 0)</f>
        <v>0</v>
      </c>
      <c r="AD154" s="15">
        <f>'Formated Data'!$G154-'Formated Data'!$E154</f>
        <v>1.96</v>
      </c>
      <c r="AE154" s="5" t="str" cm="1">
        <f t="array" ref="AE154">_xlfn.IFS('Formated Data'!$Q154="Central","Chris",'Formated Data'!$Q154="East","Erin",'Formated Data'!$Q154="South","Sam",'Formated Data'!$Q154="West","William")</f>
        <v>William</v>
      </c>
    </row>
    <row r="155" spans="1:31" ht="15.75" customHeight="1" x14ac:dyDescent="0.45">
      <c r="A155" s="5">
        <v>2715</v>
      </c>
      <c r="B155" s="5">
        <f>IF(COUNTIF($A$2:A155, A155) = 1, 1, 0)</f>
        <v>1</v>
      </c>
      <c r="C155" s="5" t="s">
        <v>2850</v>
      </c>
      <c r="D155" s="5" t="s">
        <v>30</v>
      </c>
      <c r="E155" s="6">
        <v>0.01</v>
      </c>
      <c r="F155" s="6" t="str">
        <f>IF(Table_1[[#This Row],[Discount]] &gt; 0, "After Discount", " No Discount")</f>
        <v>After Discount</v>
      </c>
      <c r="G155" s="6">
        <v>29.89</v>
      </c>
      <c r="H155" s="6">
        <v>1.99</v>
      </c>
      <c r="I155" s="5" t="s">
        <v>9</v>
      </c>
      <c r="J155" s="5" t="s">
        <v>39</v>
      </c>
      <c r="K155" s="5" t="s">
        <v>7</v>
      </c>
      <c r="L155" s="5" t="s">
        <v>15</v>
      </c>
      <c r="M155" s="5" t="s">
        <v>50</v>
      </c>
      <c r="N155" s="5" t="s">
        <v>1921</v>
      </c>
      <c r="O155" s="6">
        <v>0.5</v>
      </c>
      <c r="P155" s="5" t="s">
        <v>3</v>
      </c>
      <c r="Q155" s="5" t="s">
        <v>70</v>
      </c>
      <c r="R155" s="5" t="s">
        <v>160</v>
      </c>
      <c r="S155" s="5" t="s">
        <v>2256</v>
      </c>
      <c r="T155" s="5">
        <v>48911</v>
      </c>
      <c r="U155" s="8">
        <v>42016</v>
      </c>
      <c r="V155" s="29" t="str">
        <f>TEXT(Table_1[[#This Row],[Order Date]], "DDD")</f>
        <v>Mon</v>
      </c>
      <c r="W155" s="8">
        <v>42020</v>
      </c>
      <c r="X155" s="7">
        <f>Table_1[[#This Row],[Ship Date]]-Table_1[[#This Row],[Order Date]]</f>
        <v>4</v>
      </c>
      <c r="Y155" s="15">
        <v>-74.64</v>
      </c>
      <c r="Z155" s="5">
        <v>1</v>
      </c>
      <c r="AA155" s="15">
        <v>31.96</v>
      </c>
      <c r="AB155" s="5">
        <v>88702</v>
      </c>
      <c r="AC155" s="5">
        <f>IF(COUNTIF($AB$2:AB155, AB155) = 1, 1, 0)</f>
        <v>1</v>
      </c>
      <c r="AD155" s="15">
        <f>'Formated Data'!$G155-'Formated Data'!$E155</f>
        <v>29.88</v>
      </c>
      <c r="AE155" s="5" t="str" cm="1">
        <f t="array" ref="AE155">_xlfn.IFS('Formated Data'!$Q155="Central","Chris",'Formated Data'!$Q155="East","Erin",'Formated Data'!$Q155="South","Sam",'Formated Data'!$Q155="West","William")</f>
        <v>Chris</v>
      </c>
    </row>
    <row r="156" spans="1:31" ht="15.75" customHeight="1" x14ac:dyDescent="0.45">
      <c r="A156" s="5">
        <v>2069</v>
      </c>
      <c r="B156" s="5">
        <f>IF(COUNTIF($A$2:A156, A156) = 1, 1, 0)</f>
        <v>1</v>
      </c>
      <c r="C156" s="5" t="s">
        <v>2849</v>
      </c>
      <c r="D156" s="5" t="s">
        <v>72</v>
      </c>
      <c r="E156" s="6">
        <v>0.1</v>
      </c>
      <c r="F156" s="6" t="str">
        <f>IF(Table_1[[#This Row],[Discount]] &gt; 0, "After Discount", " No Discount")</f>
        <v>After Discount</v>
      </c>
      <c r="G156" s="6">
        <v>40.98</v>
      </c>
      <c r="H156" s="6">
        <v>6.5</v>
      </c>
      <c r="I156" s="5" t="s">
        <v>9</v>
      </c>
      <c r="J156" s="5" t="s">
        <v>8</v>
      </c>
      <c r="K156" s="5" t="s">
        <v>7</v>
      </c>
      <c r="L156" s="5" t="s">
        <v>15</v>
      </c>
      <c r="M156" s="5" t="s">
        <v>5</v>
      </c>
      <c r="N156" s="5" t="s">
        <v>331</v>
      </c>
      <c r="O156" s="6">
        <v>0.74</v>
      </c>
      <c r="P156" s="5" t="s">
        <v>3</v>
      </c>
      <c r="Q156" s="5" t="s">
        <v>21</v>
      </c>
      <c r="R156" s="5" t="s">
        <v>365</v>
      </c>
      <c r="S156" s="5" t="s">
        <v>2848</v>
      </c>
      <c r="T156" s="5">
        <v>41075</v>
      </c>
      <c r="U156" s="8">
        <v>42016</v>
      </c>
      <c r="V156" s="29" t="str">
        <f>TEXT(Table_1[[#This Row],[Order Date]], "DDD")</f>
        <v>Mon</v>
      </c>
      <c r="W156" s="8">
        <v>42018</v>
      </c>
      <c r="X156" s="7">
        <f>Table_1[[#This Row],[Ship Date]]-Table_1[[#This Row],[Order Date]]</f>
        <v>2</v>
      </c>
      <c r="Y156" s="15">
        <v>66.852000000000004</v>
      </c>
      <c r="Z156" s="5">
        <v>3</v>
      </c>
      <c r="AA156" s="15">
        <v>120.34</v>
      </c>
      <c r="AB156" s="5">
        <v>88554</v>
      </c>
      <c r="AC156" s="5">
        <f>IF(COUNTIF($AB$2:AB156, AB156) = 1, 1, 0)</f>
        <v>1</v>
      </c>
      <c r="AD156" s="15">
        <f>'Formated Data'!$G156-'Formated Data'!$E156</f>
        <v>40.879999999999995</v>
      </c>
      <c r="AE156" s="5" t="str" cm="1">
        <f t="array" ref="AE156">_xlfn.IFS('Formated Data'!$Q156="Central","Chris",'Formated Data'!$Q156="East","Erin",'Formated Data'!$Q156="South","Sam",'Formated Data'!$Q156="West","William")</f>
        <v>Sam</v>
      </c>
    </row>
    <row r="157" spans="1:31" ht="15.75" customHeight="1" x14ac:dyDescent="0.45">
      <c r="A157" s="5">
        <v>750</v>
      </c>
      <c r="B157" s="5">
        <f>IF(COUNTIF($A$2:A157, A157) = 1, 1, 0)</f>
        <v>1</v>
      </c>
      <c r="C157" s="5" t="s">
        <v>2847</v>
      </c>
      <c r="D157" s="5" t="s">
        <v>10</v>
      </c>
      <c r="E157" s="6">
        <v>0.09</v>
      </c>
      <c r="F157" s="6" t="str">
        <f>IF(Table_1[[#This Row],[Discount]] &gt; 0, "After Discount", " No Discount")</f>
        <v>After Discount</v>
      </c>
      <c r="G157" s="6">
        <v>27.75</v>
      </c>
      <c r="H157" s="6">
        <v>19.989999999999998</v>
      </c>
      <c r="I157" s="5" t="s">
        <v>9</v>
      </c>
      <c r="J157" s="5" t="s">
        <v>39</v>
      </c>
      <c r="K157" s="5" t="s">
        <v>24</v>
      </c>
      <c r="L157" s="5" t="s">
        <v>23</v>
      </c>
      <c r="M157" s="5" t="s">
        <v>5</v>
      </c>
      <c r="N157" s="5" t="s">
        <v>2846</v>
      </c>
      <c r="O157" s="6">
        <v>0.67</v>
      </c>
      <c r="P157" s="5" t="s">
        <v>3</v>
      </c>
      <c r="Q157" s="5" t="s">
        <v>21</v>
      </c>
      <c r="R157" s="5" t="s">
        <v>365</v>
      </c>
      <c r="S157" s="5" t="s">
        <v>2845</v>
      </c>
      <c r="T157" s="5">
        <v>41042</v>
      </c>
      <c r="U157" s="8">
        <v>42016</v>
      </c>
      <c r="V157" s="29" t="str">
        <f>TEXT(Table_1[[#This Row],[Order Date]], "DDD")</f>
        <v>Mon</v>
      </c>
      <c r="W157" s="8">
        <v>42017</v>
      </c>
      <c r="X157" s="7">
        <f>Table_1[[#This Row],[Ship Date]]-Table_1[[#This Row],[Order Date]]</f>
        <v>1</v>
      </c>
      <c r="Y157" s="15">
        <v>-224.64400000000001</v>
      </c>
      <c r="Z157" s="5">
        <v>10</v>
      </c>
      <c r="AA157" s="15">
        <v>257.52</v>
      </c>
      <c r="AB157" s="5">
        <v>91200</v>
      </c>
      <c r="AC157" s="5">
        <f>IF(COUNTIF($AB$2:AB157, AB157) = 1, 1, 0)</f>
        <v>1</v>
      </c>
      <c r="AD157" s="15">
        <f>'Formated Data'!$G157-'Formated Data'!$E157</f>
        <v>27.66</v>
      </c>
      <c r="AE157" s="5" t="str" cm="1">
        <f t="array" ref="AE157">_xlfn.IFS('Formated Data'!$Q157="Central","Chris",'Formated Data'!$Q157="East","Erin",'Formated Data'!$Q157="South","Sam",'Formated Data'!$Q157="West","William")</f>
        <v>Sam</v>
      </c>
    </row>
    <row r="158" spans="1:31" ht="15.75" customHeight="1" x14ac:dyDescent="0.45">
      <c r="A158" s="5">
        <v>2489</v>
      </c>
      <c r="B158" s="5">
        <f>IF(COUNTIF($A$2:A158, A158) = 1, 1, 0)</f>
        <v>1</v>
      </c>
      <c r="C158" s="5" t="s">
        <v>1437</v>
      </c>
      <c r="D158" s="5" t="s">
        <v>10</v>
      </c>
      <c r="E158" s="6">
        <v>7.0000000000000007E-2</v>
      </c>
      <c r="F158" s="6" t="str">
        <f>IF(Table_1[[#This Row],[Discount]] &gt; 0, "After Discount", " No Discount")</f>
        <v>After Discount</v>
      </c>
      <c r="G158" s="6">
        <v>65.989999999999995</v>
      </c>
      <c r="H158" s="6">
        <v>8.8000000000000007</v>
      </c>
      <c r="I158" s="5" t="s">
        <v>9</v>
      </c>
      <c r="J158" s="5" t="s">
        <v>16</v>
      </c>
      <c r="K158" s="5" t="s">
        <v>7</v>
      </c>
      <c r="L158" s="5" t="s">
        <v>6</v>
      </c>
      <c r="M158" s="5" t="s">
        <v>5</v>
      </c>
      <c r="N158" s="5" t="s">
        <v>1370</v>
      </c>
      <c r="O158" s="6">
        <v>0.57999999999999996</v>
      </c>
      <c r="P158" s="5" t="s">
        <v>3</v>
      </c>
      <c r="Q158" s="5" t="s">
        <v>48</v>
      </c>
      <c r="R158" s="5" t="s">
        <v>54</v>
      </c>
      <c r="S158" s="5" t="s">
        <v>1133</v>
      </c>
      <c r="T158" s="5">
        <v>94521</v>
      </c>
      <c r="U158" s="8">
        <v>42016</v>
      </c>
      <c r="V158" s="29" t="str">
        <f>TEXT(Table_1[[#This Row],[Order Date]], "DDD")</f>
        <v>Mon</v>
      </c>
      <c r="W158" s="8">
        <v>42016</v>
      </c>
      <c r="X158" s="7">
        <f>Table_1[[#This Row],[Ship Date]]-Table_1[[#This Row],[Order Date]]</f>
        <v>0</v>
      </c>
      <c r="Y158" s="15">
        <v>109.836</v>
      </c>
      <c r="Z158" s="5">
        <v>9</v>
      </c>
      <c r="AA158" s="15">
        <v>471.66</v>
      </c>
      <c r="AB158" s="5">
        <v>86886</v>
      </c>
      <c r="AC158" s="5">
        <f>IF(COUNTIF($AB$2:AB158, AB158) = 1, 1, 0)</f>
        <v>1</v>
      </c>
      <c r="AD158" s="15">
        <f>'Formated Data'!$G158-'Formated Data'!$E158</f>
        <v>65.92</v>
      </c>
      <c r="AE158" s="5" t="str" cm="1">
        <f t="array" ref="AE158">_xlfn.IFS('Formated Data'!$Q158="Central","Chris",'Formated Data'!$Q158="East","Erin",'Formated Data'!$Q158="South","Sam",'Formated Data'!$Q158="West","William")</f>
        <v>William</v>
      </c>
    </row>
    <row r="159" spans="1:31" ht="15.75" customHeight="1" x14ac:dyDescent="0.45">
      <c r="A159" s="5">
        <v>2490</v>
      </c>
      <c r="B159" s="5">
        <f>IF(COUNTIF($A$2:A159, A159) = 1, 1, 0)</f>
        <v>1</v>
      </c>
      <c r="C159" s="5" t="s">
        <v>2433</v>
      </c>
      <c r="D159" s="5" t="s">
        <v>10</v>
      </c>
      <c r="E159" s="6">
        <v>0</v>
      </c>
      <c r="F159" s="6" t="str">
        <f>IF(Table_1[[#This Row],[Discount]] &gt; 0, "After Discount", " No Discount")</f>
        <v xml:space="preserve"> No Discount</v>
      </c>
      <c r="G159" s="6">
        <v>10.01</v>
      </c>
      <c r="H159" s="6">
        <v>1.99</v>
      </c>
      <c r="I159" s="5" t="s">
        <v>17</v>
      </c>
      <c r="J159" s="5" t="s">
        <v>16</v>
      </c>
      <c r="K159" s="5" t="s">
        <v>7</v>
      </c>
      <c r="L159" s="5" t="s">
        <v>15</v>
      </c>
      <c r="M159" s="5" t="s">
        <v>50</v>
      </c>
      <c r="N159" s="5" t="s">
        <v>2844</v>
      </c>
      <c r="O159" s="6">
        <v>0.41</v>
      </c>
      <c r="P159" s="5" t="s">
        <v>3</v>
      </c>
      <c r="Q159" s="5" t="s">
        <v>48</v>
      </c>
      <c r="R159" s="5" t="s">
        <v>54</v>
      </c>
      <c r="S159" s="5" t="s">
        <v>2432</v>
      </c>
      <c r="T159" s="5">
        <v>92627</v>
      </c>
      <c r="U159" s="8">
        <v>42016</v>
      </c>
      <c r="V159" s="29" t="str">
        <f>TEXT(Table_1[[#This Row],[Order Date]], "DDD")</f>
        <v>Mon</v>
      </c>
      <c r="W159" s="8">
        <v>42018</v>
      </c>
      <c r="X159" s="7">
        <f>Table_1[[#This Row],[Ship Date]]-Table_1[[#This Row],[Order Date]]</f>
        <v>2</v>
      </c>
      <c r="Y159" s="15">
        <v>82.703400000000002</v>
      </c>
      <c r="Z159" s="5">
        <v>11</v>
      </c>
      <c r="AA159" s="15">
        <v>119.86</v>
      </c>
      <c r="AB159" s="5">
        <v>86886</v>
      </c>
      <c r="AC159" s="5">
        <f>IF(COUNTIF($AB$2:AB159, AB159) = 1, 1, 0)</f>
        <v>0</v>
      </c>
      <c r="AD159" s="15">
        <f>'Formated Data'!$G159-'Formated Data'!$E159</f>
        <v>10.01</v>
      </c>
      <c r="AE159" s="5" t="str" cm="1">
        <f t="array" ref="AE159">_xlfn.IFS('Formated Data'!$Q159="Central","Chris",'Formated Data'!$Q159="East","Erin",'Formated Data'!$Q159="South","Sam",'Formated Data'!$Q159="West","William")</f>
        <v>William</v>
      </c>
    </row>
    <row r="160" spans="1:31" ht="15.75" customHeight="1" x14ac:dyDescent="0.45">
      <c r="A160" s="5">
        <v>2491</v>
      </c>
      <c r="B160" s="5">
        <f>IF(COUNTIF($A$2:A160, A160) = 1, 1, 0)</f>
        <v>1</v>
      </c>
      <c r="C160" s="5" t="s">
        <v>1436</v>
      </c>
      <c r="D160" s="5" t="s">
        <v>10</v>
      </c>
      <c r="E160" s="6">
        <v>7.0000000000000007E-2</v>
      </c>
      <c r="F160" s="6" t="str">
        <f>IF(Table_1[[#This Row],[Discount]] &gt; 0, "After Discount", " No Discount")</f>
        <v>After Discount</v>
      </c>
      <c r="G160" s="6">
        <v>65.989999999999995</v>
      </c>
      <c r="H160" s="6">
        <v>8.8000000000000007</v>
      </c>
      <c r="I160" s="5" t="s">
        <v>9</v>
      </c>
      <c r="J160" s="5" t="s">
        <v>16</v>
      </c>
      <c r="K160" s="5" t="s">
        <v>7</v>
      </c>
      <c r="L160" s="5" t="s">
        <v>6</v>
      </c>
      <c r="M160" s="5" t="s">
        <v>5</v>
      </c>
      <c r="N160" s="5" t="s">
        <v>1370</v>
      </c>
      <c r="O160" s="6">
        <v>0.57999999999999996</v>
      </c>
      <c r="P160" s="5" t="s">
        <v>3</v>
      </c>
      <c r="Q160" s="5" t="s">
        <v>48</v>
      </c>
      <c r="R160" s="5" t="s">
        <v>54</v>
      </c>
      <c r="S160" s="5" t="s">
        <v>62</v>
      </c>
      <c r="T160" s="5">
        <v>90045</v>
      </c>
      <c r="U160" s="8">
        <v>42016</v>
      </c>
      <c r="V160" s="29" t="str">
        <f>TEXT(Table_1[[#This Row],[Order Date]], "DDD")</f>
        <v>Mon</v>
      </c>
      <c r="W160" s="8">
        <v>42016</v>
      </c>
      <c r="X160" s="7">
        <f>Table_1[[#This Row],[Ship Date]]-Table_1[[#This Row],[Order Date]]</f>
        <v>0</v>
      </c>
      <c r="Y160" s="15">
        <v>109.836</v>
      </c>
      <c r="Z160" s="5">
        <v>37</v>
      </c>
      <c r="AA160" s="15">
        <v>1939.03</v>
      </c>
      <c r="AB160" s="5">
        <v>23877</v>
      </c>
      <c r="AC160" s="5">
        <f>IF(COUNTIF($AB$2:AB160, AB160) = 1, 1, 0)</f>
        <v>1</v>
      </c>
      <c r="AD160" s="15">
        <f>'Formated Data'!$G160-'Formated Data'!$E160</f>
        <v>65.92</v>
      </c>
      <c r="AE160" s="5" t="str" cm="1">
        <f t="array" ref="AE160">_xlfn.IFS('Formated Data'!$Q160="Central","Chris",'Formated Data'!$Q160="East","Erin",'Formated Data'!$Q160="South","Sam",'Formated Data'!$Q160="West","William")</f>
        <v>William</v>
      </c>
    </row>
    <row r="161" spans="1:31" ht="15.75" customHeight="1" x14ac:dyDescent="0.45">
      <c r="A161" s="5">
        <v>2491</v>
      </c>
      <c r="B161" s="5">
        <f>IF(COUNTIF($A$2:A161, A161) = 1, 1, 0)</f>
        <v>0</v>
      </c>
      <c r="C161" s="5" t="s">
        <v>1436</v>
      </c>
      <c r="D161" s="5" t="s">
        <v>10</v>
      </c>
      <c r="E161" s="6">
        <v>0</v>
      </c>
      <c r="F161" s="6" t="str">
        <f>IF(Table_1[[#This Row],[Discount]] &gt; 0, "After Discount", " No Discount")</f>
        <v xml:space="preserve"> No Discount</v>
      </c>
      <c r="G161" s="6">
        <v>10.01</v>
      </c>
      <c r="H161" s="6">
        <v>1.99</v>
      </c>
      <c r="I161" s="5" t="s">
        <v>17</v>
      </c>
      <c r="J161" s="5" t="s">
        <v>16</v>
      </c>
      <c r="K161" s="5" t="s">
        <v>7</v>
      </c>
      <c r="L161" s="5" t="s">
        <v>15</v>
      </c>
      <c r="M161" s="5" t="s">
        <v>50</v>
      </c>
      <c r="N161" s="5" t="s">
        <v>2844</v>
      </c>
      <c r="O161" s="6">
        <v>0.41</v>
      </c>
      <c r="P161" s="5" t="s">
        <v>3</v>
      </c>
      <c r="Q161" s="5" t="s">
        <v>48</v>
      </c>
      <c r="R161" s="5" t="s">
        <v>54</v>
      </c>
      <c r="S161" s="5" t="s">
        <v>62</v>
      </c>
      <c r="T161" s="5">
        <v>90045</v>
      </c>
      <c r="U161" s="8">
        <v>42016</v>
      </c>
      <c r="V161" s="29" t="str">
        <f>TEXT(Table_1[[#This Row],[Order Date]], "DDD")</f>
        <v>Mon</v>
      </c>
      <c r="W161" s="8">
        <v>42018</v>
      </c>
      <c r="X161" s="7">
        <f>Table_1[[#This Row],[Ship Date]]-Table_1[[#This Row],[Order Date]]</f>
        <v>2</v>
      </c>
      <c r="Y161" s="15">
        <v>128.03</v>
      </c>
      <c r="Z161" s="5">
        <v>42</v>
      </c>
      <c r="AA161" s="15">
        <v>457.63</v>
      </c>
      <c r="AB161" s="5">
        <v>23877</v>
      </c>
      <c r="AC161" s="5">
        <f>IF(COUNTIF($AB$2:AB161, AB161) = 1, 1, 0)</f>
        <v>0</v>
      </c>
      <c r="AD161" s="15">
        <f>'Formated Data'!$G161-'Formated Data'!$E161</f>
        <v>10.01</v>
      </c>
      <c r="AE161" s="5" t="str" cm="1">
        <f t="array" ref="AE161">_xlfn.IFS('Formated Data'!$Q161="Central","Chris",'Formated Data'!$Q161="East","Erin",'Formated Data'!$Q161="South","Sam",'Formated Data'!$Q161="West","William")</f>
        <v>William</v>
      </c>
    </row>
    <row r="162" spans="1:31" ht="15.75" customHeight="1" x14ac:dyDescent="0.45">
      <c r="A162" s="5">
        <v>2338</v>
      </c>
      <c r="B162" s="5">
        <f>IF(COUNTIF($A$2:A162, A162) = 1, 1, 0)</f>
        <v>1</v>
      </c>
      <c r="C162" s="5" t="s">
        <v>1874</v>
      </c>
      <c r="D162" s="5" t="s">
        <v>123</v>
      </c>
      <c r="E162" s="6">
        <v>0.06</v>
      </c>
      <c r="F162" s="6" t="str">
        <f>IF(Table_1[[#This Row],[Discount]] &gt; 0, "After Discount", " No Discount")</f>
        <v>After Discount</v>
      </c>
      <c r="G162" s="6">
        <v>2.08</v>
      </c>
      <c r="H162" s="6">
        <v>5.33</v>
      </c>
      <c r="I162" s="5" t="s">
        <v>9</v>
      </c>
      <c r="J162" s="5" t="s">
        <v>16</v>
      </c>
      <c r="K162" s="5" t="s">
        <v>29</v>
      </c>
      <c r="L162" s="5" t="s">
        <v>28</v>
      </c>
      <c r="M162" s="5" t="s">
        <v>5</v>
      </c>
      <c r="N162" s="5" t="s">
        <v>1611</v>
      </c>
      <c r="O162" s="6">
        <v>0.43</v>
      </c>
      <c r="P162" s="5" t="s">
        <v>3</v>
      </c>
      <c r="Q162" s="5" t="s">
        <v>2</v>
      </c>
      <c r="R162" s="5" t="s">
        <v>81</v>
      </c>
      <c r="S162" s="5" t="s">
        <v>1872</v>
      </c>
      <c r="T162" s="5">
        <v>20740</v>
      </c>
      <c r="U162" s="8">
        <v>42017</v>
      </c>
      <c r="V162" s="29" t="str">
        <f>TEXT(Table_1[[#This Row],[Order Date]], "DDD")</f>
        <v>Tue</v>
      </c>
      <c r="W162" s="8">
        <v>42017</v>
      </c>
      <c r="X162" s="7">
        <f>Table_1[[#This Row],[Ship Date]]-Table_1[[#This Row],[Order Date]]</f>
        <v>0</v>
      </c>
      <c r="Y162" s="15">
        <v>-82.559200000000004</v>
      </c>
      <c r="Z162" s="5">
        <v>4</v>
      </c>
      <c r="AA162" s="15">
        <v>9.23</v>
      </c>
      <c r="AB162" s="5">
        <v>91480</v>
      </c>
      <c r="AC162" s="5">
        <f>IF(COUNTIF($AB$2:AB162, AB162) = 1, 1, 0)</f>
        <v>1</v>
      </c>
      <c r="AD162" s="15">
        <f>'Formated Data'!$G162-'Formated Data'!$E162</f>
        <v>2.02</v>
      </c>
      <c r="AE162" s="5" t="str" cm="1">
        <f t="array" ref="AE162">_xlfn.IFS('Formated Data'!$Q162="Central","Chris",'Formated Data'!$Q162="East","Erin",'Formated Data'!$Q162="South","Sam",'Formated Data'!$Q162="West","William")</f>
        <v>Erin</v>
      </c>
    </row>
    <row r="163" spans="1:31" ht="15.75" customHeight="1" x14ac:dyDescent="0.45">
      <c r="A163" s="5">
        <v>510</v>
      </c>
      <c r="B163" s="5">
        <f>IF(COUNTIF($A$2:A163, A163) = 1, 1, 0)</f>
        <v>1</v>
      </c>
      <c r="C163" s="5" t="s">
        <v>2621</v>
      </c>
      <c r="D163" s="5" t="s">
        <v>30</v>
      </c>
      <c r="E163" s="6">
        <v>0.02</v>
      </c>
      <c r="F163" s="6" t="str">
        <f>IF(Table_1[[#This Row],[Discount]] &gt; 0, "After Discount", " No Discount")</f>
        <v>After Discount</v>
      </c>
      <c r="G163" s="6">
        <v>48.04</v>
      </c>
      <c r="H163" s="6">
        <v>5.09</v>
      </c>
      <c r="I163" s="5" t="s">
        <v>9</v>
      </c>
      <c r="J163" s="5" t="s">
        <v>39</v>
      </c>
      <c r="K163" s="5" t="s">
        <v>24</v>
      </c>
      <c r="L163" s="5" t="s">
        <v>38</v>
      </c>
      <c r="M163" s="5" t="s">
        <v>5</v>
      </c>
      <c r="N163" s="5" t="s">
        <v>1981</v>
      </c>
      <c r="O163" s="6">
        <v>0.37</v>
      </c>
      <c r="P163" s="5" t="s">
        <v>3</v>
      </c>
      <c r="Q163" s="5" t="s">
        <v>48</v>
      </c>
      <c r="R163" s="5" t="s">
        <v>54</v>
      </c>
      <c r="S163" s="5" t="s">
        <v>2620</v>
      </c>
      <c r="T163" s="5">
        <v>95336</v>
      </c>
      <c r="U163" s="8">
        <v>42017</v>
      </c>
      <c r="V163" s="29" t="str">
        <f>TEXT(Table_1[[#This Row],[Order Date]], "DDD")</f>
        <v>Tue</v>
      </c>
      <c r="W163" s="8">
        <v>42017</v>
      </c>
      <c r="X163" s="7">
        <f>Table_1[[#This Row],[Ship Date]]-Table_1[[#This Row],[Order Date]]</f>
        <v>0</v>
      </c>
      <c r="Y163" s="15">
        <v>105.2526</v>
      </c>
      <c r="Z163" s="5">
        <v>3</v>
      </c>
      <c r="AA163" s="15">
        <v>152.54</v>
      </c>
      <c r="AB163" s="5">
        <v>90058</v>
      </c>
      <c r="AC163" s="5">
        <f>IF(COUNTIF($AB$2:AB163, AB163) = 1, 1, 0)</f>
        <v>1</v>
      </c>
      <c r="AD163" s="15">
        <f>'Formated Data'!$G163-'Formated Data'!$E163</f>
        <v>48.019999999999996</v>
      </c>
      <c r="AE163" s="5" t="str" cm="1">
        <f t="array" ref="AE163">_xlfn.IFS('Formated Data'!$Q163="Central","Chris",'Formated Data'!$Q163="East","Erin",'Formated Data'!$Q163="South","Sam",'Formated Data'!$Q163="West","William")</f>
        <v>William</v>
      </c>
    </row>
    <row r="164" spans="1:31" ht="15.75" customHeight="1" x14ac:dyDescent="0.45">
      <c r="A164" s="5">
        <v>570</v>
      </c>
      <c r="B164" s="5">
        <f>IF(COUNTIF($A$2:A164, A164) = 1, 1, 0)</f>
        <v>1</v>
      </c>
      <c r="C164" s="5" t="s">
        <v>2843</v>
      </c>
      <c r="D164" s="5" t="s">
        <v>30</v>
      </c>
      <c r="E164" s="6">
        <v>0.06</v>
      </c>
      <c r="F164" s="6" t="str">
        <f>IF(Table_1[[#This Row],[Discount]] &gt; 0, "After Discount", " No Discount")</f>
        <v>After Discount</v>
      </c>
      <c r="G164" s="6">
        <v>7.99</v>
      </c>
      <c r="H164" s="6">
        <v>5.03</v>
      </c>
      <c r="I164" s="5" t="s">
        <v>9</v>
      </c>
      <c r="J164" s="5" t="s">
        <v>8</v>
      </c>
      <c r="K164" s="5" t="s">
        <v>7</v>
      </c>
      <c r="L164" s="5" t="s">
        <v>6</v>
      </c>
      <c r="M164" s="5" t="s">
        <v>97</v>
      </c>
      <c r="N164" s="5" t="s">
        <v>558</v>
      </c>
      <c r="O164" s="6">
        <v>0.6</v>
      </c>
      <c r="P164" s="5" t="s">
        <v>3</v>
      </c>
      <c r="Q164" s="5" t="s">
        <v>48</v>
      </c>
      <c r="R164" s="5" t="s">
        <v>996</v>
      </c>
      <c r="S164" s="5" t="s">
        <v>364</v>
      </c>
      <c r="T164" s="5">
        <v>89015</v>
      </c>
      <c r="U164" s="8">
        <v>42017</v>
      </c>
      <c r="V164" s="29" t="str">
        <f>TEXT(Table_1[[#This Row],[Order Date]], "DDD")</f>
        <v>Tue</v>
      </c>
      <c r="W164" s="8">
        <v>42017</v>
      </c>
      <c r="X164" s="7">
        <f>Table_1[[#This Row],[Ship Date]]-Table_1[[#This Row],[Order Date]]</f>
        <v>0</v>
      </c>
      <c r="Y164" s="15">
        <v>-122.133</v>
      </c>
      <c r="Z164" s="5">
        <v>10</v>
      </c>
      <c r="AA164" s="15">
        <v>65.739999999999995</v>
      </c>
      <c r="AB164" s="5">
        <v>88881</v>
      </c>
      <c r="AC164" s="5">
        <f>IF(COUNTIF($AB$2:AB164, AB164) = 1, 1, 0)</f>
        <v>1</v>
      </c>
      <c r="AD164" s="15">
        <f>'Formated Data'!$G164-'Formated Data'!$E164</f>
        <v>7.9300000000000006</v>
      </c>
      <c r="AE164" s="5" t="str" cm="1">
        <f t="array" ref="AE164">_xlfn.IFS('Formated Data'!$Q164="Central","Chris",'Formated Data'!$Q164="East","Erin",'Formated Data'!$Q164="South","Sam",'Formated Data'!$Q164="West","William")</f>
        <v>William</v>
      </c>
    </row>
    <row r="165" spans="1:31" ht="15.75" customHeight="1" x14ac:dyDescent="0.45">
      <c r="A165" s="5">
        <v>576</v>
      </c>
      <c r="B165" s="5">
        <f>IF(COUNTIF($A$2:A165, A165) = 1, 1, 0)</f>
        <v>1</v>
      </c>
      <c r="C165" s="5" t="s">
        <v>2842</v>
      </c>
      <c r="D165" s="5" t="s">
        <v>30</v>
      </c>
      <c r="E165" s="6">
        <v>0.06</v>
      </c>
      <c r="F165" s="6" t="str">
        <f>IF(Table_1[[#This Row],[Discount]] &gt; 0, "After Discount", " No Discount")</f>
        <v>After Discount</v>
      </c>
      <c r="G165" s="6">
        <v>4.4800000000000004</v>
      </c>
      <c r="H165" s="6">
        <v>49</v>
      </c>
      <c r="I165" s="5" t="s">
        <v>9</v>
      </c>
      <c r="J165" s="5" t="s">
        <v>39</v>
      </c>
      <c r="K165" s="5" t="s">
        <v>24</v>
      </c>
      <c r="L165" s="5" t="s">
        <v>45</v>
      </c>
      <c r="M165" s="5" t="s">
        <v>42</v>
      </c>
      <c r="N165" s="5" t="s">
        <v>1320</v>
      </c>
      <c r="O165" s="6">
        <v>0.6</v>
      </c>
      <c r="P165" s="5" t="s">
        <v>3</v>
      </c>
      <c r="Q165" s="5" t="s">
        <v>48</v>
      </c>
      <c r="R165" s="5" t="s">
        <v>54</v>
      </c>
      <c r="S165" s="5" t="s">
        <v>2841</v>
      </c>
      <c r="T165" s="5">
        <v>91767</v>
      </c>
      <c r="U165" s="8">
        <v>42017</v>
      </c>
      <c r="V165" s="29" t="str">
        <f>TEXT(Table_1[[#This Row],[Order Date]], "DDD")</f>
        <v>Tue</v>
      </c>
      <c r="W165" s="8">
        <v>42021</v>
      </c>
      <c r="X165" s="7">
        <f>Table_1[[#This Row],[Ship Date]]-Table_1[[#This Row],[Order Date]]</f>
        <v>4</v>
      </c>
      <c r="Y165" s="15">
        <v>-566</v>
      </c>
      <c r="Z165" s="5">
        <v>4</v>
      </c>
      <c r="AA165" s="15">
        <v>32.6</v>
      </c>
      <c r="AB165" s="5">
        <v>88645</v>
      </c>
      <c r="AC165" s="5">
        <f>IF(COUNTIF($AB$2:AB165, AB165) = 1, 1, 0)</f>
        <v>1</v>
      </c>
      <c r="AD165" s="15">
        <f>'Formated Data'!$G165-'Formated Data'!$E165</f>
        <v>4.4200000000000008</v>
      </c>
      <c r="AE165" s="5" t="str" cm="1">
        <f t="array" ref="AE165">_xlfn.IFS('Formated Data'!$Q165="Central","Chris",'Formated Data'!$Q165="East","Erin",'Formated Data'!$Q165="South","Sam",'Formated Data'!$Q165="West","William")</f>
        <v>William</v>
      </c>
    </row>
    <row r="166" spans="1:31" ht="15.75" customHeight="1" x14ac:dyDescent="0.45">
      <c r="A166" s="5">
        <v>2369</v>
      </c>
      <c r="B166" s="5">
        <f>IF(COUNTIF($A$2:A166, A166) = 1, 1, 0)</f>
        <v>1</v>
      </c>
      <c r="C166" s="5" t="s">
        <v>2840</v>
      </c>
      <c r="D166" s="5" t="s">
        <v>30</v>
      </c>
      <c r="E166" s="6">
        <v>7.0000000000000007E-2</v>
      </c>
      <c r="F166" s="6" t="str">
        <f>IF(Table_1[[#This Row],[Discount]] &gt; 0, "After Discount", " No Discount")</f>
        <v>After Discount</v>
      </c>
      <c r="G166" s="6">
        <v>5.98</v>
      </c>
      <c r="H166" s="6">
        <v>5.79</v>
      </c>
      <c r="I166" s="5" t="s">
        <v>9</v>
      </c>
      <c r="J166" s="5" t="s">
        <v>8</v>
      </c>
      <c r="K166" s="5" t="s">
        <v>24</v>
      </c>
      <c r="L166" s="5" t="s">
        <v>38</v>
      </c>
      <c r="M166" s="5" t="s">
        <v>5</v>
      </c>
      <c r="N166" s="5" t="s">
        <v>2154</v>
      </c>
      <c r="O166" s="6">
        <v>0.36</v>
      </c>
      <c r="P166" s="5" t="s">
        <v>3</v>
      </c>
      <c r="Q166" s="5" t="s">
        <v>21</v>
      </c>
      <c r="R166" s="5" t="s">
        <v>75</v>
      </c>
      <c r="S166" s="5" t="s">
        <v>2839</v>
      </c>
      <c r="T166" s="5">
        <v>33024</v>
      </c>
      <c r="U166" s="8">
        <v>42017</v>
      </c>
      <c r="V166" s="29" t="str">
        <f>TEXT(Table_1[[#This Row],[Order Date]], "DDD")</f>
        <v>Tue</v>
      </c>
      <c r="W166" s="8">
        <v>42019</v>
      </c>
      <c r="X166" s="7">
        <f>Table_1[[#This Row],[Ship Date]]-Table_1[[#This Row],[Order Date]]</f>
        <v>2</v>
      </c>
      <c r="Y166" s="15">
        <v>-41.972700000000003</v>
      </c>
      <c r="Z166" s="5">
        <v>13</v>
      </c>
      <c r="AA166" s="15">
        <v>77.42</v>
      </c>
      <c r="AB166" s="5">
        <v>90408</v>
      </c>
      <c r="AC166" s="5">
        <f>IF(COUNTIF($AB$2:AB166, AB166) = 1, 1, 0)</f>
        <v>1</v>
      </c>
      <c r="AD166" s="15">
        <f>'Formated Data'!$G166-'Formated Data'!$E166</f>
        <v>5.91</v>
      </c>
      <c r="AE166" s="5" t="str" cm="1">
        <f t="array" ref="AE166">_xlfn.IFS('Formated Data'!$Q166="Central","Chris",'Formated Data'!$Q166="East","Erin",'Formated Data'!$Q166="South","Sam",'Formated Data'!$Q166="West","William")</f>
        <v>Sam</v>
      </c>
    </row>
    <row r="167" spans="1:31" ht="15.75" customHeight="1" x14ac:dyDescent="0.45">
      <c r="A167" s="5">
        <v>3340</v>
      </c>
      <c r="B167" s="5">
        <f>IF(COUNTIF($A$2:A167, A167) = 1, 1, 0)</f>
        <v>1</v>
      </c>
      <c r="C167" s="5" t="s">
        <v>2838</v>
      </c>
      <c r="D167" s="5" t="s">
        <v>72</v>
      </c>
      <c r="E167" s="6">
        <v>0.08</v>
      </c>
      <c r="F167" s="6" t="str">
        <f>IF(Table_1[[#This Row],[Discount]] &gt; 0, "After Discount", " No Discount")</f>
        <v>After Discount</v>
      </c>
      <c r="G167" s="6">
        <v>125.99</v>
      </c>
      <c r="H167" s="6">
        <v>4.2</v>
      </c>
      <c r="I167" s="5" t="s">
        <v>9</v>
      </c>
      <c r="J167" s="5" t="s">
        <v>8</v>
      </c>
      <c r="K167" s="5" t="s">
        <v>7</v>
      </c>
      <c r="L167" s="5" t="s">
        <v>6</v>
      </c>
      <c r="M167" s="5" t="s">
        <v>5</v>
      </c>
      <c r="N167" s="5" t="s">
        <v>2837</v>
      </c>
      <c r="O167" s="6">
        <v>0.56999999999999995</v>
      </c>
      <c r="P167" s="5" t="s">
        <v>3</v>
      </c>
      <c r="Q167" s="5" t="s">
        <v>48</v>
      </c>
      <c r="R167" s="5" t="s">
        <v>47</v>
      </c>
      <c r="S167" s="5" t="s">
        <v>2836</v>
      </c>
      <c r="T167" s="5">
        <v>97060</v>
      </c>
      <c r="U167" s="8">
        <v>42017</v>
      </c>
      <c r="V167" s="29" t="str">
        <f>TEXT(Table_1[[#This Row],[Order Date]], "DDD")</f>
        <v>Tue</v>
      </c>
      <c r="W167" s="8">
        <v>42018</v>
      </c>
      <c r="X167" s="7">
        <f>Table_1[[#This Row],[Ship Date]]-Table_1[[#This Row],[Order Date]]</f>
        <v>1</v>
      </c>
      <c r="Y167" s="15">
        <v>989.81190000000004</v>
      </c>
      <c r="Z167" s="5">
        <v>14</v>
      </c>
      <c r="AA167" s="15">
        <v>1434.51</v>
      </c>
      <c r="AB167" s="5">
        <v>85980</v>
      </c>
      <c r="AC167" s="5">
        <f>IF(COUNTIF($AB$2:AB167, AB167) = 1, 1, 0)</f>
        <v>1</v>
      </c>
      <c r="AD167" s="15">
        <f>'Formated Data'!$G167-'Formated Data'!$E167</f>
        <v>125.91</v>
      </c>
      <c r="AE167" s="5" t="str" cm="1">
        <f t="array" ref="AE167">_xlfn.IFS('Formated Data'!$Q167="Central","Chris",'Formated Data'!$Q167="East","Erin",'Formated Data'!$Q167="South","Sam",'Formated Data'!$Q167="West","William")</f>
        <v>William</v>
      </c>
    </row>
    <row r="168" spans="1:31" ht="15.75" customHeight="1" x14ac:dyDescent="0.45">
      <c r="A168" s="5">
        <v>772</v>
      </c>
      <c r="B168" s="5">
        <f>IF(COUNTIF($A$2:A168, A168) = 1, 1, 0)</f>
        <v>1</v>
      </c>
      <c r="C168" s="5" t="s">
        <v>1063</v>
      </c>
      <c r="D168" s="5" t="s">
        <v>123</v>
      </c>
      <c r="E168" s="6">
        <v>0.08</v>
      </c>
      <c r="F168" s="6" t="str">
        <f>IF(Table_1[[#This Row],[Discount]] &gt; 0, "After Discount", " No Discount")</f>
        <v>After Discount</v>
      </c>
      <c r="G168" s="6">
        <v>7.77</v>
      </c>
      <c r="H168" s="6">
        <v>9.23</v>
      </c>
      <c r="I168" s="5" t="s">
        <v>9</v>
      </c>
      <c r="J168" s="5" t="s">
        <v>51</v>
      </c>
      <c r="K168" s="5" t="s">
        <v>24</v>
      </c>
      <c r="L168" s="5" t="s">
        <v>45</v>
      </c>
      <c r="M168" s="5" t="s">
        <v>5</v>
      </c>
      <c r="N168" s="5" t="s">
        <v>2060</v>
      </c>
      <c r="O168" s="6">
        <v>0.57999999999999996</v>
      </c>
      <c r="P168" s="5" t="s">
        <v>3</v>
      </c>
      <c r="Q168" s="5" t="s">
        <v>2</v>
      </c>
      <c r="R168" s="5" t="s">
        <v>247</v>
      </c>
      <c r="S168" s="5" t="s">
        <v>1061</v>
      </c>
      <c r="T168" s="5">
        <v>18103</v>
      </c>
      <c r="U168" s="8">
        <v>42018</v>
      </c>
      <c r="V168" s="29" t="str">
        <f>TEXT(Table_1[[#This Row],[Order Date]], "DDD")</f>
        <v>Wed</v>
      </c>
      <c r="W168" s="8">
        <v>42020</v>
      </c>
      <c r="X168" s="7">
        <f>Table_1[[#This Row],[Ship Date]]-Table_1[[#This Row],[Order Date]]</f>
        <v>2</v>
      </c>
      <c r="Y168" s="15">
        <v>-209.25</v>
      </c>
      <c r="Z168" s="5">
        <v>7</v>
      </c>
      <c r="AA168" s="15">
        <v>56.44</v>
      </c>
      <c r="AB168" s="5">
        <v>88666</v>
      </c>
      <c r="AC168" s="5">
        <f>IF(COUNTIF($AB$2:AB168, AB168) = 1, 1, 0)</f>
        <v>1</v>
      </c>
      <c r="AD168" s="15">
        <f>'Formated Data'!$G168-'Formated Data'!$E168</f>
        <v>7.6899999999999995</v>
      </c>
      <c r="AE168" s="5" t="str" cm="1">
        <f t="array" ref="AE168">_xlfn.IFS('Formated Data'!$Q168="Central","Chris",'Formated Data'!$Q168="East","Erin",'Formated Data'!$Q168="South","Sam",'Formated Data'!$Q168="West","William")</f>
        <v>Erin</v>
      </c>
    </row>
    <row r="169" spans="1:31" ht="15.75" customHeight="1" x14ac:dyDescent="0.45">
      <c r="A169" s="5">
        <v>772</v>
      </c>
      <c r="B169" s="5">
        <f>IF(COUNTIF($A$2:A169, A169) = 1, 1, 0)</f>
        <v>0</v>
      </c>
      <c r="C169" s="5" t="s">
        <v>1063</v>
      </c>
      <c r="D169" s="5" t="s">
        <v>123</v>
      </c>
      <c r="E169" s="6">
        <v>0.1</v>
      </c>
      <c r="F169" s="6" t="str">
        <f>IF(Table_1[[#This Row],[Discount]] &gt; 0, "After Discount", " No Discount")</f>
        <v>After Discount</v>
      </c>
      <c r="G169" s="6">
        <v>18.97</v>
      </c>
      <c r="H169" s="6">
        <v>9.5399999999999991</v>
      </c>
      <c r="I169" s="5" t="s">
        <v>17</v>
      </c>
      <c r="J169" s="5" t="s">
        <v>51</v>
      </c>
      <c r="K169" s="5" t="s">
        <v>24</v>
      </c>
      <c r="L169" s="5" t="s">
        <v>38</v>
      </c>
      <c r="M169" s="5" t="s">
        <v>5</v>
      </c>
      <c r="N169" s="5" t="s">
        <v>628</v>
      </c>
      <c r="O169" s="6">
        <v>0.37</v>
      </c>
      <c r="P169" s="5" t="s">
        <v>3</v>
      </c>
      <c r="Q169" s="5" t="s">
        <v>2</v>
      </c>
      <c r="R169" s="5" t="s">
        <v>247</v>
      </c>
      <c r="S169" s="5" t="s">
        <v>1061</v>
      </c>
      <c r="T169" s="5">
        <v>18103</v>
      </c>
      <c r="U169" s="8">
        <v>42018</v>
      </c>
      <c r="V169" s="29" t="str">
        <f>TEXT(Table_1[[#This Row],[Order Date]], "DDD")</f>
        <v>Wed</v>
      </c>
      <c r="W169" s="8">
        <v>42020</v>
      </c>
      <c r="X169" s="7">
        <f>Table_1[[#This Row],[Ship Date]]-Table_1[[#This Row],[Order Date]]</f>
        <v>2</v>
      </c>
      <c r="Y169" s="15">
        <v>-9.1636000000000006</v>
      </c>
      <c r="Z169" s="5">
        <v>3</v>
      </c>
      <c r="AA169" s="15">
        <v>56.73</v>
      </c>
      <c r="AB169" s="5">
        <v>88666</v>
      </c>
      <c r="AC169" s="5">
        <f>IF(COUNTIF($AB$2:AB169, AB169) = 1, 1, 0)</f>
        <v>0</v>
      </c>
      <c r="AD169" s="15">
        <f>'Formated Data'!$G169-'Formated Data'!$E169</f>
        <v>18.869999999999997</v>
      </c>
      <c r="AE169" s="5" t="str" cm="1">
        <f t="array" ref="AE169">_xlfn.IFS('Formated Data'!$Q169="Central","Chris",'Formated Data'!$Q169="East","Erin",'Formated Data'!$Q169="South","Sam",'Formated Data'!$Q169="West","William")</f>
        <v>Erin</v>
      </c>
    </row>
    <row r="170" spans="1:31" ht="15.75" customHeight="1" x14ac:dyDescent="0.45">
      <c r="A170" s="5">
        <v>1636</v>
      </c>
      <c r="B170" s="5">
        <f>IF(COUNTIF($A$2:A170, A170) = 1, 1, 0)</f>
        <v>0</v>
      </c>
      <c r="C170" s="5" t="s">
        <v>2835</v>
      </c>
      <c r="D170" s="5" t="s">
        <v>123</v>
      </c>
      <c r="E170" s="6">
        <v>0.08</v>
      </c>
      <c r="F170" s="6" t="str">
        <f>IF(Table_1[[#This Row],[Discount]] &gt; 0, "After Discount", " No Discount")</f>
        <v>After Discount</v>
      </c>
      <c r="G170" s="6">
        <v>115.99</v>
      </c>
      <c r="H170" s="6">
        <v>56.14</v>
      </c>
      <c r="I170" s="5" t="s">
        <v>119</v>
      </c>
      <c r="J170" s="5" t="s">
        <v>16</v>
      </c>
      <c r="K170" s="5" t="s">
        <v>7</v>
      </c>
      <c r="L170" s="5" t="s">
        <v>118</v>
      </c>
      <c r="M170" s="5" t="s">
        <v>152</v>
      </c>
      <c r="N170" s="5" t="s">
        <v>944</v>
      </c>
      <c r="O170" s="6">
        <v>0.4</v>
      </c>
      <c r="P170" s="5" t="s">
        <v>3</v>
      </c>
      <c r="Q170" s="5" t="s">
        <v>48</v>
      </c>
      <c r="R170" s="5" t="s">
        <v>54</v>
      </c>
      <c r="S170" s="5" t="s">
        <v>2834</v>
      </c>
      <c r="T170" s="5">
        <v>93905</v>
      </c>
      <c r="U170" s="8">
        <v>42018</v>
      </c>
      <c r="V170" s="29" t="str">
        <f>TEXT(Table_1[[#This Row],[Order Date]], "DDD")</f>
        <v>Wed</v>
      </c>
      <c r="W170" s="8">
        <v>42020</v>
      </c>
      <c r="X170" s="7">
        <f>Table_1[[#This Row],[Ship Date]]-Table_1[[#This Row],[Order Date]]</f>
        <v>2</v>
      </c>
      <c r="Y170" s="15">
        <v>-272.860884</v>
      </c>
      <c r="Z170" s="5">
        <v>5</v>
      </c>
      <c r="AA170" s="15">
        <v>562.92999999999995</v>
      </c>
      <c r="AB170" s="5">
        <v>89704</v>
      </c>
      <c r="AC170" s="5">
        <f>IF(COUNTIF($AB$2:AB170, AB170) = 1, 1, 0)</f>
        <v>1</v>
      </c>
      <c r="AD170" s="15">
        <f>'Formated Data'!$G170-'Formated Data'!$E170</f>
        <v>115.91</v>
      </c>
      <c r="AE170" s="5" t="str" cm="1">
        <f t="array" ref="AE170">_xlfn.IFS('Formated Data'!$Q170="Central","Chris",'Formated Data'!$Q170="East","Erin",'Formated Data'!$Q170="South","Sam",'Formated Data'!$Q170="West","William")</f>
        <v>William</v>
      </c>
    </row>
    <row r="171" spans="1:31" ht="15.75" customHeight="1" x14ac:dyDescent="0.45">
      <c r="A171" s="5">
        <v>1636</v>
      </c>
      <c r="B171" s="5">
        <f>IF(COUNTIF($A$2:A171, A171) = 1, 1, 0)</f>
        <v>0</v>
      </c>
      <c r="C171" s="5" t="s">
        <v>2835</v>
      </c>
      <c r="D171" s="5" t="s">
        <v>123</v>
      </c>
      <c r="E171" s="6">
        <v>0.08</v>
      </c>
      <c r="F171" s="6" t="str">
        <f>IF(Table_1[[#This Row],[Discount]] &gt; 0, "After Discount", " No Discount")</f>
        <v>After Discount</v>
      </c>
      <c r="G171" s="6">
        <v>4.28</v>
      </c>
      <c r="H171" s="6">
        <v>0.94</v>
      </c>
      <c r="I171" s="5" t="s">
        <v>9</v>
      </c>
      <c r="J171" s="5" t="s">
        <v>16</v>
      </c>
      <c r="K171" s="5" t="s">
        <v>24</v>
      </c>
      <c r="L171" s="5" t="s">
        <v>79</v>
      </c>
      <c r="M171" s="5" t="s">
        <v>37</v>
      </c>
      <c r="N171" s="5" t="s">
        <v>1440</v>
      </c>
      <c r="O171" s="6">
        <v>0.56000000000000005</v>
      </c>
      <c r="P171" s="5" t="s">
        <v>3</v>
      </c>
      <c r="Q171" s="5" t="s">
        <v>48</v>
      </c>
      <c r="R171" s="5" t="s">
        <v>54</v>
      </c>
      <c r="S171" s="5" t="s">
        <v>2834</v>
      </c>
      <c r="T171" s="5">
        <v>93905</v>
      </c>
      <c r="U171" s="8">
        <v>42018</v>
      </c>
      <c r="V171" s="29" t="str">
        <f>TEXT(Table_1[[#This Row],[Order Date]], "DDD")</f>
        <v>Wed</v>
      </c>
      <c r="W171" s="8">
        <v>42021</v>
      </c>
      <c r="X171" s="7">
        <f>Table_1[[#This Row],[Ship Date]]-Table_1[[#This Row],[Order Date]]</f>
        <v>3</v>
      </c>
      <c r="Y171" s="15">
        <v>10.5792</v>
      </c>
      <c r="Z171" s="5">
        <v>7</v>
      </c>
      <c r="AA171" s="15">
        <v>29.18</v>
      </c>
      <c r="AB171" s="5">
        <v>89704</v>
      </c>
      <c r="AC171" s="5">
        <f>IF(COUNTIF($AB$2:AB171, AB171) = 1, 1, 0)</f>
        <v>0</v>
      </c>
      <c r="AD171" s="15">
        <f>'Formated Data'!$G171-'Formated Data'!$E171</f>
        <v>4.2</v>
      </c>
      <c r="AE171" s="5" t="str" cm="1">
        <f t="array" ref="AE171">_xlfn.IFS('Formated Data'!$Q171="Central","Chris",'Formated Data'!$Q171="East","Erin",'Formated Data'!$Q171="South","Sam",'Formated Data'!$Q171="West","William")</f>
        <v>William</v>
      </c>
    </row>
    <row r="172" spans="1:31" ht="15.75" customHeight="1" x14ac:dyDescent="0.45">
      <c r="A172" s="5">
        <v>463</v>
      </c>
      <c r="B172" s="5">
        <f>IF(COUNTIF($A$2:A172, A172) = 1, 1, 0)</f>
        <v>1</v>
      </c>
      <c r="C172" s="5" t="s">
        <v>2833</v>
      </c>
      <c r="D172" s="5" t="s">
        <v>30</v>
      </c>
      <c r="E172" s="6">
        <v>7.0000000000000007E-2</v>
      </c>
      <c r="F172" s="6" t="str">
        <f>IF(Table_1[[#This Row],[Discount]] &gt; 0, "After Discount", " No Discount")</f>
        <v>After Discount</v>
      </c>
      <c r="G172" s="6">
        <v>165.2</v>
      </c>
      <c r="H172" s="6">
        <v>19.989999999999998</v>
      </c>
      <c r="I172" s="5" t="s">
        <v>9</v>
      </c>
      <c r="J172" s="5" t="s">
        <v>51</v>
      </c>
      <c r="K172" s="5" t="s">
        <v>24</v>
      </c>
      <c r="L172" s="5" t="s">
        <v>23</v>
      </c>
      <c r="M172" s="5" t="s">
        <v>5</v>
      </c>
      <c r="N172" s="5" t="s">
        <v>779</v>
      </c>
      <c r="O172" s="6">
        <v>0.59</v>
      </c>
      <c r="P172" s="5" t="s">
        <v>3</v>
      </c>
      <c r="Q172" s="5" t="s">
        <v>48</v>
      </c>
      <c r="R172" s="5" t="s">
        <v>54</v>
      </c>
      <c r="S172" s="5" t="s">
        <v>2832</v>
      </c>
      <c r="T172" s="5">
        <v>90069</v>
      </c>
      <c r="U172" s="8">
        <v>42018</v>
      </c>
      <c r="V172" s="29" t="str">
        <f>TEXT(Table_1[[#This Row],[Order Date]], "DDD")</f>
        <v>Wed</v>
      </c>
      <c r="W172" s="8">
        <v>42020</v>
      </c>
      <c r="X172" s="7">
        <f>Table_1[[#This Row],[Ship Date]]-Table_1[[#This Row],[Order Date]]</f>
        <v>2</v>
      </c>
      <c r="Y172" s="15">
        <v>521.69000000000005</v>
      </c>
      <c r="Z172" s="5">
        <v>7</v>
      </c>
      <c r="AA172" s="15">
        <v>1081.54</v>
      </c>
      <c r="AB172" s="5">
        <v>88061</v>
      </c>
      <c r="AC172" s="5">
        <f>IF(COUNTIF($AB$2:AB172, AB172) = 1, 1, 0)</f>
        <v>1</v>
      </c>
      <c r="AD172" s="15">
        <f>'Formated Data'!$G172-'Formated Data'!$E172</f>
        <v>165.13</v>
      </c>
      <c r="AE172" s="5" t="str" cm="1">
        <f t="array" ref="AE172">_xlfn.IFS('Formated Data'!$Q172="Central","Chris",'Formated Data'!$Q172="East","Erin",'Formated Data'!$Q172="South","Sam",'Formated Data'!$Q172="West","William")</f>
        <v>William</v>
      </c>
    </row>
    <row r="173" spans="1:31" ht="15.75" customHeight="1" x14ac:dyDescent="0.45">
      <c r="A173" s="5">
        <v>3064</v>
      </c>
      <c r="B173" s="5">
        <f>IF(COUNTIF($A$2:A173, A173) = 1, 1, 0)</f>
        <v>1</v>
      </c>
      <c r="C173" s="5" t="s">
        <v>2831</v>
      </c>
      <c r="D173" s="5" t="s">
        <v>30</v>
      </c>
      <c r="E173" s="6">
        <v>0.03</v>
      </c>
      <c r="F173" s="6" t="str">
        <f>IF(Table_1[[#This Row],[Discount]] &gt; 0, "After Discount", " No Discount")</f>
        <v>After Discount</v>
      </c>
      <c r="G173" s="6">
        <v>6.45</v>
      </c>
      <c r="H173" s="6">
        <v>1.34</v>
      </c>
      <c r="I173" s="5" t="s">
        <v>9</v>
      </c>
      <c r="J173" s="5" t="s">
        <v>8</v>
      </c>
      <c r="K173" s="5" t="s">
        <v>24</v>
      </c>
      <c r="L173" s="5" t="s">
        <v>38</v>
      </c>
      <c r="M173" s="5" t="s">
        <v>37</v>
      </c>
      <c r="N173" s="5" t="s">
        <v>2679</v>
      </c>
      <c r="O173" s="6">
        <v>0.36</v>
      </c>
      <c r="P173" s="5" t="s">
        <v>3</v>
      </c>
      <c r="Q173" s="5" t="s">
        <v>48</v>
      </c>
      <c r="R173" s="5" t="s">
        <v>103</v>
      </c>
      <c r="S173" s="5" t="s">
        <v>195</v>
      </c>
      <c r="T173" s="5">
        <v>98503</v>
      </c>
      <c r="U173" s="8">
        <v>42018</v>
      </c>
      <c r="V173" s="29" t="str">
        <f>TEXT(Table_1[[#This Row],[Order Date]], "DDD")</f>
        <v>Wed</v>
      </c>
      <c r="W173" s="8">
        <v>42023</v>
      </c>
      <c r="X173" s="7">
        <f>Table_1[[#This Row],[Ship Date]]-Table_1[[#This Row],[Order Date]]</f>
        <v>5</v>
      </c>
      <c r="Y173" s="15">
        <v>39.129899999999999</v>
      </c>
      <c r="Z173" s="5">
        <v>9</v>
      </c>
      <c r="AA173" s="15">
        <v>56.71</v>
      </c>
      <c r="AB173" s="5">
        <v>88448</v>
      </c>
      <c r="AC173" s="5">
        <f>IF(COUNTIF($AB$2:AB173, AB173) = 1, 1, 0)</f>
        <v>1</v>
      </c>
      <c r="AD173" s="15">
        <f>'Formated Data'!$G173-'Formated Data'!$E173</f>
        <v>6.42</v>
      </c>
      <c r="AE173" s="5" t="str" cm="1">
        <f t="array" ref="AE173">_xlfn.IFS('Formated Data'!$Q173="Central","Chris",'Formated Data'!$Q173="East","Erin",'Formated Data'!$Q173="South","Sam",'Formated Data'!$Q173="West","William")</f>
        <v>William</v>
      </c>
    </row>
    <row r="174" spans="1:31" ht="15.75" customHeight="1" x14ac:dyDescent="0.45">
      <c r="A174" s="5">
        <v>3148</v>
      </c>
      <c r="B174" s="5">
        <f>IF(COUNTIF($A$2:A174, A174) = 1, 1, 0)</f>
        <v>1</v>
      </c>
      <c r="C174" s="5" t="s">
        <v>2830</v>
      </c>
      <c r="D174" s="5" t="s">
        <v>72</v>
      </c>
      <c r="E174" s="6">
        <v>0.06</v>
      </c>
      <c r="F174" s="6" t="str">
        <f>IF(Table_1[[#This Row],[Discount]] &gt; 0, "After Discount", " No Discount")</f>
        <v>After Discount</v>
      </c>
      <c r="G174" s="6">
        <v>19.989999999999998</v>
      </c>
      <c r="H174" s="6">
        <v>11.17</v>
      </c>
      <c r="I174" s="5" t="s">
        <v>9</v>
      </c>
      <c r="J174" s="5" t="s">
        <v>39</v>
      </c>
      <c r="K174" s="5" t="s">
        <v>29</v>
      </c>
      <c r="L174" s="5" t="s">
        <v>28</v>
      </c>
      <c r="M174" s="5" t="s">
        <v>42</v>
      </c>
      <c r="N174" s="5" t="s">
        <v>1803</v>
      </c>
      <c r="O174" s="6">
        <v>0.6</v>
      </c>
      <c r="P174" s="5" t="s">
        <v>3</v>
      </c>
      <c r="Q174" s="5" t="s">
        <v>48</v>
      </c>
      <c r="R174" s="5" t="s">
        <v>579</v>
      </c>
      <c r="S174" s="5" t="s">
        <v>2829</v>
      </c>
      <c r="T174" s="5">
        <v>83854</v>
      </c>
      <c r="U174" s="8">
        <v>42018</v>
      </c>
      <c r="V174" s="29" t="str">
        <f>TEXT(Table_1[[#This Row],[Order Date]], "DDD")</f>
        <v>Wed</v>
      </c>
      <c r="W174" s="8">
        <v>42018</v>
      </c>
      <c r="X174" s="7">
        <f>Table_1[[#This Row],[Ship Date]]-Table_1[[#This Row],[Order Date]]</f>
        <v>0</v>
      </c>
      <c r="Y174" s="15">
        <v>-66.823599999999999</v>
      </c>
      <c r="Z174" s="5">
        <v>7</v>
      </c>
      <c r="AA174" s="15">
        <v>139.49</v>
      </c>
      <c r="AB174" s="5">
        <v>89716</v>
      </c>
      <c r="AC174" s="5">
        <f>IF(COUNTIF($AB$2:AB174, AB174) = 1, 1, 0)</f>
        <v>1</v>
      </c>
      <c r="AD174" s="15">
        <f>'Formated Data'!$G174-'Formated Data'!$E174</f>
        <v>19.93</v>
      </c>
      <c r="AE174" s="5" t="str" cm="1">
        <f t="array" ref="AE174">_xlfn.IFS('Formated Data'!$Q174="Central","Chris",'Formated Data'!$Q174="East","Erin",'Formated Data'!$Q174="South","Sam",'Formated Data'!$Q174="West","William")</f>
        <v>William</v>
      </c>
    </row>
    <row r="175" spans="1:31" ht="15.75" customHeight="1" x14ac:dyDescent="0.45">
      <c r="A175" s="5">
        <v>3149</v>
      </c>
      <c r="B175" s="5">
        <f>IF(COUNTIF($A$2:A175, A175) = 1, 1, 0)</f>
        <v>1</v>
      </c>
      <c r="C175" s="5" t="s">
        <v>2828</v>
      </c>
      <c r="D175" s="5" t="s">
        <v>72</v>
      </c>
      <c r="E175" s="6">
        <v>0.06</v>
      </c>
      <c r="F175" s="6" t="str">
        <f>IF(Table_1[[#This Row],[Discount]] &gt; 0, "After Discount", " No Discount")</f>
        <v>After Discount</v>
      </c>
      <c r="G175" s="6">
        <v>320.98</v>
      </c>
      <c r="H175" s="6">
        <v>58.95</v>
      </c>
      <c r="I175" s="5" t="s">
        <v>119</v>
      </c>
      <c r="J175" s="5" t="s">
        <v>39</v>
      </c>
      <c r="K175" s="5" t="s">
        <v>29</v>
      </c>
      <c r="L175" s="5" t="s">
        <v>153</v>
      </c>
      <c r="M175" s="5" t="s">
        <v>152</v>
      </c>
      <c r="N175" s="5" t="s">
        <v>2827</v>
      </c>
      <c r="O175" s="6">
        <v>0.56999999999999995</v>
      </c>
      <c r="P175" s="5" t="s">
        <v>3</v>
      </c>
      <c r="Q175" s="5" t="s">
        <v>48</v>
      </c>
      <c r="R175" s="5" t="s">
        <v>579</v>
      </c>
      <c r="S175" s="5" t="s">
        <v>1854</v>
      </c>
      <c r="T175" s="5">
        <v>83440</v>
      </c>
      <c r="U175" s="8">
        <v>42018</v>
      </c>
      <c r="V175" s="29" t="str">
        <f>TEXT(Table_1[[#This Row],[Order Date]], "DDD")</f>
        <v>Wed</v>
      </c>
      <c r="W175" s="8">
        <v>42020</v>
      </c>
      <c r="X175" s="7">
        <f>Table_1[[#This Row],[Ship Date]]-Table_1[[#This Row],[Order Date]]</f>
        <v>2</v>
      </c>
      <c r="Y175" s="15">
        <v>971.62199999999996</v>
      </c>
      <c r="Z175" s="5">
        <v>6</v>
      </c>
      <c r="AA175" s="15">
        <v>1952.43</v>
      </c>
      <c r="AB175" s="5">
        <v>89716</v>
      </c>
      <c r="AC175" s="5">
        <f>IF(COUNTIF($AB$2:AB175, AB175) = 1, 1, 0)</f>
        <v>0</v>
      </c>
      <c r="AD175" s="15">
        <f>'Formated Data'!$G175-'Formated Data'!$E175</f>
        <v>320.92</v>
      </c>
      <c r="AE175" s="5" t="str" cm="1">
        <f t="array" ref="AE175">_xlfn.IFS('Formated Data'!$Q175="Central","Chris",'Formated Data'!$Q175="East","Erin",'Formated Data'!$Q175="South","Sam",'Formated Data'!$Q175="West","William")</f>
        <v>William</v>
      </c>
    </row>
    <row r="176" spans="1:31" ht="15.75" customHeight="1" x14ac:dyDescent="0.45">
      <c r="A176" s="5">
        <v>2820</v>
      </c>
      <c r="B176" s="5">
        <f>IF(COUNTIF($A$2:A176, A176) = 1, 1, 0)</f>
        <v>1</v>
      </c>
      <c r="C176" s="5" t="s">
        <v>1176</v>
      </c>
      <c r="D176" s="5" t="s">
        <v>10</v>
      </c>
      <c r="E176" s="6">
        <v>0.1</v>
      </c>
      <c r="F176" s="6" t="str">
        <f>IF(Table_1[[#This Row],[Discount]] &gt; 0, "After Discount", " No Discount")</f>
        <v>After Discount</v>
      </c>
      <c r="G176" s="6">
        <v>22.01</v>
      </c>
      <c r="H176" s="6">
        <v>5.53</v>
      </c>
      <c r="I176" s="5" t="s">
        <v>9</v>
      </c>
      <c r="J176" s="5" t="s">
        <v>16</v>
      </c>
      <c r="K176" s="5" t="s">
        <v>24</v>
      </c>
      <c r="L176" s="5" t="s">
        <v>79</v>
      </c>
      <c r="M176" s="5" t="s">
        <v>50</v>
      </c>
      <c r="N176" s="5" t="s">
        <v>1481</v>
      </c>
      <c r="O176" s="6">
        <v>0.59</v>
      </c>
      <c r="P176" s="5" t="s">
        <v>3</v>
      </c>
      <c r="Q176" s="5" t="s">
        <v>70</v>
      </c>
      <c r="R176" s="5" t="s">
        <v>168</v>
      </c>
      <c r="S176" s="5" t="s">
        <v>1174</v>
      </c>
      <c r="T176" s="5">
        <v>63129</v>
      </c>
      <c r="U176" s="8">
        <v>42018</v>
      </c>
      <c r="V176" s="29" t="str">
        <f>TEXT(Table_1[[#This Row],[Order Date]], "DDD")</f>
        <v>Wed</v>
      </c>
      <c r="W176" s="8">
        <v>42019</v>
      </c>
      <c r="X176" s="7">
        <f>Table_1[[#This Row],[Ship Date]]-Table_1[[#This Row],[Order Date]]</f>
        <v>1</v>
      </c>
      <c r="Y176" s="15">
        <v>31.59</v>
      </c>
      <c r="Z176" s="5">
        <v>14</v>
      </c>
      <c r="AA176" s="15">
        <v>281.75</v>
      </c>
      <c r="AB176" s="5">
        <v>87900</v>
      </c>
      <c r="AC176" s="5">
        <f>IF(COUNTIF($AB$2:AB176, AB176) = 1, 1, 0)</f>
        <v>1</v>
      </c>
      <c r="AD176" s="15">
        <f>'Formated Data'!$G176-'Formated Data'!$E176</f>
        <v>21.91</v>
      </c>
      <c r="AE176" s="5" t="str" cm="1">
        <f t="array" ref="AE176">_xlfn.IFS('Formated Data'!$Q176="Central","Chris",'Formated Data'!$Q176="East","Erin",'Formated Data'!$Q176="South","Sam",'Formated Data'!$Q176="West","William")</f>
        <v>Chris</v>
      </c>
    </row>
    <row r="177" spans="1:31" ht="15.75" customHeight="1" x14ac:dyDescent="0.45">
      <c r="A177" s="5">
        <v>3225</v>
      </c>
      <c r="B177" s="5">
        <f>IF(COUNTIF($A$2:A177, A177) = 1, 1, 0)</f>
        <v>1</v>
      </c>
      <c r="C177" s="5" t="s">
        <v>2826</v>
      </c>
      <c r="D177" s="5" t="s">
        <v>10</v>
      </c>
      <c r="E177" s="6">
        <v>0.1</v>
      </c>
      <c r="F177" s="6" t="str">
        <f>IF(Table_1[[#This Row],[Discount]] &gt; 0, "After Discount", " No Discount")</f>
        <v>After Discount</v>
      </c>
      <c r="G177" s="6">
        <v>208.16</v>
      </c>
      <c r="H177" s="6">
        <v>68.02</v>
      </c>
      <c r="I177" s="5" t="s">
        <v>119</v>
      </c>
      <c r="J177" s="5" t="s">
        <v>51</v>
      </c>
      <c r="K177" s="5" t="s">
        <v>24</v>
      </c>
      <c r="L177" s="5" t="s">
        <v>45</v>
      </c>
      <c r="M177" s="5" t="s">
        <v>152</v>
      </c>
      <c r="N177" s="5" t="s">
        <v>2825</v>
      </c>
      <c r="O177" s="6">
        <v>0.57999999999999996</v>
      </c>
      <c r="P177" s="5" t="s">
        <v>3</v>
      </c>
      <c r="Q177" s="5" t="s">
        <v>21</v>
      </c>
      <c r="R177" s="5" t="s">
        <v>91</v>
      </c>
      <c r="S177" s="5" t="s">
        <v>2824</v>
      </c>
      <c r="T177" s="5">
        <v>38138</v>
      </c>
      <c r="U177" s="8">
        <v>42018</v>
      </c>
      <c r="V177" s="29" t="str">
        <f>TEXT(Table_1[[#This Row],[Order Date]], "DDD")</f>
        <v>Wed</v>
      </c>
      <c r="W177" s="8">
        <v>42018</v>
      </c>
      <c r="X177" s="7">
        <f>Table_1[[#This Row],[Ship Date]]-Table_1[[#This Row],[Order Date]]</f>
        <v>0</v>
      </c>
      <c r="Y177" s="15">
        <v>-137.52199999999999</v>
      </c>
      <c r="Z177" s="5">
        <v>4</v>
      </c>
      <c r="AA177" s="15">
        <v>768.81</v>
      </c>
      <c r="AB177" s="5">
        <v>86507</v>
      </c>
      <c r="AC177" s="5">
        <f>IF(COUNTIF($AB$2:AB177, AB177) = 1, 1, 0)</f>
        <v>1</v>
      </c>
      <c r="AD177" s="15">
        <f>'Formated Data'!$G177-'Formated Data'!$E177</f>
        <v>208.06</v>
      </c>
      <c r="AE177" s="5" t="str" cm="1">
        <f t="array" ref="AE177">_xlfn.IFS('Formated Data'!$Q177="Central","Chris",'Formated Data'!$Q177="East","Erin",'Formated Data'!$Q177="South","Sam",'Formated Data'!$Q177="West","William")</f>
        <v>Sam</v>
      </c>
    </row>
    <row r="178" spans="1:31" ht="15.75" customHeight="1" x14ac:dyDescent="0.45">
      <c r="A178" s="5">
        <v>3226</v>
      </c>
      <c r="B178" s="5">
        <f>IF(COUNTIF($A$2:A178, A178) = 1, 1, 0)</f>
        <v>1</v>
      </c>
      <c r="C178" s="5" t="s">
        <v>93</v>
      </c>
      <c r="D178" s="5" t="s">
        <v>10</v>
      </c>
      <c r="E178" s="6">
        <v>7.0000000000000007E-2</v>
      </c>
      <c r="F178" s="6" t="str">
        <f>IF(Table_1[[#This Row],[Discount]] &gt; 0, "After Discount", " No Discount")</f>
        <v>After Discount</v>
      </c>
      <c r="G178" s="6">
        <v>90.48</v>
      </c>
      <c r="H178" s="6">
        <v>19.989999999999998</v>
      </c>
      <c r="I178" s="5" t="s">
        <v>9</v>
      </c>
      <c r="J178" s="5" t="s">
        <v>51</v>
      </c>
      <c r="K178" s="5" t="s">
        <v>24</v>
      </c>
      <c r="L178" s="5" t="s">
        <v>181</v>
      </c>
      <c r="M178" s="5" t="s">
        <v>5</v>
      </c>
      <c r="N178" s="5" t="s">
        <v>280</v>
      </c>
      <c r="O178" s="6">
        <v>0.4</v>
      </c>
      <c r="P178" s="5" t="s">
        <v>3</v>
      </c>
      <c r="Q178" s="5" t="s">
        <v>21</v>
      </c>
      <c r="R178" s="5" t="s">
        <v>91</v>
      </c>
      <c r="S178" s="5" t="s">
        <v>90</v>
      </c>
      <c r="T178" s="5">
        <v>37075</v>
      </c>
      <c r="U178" s="8">
        <v>42018</v>
      </c>
      <c r="V178" s="29" t="str">
        <f>TEXT(Table_1[[#This Row],[Order Date]], "DDD")</f>
        <v>Wed</v>
      </c>
      <c r="W178" s="8">
        <v>42019</v>
      </c>
      <c r="X178" s="7">
        <f>Table_1[[#This Row],[Ship Date]]-Table_1[[#This Row],[Order Date]]</f>
        <v>1</v>
      </c>
      <c r="Y178" s="15">
        <v>-11.816000000000001</v>
      </c>
      <c r="Z178" s="5">
        <v>2</v>
      </c>
      <c r="AA178" s="15">
        <v>183.39</v>
      </c>
      <c r="AB178" s="5">
        <v>86507</v>
      </c>
      <c r="AC178" s="5">
        <f>IF(COUNTIF($AB$2:AB178, AB178) = 1, 1, 0)</f>
        <v>0</v>
      </c>
      <c r="AD178" s="15">
        <f>'Formated Data'!$G178-'Formated Data'!$E178</f>
        <v>90.410000000000011</v>
      </c>
      <c r="AE178" s="5" t="str" cm="1">
        <f t="array" ref="AE178">_xlfn.IFS('Formated Data'!$Q178="Central","Chris",'Formated Data'!$Q178="East","Erin",'Formated Data'!$Q178="South","Sam",'Formated Data'!$Q178="West","William")</f>
        <v>Sam</v>
      </c>
    </row>
    <row r="179" spans="1:31" ht="15.75" customHeight="1" x14ac:dyDescent="0.45">
      <c r="A179" s="5">
        <v>3226</v>
      </c>
      <c r="B179" s="5">
        <f>IF(COUNTIF($A$2:A179, A179) = 1, 1, 0)</f>
        <v>0</v>
      </c>
      <c r="C179" s="5" t="s">
        <v>93</v>
      </c>
      <c r="D179" s="5" t="s">
        <v>10</v>
      </c>
      <c r="E179" s="6">
        <v>0.01</v>
      </c>
      <c r="F179" s="6" t="str">
        <f>IF(Table_1[[#This Row],[Discount]] &gt; 0, "After Discount", " No Discount")</f>
        <v>After Discount</v>
      </c>
      <c r="G179" s="6">
        <v>9.48</v>
      </c>
      <c r="H179" s="6">
        <v>7.29</v>
      </c>
      <c r="I179" s="5" t="s">
        <v>17</v>
      </c>
      <c r="J179" s="5" t="s">
        <v>51</v>
      </c>
      <c r="K179" s="5" t="s">
        <v>29</v>
      </c>
      <c r="L179" s="5" t="s">
        <v>28</v>
      </c>
      <c r="M179" s="5" t="s">
        <v>50</v>
      </c>
      <c r="N179" s="5" t="s">
        <v>1949</v>
      </c>
      <c r="O179" s="6">
        <v>0.45</v>
      </c>
      <c r="P179" s="5" t="s">
        <v>3</v>
      </c>
      <c r="Q179" s="5" t="s">
        <v>21</v>
      </c>
      <c r="R179" s="5" t="s">
        <v>91</v>
      </c>
      <c r="S179" s="5" t="s">
        <v>90</v>
      </c>
      <c r="T179" s="5">
        <v>37075</v>
      </c>
      <c r="U179" s="8">
        <v>42018</v>
      </c>
      <c r="V179" s="29" t="str">
        <f>TEXT(Table_1[[#This Row],[Order Date]], "DDD")</f>
        <v>Wed</v>
      </c>
      <c r="W179" s="8">
        <v>42020</v>
      </c>
      <c r="X179" s="7">
        <f>Table_1[[#This Row],[Ship Date]]-Table_1[[#This Row],[Order Date]]</f>
        <v>2</v>
      </c>
      <c r="Y179" s="15">
        <v>238.93379999999999</v>
      </c>
      <c r="Z179" s="5">
        <v>1</v>
      </c>
      <c r="AA179" s="15">
        <v>12.9</v>
      </c>
      <c r="AB179" s="5">
        <v>86507</v>
      </c>
      <c r="AC179" s="5">
        <f>IF(COUNTIF($AB$2:AB179, AB179) = 1, 1, 0)</f>
        <v>0</v>
      </c>
      <c r="AD179" s="15">
        <f>'Formated Data'!$G179-'Formated Data'!$E179</f>
        <v>9.4700000000000006</v>
      </c>
      <c r="AE179" s="5" t="str" cm="1">
        <f t="array" ref="AE179">_xlfn.IFS('Formated Data'!$Q179="Central","Chris",'Formated Data'!$Q179="East","Erin",'Formated Data'!$Q179="South","Sam",'Formated Data'!$Q179="West","William")</f>
        <v>Sam</v>
      </c>
    </row>
    <row r="180" spans="1:31" ht="15.75" customHeight="1" x14ac:dyDescent="0.45">
      <c r="A180" s="5">
        <v>3226</v>
      </c>
      <c r="B180" s="5">
        <f>IF(COUNTIF($A$2:A180, A180) = 1, 1, 0)</f>
        <v>0</v>
      </c>
      <c r="C180" s="5" t="s">
        <v>93</v>
      </c>
      <c r="D180" s="5" t="s">
        <v>10</v>
      </c>
      <c r="E180" s="6">
        <v>0.02</v>
      </c>
      <c r="F180" s="6" t="str">
        <f>IF(Table_1[[#This Row],[Discount]] &gt; 0, "After Discount", " No Discount")</f>
        <v>After Discount</v>
      </c>
      <c r="G180" s="6">
        <v>4.28</v>
      </c>
      <c r="H180" s="6">
        <v>0.94</v>
      </c>
      <c r="I180" s="5" t="s">
        <v>9</v>
      </c>
      <c r="J180" s="5" t="s">
        <v>51</v>
      </c>
      <c r="K180" s="5" t="s">
        <v>24</v>
      </c>
      <c r="L180" s="5" t="s">
        <v>79</v>
      </c>
      <c r="M180" s="5" t="s">
        <v>37</v>
      </c>
      <c r="N180" s="5" t="s">
        <v>1440</v>
      </c>
      <c r="O180" s="6">
        <v>0.56000000000000005</v>
      </c>
      <c r="P180" s="5" t="s">
        <v>3</v>
      </c>
      <c r="Q180" s="5" t="s">
        <v>21</v>
      </c>
      <c r="R180" s="5" t="s">
        <v>91</v>
      </c>
      <c r="S180" s="5" t="s">
        <v>90</v>
      </c>
      <c r="T180" s="5">
        <v>37075</v>
      </c>
      <c r="U180" s="8">
        <v>42018</v>
      </c>
      <c r="V180" s="29" t="str">
        <f>TEXT(Table_1[[#This Row],[Order Date]], "DDD")</f>
        <v>Wed</v>
      </c>
      <c r="W180" s="8">
        <v>42019</v>
      </c>
      <c r="X180" s="7">
        <f>Table_1[[#This Row],[Ship Date]]-Table_1[[#This Row],[Order Date]]</f>
        <v>1</v>
      </c>
      <c r="Y180" s="15">
        <v>-105.126</v>
      </c>
      <c r="Z180" s="5">
        <v>4</v>
      </c>
      <c r="AA180" s="15">
        <v>17.89</v>
      </c>
      <c r="AB180" s="5">
        <v>86507</v>
      </c>
      <c r="AC180" s="5">
        <f>IF(COUNTIF($AB$2:AB180, AB180) = 1, 1, 0)</f>
        <v>0</v>
      </c>
      <c r="AD180" s="15">
        <f>'Formated Data'!$G180-'Formated Data'!$E180</f>
        <v>4.2600000000000007</v>
      </c>
      <c r="AE180" s="5" t="str" cm="1">
        <f t="array" ref="AE180">_xlfn.IFS('Formated Data'!$Q180="Central","Chris",'Formated Data'!$Q180="East","Erin",'Formated Data'!$Q180="South","Sam",'Formated Data'!$Q180="West","William")</f>
        <v>Sam</v>
      </c>
    </row>
    <row r="181" spans="1:31" ht="15.75" customHeight="1" x14ac:dyDescent="0.45">
      <c r="A181" s="5">
        <v>152</v>
      </c>
      <c r="B181" s="5">
        <f>IF(COUNTIF($A$2:A181, A181) = 1, 1, 0)</f>
        <v>1</v>
      </c>
      <c r="C181" s="5" t="s">
        <v>354</v>
      </c>
      <c r="D181" s="5" t="s">
        <v>123</v>
      </c>
      <c r="E181" s="6">
        <v>0.09</v>
      </c>
      <c r="F181" s="6" t="str">
        <f>IF(Table_1[[#This Row],[Discount]] &gt; 0, "After Discount", " No Discount")</f>
        <v>After Discount</v>
      </c>
      <c r="G181" s="6">
        <v>2.88</v>
      </c>
      <c r="H181" s="6">
        <v>0.7</v>
      </c>
      <c r="I181" s="5" t="s">
        <v>9</v>
      </c>
      <c r="J181" s="5" t="s">
        <v>8</v>
      </c>
      <c r="K181" s="5" t="s">
        <v>24</v>
      </c>
      <c r="L181" s="5" t="s">
        <v>79</v>
      </c>
      <c r="M181" s="5" t="s">
        <v>37</v>
      </c>
      <c r="N181" s="5" t="s">
        <v>2823</v>
      </c>
      <c r="O181" s="6">
        <v>0.56000000000000005</v>
      </c>
      <c r="P181" s="5" t="s">
        <v>3</v>
      </c>
      <c r="Q181" s="5" t="s">
        <v>21</v>
      </c>
      <c r="R181" s="5" t="s">
        <v>91</v>
      </c>
      <c r="S181" s="5" t="s">
        <v>352</v>
      </c>
      <c r="T181" s="5">
        <v>37918</v>
      </c>
      <c r="U181" s="8">
        <v>42019</v>
      </c>
      <c r="V181" s="29" t="str">
        <f>TEXT(Table_1[[#This Row],[Order Date]], "DDD")</f>
        <v>Thu</v>
      </c>
      <c r="W181" s="8">
        <v>42020</v>
      </c>
      <c r="X181" s="7">
        <f>Table_1[[#This Row],[Ship Date]]-Table_1[[#This Row],[Order Date]]</f>
        <v>1</v>
      </c>
      <c r="Y181" s="15">
        <v>-172.71799999999999</v>
      </c>
      <c r="Z181" s="5">
        <v>2</v>
      </c>
      <c r="AA181" s="15">
        <v>5.5</v>
      </c>
      <c r="AB181" s="5">
        <v>89520</v>
      </c>
      <c r="AC181" s="5">
        <f>IF(COUNTIF($AB$2:AB181, AB181) = 1, 1, 0)</f>
        <v>1</v>
      </c>
      <c r="AD181" s="15">
        <f>'Formated Data'!$G181-'Formated Data'!$E181</f>
        <v>2.79</v>
      </c>
      <c r="AE181" s="5" t="str" cm="1">
        <f t="array" ref="AE181">_xlfn.IFS('Formated Data'!$Q181="Central","Chris",'Formated Data'!$Q181="East","Erin",'Formated Data'!$Q181="South","Sam",'Formated Data'!$Q181="West","William")</f>
        <v>Sam</v>
      </c>
    </row>
    <row r="182" spans="1:31" ht="15.75" customHeight="1" x14ac:dyDescent="0.45">
      <c r="A182" s="5">
        <v>2791</v>
      </c>
      <c r="B182" s="5">
        <f>IF(COUNTIF($A$2:A182, A182) = 1, 1, 0)</f>
        <v>1</v>
      </c>
      <c r="C182" s="5" t="s">
        <v>2822</v>
      </c>
      <c r="D182" s="5" t="s">
        <v>123</v>
      </c>
      <c r="E182" s="6">
        <v>0.09</v>
      </c>
      <c r="F182" s="6" t="str">
        <f>IF(Table_1[[#This Row],[Discount]] &gt; 0, "After Discount", " No Discount")</f>
        <v>After Discount</v>
      </c>
      <c r="G182" s="6">
        <v>2.88</v>
      </c>
      <c r="H182" s="6">
        <v>0.7</v>
      </c>
      <c r="I182" s="5" t="s">
        <v>9</v>
      </c>
      <c r="J182" s="5" t="s">
        <v>39</v>
      </c>
      <c r="K182" s="5" t="s">
        <v>24</v>
      </c>
      <c r="L182" s="5" t="s">
        <v>79</v>
      </c>
      <c r="M182" s="5" t="s">
        <v>37</v>
      </c>
      <c r="N182" s="5" t="s">
        <v>2821</v>
      </c>
      <c r="O182" s="6">
        <v>0.56000000000000005</v>
      </c>
      <c r="P182" s="5" t="s">
        <v>3</v>
      </c>
      <c r="Q182" s="5" t="s">
        <v>70</v>
      </c>
      <c r="R182" s="5" t="s">
        <v>160</v>
      </c>
      <c r="S182" s="5" t="s">
        <v>2329</v>
      </c>
      <c r="T182" s="5">
        <v>48071</v>
      </c>
      <c r="U182" s="8">
        <v>42019</v>
      </c>
      <c r="V182" s="29" t="str">
        <f>TEXT(Table_1[[#This Row],[Order Date]], "DDD")</f>
        <v>Thu</v>
      </c>
      <c r="W182" s="8">
        <v>42019</v>
      </c>
      <c r="X182" s="7">
        <f>Table_1[[#This Row],[Ship Date]]-Table_1[[#This Row],[Order Date]]</f>
        <v>0</v>
      </c>
      <c r="Y182" s="15">
        <v>4.8499999999999996</v>
      </c>
      <c r="Z182" s="5">
        <v>7</v>
      </c>
      <c r="AA182" s="15">
        <v>19.29</v>
      </c>
      <c r="AB182" s="5">
        <v>88758</v>
      </c>
      <c r="AC182" s="5">
        <f>IF(COUNTIF($AB$2:AB182, AB182) = 1, 1, 0)</f>
        <v>1</v>
      </c>
      <c r="AD182" s="15">
        <f>'Formated Data'!$G182-'Formated Data'!$E182</f>
        <v>2.79</v>
      </c>
      <c r="AE182" s="5" t="str" cm="1">
        <f t="array" ref="AE182">_xlfn.IFS('Formated Data'!$Q182="Central","Chris",'Formated Data'!$Q182="East","Erin",'Formated Data'!$Q182="South","Sam",'Formated Data'!$Q182="West","William")</f>
        <v>Chris</v>
      </c>
    </row>
    <row r="183" spans="1:31" ht="15.75" customHeight="1" x14ac:dyDescent="0.45">
      <c r="A183" s="5">
        <v>428</v>
      </c>
      <c r="B183" s="5">
        <f>IF(COUNTIF($A$2:A183, A183) = 1, 1, 0)</f>
        <v>1</v>
      </c>
      <c r="C183" s="5" t="s">
        <v>2229</v>
      </c>
      <c r="D183" s="5" t="s">
        <v>56</v>
      </c>
      <c r="E183" s="6">
        <v>0.02</v>
      </c>
      <c r="F183" s="6" t="str">
        <f>IF(Table_1[[#This Row],[Discount]] &gt; 0, "After Discount", " No Discount")</f>
        <v>After Discount</v>
      </c>
      <c r="G183" s="6">
        <v>15.28</v>
      </c>
      <c r="H183" s="6">
        <v>1.99</v>
      </c>
      <c r="I183" s="5" t="s">
        <v>9</v>
      </c>
      <c r="J183" s="5" t="s">
        <v>39</v>
      </c>
      <c r="K183" s="5" t="s">
        <v>7</v>
      </c>
      <c r="L183" s="5" t="s">
        <v>15</v>
      </c>
      <c r="M183" s="5" t="s">
        <v>50</v>
      </c>
      <c r="N183" s="5" t="s">
        <v>285</v>
      </c>
      <c r="O183" s="6">
        <v>0.42</v>
      </c>
      <c r="P183" s="5" t="s">
        <v>3</v>
      </c>
      <c r="Q183" s="5" t="s">
        <v>48</v>
      </c>
      <c r="R183" s="5" t="s">
        <v>996</v>
      </c>
      <c r="S183" s="5" t="s">
        <v>2228</v>
      </c>
      <c r="T183" s="5">
        <v>89701</v>
      </c>
      <c r="U183" s="8">
        <v>42019</v>
      </c>
      <c r="V183" s="29" t="str">
        <f>TEXT(Table_1[[#This Row],[Order Date]], "DDD")</f>
        <v>Thu</v>
      </c>
      <c r="W183" s="8">
        <v>42020</v>
      </c>
      <c r="X183" s="7">
        <f>Table_1[[#This Row],[Ship Date]]-Table_1[[#This Row],[Order Date]]</f>
        <v>1</v>
      </c>
      <c r="Y183" s="15">
        <v>163.1574</v>
      </c>
      <c r="Z183" s="5">
        <v>15</v>
      </c>
      <c r="AA183" s="15">
        <v>236.46</v>
      </c>
      <c r="AB183" s="5">
        <v>88479</v>
      </c>
      <c r="AC183" s="5">
        <f>IF(COUNTIF($AB$2:AB183, AB183) = 1, 1, 0)</f>
        <v>1</v>
      </c>
      <c r="AD183" s="15">
        <f>'Formated Data'!$G183-'Formated Data'!$E183</f>
        <v>15.26</v>
      </c>
      <c r="AE183" s="5" t="str" cm="1">
        <f t="array" ref="AE183">_xlfn.IFS('Formated Data'!$Q183="Central","Chris",'Formated Data'!$Q183="East","Erin",'Formated Data'!$Q183="South","Sam",'Formated Data'!$Q183="West","William")</f>
        <v>William</v>
      </c>
    </row>
    <row r="184" spans="1:31" ht="15.75" customHeight="1" x14ac:dyDescent="0.45">
      <c r="A184" s="5">
        <v>428</v>
      </c>
      <c r="B184" s="5">
        <f>IF(COUNTIF($A$2:A184, A184) = 1, 1, 0)</f>
        <v>0</v>
      </c>
      <c r="C184" s="5" t="s">
        <v>2229</v>
      </c>
      <c r="D184" s="5" t="s">
        <v>56</v>
      </c>
      <c r="E184" s="6">
        <v>0</v>
      </c>
      <c r="F184" s="6" t="str">
        <f>IF(Table_1[[#This Row],[Discount]] &gt; 0, "After Discount", " No Discount")</f>
        <v xml:space="preserve"> No Discount</v>
      </c>
      <c r="G184" s="6">
        <v>85.99</v>
      </c>
      <c r="H184" s="6">
        <v>3.3</v>
      </c>
      <c r="I184" s="5" t="s">
        <v>9</v>
      </c>
      <c r="J184" s="5" t="s">
        <v>39</v>
      </c>
      <c r="K184" s="5" t="s">
        <v>7</v>
      </c>
      <c r="L184" s="5" t="s">
        <v>6</v>
      </c>
      <c r="M184" s="5" t="s">
        <v>50</v>
      </c>
      <c r="N184" s="5" t="s">
        <v>2506</v>
      </c>
      <c r="O184" s="6">
        <v>0.37</v>
      </c>
      <c r="P184" s="5" t="s">
        <v>3</v>
      </c>
      <c r="Q184" s="5" t="s">
        <v>48</v>
      </c>
      <c r="R184" s="5" t="s">
        <v>996</v>
      </c>
      <c r="S184" s="5" t="s">
        <v>2228</v>
      </c>
      <c r="T184" s="5">
        <v>89701</v>
      </c>
      <c r="U184" s="8">
        <v>42019</v>
      </c>
      <c r="V184" s="29" t="str">
        <f>TEXT(Table_1[[#This Row],[Order Date]], "DDD")</f>
        <v>Thu</v>
      </c>
      <c r="W184" s="8">
        <v>42020</v>
      </c>
      <c r="X184" s="7">
        <f>Table_1[[#This Row],[Ship Date]]-Table_1[[#This Row],[Order Date]]</f>
        <v>1</v>
      </c>
      <c r="Y184" s="15">
        <v>-302.22500000000002</v>
      </c>
      <c r="Z184" s="5">
        <v>1</v>
      </c>
      <c r="AA184" s="15">
        <v>73.819999999999993</v>
      </c>
      <c r="AB184" s="5">
        <v>88479</v>
      </c>
      <c r="AC184" s="5">
        <f>IF(COUNTIF($AB$2:AB184, AB184) = 1, 1, 0)</f>
        <v>0</v>
      </c>
      <c r="AD184" s="15">
        <f>'Formated Data'!$G184-'Formated Data'!$E184</f>
        <v>85.99</v>
      </c>
      <c r="AE184" s="5" t="str" cm="1">
        <f t="array" ref="AE184">_xlfn.IFS('Formated Data'!$Q184="Central","Chris",'Formated Data'!$Q184="East","Erin",'Formated Data'!$Q184="South","Sam",'Formated Data'!$Q184="West","William")</f>
        <v>William</v>
      </c>
    </row>
    <row r="185" spans="1:31" ht="15.75" customHeight="1" x14ac:dyDescent="0.45">
      <c r="A185" s="5">
        <v>1212</v>
      </c>
      <c r="B185" s="5">
        <f>IF(COUNTIF($A$2:A185, A185) = 1, 1, 0)</f>
        <v>1</v>
      </c>
      <c r="C185" s="5" t="s">
        <v>2819</v>
      </c>
      <c r="D185" s="5" t="s">
        <v>56</v>
      </c>
      <c r="E185" s="6">
        <v>0.08</v>
      </c>
      <c r="F185" s="6" t="str">
        <f>IF(Table_1[[#This Row],[Discount]] &gt; 0, "After Discount", " No Discount")</f>
        <v>After Discount</v>
      </c>
      <c r="G185" s="6">
        <v>4.91</v>
      </c>
      <c r="H185" s="6">
        <v>4.97</v>
      </c>
      <c r="I185" s="5" t="s">
        <v>9</v>
      </c>
      <c r="J185" s="5" t="s">
        <v>39</v>
      </c>
      <c r="K185" s="5" t="s">
        <v>24</v>
      </c>
      <c r="L185" s="5" t="s">
        <v>106</v>
      </c>
      <c r="M185" s="5" t="s">
        <v>5</v>
      </c>
      <c r="N185" s="5" t="s">
        <v>2820</v>
      </c>
      <c r="O185" s="6">
        <v>0.38</v>
      </c>
      <c r="P185" s="5" t="s">
        <v>3</v>
      </c>
      <c r="Q185" s="5" t="s">
        <v>70</v>
      </c>
      <c r="R185" s="5" t="s">
        <v>172</v>
      </c>
      <c r="S185" s="5" t="s">
        <v>2818</v>
      </c>
      <c r="T185" s="5">
        <v>46404</v>
      </c>
      <c r="U185" s="8">
        <v>42019</v>
      </c>
      <c r="V185" s="29" t="str">
        <f>TEXT(Table_1[[#This Row],[Order Date]], "DDD")</f>
        <v>Thu</v>
      </c>
      <c r="W185" s="8">
        <v>42020</v>
      </c>
      <c r="X185" s="7">
        <f>Table_1[[#This Row],[Ship Date]]-Table_1[[#This Row],[Order Date]]</f>
        <v>1</v>
      </c>
      <c r="Y185" s="15">
        <v>-99.762500000000003</v>
      </c>
      <c r="Z185" s="5">
        <v>12</v>
      </c>
      <c r="AA185" s="15">
        <v>58.95</v>
      </c>
      <c r="AB185" s="5">
        <v>88600</v>
      </c>
      <c r="AC185" s="5">
        <f>IF(COUNTIF($AB$2:AB185, AB185) = 1, 1, 0)</f>
        <v>1</v>
      </c>
      <c r="AD185" s="15">
        <f>'Formated Data'!$G185-'Formated Data'!$E185</f>
        <v>4.83</v>
      </c>
      <c r="AE185" s="5" t="str" cm="1">
        <f t="array" ref="AE185">_xlfn.IFS('Formated Data'!$Q185="Central","Chris",'Formated Data'!$Q185="East","Erin",'Formated Data'!$Q185="South","Sam",'Formated Data'!$Q185="West","William")</f>
        <v>Chris</v>
      </c>
    </row>
    <row r="186" spans="1:31" ht="15.75" customHeight="1" x14ac:dyDescent="0.45">
      <c r="A186" s="5">
        <v>1212</v>
      </c>
      <c r="B186" s="5">
        <f>IF(COUNTIF($A$2:A186, A186) = 1, 1, 0)</f>
        <v>0</v>
      </c>
      <c r="C186" s="5" t="s">
        <v>2819</v>
      </c>
      <c r="D186" s="5" t="s">
        <v>56</v>
      </c>
      <c r="E186" s="6">
        <v>0.01</v>
      </c>
      <c r="F186" s="6" t="str">
        <f>IF(Table_1[[#This Row],[Discount]] &gt; 0, "After Discount", " No Discount")</f>
        <v>After Discount</v>
      </c>
      <c r="G186" s="6">
        <v>3499.99</v>
      </c>
      <c r="H186" s="6">
        <v>24.49</v>
      </c>
      <c r="I186" s="5" t="s">
        <v>9</v>
      </c>
      <c r="J186" s="5" t="s">
        <v>39</v>
      </c>
      <c r="K186" s="5" t="s">
        <v>7</v>
      </c>
      <c r="L186" s="5" t="s">
        <v>43</v>
      </c>
      <c r="M186" s="5" t="s">
        <v>42</v>
      </c>
      <c r="N186" s="5" t="s">
        <v>2246</v>
      </c>
      <c r="O186" s="6">
        <v>0.37</v>
      </c>
      <c r="P186" s="5" t="s">
        <v>3</v>
      </c>
      <c r="Q186" s="5" t="s">
        <v>70</v>
      </c>
      <c r="R186" s="5" t="s">
        <v>172</v>
      </c>
      <c r="S186" s="5" t="s">
        <v>2818</v>
      </c>
      <c r="T186" s="5">
        <v>46404</v>
      </c>
      <c r="U186" s="8">
        <v>42019</v>
      </c>
      <c r="V186" s="29" t="str">
        <f>TEXT(Table_1[[#This Row],[Order Date]], "DDD")</f>
        <v>Thu</v>
      </c>
      <c r="W186" s="8">
        <v>42020</v>
      </c>
      <c r="X186" s="7">
        <f>Table_1[[#This Row],[Ship Date]]-Table_1[[#This Row],[Order Date]]</f>
        <v>1</v>
      </c>
      <c r="Y186" s="15">
        <v>-3061.82</v>
      </c>
      <c r="Z186" s="5">
        <v>1</v>
      </c>
      <c r="AA186" s="15">
        <v>3672.89</v>
      </c>
      <c r="AB186" s="5">
        <v>88600</v>
      </c>
      <c r="AC186" s="5">
        <f>IF(COUNTIF($AB$2:AB186, AB186) = 1, 1, 0)</f>
        <v>0</v>
      </c>
      <c r="AD186" s="15">
        <f>'Formated Data'!$G186-'Formated Data'!$E186</f>
        <v>3499.9799999999996</v>
      </c>
      <c r="AE186" s="5" t="str" cm="1">
        <f t="array" ref="AE186">_xlfn.IFS('Formated Data'!$Q186="Central","Chris",'Formated Data'!$Q186="East","Erin",'Formated Data'!$Q186="South","Sam",'Formated Data'!$Q186="West","William")</f>
        <v>Chris</v>
      </c>
    </row>
    <row r="187" spans="1:31" ht="15.75" customHeight="1" x14ac:dyDescent="0.45">
      <c r="A187" s="5">
        <v>1213</v>
      </c>
      <c r="B187" s="5">
        <f>IF(COUNTIF($A$2:A187, A187) = 1, 1, 0)</f>
        <v>1</v>
      </c>
      <c r="C187" s="5" t="s">
        <v>2591</v>
      </c>
      <c r="D187" s="5" t="s">
        <v>56</v>
      </c>
      <c r="E187" s="6">
        <v>0.03</v>
      </c>
      <c r="F187" s="6" t="str">
        <f>IF(Table_1[[#This Row],[Discount]] &gt; 0, "After Discount", " No Discount")</f>
        <v>After Discount</v>
      </c>
      <c r="G187" s="6">
        <v>5.84</v>
      </c>
      <c r="H187" s="6">
        <v>1.2</v>
      </c>
      <c r="I187" s="5" t="s">
        <v>9</v>
      </c>
      <c r="J187" s="5" t="s">
        <v>39</v>
      </c>
      <c r="K187" s="5" t="s">
        <v>24</v>
      </c>
      <c r="L187" s="5" t="s">
        <v>79</v>
      </c>
      <c r="M187" s="5" t="s">
        <v>37</v>
      </c>
      <c r="N187" s="5" t="s">
        <v>2817</v>
      </c>
      <c r="O187" s="6">
        <v>0.55000000000000004</v>
      </c>
      <c r="P187" s="5" t="s">
        <v>3</v>
      </c>
      <c r="Q187" s="5" t="s">
        <v>70</v>
      </c>
      <c r="R187" s="5" t="s">
        <v>172</v>
      </c>
      <c r="S187" s="5" t="s">
        <v>2590</v>
      </c>
      <c r="T187" s="5">
        <v>46530</v>
      </c>
      <c r="U187" s="8">
        <v>42019</v>
      </c>
      <c r="V187" s="29" t="str">
        <f>TEXT(Table_1[[#This Row],[Order Date]], "DDD")</f>
        <v>Thu</v>
      </c>
      <c r="W187" s="8">
        <v>42021</v>
      </c>
      <c r="X187" s="7">
        <f>Table_1[[#This Row],[Ship Date]]-Table_1[[#This Row],[Order Date]]</f>
        <v>2</v>
      </c>
      <c r="Y187" s="15">
        <v>-0.01</v>
      </c>
      <c r="Z187" s="5">
        <v>2</v>
      </c>
      <c r="AA187" s="15">
        <v>11.74</v>
      </c>
      <c r="AB187" s="5">
        <v>88600</v>
      </c>
      <c r="AC187" s="5">
        <f>IF(COUNTIF($AB$2:AB187, AB187) = 1, 1, 0)</f>
        <v>0</v>
      </c>
      <c r="AD187" s="15">
        <f>'Formated Data'!$G187-'Formated Data'!$E187</f>
        <v>5.81</v>
      </c>
      <c r="AE187" s="5" t="str" cm="1">
        <f t="array" ref="AE187">_xlfn.IFS('Formated Data'!$Q187="Central","Chris",'Formated Data'!$Q187="East","Erin",'Formated Data'!$Q187="South","Sam",'Formated Data'!$Q187="West","William")</f>
        <v>Chris</v>
      </c>
    </row>
    <row r="188" spans="1:31" ht="15.75" customHeight="1" x14ac:dyDescent="0.45">
      <c r="A188" s="5">
        <v>1632</v>
      </c>
      <c r="B188" s="5">
        <f>IF(COUNTIF($A$2:A188, A188) = 1, 1, 0)</f>
        <v>1</v>
      </c>
      <c r="C188" s="5" t="s">
        <v>1601</v>
      </c>
      <c r="D188" s="5" t="s">
        <v>56</v>
      </c>
      <c r="E188" s="6">
        <v>0.08</v>
      </c>
      <c r="F188" s="6" t="str">
        <f>IF(Table_1[[#This Row],[Discount]] &gt; 0, "After Discount", " No Discount")</f>
        <v>After Discount</v>
      </c>
      <c r="G188" s="6">
        <v>8.09</v>
      </c>
      <c r="H188" s="6">
        <v>7.96</v>
      </c>
      <c r="I188" s="5" t="s">
        <v>17</v>
      </c>
      <c r="J188" s="5" t="s">
        <v>16</v>
      </c>
      <c r="K188" s="5" t="s">
        <v>29</v>
      </c>
      <c r="L188" s="5" t="s">
        <v>28</v>
      </c>
      <c r="M188" s="5" t="s">
        <v>5</v>
      </c>
      <c r="N188" s="5" t="s">
        <v>1288</v>
      </c>
      <c r="O188" s="6">
        <v>0.49</v>
      </c>
      <c r="P188" s="5" t="s">
        <v>3</v>
      </c>
      <c r="Q188" s="5" t="s">
        <v>21</v>
      </c>
      <c r="R188" s="5" t="s">
        <v>189</v>
      </c>
      <c r="S188" s="5" t="s">
        <v>1599</v>
      </c>
      <c r="T188" s="5">
        <v>39401</v>
      </c>
      <c r="U188" s="8">
        <v>42019</v>
      </c>
      <c r="V188" s="29" t="str">
        <f>TEXT(Table_1[[#This Row],[Order Date]], "DDD")</f>
        <v>Thu</v>
      </c>
      <c r="W188" s="8">
        <v>42020</v>
      </c>
      <c r="X188" s="7">
        <f>Table_1[[#This Row],[Ship Date]]-Table_1[[#This Row],[Order Date]]</f>
        <v>1</v>
      </c>
      <c r="Y188" s="15">
        <v>15.984</v>
      </c>
      <c r="Z188" s="5">
        <v>6</v>
      </c>
      <c r="AA188" s="15">
        <v>48.25</v>
      </c>
      <c r="AB188" s="5">
        <v>90530</v>
      </c>
      <c r="AC188" s="5">
        <f>IF(COUNTIF($AB$2:AB188, AB188) = 1, 1, 0)</f>
        <v>1</v>
      </c>
      <c r="AD188" s="15">
        <f>'Formated Data'!$G188-'Formated Data'!$E188</f>
        <v>8.01</v>
      </c>
      <c r="AE188" s="5" t="str" cm="1">
        <f t="array" ref="AE188">_xlfn.IFS('Formated Data'!$Q188="Central","Chris",'Formated Data'!$Q188="East","Erin",'Formated Data'!$Q188="South","Sam",'Formated Data'!$Q188="West","William")</f>
        <v>Sam</v>
      </c>
    </row>
    <row r="189" spans="1:31" ht="15.75" customHeight="1" x14ac:dyDescent="0.45">
      <c r="A189" s="5">
        <v>3035</v>
      </c>
      <c r="B189" s="5">
        <f>IF(COUNTIF($A$2:A189, A189) = 1, 1, 0)</f>
        <v>1</v>
      </c>
      <c r="C189" s="5" t="s">
        <v>2815</v>
      </c>
      <c r="D189" s="5" t="s">
        <v>30</v>
      </c>
      <c r="E189" s="6">
        <v>0.01</v>
      </c>
      <c r="F189" s="6" t="str">
        <f>IF(Table_1[[#This Row],[Discount]] &gt; 0, "After Discount", " No Discount")</f>
        <v>After Discount</v>
      </c>
      <c r="G189" s="6">
        <v>4.9800000000000004</v>
      </c>
      <c r="H189" s="6">
        <v>4.75</v>
      </c>
      <c r="I189" s="5" t="s">
        <v>9</v>
      </c>
      <c r="J189" s="5" t="s">
        <v>16</v>
      </c>
      <c r="K189" s="5" t="s">
        <v>24</v>
      </c>
      <c r="L189" s="5" t="s">
        <v>38</v>
      </c>
      <c r="M189" s="5" t="s">
        <v>5</v>
      </c>
      <c r="N189" s="5" t="s">
        <v>2816</v>
      </c>
      <c r="O189" s="6">
        <v>0.36</v>
      </c>
      <c r="P189" s="5" t="s">
        <v>3</v>
      </c>
      <c r="Q189" s="5" t="s">
        <v>70</v>
      </c>
      <c r="R189" s="5" t="s">
        <v>260</v>
      </c>
      <c r="S189" s="5" t="s">
        <v>2814</v>
      </c>
      <c r="T189" s="5">
        <v>60148</v>
      </c>
      <c r="U189" s="8">
        <v>42019</v>
      </c>
      <c r="V189" s="29" t="str">
        <f>TEXT(Table_1[[#This Row],[Order Date]], "DDD")</f>
        <v>Thu</v>
      </c>
      <c r="W189" s="8">
        <v>42024</v>
      </c>
      <c r="X189" s="7">
        <f>Table_1[[#This Row],[Ship Date]]-Table_1[[#This Row],[Order Date]]</f>
        <v>5</v>
      </c>
      <c r="Y189" s="15">
        <v>-75.900400000000005</v>
      </c>
      <c r="Z189" s="5">
        <v>10</v>
      </c>
      <c r="AA189" s="15">
        <v>52.93</v>
      </c>
      <c r="AB189" s="5">
        <v>89128</v>
      </c>
      <c r="AC189" s="5">
        <f>IF(COUNTIF($AB$2:AB189, AB189) = 1, 1, 0)</f>
        <v>1</v>
      </c>
      <c r="AD189" s="15">
        <f>'Formated Data'!$G189-'Formated Data'!$E189</f>
        <v>4.9700000000000006</v>
      </c>
      <c r="AE189" s="5" t="str" cm="1">
        <f t="array" ref="AE189">_xlfn.IFS('Formated Data'!$Q189="Central","Chris",'Formated Data'!$Q189="East","Erin",'Formated Data'!$Q189="South","Sam",'Formated Data'!$Q189="West","William")</f>
        <v>Chris</v>
      </c>
    </row>
    <row r="190" spans="1:31" ht="15.75" customHeight="1" x14ac:dyDescent="0.45">
      <c r="A190" s="5">
        <v>3035</v>
      </c>
      <c r="B190" s="5">
        <f>IF(COUNTIF($A$2:A190, A190) = 1, 1, 0)</f>
        <v>0</v>
      </c>
      <c r="C190" s="5" t="s">
        <v>2815</v>
      </c>
      <c r="D190" s="5" t="s">
        <v>30</v>
      </c>
      <c r="E190" s="6">
        <v>0.04</v>
      </c>
      <c r="F190" s="6" t="str">
        <f>IF(Table_1[[#This Row],[Discount]] &gt; 0, "After Discount", " No Discount")</f>
        <v>After Discount</v>
      </c>
      <c r="G190" s="6">
        <v>6.35</v>
      </c>
      <c r="H190" s="6">
        <v>1.02</v>
      </c>
      <c r="I190" s="5" t="s">
        <v>9</v>
      </c>
      <c r="J190" s="5" t="s">
        <v>16</v>
      </c>
      <c r="K190" s="5" t="s">
        <v>24</v>
      </c>
      <c r="L190" s="5" t="s">
        <v>38</v>
      </c>
      <c r="M190" s="5" t="s">
        <v>37</v>
      </c>
      <c r="N190" s="5" t="s">
        <v>1009</v>
      </c>
      <c r="O190" s="6">
        <v>0.39</v>
      </c>
      <c r="P190" s="5" t="s">
        <v>3</v>
      </c>
      <c r="Q190" s="5" t="s">
        <v>70</v>
      </c>
      <c r="R190" s="5" t="s">
        <v>260</v>
      </c>
      <c r="S190" s="5" t="s">
        <v>2814</v>
      </c>
      <c r="T190" s="5">
        <v>60148</v>
      </c>
      <c r="U190" s="8">
        <v>42019</v>
      </c>
      <c r="V190" s="29" t="str">
        <f>TEXT(Table_1[[#This Row],[Order Date]], "DDD")</f>
        <v>Thu</v>
      </c>
      <c r="W190" s="8">
        <v>42024</v>
      </c>
      <c r="X190" s="7">
        <f>Table_1[[#This Row],[Ship Date]]-Table_1[[#This Row],[Order Date]]</f>
        <v>5</v>
      </c>
      <c r="Y190" s="15">
        <v>52.170900000000003</v>
      </c>
      <c r="Z190" s="5">
        <v>12</v>
      </c>
      <c r="AA190" s="15">
        <v>75.61</v>
      </c>
      <c r="AB190" s="5">
        <v>89128</v>
      </c>
      <c r="AC190" s="5">
        <f>IF(COUNTIF($AB$2:AB190, AB190) = 1, 1, 0)</f>
        <v>0</v>
      </c>
      <c r="AD190" s="15">
        <f>'Formated Data'!$G190-'Formated Data'!$E190</f>
        <v>6.31</v>
      </c>
      <c r="AE190" s="5" t="str" cm="1">
        <f t="array" ref="AE190">_xlfn.IFS('Formated Data'!$Q190="Central","Chris",'Formated Data'!$Q190="East","Erin",'Formated Data'!$Q190="South","Sam",'Formated Data'!$Q190="West","William")</f>
        <v>Chris</v>
      </c>
    </row>
    <row r="191" spans="1:31" ht="15.75" customHeight="1" x14ac:dyDescent="0.45">
      <c r="A191" s="5">
        <v>145</v>
      </c>
      <c r="B191" s="5">
        <f>IF(COUNTIF($A$2:A191, A191) = 1, 1, 0)</f>
        <v>1</v>
      </c>
      <c r="C191" s="5" t="s">
        <v>2074</v>
      </c>
      <c r="D191" s="5" t="s">
        <v>72</v>
      </c>
      <c r="E191" s="6">
        <v>0.06</v>
      </c>
      <c r="F191" s="6" t="str">
        <f>IF(Table_1[[#This Row],[Discount]] &gt; 0, "After Discount", " No Discount")</f>
        <v>After Discount</v>
      </c>
      <c r="G191" s="6">
        <v>7.04</v>
      </c>
      <c r="H191" s="6">
        <v>2.17</v>
      </c>
      <c r="I191" s="5" t="s">
        <v>9</v>
      </c>
      <c r="J191" s="5" t="s">
        <v>51</v>
      </c>
      <c r="K191" s="5" t="s">
        <v>24</v>
      </c>
      <c r="L191" s="5" t="s">
        <v>38</v>
      </c>
      <c r="M191" s="5" t="s">
        <v>37</v>
      </c>
      <c r="N191" s="5" t="s">
        <v>2813</v>
      </c>
      <c r="O191" s="6">
        <v>0.38</v>
      </c>
      <c r="P191" s="5" t="s">
        <v>3</v>
      </c>
      <c r="Q191" s="5" t="s">
        <v>2</v>
      </c>
      <c r="R191" s="5" t="s">
        <v>247</v>
      </c>
      <c r="S191" s="5" t="s">
        <v>2072</v>
      </c>
      <c r="T191" s="5">
        <v>15122</v>
      </c>
      <c r="U191" s="8">
        <v>42019</v>
      </c>
      <c r="V191" s="29" t="str">
        <f>TEXT(Table_1[[#This Row],[Order Date]], "DDD")</f>
        <v>Thu</v>
      </c>
      <c r="W191" s="8">
        <v>42021</v>
      </c>
      <c r="X191" s="7">
        <f>Table_1[[#This Row],[Ship Date]]-Table_1[[#This Row],[Order Date]]</f>
        <v>2</v>
      </c>
      <c r="Y191" s="15">
        <v>2.4851999999999999</v>
      </c>
      <c r="Z191" s="5">
        <v>2</v>
      </c>
      <c r="AA191" s="15">
        <v>14.65</v>
      </c>
      <c r="AB191" s="5">
        <v>91086</v>
      </c>
      <c r="AC191" s="5">
        <f>IF(COUNTIF($AB$2:AB191, AB191) = 1, 1, 0)</f>
        <v>1</v>
      </c>
      <c r="AD191" s="15">
        <f>'Formated Data'!$G191-'Formated Data'!$E191</f>
        <v>6.98</v>
      </c>
      <c r="AE191" s="5" t="str" cm="1">
        <f t="array" ref="AE191">_xlfn.IFS('Formated Data'!$Q191="Central","Chris",'Formated Data'!$Q191="East","Erin",'Formated Data'!$Q191="South","Sam",'Formated Data'!$Q191="West","William")</f>
        <v>Erin</v>
      </c>
    </row>
    <row r="192" spans="1:31" ht="15.75" customHeight="1" x14ac:dyDescent="0.45">
      <c r="A192" s="5">
        <v>1402</v>
      </c>
      <c r="B192" s="5">
        <f>IF(COUNTIF($A$2:A192, A192) = 1, 1, 0)</f>
        <v>1</v>
      </c>
      <c r="C192" s="5" t="s">
        <v>2749</v>
      </c>
      <c r="D192" s="5" t="s">
        <v>10</v>
      </c>
      <c r="E192" s="6">
        <v>0</v>
      </c>
      <c r="F192" s="6" t="str">
        <f>IF(Table_1[[#This Row],[Discount]] &gt; 0, "After Discount", " No Discount")</f>
        <v xml:space="preserve"> No Discount</v>
      </c>
      <c r="G192" s="6">
        <v>8.6</v>
      </c>
      <c r="H192" s="6">
        <v>6.19</v>
      </c>
      <c r="I192" s="5" t="s">
        <v>9</v>
      </c>
      <c r="J192" s="5" t="s">
        <v>39</v>
      </c>
      <c r="K192" s="5" t="s">
        <v>24</v>
      </c>
      <c r="L192" s="5" t="s">
        <v>106</v>
      </c>
      <c r="M192" s="5" t="s">
        <v>5</v>
      </c>
      <c r="N192" s="5" t="s">
        <v>1316</v>
      </c>
      <c r="O192" s="6">
        <v>0.38</v>
      </c>
      <c r="P192" s="5" t="s">
        <v>3</v>
      </c>
      <c r="Q192" s="5" t="s">
        <v>70</v>
      </c>
      <c r="R192" s="5" t="s">
        <v>260</v>
      </c>
      <c r="S192" s="5" t="s">
        <v>584</v>
      </c>
      <c r="T192" s="5">
        <v>60653</v>
      </c>
      <c r="U192" s="8">
        <v>42019</v>
      </c>
      <c r="V192" s="29" t="str">
        <f>TEXT(Table_1[[#This Row],[Order Date]], "DDD")</f>
        <v>Thu</v>
      </c>
      <c r="W192" s="8">
        <v>42019</v>
      </c>
      <c r="X192" s="7">
        <f>Table_1[[#This Row],[Ship Date]]-Table_1[[#This Row],[Order Date]]</f>
        <v>0</v>
      </c>
      <c r="Y192" s="15">
        <v>-42.8536</v>
      </c>
      <c r="Z192" s="5">
        <v>48</v>
      </c>
      <c r="AA192" s="15">
        <v>447.89</v>
      </c>
      <c r="AB192" s="5">
        <v>37729</v>
      </c>
      <c r="AC192" s="5">
        <f>IF(COUNTIF($AB$2:AB192, AB192) = 1, 1, 0)</f>
        <v>1</v>
      </c>
      <c r="AD192" s="15">
        <f>'Formated Data'!$G192-'Formated Data'!$E192</f>
        <v>8.6</v>
      </c>
      <c r="AE192" s="5" t="str" cm="1">
        <f t="array" ref="AE192">_xlfn.IFS('Formated Data'!$Q192="Central","Chris",'Formated Data'!$Q192="East","Erin",'Formated Data'!$Q192="South","Sam",'Formated Data'!$Q192="West","William")</f>
        <v>Chris</v>
      </c>
    </row>
    <row r="193" spans="1:31" ht="15.75" customHeight="1" x14ac:dyDescent="0.45">
      <c r="A193" s="5">
        <v>1405</v>
      </c>
      <c r="B193" s="5">
        <f>IF(COUNTIF($A$2:A193, A193) = 1, 1, 0)</f>
        <v>1</v>
      </c>
      <c r="C193" s="5" t="s">
        <v>2748</v>
      </c>
      <c r="D193" s="5" t="s">
        <v>10</v>
      </c>
      <c r="E193" s="6">
        <v>0</v>
      </c>
      <c r="F193" s="6" t="str">
        <f>IF(Table_1[[#This Row],[Discount]] &gt; 0, "After Discount", " No Discount")</f>
        <v xml:space="preserve"> No Discount</v>
      </c>
      <c r="G193" s="6">
        <v>8.6</v>
      </c>
      <c r="H193" s="6">
        <v>6.19</v>
      </c>
      <c r="I193" s="5" t="s">
        <v>9</v>
      </c>
      <c r="J193" s="5" t="s">
        <v>39</v>
      </c>
      <c r="K193" s="5" t="s">
        <v>24</v>
      </c>
      <c r="L193" s="5" t="s">
        <v>106</v>
      </c>
      <c r="M193" s="5" t="s">
        <v>5</v>
      </c>
      <c r="N193" s="5" t="s">
        <v>1316</v>
      </c>
      <c r="O193" s="6">
        <v>0.38</v>
      </c>
      <c r="P193" s="5" t="s">
        <v>3</v>
      </c>
      <c r="Q193" s="5" t="s">
        <v>70</v>
      </c>
      <c r="R193" s="5" t="s">
        <v>160</v>
      </c>
      <c r="S193" s="5" t="s">
        <v>2747</v>
      </c>
      <c r="T193" s="5">
        <v>49017</v>
      </c>
      <c r="U193" s="8">
        <v>42019</v>
      </c>
      <c r="V193" s="29" t="str">
        <f>TEXT(Table_1[[#This Row],[Order Date]], "DDD")</f>
        <v>Thu</v>
      </c>
      <c r="W193" s="8">
        <v>42019</v>
      </c>
      <c r="X193" s="7">
        <f>Table_1[[#This Row],[Ship Date]]-Table_1[[#This Row],[Order Date]]</f>
        <v>0</v>
      </c>
      <c r="Y193" s="15">
        <v>-33.211539999999999</v>
      </c>
      <c r="Z193" s="5">
        <v>12</v>
      </c>
      <c r="AA193" s="15">
        <v>111.97</v>
      </c>
      <c r="AB193" s="5">
        <v>86144</v>
      </c>
      <c r="AC193" s="5">
        <f>IF(COUNTIF($AB$2:AB193, AB193) = 1, 1, 0)</f>
        <v>1</v>
      </c>
      <c r="AD193" s="15">
        <f>'Formated Data'!$G193-'Formated Data'!$E193</f>
        <v>8.6</v>
      </c>
      <c r="AE193" s="5" t="str" cm="1">
        <f t="array" ref="AE193">_xlfn.IFS('Formated Data'!$Q193="Central","Chris",'Formated Data'!$Q193="East","Erin",'Formated Data'!$Q193="South","Sam",'Formated Data'!$Q193="West","William")</f>
        <v>Chris</v>
      </c>
    </row>
    <row r="194" spans="1:31" ht="15.75" customHeight="1" x14ac:dyDescent="0.45">
      <c r="A194" s="5">
        <v>288</v>
      </c>
      <c r="B194" s="5">
        <f>IF(COUNTIF($A$2:A194, A194) = 1, 1, 0)</f>
        <v>1</v>
      </c>
      <c r="C194" s="5" t="s">
        <v>2812</v>
      </c>
      <c r="D194" s="5" t="s">
        <v>123</v>
      </c>
      <c r="E194" s="6">
        <v>0.09</v>
      </c>
      <c r="F194" s="6" t="str">
        <f>IF(Table_1[[#This Row],[Discount]] &gt; 0, "After Discount", " No Discount")</f>
        <v>After Discount</v>
      </c>
      <c r="G194" s="6">
        <v>28.48</v>
      </c>
      <c r="H194" s="6">
        <v>1.99</v>
      </c>
      <c r="I194" s="5" t="s">
        <v>9</v>
      </c>
      <c r="J194" s="5" t="s">
        <v>51</v>
      </c>
      <c r="K194" s="5" t="s">
        <v>7</v>
      </c>
      <c r="L194" s="5" t="s">
        <v>15</v>
      </c>
      <c r="M194" s="5" t="s">
        <v>50</v>
      </c>
      <c r="N194" s="5" t="s">
        <v>2261</v>
      </c>
      <c r="O194" s="6">
        <v>0.4</v>
      </c>
      <c r="P194" s="5" t="s">
        <v>3</v>
      </c>
      <c r="Q194" s="5" t="s">
        <v>70</v>
      </c>
      <c r="R194" s="5" t="s">
        <v>379</v>
      </c>
      <c r="S194" s="5" t="s">
        <v>2810</v>
      </c>
      <c r="T194" s="5">
        <v>67212</v>
      </c>
      <c r="U194" s="8">
        <v>42020</v>
      </c>
      <c r="V194" s="29" t="str">
        <f>TEXT(Table_1[[#This Row],[Order Date]], "DDD")</f>
        <v>Fri</v>
      </c>
      <c r="W194" s="8">
        <v>42023</v>
      </c>
      <c r="X194" s="7">
        <f>Table_1[[#This Row],[Ship Date]]-Table_1[[#This Row],[Order Date]]</f>
        <v>3</v>
      </c>
      <c r="Y194" s="15">
        <v>132.68700000000001</v>
      </c>
      <c r="Z194" s="5">
        <v>7</v>
      </c>
      <c r="AA194" s="15">
        <v>192.3</v>
      </c>
      <c r="AB194" s="5">
        <v>89762</v>
      </c>
      <c r="AC194" s="5">
        <f>IF(COUNTIF($AB$2:AB194, AB194) = 1, 1, 0)</f>
        <v>1</v>
      </c>
      <c r="AD194" s="15">
        <f>'Formated Data'!$G194-'Formated Data'!$E194</f>
        <v>28.39</v>
      </c>
      <c r="AE194" s="5" t="str" cm="1">
        <f t="array" ref="AE194">_xlfn.IFS('Formated Data'!$Q194="Central","Chris",'Formated Data'!$Q194="East","Erin",'Formated Data'!$Q194="South","Sam",'Formated Data'!$Q194="West","William")</f>
        <v>Chris</v>
      </c>
    </row>
    <row r="195" spans="1:31" ht="15.75" customHeight="1" x14ac:dyDescent="0.45">
      <c r="A195" s="5">
        <v>288</v>
      </c>
      <c r="B195" s="5">
        <f>IF(COUNTIF($A$2:A195, A195) = 1, 1, 0)</f>
        <v>0</v>
      </c>
      <c r="C195" s="5" t="s">
        <v>2812</v>
      </c>
      <c r="D195" s="5" t="s">
        <v>123</v>
      </c>
      <c r="E195" s="6">
        <v>0.08</v>
      </c>
      <c r="F195" s="6" t="str">
        <f>IF(Table_1[[#This Row],[Discount]] &gt; 0, "After Discount", " No Discount")</f>
        <v>After Discount</v>
      </c>
      <c r="G195" s="6">
        <v>65.989999999999995</v>
      </c>
      <c r="H195" s="6">
        <v>4.99</v>
      </c>
      <c r="I195" s="5" t="s">
        <v>17</v>
      </c>
      <c r="J195" s="5" t="s">
        <v>51</v>
      </c>
      <c r="K195" s="5" t="s">
        <v>7</v>
      </c>
      <c r="L195" s="5" t="s">
        <v>6</v>
      </c>
      <c r="M195" s="5" t="s">
        <v>5</v>
      </c>
      <c r="N195" s="5" t="s">
        <v>2811</v>
      </c>
      <c r="O195" s="6">
        <v>0.57999999999999996</v>
      </c>
      <c r="P195" s="5" t="s">
        <v>3</v>
      </c>
      <c r="Q195" s="5" t="s">
        <v>70</v>
      </c>
      <c r="R195" s="5" t="s">
        <v>379</v>
      </c>
      <c r="S195" s="5" t="s">
        <v>2810</v>
      </c>
      <c r="T195" s="5">
        <v>67212</v>
      </c>
      <c r="U195" s="8">
        <v>42020</v>
      </c>
      <c r="V195" s="29" t="str">
        <f>TEXT(Table_1[[#This Row],[Order Date]], "DDD")</f>
        <v>Fri</v>
      </c>
      <c r="W195" s="8">
        <v>42022</v>
      </c>
      <c r="X195" s="7">
        <f>Table_1[[#This Row],[Ship Date]]-Table_1[[#This Row],[Order Date]]</f>
        <v>2</v>
      </c>
      <c r="Y195" s="15">
        <v>496.89</v>
      </c>
      <c r="Z195" s="5">
        <v>14</v>
      </c>
      <c r="AA195" s="15">
        <v>748.1</v>
      </c>
      <c r="AB195" s="5">
        <v>89762</v>
      </c>
      <c r="AC195" s="5">
        <f>IF(COUNTIF($AB$2:AB195, AB195) = 1, 1, 0)</f>
        <v>0</v>
      </c>
      <c r="AD195" s="15">
        <f>'Formated Data'!$G195-'Formated Data'!$E195</f>
        <v>65.91</v>
      </c>
      <c r="AE195" s="5" t="str" cm="1">
        <f t="array" ref="AE195">_xlfn.IFS('Formated Data'!$Q195="Central","Chris",'Formated Data'!$Q195="East","Erin",'Formated Data'!$Q195="South","Sam",'Formated Data'!$Q195="West","William")</f>
        <v>Chris</v>
      </c>
    </row>
    <row r="196" spans="1:31" ht="15.75" customHeight="1" x14ac:dyDescent="0.45">
      <c r="A196" s="5">
        <v>1603</v>
      </c>
      <c r="B196" s="5">
        <f>IF(COUNTIF($A$2:A196, A196) = 1, 1, 0)</f>
        <v>1</v>
      </c>
      <c r="C196" s="5" t="s">
        <v>2808</v>
      </c>
      <c r="D196" s="5" t="s">
        <v>123</v>
      </c>
      <c r="E196" s="6">
        <v>0.09</v>
      </c>
      <c r="F196" s="6" t="str">
        <f>IF(Table_1[[#This Row],[Discount]] &gt; 0, "After Discount", " No Discount")</f>
        <v>After Discount</v>
      </c>
      <c r="G196" s="6">
        <v>2.1800000000000002</v>
      </c>
      <c r="H196" s="6">
        <v>0.78</v>
      </c>
      <c r="I196" s="5" t="s">
        <v>9</v>
      </c>
      <c r="J196" s="5" t="s">
        <v>51</v>
      </c>
      <c r="K196" s="5" t="s">
        <v>24</v>
      </c>
      <c r="L196" s="5" t="s">
        <v>61</v>
      </c>
      <c r="M196" s="5" t="s">
        <v>37</v>
      </c>
      <c r="N196" s="5" t="s">
        <v>2809</v>
      </c>
      <c r="O196" s="6">
        <v>0.52</v>
      </c>
      <c r="P196" s="5" t="s">
        <v>3</v>
      </c>
      <c r="Q196" s="5" t="s">
        <v>2</v>
      </c>
      <c r="R196" s="5" t="s">
        <v>1</v>
      </c>
      <c r="S196" s="5" t="s">
        <v>2324</v>
      </c>
      <c r="T196" s="5">
        <v>11598</v>
      </c>
      <c r="U196" s="8">
        <v>42020</v>
      </c>
      <c r="V196" s="29" t="str">
        <f>TEXT(Table_1[[#This Row],[Order Date]], "DDD")</f>
        <v>Fri</v>
      </c>
      <c r="W196" s="8">
        <v>42022</v>
      </c>
      <c r="X196" s="7">
        <f>Table_1[[#This Row],[Ship Date]]-Table_1[[#This Row],[Order Date]]</f>
        <v>2</v>
      </c>
      <c r="Y196" s="15">
        <v>2.4548000000000001</v>
      </c>
      <c r="Z196" s="5">
        <v>9</v>
      </c>
      <c r="AA196" s="15">
        <v>19.12</v>
      </c>
      <c r="AB196" s="5">
        <v>89679</v>
      </c>
      <c r="AC196" s="5">
        <f>IF(COUNTIF($AB$2:AB196, AB196) = 1, 1, 0)</f>
        <v>1</v>
      </c>
      <c r="AD196" s="15">
        <f>'Formated Data'!$G196-'Formated Data'!$E196</f>
        <v>2.0900000000000003</v>
      </c>
      <c r="AE196" s="5" t="str" cm="1">
        <f t="array" ref="AE196">_xlfn.IFS('Formated Data'!$Q196="Central","Chris",'Formated Data'!$Q196="East","Erin",'Formated Data'!$Q196="South","Sam",'Formated Data'!$Q196="West","William")</f>
        <v>Erin</v>
      </c>
    </row>
    <row r="197" spans="1:31" ht="15.75" customHeight="1" x14ac:dyDescent="0.45">
      <c r="A197" s="5">
        <v>1603</v>
      </c>
      <c r="B197" s="5">
        <f>IF(COUNTIF($A$2:A197, A197) = 1, 1, 0)</f>
        <v>0</v>
      </c>
      <c r="C197" s="5" t="s">
        <v>2808</v>
      </c>
      <c r="D197" s="5" t="s">
        <v>123</v>
      </c>
      <c r="E197" s="6">
        <v>0.05</v>
      </c>
      <c r="F197" s="6" t="str">
        <f>IF(Table_1[[#This Row],[Discount]] &gt; 0, "After Discount", " No Discount")</f>
        <v>After Discount</v>
      </c>
      <c r="G197" s="6">
        <v>179.29</v>
      </c>
      <c r="H197" s="6">
        <v>29.21</v>
      </c>
      <c r="I197" s="5" t="s">
        <v>119</v>
      </c>
      <c r="J197" s="5" t="s">
        <v>51</v>
      </c>
      <c r="K197" s="5" t="s">
        <v>29</v>
      </c>
      <c r="L197" s="5" t="s">
        <v>165</v>
      </c>
      <c r="M197" s="5" t="s">
        <v>117</v>
      </c>
      <c r="N197" s="5" t="s">
        <v>231</v>
      </c>
      <c r="O197" s="6">
        <v>0.76</v>
      </c>
      <c r="P197" s="5" t="s">
        <v>3</v>
      </c>
      <c r="Q197" s="5" t="s">
        <v>2</v>
      </c>
      <c r="R197" s="5" t="s">
        <v>1</v>
      </c>
      <c r="S197" s="5" t="s">
        <v>2324</v>
      </c>
      <c r="T197" s="5">
        <v>11598</v>
      </c>
      <c r="U197" s="8">
        <v>42020</v>
      </c>
      <c r="V197" s="29" t="str">
        <f>TEXT(Table_1[[#This Row],[Order Date]], "DDD")</f>
        <v>Fri</v>
      </c>
      <c r="W197" s="8">
        <v>42022</v>
      </c>
      <c r="X197" s="7">
        <f>Table_1[[#This Row],[Ship Date]]-Table_1[[#This Row],[Order Date]]</f>
        <v>2</v>
      </c>
      <c r="Y197" s="15">
        <v>-537.27977731999999</v>
      </c>
      <c r="Z197" s="5">
        <v>1</v>
      </c>
      <c r="AA197" s="15">
        <v>186.64</v>
      </c>
      <c r="AB197" s="5">
        <v>89679</v>
      </c>
      <c r="AC197" s="5">
        <f>IF(COUNTIF($AB$2:AB197, AB197) = 1, 1, 0)</f>
        <v>0</v>
      </c>
      <c r="AD197" s="15">
        <f>'Formated Data'!$G197-'Formated Data'!$E197</f>
        <v>179.23999999999998</v>
      </c>
      <c r="AE197" s="5" t="str" cm="1">
        <f t="array" ref="AE197">_xlfn.IFS('Formated Data'!$Q197="Central","Chris",'Formated Data'!$Q197="East","Erin",'Formated Data'!$Q197="South","Sam",'Formated Data'!$Q197="West","William")</f>
        <v>Erin</v>
      </c>
    </row>
    <row r="198" spans="1:31" ht="15.75" customHeight="1" x14ac:dyDescent="0.45">
      <c r="A198" s="5">
        <v>2924</v>
      </c>
      <c r="B198" s="5">
        <f>IF(COUNTIF($A$2:A198, A198) = 1, 1, 0)</f>
        <v>1</v>
      </c>
      <c r="C198" s="5" t="s">
        <v>2807</v>
      </c>
      <c r="D198" s="5" t="s">
        <v>123</v>
      </c>
      <c r="E198" s="6">
        <v>0.02</v>
      </c>
      <c r="F198" s="6" t="str">
        <f>IF(Table_1[[#This Row],[Discount]] &gt; 0, "After Discount", " No Discount")</f>
        <v>After Discount</v>
      </c>
      <c r="G198" s="6">
        <v>110.98</v>
      </c>
      <c r="H198" s="6">
        <v>13.99</v>
      </c>
      <c r="I198" s="5" t="s">
        <v>9</v>
      </c>
      <c r="J198" s="5" t="s">
        <v>8</v>
      </c>
      <c r="K198" s="5" t="s">
        <v>29</v>
      </c>
      <c r="L198" s="5" t="s">
        <v>28</v>
      </c>
      <c r="M198" s="5" t="s">
        <v>97</v>
      </c>
      <c r="N198" s="5" t="s">
        <v>759</v>
      </c>
      <c r="O198" s="6">
        <v>0.69</v>
      </c>
      <c r="P198" s="5" t="s">
        <v>3</v>
      </c>
      <c r="Q198" s="5" t="s">
        <v>2</v>
      </c>
      <c r="R198" s="5" t="s">
        <v>81</v>
      </c>
      <c r="S198" s="5" t="s">
        <v>2805</v>
      </c>
      <c r="T198" s="5">
        <v>20707</v>
      </c>
      <c r="U198" s="8">
        <v>42020</v>
      </c>
      <c r="V198" s="29" t="str">
        <f>TEXT(Table_1[[#This Row],[Order Date]], "DDD")</f>
        <v>Fri</v>
      </c>
      <c r="W198" s="8">
        <v>42022</v>
      </c>
      <c r="X198" s="7">
        <f>Table_1[[#This Row],[Ship Date]]-Table_1[[#This Row],[Order Date]]</f>
        <v>2</v>
      </c>
      <c r="Y198" s="15">
        <v>-106.3424</v>
      </c>
      <c r="Z198" s="5">
        <v>2</v>
      </c>
      <c r="AA198" s="15">
        <v>226.53</v>
      </c>
      <c r="AB198" s="5">
        <v>86591</v>
      </c>
      <c r="AC198" s="5">
        <f>IF(COUNTIF($AB$2:AB198, AB198) = 1, 1, 0)</f>
        <v>1</v>
      </c>
      <c r="AD198" s="15">
        <f>'Formated Data'!$G198-'Formated Data'!$E198</f>
        <v>110.96000000000001</v>
      </c>
      <c r="AE198" s="5" t="str" cm="1">
        <f t="array" ref="AE198">_xlfn.IFS('Formated Data'!$Q198="Central","Chris",'Formated Data'!$Q198="East","Erin",'Formated Data'!$Q198="South","Sam",'Formated Data'!$Q198="West","William")</f>
        <v>Erin</v>
      </c>
    </row>
    <row r="199" spans="1:31" ht="15.75" customHeight="1" x14ac:dyDescent="0.45">
      <c r="A199" s="5">
        <v>2924</v>
      </c>
      <c r="B199" s="5">
        <f>IF(COUNTIF($A$2:A199, A199) = 1, 1, 0)</f>
        <v>0</v>
      </c>
      <c r="C199" s="5" t="s">
        <v>2807</v>
      </c>
      <c r="D199" s="5" t="s">
        <v>123</v>
      </c>
      <c r="E199" s="6">
        <v>0.01</v>
      </c>
      <c r="F199" s="6" t="str">
        <f>IF(Table_1[[#This Row],[Discount]] &gt; 0, "After Discount", " No Discount")</f>
        <v>After Discount</v>
      </c>
      <c r="G199" s="6">
        <v>8.01</v>
      </c>
      <c r="H199" s="6">
        <v>2.87</v>
      </c>
      <c r="I199" s="5" t="s">
        <v>9</v>
      </c>
      <c r="J199" s="5" t="s">
        <v>8</v>
      </c>
      <c r="K199" s="5" t="s">
        <v>24</v>
      </c>
      <c r="L199" s="5" t="s">
        <v>38</v>
      </c>
      <c r="M199" s="5" t="s">
        <v>37</v>
      </c>
      <c r="N199" s="5" t="s">
        <v>2806</v>
      </c>
      <c r="O199" s="6">
        <v>0.4</v>
      </c>
      <c r="P199" s="5" t="s">
        <v>3</v>
      </c>
      <c r="Q199" s="5" t="s">
        <v>2</v>
      </c>
      <c r="R199" s="5" t="s">
        <v>81</v>
      </c>
      <c r="S199" s="5" t="s">
        <v>2805</v>
      </c>
      <c r="T199" s="5">
        <v>20707</v>
      </c>
      <c r="U199" s="8">
        <v>42020</v>
      </c>
      <c r="V199" s="29" t="str">
        <f>TEXT(Table_1[[#This Row],[Order Date]], "DDD")</f>
        <v>Fri</v>
      </c>
      <c r="W199" s="8">
        <v>42022</v>
      </c>
      <c r="X199" s="7">
        <f>Table_1[[#This Row],[Ship Date]]-Table_1[[#This Row],[Order Date]]</f>
        <v>2</v>
      </c>
      <c r="Y199" s="15">
        <v>44.976799999999997</v>
      </c>
      <c r="Z199" s="5">
        <v>8</v>
      </c>
      <c r="AA199" s="15">
        <v>68.650000000000006</v>
      </c>
      <c r="AB199" s="5">
        <v>86591</v>
      </c>
      <c r="AC199" s="5">
        <f>IF(COUNTIF($AB$2:AB199, AB199) = 1, 1, 0)</f>
        <v>0</v>
      </c>
      <c r="AD199" s="15">
        <f>'Formated Data'!$G199-'Formated Data'!$E199</f>
        <v>8</v>
      </c>
      <c r="AE199" s="5" t="str" cm="1">
        <f t="array" ref="AE199">_xlfn.IFS('Formated Data'!$Q199="Central","Chris",'Formated Data'!$Q199="East","Erin",'Formated Data'!$Q199="South","Sam",'Formated Data'!$Q199="West","William")</f>
        <v>Erin</v>
      </c>
    </row>
    <row r="200" spans="1:31" ht="15.75" customHeight="1" x14ac:dyDescent="0.45">
      <c r="A200" s="5">
        <v>202</v>
      </c>
      <c r="B200" s="5">
        <f>IF(COUNTIF($A$2:A200, A200) = 1, 1, 0)</f>
        <v>1</v>
      </c>
      <c r="C200" s="5" t="s">
        <v>1428</v>
      </c>
      <c r="D200" s="5" t="s">
        <v>56</v>
      </c>
      <c r="E200" s="6">
        <v>0.03</v>
      </c>
      <c r="F200" s="6" t="str">
        <f>IF(Table_1[[#This Row],[Discount]] &gt; 0, "After Discount", " No Discount")</f>
        <v>After Discount</v>
      </c>
      <c r="G200" s="6">
        <v>7.37</v>
      </c>
      <c r="H200" s="6">
        <v>5.53</v>
      </c>
      <c r="I200" s="5" t="s">
        <v>9</v>
      </c>
      <c r="J200" s="5" t="s">
        <v>39</v>
      </c>
      <c r="K200" s="5" t="s">
        <v>7</v>
      </c>
      <c r="L200" s="5" t="s">
        <v>15</v>
      </c>
      <c r="M200" s="5" t="s">
        <v>50</v>
      </c>
      <c r="N200" s="5" t="s">
        <v>1069</v>
      </c>
      <c r="O200" s="6">
        <v>0.69</v>
      </c>
      <c r="P200" s="5" t="s">
        <v>3</v>
      </c>
      <c r="Q200" s="5" t="s">
        <v>70</v>
      </c>
      <c r="R200" s="5" t="s">
        <v>273</v>
      </c>
      <c r="S200" s="5" t="s">
        <v>1427</v>
      </c>
      <c r="T200" s="5">
        <v>74006</v>
      </c>
      <c r="U200" s="8">
        <v>42020</v>
      </c>
      <c r="V200" s="29" t="str">
        <f>TEXT(Table_1[[#This Row],[Order Date]], "DDD")</f>
        <v>Fri</v>
      </c>
      <c r="W200" s="8">
        <v>42022</v>
      </c>
      <c r="X200" s="7">
        <f>Table_1[[#This Row],[Ship Date]]-Table_1[[#This Row],[Order Date]]</f>
        <v>2</v>
      </c>
      <c r="Y200" s="15">
        <v>-133.69999999999999</v>
      </c>
      <c r="Z200" s="5">
        <v>11</v>
      </c>
      <c r="AA200" s="15">
        <v>85.79</v>
      </c>
      <c r="AB200" s="5">
        <v>88972</v>
      </c>
      <c r="AC200" s="5">
        <f>IF(COUNTIF($AB$2:AB200, AB200) = 1, 1, 0)</f>
        <v>1</v>
      </c>
      <c r="AD200" s="15">
        <f>'Formated Data'!$G200-'Formated Data'!$E200</f>
        <v>7.34</v>
      </c>
      <c r="AE200" s="5" t="str" cm="1">
        <f t="array" ref="AE200">_xlfn.IFS('Formated Data'!$Q200="Central","Chris",'Formated Data'!$Q200="East","Erin",'Formated Data'!$Q200="South","Sam",'Formated Data'!$Q200="West","William")</f>
        <v>Chris</v>
      </c>
    </row>
    <row r="201" spans="1:31" ht="15.75" customHeight="1" x14ac:dyDescent="0.45">
      <c r="A201" s="5">
        <v>665</v>
      </c>
      <c r="B201" s="5">
        <f>IF(COUNTIF($A$2:A201, A201) = 1, 1, 0)</f>
        <v>1</v>
      </c>
      <c r="C201" s="5" t="s">
        <v>1560</v>
      </c>
      <c r="D201" s="5" t="s">
        <v>30</v>
      </c>
      <c r="E201" s="6">
        <v>0.04</v>
      </c>
      <c r="F201" s="6" t="str">
        <f>IF(Table_1[[#This Row],[Discount]] &gt; 0, "After Discount", " No Discount")</f>
        <v>After Discount</v>
      </c>
      <c r="G201" s="6">
        <v>22.72</v>
      </c>
      <c r="H201" s="6">
        <v>8.99</v>
      </c>
      <c r="I201" s="5" t="s">
        <v>9</v>
      </c>
      <c r="J201" s="5" t="s">
        <v>39</v>
      </c>
      <c r="K201" s="5" t="s">
        <v>29</v>
      </c>
      <c r="L201" s="5" t="s">
        <v>28</v>
      </c>
      <c r="M201" s="5" t="s">
        <v>50</v>
      </c>
      <c r="N201" s="5" t="s">
        <v>148</v>
      </c>
      <c r="O201" s="6">
        <v>0.44</v>
      </c>
      <c r="P201" s="5" t="s">
        <v>3</v>
      </c>
      <c r="Q201" s="5" t="s">
        <v>21</v>
      </c>
      <c r="R201" s="5" t="s">
        <v>91</v>
      </c>
      <c r="S201" s="5" t="s">
        <v>1121</v>
      </c>
      <c r="T201" s="5">
        <v>37130</v>
      </c>
      <c r="U201" s="8">
        <v>42020</v>
      </c>
      <c r="V201" s="29" t="str">
        <f>TEXT(Table_1[[#This Row],[Order Date]], "DDD")</f>
        <v>Fri</v>
      </c>
      <c r="W201" s="8">
        <v>42024</v>
      </c>
      <c r="X201" s="7">
        <f>Table_1[[#This Row],[Ship Date]]-Table_1[[#This Row],[Order Date]]</f>
        <v>4</v>
      </c>
      <c r="Y201" s="15">
        <v>-678.49599999999998</v>
      </c>
      <c r="Z201" s="5">
        <v>9</v>
      </c>
      <c r="AA201" s="15">
        <v>202.41</v>
      </c>
      <c r="AB201" s="5">
        <v>88677</v>
      </c>
      <c r="AC201" s="5">
        <f>IF(COUNTIF($AB$2:AB201, AB201) = 1, 1, 0)</f>
        <v>1</v>
      </c>
      <c r="AD201" s="15">
        <f>'Formated Data'!$G201-'Formated Data'!$E201</f>
        <v>22.68</v>
      </c>
      <c r="AE201" s="5" t="str" cm="1">
        <f t="array" ref="AE201">_xlfn.IFS('Formated Data'!$Q201="Central","Chris",'Formated Data'!$Q201="East","Erin",'Formated Data'!$Q201="South","Sam",'Formated Data'!$Q201="West","William")</f>
        <v>Sam</v>
      </c>
    </row>
    <row r="202" spans="1:31" ht="15.75" customHeight="1" x14ac:dyDescent="0.45">
      <c r="A202" s="5">
        <v>667</v>
      </c>
      <c r="B202" s="5">
        <f>IF(COUNTIF($A$2:A202, A202) = 1, 1, 0)</f>
        <v>1</v>
      </c>
      <c r="C202" s="5" t="s">
        <v>1488</v>
      </c>
      <c r="D202" s="5" t="s">
        <v>30</v>
      </c>
      <c r="E202" s="6">
        <v>0.04</v>
      </c>
      <c r="F202" s="6" t="str">
        <f>IF(Table_1[[#This Row],[Discount]] &gt; 0, "After Discount", " No Discount")</f>
        <v>After Discount</v>
      </c>
      <c r="G202" s="6">
        <v>22.72</v>
      </c>
      <c r="H202" s="6">
        <v>8.99</v>
      </c>
      <c r="I202" s="5" t="s">
        <v>9</v>
      </c>
      <c r="J202" s="5" t="s">
        <v>39</v>
      </c>
      <c r="K202" s="5" t="s">
        <v>29</v>
      </c>
      <c r="L202" s="5" t="s">
        <v>28</v>
      </c>
      <c r="M202" s="5" t="s">
        <v>50</v>
      </c>
      <c r="N202" s="5" t="s">
        <v>148</v>
      </c>
      <c r="O202" s="6">
        <v>0.44</v>
      </c>
      <c r="P202" s="5" t="s">
        <v>3</v>
      </c>
      <c r="Q202" s="5" t="s">
        <v>70</v>
      </c>
      <c r="R202" s="5" t="s">
        <v>69</v>
      </c>
      <c r="S202" s="5" t="s">
        <v>617</v>
      </c>
      <c r="T202" s="5">
        <v>75203</v>
      </c>
      <c r="U202" s="8">
        <v>42020</v>
      </c>
      <c r="V202" s="29" t="str">
        <f>TEXT(Table_1[[#This Row],[Order Date]], "DDD")</f>
        <v>Fri</v>
      </c>
      <c r="W202" s="8">
        <v>42024</v>
      </c>
      <c r="X202" s="7">
        <f>Table_1[[#This Row],[Ship Date]]-Table_1[[#This Row],[Order Date]]</f>
        <v>4</v>
      </c>
      <c r="Y202" s="15">
        <v>70.028000000000006</v>
      </c>
      <c r="Z202" s="5">
        <v>37</v>
      </c>
      <c r="AA202" s="15">
        <v>832.14</v>
      </c>
      <c r="AB202" s="5">
        <v>22147</v>
      </c>
      <c r="AC202" s="5">
        <f>IF(COUNTIF($AB$2:AB202, AB202) = 1, 1, 0)</f>
        <v>1</v>
      </c>
      <c r="AD202" s="15">
        <f>'Formated Data'!$G202-'Formated Data'!$E202</f>
        <v>22.68</v>
      </c>
      <c r="AE202" s="5" t="str" cm="1">
        <f t="array" ref="AE202">_xlfn.IFS('Formated Data'!$Q202="Central","Chris",'Formated Data'!$Q202="East","Erin",'Formated Data'!$Q202="South","Sam",'Formated Data'!$Q202="West","William")</f>
        <v>Chris</v>
      </c>
    </row>
    <row r="203" spans="1:31" ht="15.75" customHeight="1" x14ac:dyDescent="0.45">
      <c r="A203" s="5">
        <v>3385</v>
      </c>
      <c r="B203" s="5">
        <f>IF(COUNTIF($A$2:A203, A203) = 1, 1, 0)</f>
        <v>1</v>
      </c>
      <c r="C203" s="5" t="s">
        <v>2803</v>
      </c>
      <c r="D203" s="5" t="s">
        <v>30</v>
      </c>
      <c r="E203" s="6">
        <v>0.04</v>
      </c>
      <c r="F203" s="6" t="str">
        <f>IF(Table_1[[#This Row],[Discount]] &gt; 0, "After Discount", " No Discount")</f>
        <v>After Discount</v>
      </c>
      <c r="G203" s="6">
        <v>2.98</v>
      </c>
      <c r="H203" s="6">
        <v>2.0299999999999998</v>
      </c>
      <c r="I203" s="5" t="s">
        <v>17</v>
      </c>
      <c r="J203" s="5" t="s">
        <v>39</v>
      </c>
      <c r="K203" s="5" t="s">
        <v>24</v>
      </c>
      <c r="L203" s="5" t="s">
        <v>79</v>
      </c>
      <c r="M203" s="5" t="s">
        <v>37</v>
      </c>
      <c r="N203" s="5" t="s">
        <v>2804</v>
      </c>
      <c r="O203" s="6">
        <v>0.56999999999999995</v>
      </c>
      <c r="P203" s="5" t="s">
        <v>3</v>
      </c>
      <c r="Q203" s="5" t="s">
        <v>2</v>
      </c>
      <c r="R203" s="5" t="s">
        <v>13</v>
      </c>
      <c r="S203" s="5" t="s">
        <v>2802</v>
      </c>
      <c r="T203" s="5">
        <v>44512</v>
      </c>
      <c r="U203" s="8">
        <v>42020</v>
      </c>
      <c r="V203" s="29" t="str">
        <f>TEXT(Table_1[[#This Row],[Order Date]], "DDD")</f>
        <v>Fri</v>
      </c>
      <c r="W203" s="8">
        <v>42020</v>
      </c>
      <c r="X203" s="7">
        <f>Table_1[[#This Row],[Ship Date]]-Table_1[[#This Row],[Order Date]]</f>
        <v>0</v>
      </c>
      <c r="Y203" s="15">
        <v>-22.01</v>
      </c>
      <c r="Z203" s="5">
        <v>5</v>
      </c>
      <c r="AA203" s="15">
        <v>15.7</v>
      </c>
      <c r="AB203" s="5">
        <v>88745</v>
      </c>
      <c r="AC203" s="5">
        <f>IF(COUNTIF($AB$2:AB203, AB203) = 1, 1, 0)</f>
        <v>1</v>
      </c>
      <c r="AD203" s="15">
        <f>'Formated Data'!$G203-'Formated Data'!$E203</f>
        <v>2.94</v>
      </c>
      <c r="AE203" s="5" t="str" cm="1">
        <f t="array" ref="AE203">_xlfn.IFS('Formated Data'!$Q203="Central","Chris",'Formated Data'!$Q203="East","Erin",'Formated Data'!$Q203="South","Sam",'Formated Data'!$Q203="West","William")</f>
        <v>Erin</v>
      </c>
    </row>
    <row r="204" spans="1:31" ht="15.75" customHeight="1" x14ac:dyDescent="0.45">
      <c r="A204" s="5">
        <v>3385</v>
      </c>
      <c r="B204" s="5">
        <f>IF(COUNTIF($A$2:A204, A204) = 1, 1, 0)</f>
        <v>0</v>
      </c>
      <c r="C204" s="5" t="s">
        <v>2803</v>
      </c>
      <c r="D204" s="5" t="s">
        <v>30</v>
      </c>
      <c r="E204" s="6">
        <v>0.01</v>
      </c>
      <c r="F204" s="6" t="str">
        <f>IF(Table_1[[#This Row],[Discount]] &gt; 0, "After Discount", " No Discount")</f>
        <v>After Discount</v>
      </c>
      <c r="G204" s="6">
        <v>125.99</v>
      </c>
      <c r="H204" s="6">
        <v>8.99</v>
      </c>
      <c r="I204" s="5" t="s">
        <v>9</v>
      </c>
      <c r="J204" s="5" t="s">
        <v>39</v>
      </c>
      <c r="K204" s="5" t="s">
        <v>7</v>
      </c>
      <c r="L204" s="5" t="s">
        <v>6</v>
      </c>
      <c r="M204" s="5" t="s">
        <v>5</v>
      </c>
      <c r="N204" s="5" t="s">
        <v>1573</v>
      </c>
      <c r="O204" s="6">
        <v>0.59</v>
      </c>
      <c r="P204" s="5" t="s">
        <v>3</v>
      </c>
      <c r="Q204" s="5" t="s">
        <v>2</v>
      </c>
      <c r="R204" s="5" t="s">
        <v>13</v>
      </c>
      <c r="S204" s="5" t="s">
        <v>2802</v>
      </c>
      <c r="T204" s="5">
        <v>44512</v>
      </c>
      <c r="U204" s="8">
        <v>42020</v>
      </c>
      <c r="V204" s="29" t="str">
        <f>TEXT(Table_1[[#This Row],[Order Date]], "DDD")</f>
        <v>Fri</v>
      </c>
      <c r="W204" s="8">
        <v>42025</v>
      </c>
      <c r="X204" s="7">
        <f>Table_1[[#This Row],[Ship Date]]-Table_1[[#This Row],[Order Date]]</f>
        <v>5</v>
      </c>
      <c r="Y204" s="15">
        <v>426.46032000000002</v>
      </c>
      <c r="Z204" s="5">
        <v>6</v>
      </c>
      <c r="AA204" s="15">
        <v>680.65</v>
      </c>
      <c r="AB204" s="5">
        <v>88745</v>
      </c>
      <c r="AC204" s="5">
        <f>IF(COUNTIF($AB$2:AB204, AB204) = 1, 1, 0)</f>
        <v>0</v>
      </c>
      <c r="AD204" s="15">
        <f>'Formated Data'!$G204-'Formated Data'!$E204</f>
        <v>125.97999999999999</v>
      </c>
      <c r="AE204" s="5" t="str" cm="1">
        <f t="array" ref="AE204">_xlfn.IFS('Formated Data'!$Q204="Central","Chris",'Formated Data'!$Q204="East","Erin",'Formated Data'!$Q204="South","Sam",'Formated Data'!$Q204="West","William")</f>
        <v>Erin</v>
      </c>
    </row>
    <row r="205" spans="1:31" ht="15.75" customHeight="1" x14ac:dyDescent="0.45">
      <c r="A205" s="5">
        <v>1697</v>
      </c>
      <c r="B205" s="5">
        <f>IF(COUNTIF($A$2:A205, A205) = 1, 1, 0)</f>
        <v>1</v>
      </c>
      <c r="C205" s="5" t="s">
        <v>2801</v>
      </c>
      <c r="D205" s="5" t="s">
        <v>72</v>
      </c>
      <c r="E205" s="6">
        <v>0</v>
      </c>
      <c r="F205" s="6" t="str">
        <f>IF(Table_1[[#This Row],[Discount]] &gt; 0, "After Discount", " No Discount")</f>
        <v xml:space="preserve"> No Discount</v>
      </c>
      <c r="G205" s="6">
        <v>13.43</v>
      </c>
      <c r="H205" s="6">
        <v>5.5</v>
      </c>
      <c r="I205" s="5" t="s">
        <v>9</v>
      </c>
      <c r="J205" s="5" t="s">
        <v>16</v>
      </c>
      <c r="K205" s="5" t="s">
        <v>24</v>
      </c>
      <c r="L205" s="5" t="s">
        <v>23</v>
      </c>
      <c r="M205" s="5" t="s">
        <v>5</v>
      </c>
      <c r="N205" s="5" t="s">
        <v>1735</v>
      </c>
      <c r="O205" s="6">
        <v>0.56999999999999995</v>
      </c>
      <c r="P205" s="5" t="s">
        <v>3</v>
      </c>
      <c r="Q205" s="5" t="s">
        <v>21</v>
      </c>
      <c r="R205" s="5" t="s">
        <v>206</v>
      </c>
      <c r="S205" s="5" t="s">
        <v>2800</v>
      </c>
      <c r="T205" s="5">
        <v>71901</v>
      </c>
      <c r="U205" s="8">
        <v>42020</v>
      </c>
      <c r="V205" s="29" t="str">
        <f>TEXT(Table_1[[#This Row],[Order Date]], "DDD")</f>
        <v>Fri</v>
      </c>
      <c r="W205" s="8">
        <v>42021</v>
      </c>
      <c r="X205" s="7">
        <f>Table_1[[#This Row],[Ship Date]]-Table_1[[#This Row],[Order Date]]</f>
        <v>1</v>
      </c>
      <c r="Y205" s="15">
        <v>-253.77799999999999</v>
      </c>
      <c r="Z205" s="5">
        <v>9</v>
      </c>
      <c r="AA205" s="15">
        <v>129.54</v>
      </c>
      <c r="AB205" s="5">
        <v>86338</v>
      </c>
      <c r="AC205" s="5">
        <f>IF(COUNTIF($AB$2:AB205, AB205) = 1, 1, 0)</f>
        <v>1</v>
      </c>
      <c r="AD205" s="15">
        <f>'Formated Data'!$G205-'Formated Data'!$E205</f>
        <v>13.43</v>
      </c>
      <c r="AE205" s="5" t="str" cm="1">
        <f t="array" ref="AE205">_xlfn.IFS('Formated Data'!$Q205="Central","Chris",'Formated Data'!$Q205="East","Erin",'Formated Data'!$Q205="South","Sam",'Formated Data'!$Q205="West","William")</f>
        <v>Sam</v>
      </c>
    </row>
    <row r="206" spans="1:31" ht="15.75" customHeight="1" x14ac:dyDescent="0.45">
      <c r="A206" s="5">
        <v>3133</v>
      </c>
      <c r="B206" s="5">
        <f>IF(COUNTIF($A$2:A206, A206) = 1, 1, 0)</f>
        <v>1</v>
      </c>
      <c r="C206" s="5" t="s">
        <v>2226</v>
      </c>
      <c r="D206" s="5" t="s">
        <v>72</v>
      </c>
      <c r="E206" s="6">
        <v>0.1</v>
      </c>
      <c r="F206" s="6" t="str">
        <f>IF(Table_1[[#This Row],[Discount]] &gt; 0, "After Discount", " No Discount")</f>
        <v>After Discount</v>
      </c>
      <c r="G206" s="6">
        <v>5.81</v>
      </c>
      <c r="H206" s="6">
        <v>8.49</v>
      </c>
      <c r="I206" s="5" t="s">
        <v>9</v>
      </c>
      <c r="J206" s="5" t="s">
        <v>39</v>
      </c>
      <c r="K206" s="5" t="s">
        <v>24</v>
      </c>
      <c r="L206" s="5" t="s">
        <v>106</v>
      </c>
      <c r="M206" s="5" t="s">
        <v>5</v>
      </c>
      <c r="N206" s="5" t="s">
        <v>2368</v>
      </c>
      <c r="O206" s="6">
        <v>0.39</v>
      </c>
      <c r="P206" s="5" t="s">
        <v>3</v>
      </c>
      <c r="Q206" s="5" t="s">
        <v>70</v>
      </c>
      <c r="R206" s="5" t="s">
        <v>260</v>
      </c>
      <c r="S206" s="5" t="s">
        <v>2224</v>
      </c>
      <c r="T206" s="5">
        <v>60540</v>
      </c>
      <c r="U206" s="8">
        <v>42020</v>
      </c>
      <c r="V206" s="29" t="str">
        <f>TEXT(Table_1[[#This Row],[Order Date]], "DDD")</f>
        <v>Fri</v>
      </c>
      <c r="W206" s="8">
        <v>42021</v>
      </c>
      <c r="X206" s="7">
        <f>Table_1[[#This Row],[Ship Date]]-Table_1[[#This Row],[Order Date]]</f>
        <v>1</v>
      </c>
      <c r="Y206" s="15">
        <v>-350.43950000000001</v>
      </c>
      <c r="Z206" s="5">
        <v>12</v>
      </c>
      <c r="AA206" s="15">
        <v>64.959999999999994</v>
      </c>
      <c r="AB206" s="5">
        <v>86789</v>
      </c>
      <c r="AC206" s="5">
        <f>IF(COUNTIF($AB$2:AB206, AB206) = 1, 1, 0)</f>
        <v>1</v>
      </c>
      <c r="AD206" s="15">
        <f>'Formated Data'!$G206-'Formated Data'!$E206</f>
        <v>5.71</v>
      </c>
      <c r="AE206" s="5" t="str" cm="1">
        <f t="array" ref="AE206">_xlfn.IFS('Formated Data'!$Q206="Central","Chris",'Formated Data'!$Q206="East","Erin",'Formated Data'!$Q206="South","Sam",'Formated Data'!$Q206="West","William")</f>
        <v>Chris</v>
      </c>
    </row>
    <row r="207" spans="1:31" ht="15.75" customHeight="1" x14ac:dyDescent="0.45">
      <c r="A207" s="5">
        <v>3133</v>
      </c>
      <c r="B207" s="5">
        <f>IF(COUNTIF($A$2:A207, A207) = 1, 1, 0)</f>
        <v>0</v>
      </c>
      <c r="C207" s="5" t="s">
        <v>2226</v>
      </c>
      <c r="D207" s="5" t="s">
        <v>72</v>
      </c>
      <c r="E207" s="6">
        <v>0.03</v>
      </c>
      <c r="F207" s="6" t="str">
        <f>IF(Table_1[[#This Row],[Discount]] &gt; 0, "After Discount", " No Discount")</f>
        <v>After Discount</v>
      </c>
      <c r="G207" s="6">
        <v>1.81</v>
      </c>
      <c r="H207" s="6">
        <v>0.75</v>
      </c>
      <c r="I207" s="5" t="s">
        <v>9</v>
      </c>
      <c r="J207" s="5" t="s">
        <v>39</v>
      </c>
      <c r="K207" s="5" t="s">
        <v>24</v>
      </c>
      <c r="L207" s="5" t="s">
        <v>61</v>
      </c>
      <c r="M207" s="5" t="s">
        <v>37</v>
      </c>
      <c r="N207" s="5" t="s">
        <v>2799</v>
      </c>
      <c r="O207" s="6">
        <v>0.52</v>
      </c>
      <c r="P207" s="5" t="s">
        <v>3</v>
      </c>
      <c r="Q207" s="5" t="s">
        <v>70</v>
      </c>
      <c r="R207" s="5" t="s">
        <v>260</v>
      </c>
      <c r="S207" s="5" t="s">
        <v>2224</v>
      </c>
      <c r="T207" s="5">
        <v>60540</v>
      </c>
      <c r="U207" s="8">
        <v>42020</v>
      </c>
      <c r="V207" s="29" t="str">
        <f>TEXT(Table_1[[#This Row],[Order Date]], "DDD")</f>
        <v>Fri</v>
      </c>
      <c r="W207" s="8">
        <v>42021</v>
      </c>
      <c r="X207" s="7">
        <f>Table_1[[#This Row],[Ship Date]]-Table_1[[#This Row],[Order Date]]</f>
        <v>1</v>
      </c>
      <c r="Y207" s="15">
        <v>4.2027999999999999</v>
      </c>
      <c r="Z207" s="5">
        <v>10</v>
      </c>
      <c r="AA207" s="15">
        <v>19.14</v>
      </c>
      <c r="AB207" s="5">
        <v>86789</v>
      </c>
      <c r="AC207" s="5">
        <f>IF(COUNTIF($AB$2:AB207, AB207) = 1, 1, 0)</f>
        <v>0</v>
      </c>
      <c r="AD207" s="15">
        <f>'Formated Data'!$G207-'Formated Data'!$E207</f>
        <v>1.78</v>
      </c>
      <c r="AE207" s="5" t="str" cm="1">
        <f t="array" ref="AE207">_xlfn.IFS('Formated Data'!$Q207="Central","Chris",'Formated Data'!$Q207="East","Erin",'Formated Data'!$Q207="South","Sam",'Formated Data'!$Q207="West","William")</f>
        <v>Chris</v>
      </c>
    </row>
    <row r="208" spans="1:31" ht="15.75" customHeight="1" x14ac:dyDescent="0.45">
      <c r="A208" s="5">
        <v>3036</v>
      </c>
      <c r="B208" s="5">
        <f>IF(COUNTIF($A$2:A208, A208) = 1, 1, 0)</f>
        <v>1</v>
      </c>
      <c r="C208" s="5" t="s">
        <v>2121</v>
      </c>
      <c r="D208" s="5" t="s">
        <v>10</v>
      </c>
      <c r="E208" s="6">
        <v>0.02</v>
      </c>
      <c r="F208" s="6" t="str">
        <f>IF(Table_1[[#This Row],[Discount]] &gt; 0, "After Discount", " No Discount")</f>
        <v>After Discount</v>
      </c>
      <c r="G208" s="6">
        <v>12.99</v>
      </c>
      <c r="H208" s="6">
        <v>14.37</v>
      </c>
      <c r="I208" s="5" t="s">
        <v>9</v>
      </c>
      <c r="J208" s="5" t="s">
        <v>16</v>
      </c>
      <c r="K208" s="5" t="s">
        <v>29</v>
      </c>
      <c r="L208" s="5" t="s">
        <v>28</v>
      </c>
      <c r="M208" s="5" t="s">
        <v>42</v>
      </c>
      <c r="N208" s="5" t="s">
        <v>2284</v>
      </c>
      <c r="O208" s="6">
        <v>0.73</v>
      </c>
      <c r="P208" s="5" t="s">
        <v>3</v>
      </c>
      <c r="Q208" s="5" t="s">
        <v>70</v>
      </c>
      <c r="R208" s="5" t="s">
        <v>430</v>
      </c>
      <c r="S208" s="5" t="s">
        <v>2120</v>
      </c>
      <c r="T208" s="5">
        <v>58554</v>
      </c>
      <c r="U208" s="8">
        <v>42020</v>
      </c>
      <c r="V208" s="29" t="str">
        <f>TEXT(Table_1[[#This Row],[Order Date]], "DDD")</f>
        <v>Fri</v>
      </c>
      <c r="W208" s="8">
        <v>42022</v>
      </c>
      <c r="X208" s="7">
        <f>Table_1[[#This Row],[Ship Date]]-Table_1[[#This Row],[Order Date]]</f>
        <v>2</v>
      </c>
      <c r="Y208" s="15">
        <v>-159.86000000000001</v>
      </c>
      <c r="Z208" s="5">
        <v>5</v>
      </c>
      <c r="AA208" s="15">
        <v>67.64</v>
      </c>
      <c r="AB208" s="5">
        <v>89129</v>
      </c>
      <c r="AC208" s="5">
        <f>IF(COUNTIF($AB$2:AB208, AB208) = 1, 1, 0)</f>
        <v>1</v>
      </c>
      <c r="AD208" s="15">
        <f>'Formated Data'!$G208-'Formated Data'!$E208</f>
        <v>12.97</v>
      </c>
      <c r="AE208" s="5" t="str" cm="1">
        <f t="array" ref="AE208">_xlfn.IFS('Formated Data'!$Q208="Central","Chris",'Formated Data'!$Q208="East","Erin",'Formated Data'!$Q208="South","Sam",'Formated Data'!$Q208="West","William")</f>
        <v>Chris</v>
      </c>
    </row>
    <row r="209" spans="1:31" ht="15.75" customHeight="1" x14ac:dyDescent="0.45">
      <c r="A209" s="5">
        <v>3036</v>
      </c>
      <c r="B209" s="5">
        <f>IF(COUNTIF($A$2:A209, A209) = 1, 1, 0)</f>
        <v>0</v>
      </c>
      <c r="C209" s="5" t="s">
        <v>2121</v>
      </c>
      <c r="D209" s="5" t="s">
        <v>10</v>
      </c>
      <c r="E209" s="6">
        <v>0.05</v>
      </c>
      <c r="F209" s="6" t="str">
        <f>IF(Table_1[[#This Row],[Discount]] &gt; 0, "After Discount", " No Discount")</f>
        <v>After Discount</v>
      </c>
      <c r="G209" s="6">
        <v>35.44</v>
      </c>
      <c r="H209" s="6">
        <v>7.5</v>
      </c>
      <c r="I209" s="5" t="s">
        <v>9</v>
      </c>
      <c r="J209" s="5" t="s">
        <v>16</v>
      </c>
      <c r="K209" s="5" t="s">
        <v>24</v>
      </c>
      <c r="L209" s="5" t="s">
        <v>38</v>
      </c>
      <c r="M209" s="5" t="s">
        <v>5</v>
      </c>
      <c r="N209" s="5" t="s">
        <v>482</v>
      </c>
      <c r="O209" s="6">
        <v>0.38</v>
      </c>
      <c r="P209" s="5" t="s">
        <v>3</v>
      </c>
      <c r="Q209" s="5" t="s">
        <v>70</v>
      </c>
      <c r="R209" s="5" t="s">
        <v>430</v>
      </c>
      <c r="S209" s="5" t="s">
        <v>2120</v>
      </c>
      <c r="T209" s="5">
        <v>58554</v>
      </c>
      <c r="U209" s="8">
        <v>42020</v>
      </c>
      <c r="V209" s="29" t="str">
        <f>TEXT(Table_1[[#This Row],[Order Date]], "DDD")</f>
        <v>Fri</v>
      </c>
      <c r="W209" s="8">
        <v>42022</v>
      </c>
      <c r="X209" s="7">
        <f>Table_1[[#This Row],[Ship Date]]-Table_1[[#This Row],[Order Date]]</f>
        <v>2</v>
      </c>
      <c r="Y209" s="15">
        <v>165.88980000000001</v>
      </c>
      <c r="Z209" s="5">
        <v>7</v>
      </c>
      <c r="AA209" s="15">
        <v>240.42</v>
      </c>
      <c r="AB209" s="5">
        <v>89129</v>
      </c>
      <c r="AC209" s="5">
        <f>IF(COUNTIF($AB$2:AB209, AB209) = 1, 1, 0)</f>
        <v>0</v>
      </c>
      <c r="AD209" s="15">
        <f>'Formated Data'!$G209-'Formated Data'!$E209</f>
        <v>35.39</v>
      </c>
      <c r="AE209" s="5" t="str" cm="1">
        <f t="array" ref="AE209">_xlfn.IFS('Formated Data'!$Q209="Central","Chris",'Formated Data'!$Q209="East","Erin",'Formated Data'!$Q209="South","Sam",'Formated Data'!$Q209="West","William")</f>
        <v>Chris</v>
      </c>
    </row>
    <row r="210" spans="1:31" ht="15.75" customHeight="1" x14ac:dyDescent="0.45">
      <c r="A210" s="5">
        <v>3036</v>
      </c>
      <c r="B210" s="5">
        <f>IF(COUNTIF($A$2:A210, A210) = 1, 1, 0)</f>
        <v>0</v>
      </c>
      <c r="C210" s="5" t="s">
        <v>2121</v>
      </c>
      <c r="D210" s="5" t="s">
        <v>10</v>
      </c>
      <c r="E210" s="6">
        <v>0.02</v>
      </c>
      <c r="F210" s="6" t="str">
        <f>IF(Table_1[[#This Row],[Discount]] &gt; 0, "After Discount", " No Discount")</f>
        <v>After Discount</v>
      </c>
      <c r="G210" s="6">
        <v>12.98</v>
      </c>
      <c r="H210" s="6">
        <v>3.14</v>
      </c>
      <c r="I210" s="5" t="s">
        <v>9</v>
      </c>
      <c r="J210" s="5" t="s">
        <v>16</v>
      </c>
      <c r="K210" s="5" t="s">
        <v>24</v>
      </c>
      <c r="L210" s="5" t="s">
        <v>59</v>
      </c>
      <c r="M210" s="5" t="s">
        <v>50</v>
      </c>
      <c r="N210" s="5" t="s">
        <v>592</v>
      </c>
      <c r="O210" s="6">
        <v>0.6</v>
      </c>
      <c r="P210" s="5" t="s">
        <v>3</v>
      </c>
      <c r="Q210" s="5" t="s">
        <v>70</v>
      </c>
      <c r="R210" s="5" t="s">
        <v>430</v>
      </c>
      <c r="S210" s="5" t="s">
        <v>2120</v>
      </c>
      <c r="T210" s="5">
        <v>58554</v>
      </c>
      <c r="U210" s="8">
        <v>42020</v>
      </c>
      <c r="V210" s="29" t="str">
        <f>TEXT(Table_1[[#This Row],[Order Date]], "DDD")</f>
        <v>Fri</v>
      </c>
      <c r="W210" s="8">
        <v>42023</v>
      </c>
      <c r="X210" s="7">
        <f>Table_1[[#This Row],[Ship Date]]-Table_1[[#This Row],[Order Date]]</f>
        <v>3</v>
      </c>
      <c r="Y210" s="15">
        <v>75.010000000000005</v>
      </c>
      <c r="Z210" s="5">
        <v>14</v>
      </c>
      <c r="AA210" s="15">
        <v>184.4</v>
      </c>
      <c r="AB210" s="5">
        <v>89129</v>
      </c>
      <c r="AC210" s="5">
        <f>IF(COUNTIF($AB$2:AB210, AB210) = 1, 1, 0)</f>
        <v>0</v>
      </c>
      <c r="AD210" s="15">
        <f>'Formated Data'!$G210-'Formated Data'!$E210</f>
        <v>12.96</v>
      </c>
      <c r="AE210" s="5" t="str" cm="1">
        <f t="array" ref="AE210">_xlfn.IFS('Formated Data'!$Q210="Central","Chris",'Formated Data'!$Q210="East","Erin",'Formated Data'!$Q210="South","Sam",'Formated Data'!$Q210="West","William")</f>
        <v>Chris</v>
      </c>
    </row>
    <row r="211" spans="1:31" ht="15.75" customHeight="1" x14ac:dyDescent="0.45">
      <c r="A211" s="5">
        <v>592</v>
      </c>
      <c r="B211" s="5">
        <f>IF(COUNTIF($A$2:A211, A211) = 1, 1, 0)</f>
        <v>1</v>
      </c>
      <c r="C211" s="5" t="s">
        <v>2798</v>
      </c>
      <c r="D211" s="5" t="s">
        <v>123</v>
      </c>
      <c r="E211" s="6">
        <v>0.08</v>
      </c>
      <c r="F211" s="6" t="str">
        <f>IF(Table_1[[#This Row],[Discount]] &gt; 0, "After Discount", " No Discount")</f>
        <v>After Discount</v>
      </c>
      <c r="G211" s="6">
        <v>30.53</v>
      </c>
      <c r="H211" s="6">
        <v>19.989999999999998</v>
      </c>
      <c r="I211" s="5" t="s">
        <v>9</v>
      </c>
      <c r="J211" s="5" t="s">
        <v>51</v>
      </c>
      <c r="K211" s="5" t="s">
        <v>24</v>
      </c>
      <c r="L211" s="5" t="s">
        <v>144</v>
      </c>
      <c r="M211" s="5" t="s">
        <v>5</v>
      </c>
      <c r="N211" s="5" t="s">
        <v>2779</v>
      </c>
      <c r="O211" s="6">
        <v>0.39</v>
      </c>
      <c r="P211" s="5" t="s">
        <v>3</v>
      </c>
      <c r="Q211" s="5" t="s">
        <v>70</v>
      </c>
      <c r="R211" s="5" t="s">
        <v>260</v>
      </c>
      <c r="S211" s="5" t="s">
        <v>2797</v>
      </c>
      <c r="T211" s="5">
        <v>60091</v>
      </c>
      <c r="U211" s="8">
        <v>42021</v>
      </c>
      <c r="V211" s="29" t="str">
        <f>TEXT(Table_1[[#This Row],[Order Date]], "DDD")</f>
        <v>Sat</v>
      </c>
      <c r="W211" s="8">
        <v>42021</v>
      </c>
      <c r="X211" s="7">
        <f>Table_1[[#This Row],[Ship Date]]-Table_1[[#This Row],[Order Date]]</f>
        <v>0</v>
      </c>
      <c r="Y211" s="15">
        <v>-239.8656</v>
      </c>
      <c r="Z211" s="5">
        <v>10</v>
      </c>
      <c r="AA211" s="15">
        <v>285.87</v>
      </c>
      <c r="AB211" s="5">
        <v>86307</v>
      </c>
      <c r="AC211" s="5">
        <f>IF(COUNTIF($AB$2:AB211, AB211) = 1, 1, 0)</f>
        <v>1</v>
      </c>
      <c r="AD211" s="15">
        <f>'Formated Data'!$G211-'Formated Data'!$E211</f>
        <v>30.450000000000003</v>
      </c>
      <c r="AE211" s="5" t="str" cm="1">
        <f t="array" ref="AE211">_xlfn.IFS('Formated Data'!$Q211="Central","Chris",'Formated Data'!$Q211="East","Erin",'Formated Data'!$Q211="South","Sam",'Formated Data'!$Q211="West","William")</f>
        <v>Chris</v>
      </c>
    </row>
    <row r="212" spans="1:31" ht="15.75" customHeight="1" x14ac:dyDescent="0.45">
      <c r="A212" s="5">
        <v>593</v>
      </c>
      <c r="B212" s="5">
        <f>IF(COUNTIF($A$2:A212, A212) = 1, 1, 0)</f>
        <v>1</v>
      </c>
      <c r="C212" s="5" t="s">
        <v>2796</v>
      </c>
      <c r="D212" s="5" t="s">
        <v>123</v>
      </c>
      <c r="E212" s="6">
        <v>0.01</v>
      </c>
      <c r="F212" s="6" t="str">
        <f>IF(Table_1[[#This Row],[Discount]] &gt; 0, "After Discount", " No Discount")</f>
        <v>After Discount</v>
      </c>
      <c r="G212" s="6">
        <v>1.68</v>
      </c>
      <c r="H212" s="6">
        <v>1.57</v>
      </c>
      <c r="I212" s="5" t="s">
        <v>9</v>
      </c>
      <c r="J212" s="5" t="s">
        <v>51</v>
      </c>
      <c r="K212" s="5" t="s">
        <v>24</v>
      </c>
      <c r="L212" s="5" t="s">
        <v>79</v>
      </c>
      <c r="M212" s="5" t="s">
        <v>37</v>
      </c>
      <c r="N212" s="5" t="s">
        <v>384</v>
      </c>
      <c r="O212" s="6">
        <v>0.59</v>
      </c>
      <c r="P212" s="5" t="s">
        <v>3</v>
      </c>
      <c r="Q212" s="5" t="s">
        <v>70</v>
      </c>
      <c r="R212" s="5" t="s">
        <v>260</v>
      </c>
      <c r="S212" s="5" t="s">
        <v>2795</v>
      </c>
      <c r="T212" s="5">
        <v>60517</v>
      </c>
      <c r="U212" s="8">
        <v>42021</v>
      </c>
      <c r="V212" s="29" t="str">
        <f>TEXT(Table_1[[#This Row],[Order Date]], "DDD")</f>
        <v>Sat</v>
      </c>
      <c r="W212" s="8">
        <v>42023</v>
      </c>
      <c r="X212" s="7">
        <f>Table_1[[#This Row],[Ship Date]]-Table_1[[#This Row],[Order Date]]</f>
        <v>2</v>
      </c>
      <c r="Y212" s="15">
        <v>-53.444000000000003</v>
      </c>
      <c r="Z212" s="5">
        <v>12</v>
      </c>
      <c r="AA212" s="15">
        <v>20.37</v>
      </c>
      <c r="AB212" s="5">
        <v>86307</v>
      </c>
      <c r="AC212" s="5">
        <f>IF(COUNTIF($AB$2:AB212, AB212) = 1, 1, 0)</f>
        <v>0</v>
      </c>
      <c r="AD212" s="15">
        <f>'Formated Data'!$G212-'Formated Data'!$E212</f>
        <v>1.67</v>
      </c>
      <c r="AE212" s="5" t="str" cm="1">
        <f t="array" ref="AE212">_xlfn.IFS('Formated Data'!$Q212="Central","Chris",'Formated Data'!$Q212="East","Erin",'Formated Data'!$Q212="South","Sam",'Formated Data'!$Q212="West","William")</f>
        <v>Chris</v>
      </c>
    </row>
    <row r="213" spans="1:31" ht="15.75" customHeight="1" x14ac:dyDescent="0.45">
      <c r="A213" s="5">
        <v>1531</v>
      </c>
      <c r="B213" s="5">
        <f>IF(COUNTIF($A$2:A213, A213) = 1, 1, 0)</f>
        <v>1</v>
      </c>
      <c r="C213" s="5" t="s">
        <v>2794</v>
      </c>
      <c r="D213" s="5" t="s">
        <v>123</v>
      </c>
      <c r="E213" s="6">
        <v>7.0000000000000007E-2</v>
      </c>
      <c r="F213" s="6" t="str">
        <f>IF(Table_1[[#This Row],[Discount]] &gt; 0, "After Discount", " No Discount")</f>
        <v>After Discount</v>
      </c>
      <c r="G213" s="6">
        <v>4.91</v>
      </c>
      <c r="H213" s="6">
        <v>0.5</v>
      </c>
      <c r="I213" s="5" t="s">
        <v>9</v>
      </c>
      <c r="J213" s="5" t="s">
        <v>8</v>
      </c>
      <c r="K213" s="5" t="s">
        <v>24</v>
      </c>
      <c r="L213" s="5" t="s">
        <v>144</v>
      </c>
      <c r="M213" s="5" t="s">
        <v>5</v>
      </c>
      <c r="N213" s="5" t="s">
        <v>2608</v>
      </c>
      <c r="O213" s="6">
        <v>0.36</v>
      </c>
      <c r="P213" s="5" t="s">
        <v>3</v>
      </c>
      <c r="Q213" s="5" t="s">
        <v>21</v>
      </c>
      <c r="R213" s="5" t="s">
        <v>75</v>
      </c>
      <c r="S213" s="5" t="s">
        <v>2793</v>
      </c>
      <c r="T213" s="5">
        <v>32137</v>
      </c>
      <c r="U213" s="8">
        <v>42021</v>
      </c>
      <c r="V213" s="29" t="str">
        <f>TEXT(Table_1[[#This Row],[Order Date]], "DDD")</f>
        <v>Sat</v>
      </c>
      <c r="W213" s="8">
        <v>42022</v>
      </c>
      <c r="X213" s="7">
        <f>Table_1[[#This Row],[Ship Date]]-Table_1[[#This Row],[Order Date]]</f>
        <v>1</v>
      </c>
      <c r="Y213" s="15">
        <v>-157.696</v>
      </c>
      <c r="Z213" s="5">
        <v>6</v>
      </c>
      <c r="AA213" s="15">
        <v>28.22</v>
      </c>
      <c r="AB213" s="5">
        <v>88852</v>
      </c>
      <c r="AC213" s="5">
        <f>IF(COUNTIF($AB$2:AB213, AB213) = 1, 1, 0)</f>
        <v>1</v>
      </c>
      <c r="AD213" s="15">
        <f>'Formated Data'!$G213-'Formated Data'!$E213</f>
        <v>4.84</v>
      </c>
      <c r="AE213" s="5" t="str" cm="1">
        <f t="array" ref="AE213">_xlfn.IFS('Formated Data'!$Q213="Central","Chris",'Formated Data'!$Q213="East","Erin",'Formated Data'!$Q213="South","Sam",'Formated Data'!$Q213="West","William")</f>
        <v>Sam</v>
      </c>
    </row>
    <row r="214" spans="1:31" ht="15.75" customHeight="1" x14ac:dyDescent="0.45">
      <c r="A214" s="5">
        <v>210</v>
      </c>
      <c r="B214" s="5">
        <f>IF(COUNTIF($A$2:A214, A214) = 1, 1, 0)</f>
        <v>1</v>
      </c>
      <c r="C214" s="5" t="s">
        <v>707</v>
      </c>
      <c r="D214" s="5" t="s">
        <v>30</v>
      </c>
      <c r="E214" s="6">
        <v>0.05</v>
      </c>
      <c r="F214" s="6" t="str">
        <f>IF(Table_1[[#This Row],[Discount]] &gt; 0, "After Discount", " No Discount")</f>
        <v>After Discount</v>
      </c>
      <c r="G214" s="6">
        <v>1.86</v>
      </c>
      <c r="H214" s="6">
        <v>2.58</v>
      </c>
      <c r="I214" s="5" t="s">
        <v>9</v>
      </c>
      <c r="J214" s="5" t="s">
        <v>16</v>
      </c>
      <c r="K214" s="5" t="s">
        <v>24</v>
      </c>
      <c r="L214" s="5" t="s">
        <v>61</v>
      </c>
      <c r="M214" s="5" t="s">
        <v>37</v>
      </c>
      <c r="N214" s="5" t="s">
        <v>2532</v>
      </c>
      <c r="O214" s="6">
        <v>0.82</v>
      </c>
      <c r="P214" s="5" t="s">
        <v>3</v>
      </c>
      <c r="Q214" s="5" t="s">
        <v>2</v>
      </c>
      <c r="R214" s="5" t="s">
        <v>1</v>
      </c>
      <c r="S214" s="5" t="s">
        <v>705</v>
      </c>
      <c r="T214" s="5">
        <v>12180</v>
      </c>
      <c r="U214" s="8">
        <v>42021</v>
      </c>
      <c r="V214" s="29" t="str">
        <f>TEXT(Table_1[[#This Row],[Order Date]], "DDD")</f>
        <v>Sat</v>
      </c>
      <c r="W214" s="8">
        <v>42025</v>
      </c>
      <c r="X214" s="7">
        <f>Table_1[[#This Row],[Ship Date]]-Table_1[[#This Row],[Order Date]]</f>
        <v>4</v>
      </c>
      <c r="Y214" s="15">
        <v>-66.62</v>
      </c>
      <c r="Z214" s="5">
        <v>9</v>
      </c>
      <c r="AA214" s="15">
        <v>17.61</v>
      </c>
      <c r="AB214" s="5">
        <v>85965</v>
      </c>
      <c r="AC214" s="5">
        <f>IF(COUNTIF($AB$2:AB214, AB214) = 1, 1, 0)</f>
        <v>1</v>
      </c>
      <c r="AD214" s="15">
        <f>'Formated Data'!$G214-'Formated Data'!$E214</f>
        <v>1.81</v>
      </c>
      <c r="AE214" s="5" t="str" cm="1">
        <f t="array" ref="AE214">_xlfn.IFS('Formated Data'!$Q214="Central","Chris",'Formated Data'!$Q214="East","Erin",'Formated Data'!$Q214="South","Sam",'Formated Data'!$Q214="West","William")</f>
        <v>Erin</v>
      </c>
    </row>
    <row r="215" spans="1:31" ht="15.75" customHeight="1" x14ac:dyDescent="0.45">
      <c r="A215" s="5">
        <v>366</v>
      </c>
      <c r="B215" s="5">
        <f>IF(COUNTIF($A$2:A215, A215) = 1, 1, 0)</f>
        <v>1</v>
      </c>
      <c r="C215" s="5" t="s">
        <v>2792</v>
      </c>
      <c r="D215" s="5" t="s">
        <v>72</v>
      </c>
      <c r="E215" s="6">
        <v>0.05</v>
      </c>
      <c r="F215" s="6" t="str">
        <f>IF(Table_1[[#This Row],[Discount]] &gt; 0, "After Discount", " No Discount")</f>
        <v>After Discount</v>
      </c>
      <c r="G215" s="6">
        <v>328.14</v>
      </c>
      <c r="H215" s="6">
        <v>91.05</v>
      </c>
      <c r="I215" s="5" t="s">
        <v>119</v>
      </c>
      <c r="J215" s="5" t="s">
        <v>51</v>
      </c>
      <c r="K215" s="5" t="s">
        <v>24</v>
      </c>
      <c r="L215" s="5" t="s">
        <v>45</v>
      </c>
      <c r="M215" s="5" t="s">
        <v>152</v>
      </c>
      <c r="N215" s="5" t="s">
        <v>1645</v>
      </c>
      <c r="O215" s="6">
        <v>0.56999999999999995</v>
      </c>
      <c r="P215" s="5" t="s">
        <v>3</v>
      </c>
      <c r="Q215" s="5" t="s">
        <v>2</v>
      </c>
      <c r="R215" s="5" t="s">
        <v>100</v>
      </c>
      <c r="S215" s="5" t="s">
        <v>99</v>
      </c>
      <c r="T215" s="5">
        <v>2910</v>
      </c>
      <c r="U215" s="8">
        <v>42021</v>
      </c>
      <c r="V215" s="29" t="str">
        <f>TEXT(Table_1[[#This Row],[Order Date]], "DDD")</f>
        <v>Sat</v>
      </c>
      <c r="W215" s="8">
        <v>42023</v>
      </c>
      <c r="X215" s="7">
        <f>Table_1[[#This Row],[Ship Date]]-Table_1[[#This Row],[Order Date]]</f>
        <v>2</v>
      </c>
      <c r="Y215" s="15">
        <v>411.5172</v>
      </c>
      <c r="Z215" s="5">
        <v>6</v>
      </c>
      <c r="AA215" s="15">
        <v>1967.98</v>
      </c>
      <c r="AB215" s="5">
        <v>87347</v>
      </c>
      <c r="AC215" s="5">
        <f>IF(COUNTIF($AB$2:AB215, AB215) = 1, 1, 0)</f>
        <v>1</v>
      </c>
      <c r="AD215" s="15">
        <f>'Formated Data'!$G215-'Formated Data'!$E215</f>
        <v>328.09</v>
      </c>
      <c r="AE215" s="5" t="str" cm="1">
        <f t="array" ref="AE215">_xlfn.IFS('Formated Data'!$Q215="Central","Chris",'Formated Data'!$Q215="East","Erin",'Formated Data'!$Q215="South","Sam",'Formated Data'!$Q215="West","William")</f>
        <v>Erin</v>
      </c>
    </row>
    <row r="216" spans="1:31" ht="15.75" customHeight="1" x14ac:dyDescent="0.45">
      <c r="A216" s="5">
        <v>744</v>
      </c>
      <c r="B216" s="5">
        <f>IF(COUNTIF($A$2:A216, A216) = 1, 1, 0)</f>
        <v>1</v>
      </c>
      <c r="C216" s="5" t="s">
        <v>874</v>
      </c>
      <c r="D216" s="5" t="s">
        <v>72</v>
      </c>
      <c r="E216" s="6">
        <v>0.03</v>
      </c>
      <c r="F216" s="6" t="str">
        <f>IF(Table_1[[#This Row],[Discount]] &gt; 0, "After Discount", " No Discount")</f>
        <v>After Discount</v>
      </c>
      <c r="G216" s="6">
        <v>119.99</v>
      </c>
      <c r="H216" s="6">
        <v>56.14</v>
      </c>
      <c r="I216" s="5" t="s">
        <v>119</v>
      </c>
      <c r="J216" s="5" t="s">
        <v>8</v>
      </c>
      <c r="K216" s="5" t="s">
        <v>7</v>
      </c>
      <c r="L216" s="5" t="s">
        <v>118</v>
      </c>
      <c r="M216" s="5" t="s">
        <v>117</v>
      </c>
      <c r="N216" s="5" t="s">
        <v>564</v>
      </c>
      <c r="O216" s="6">
        <v>0.39</v>
      </c>
      <c r="P216" s="5" t="s">
        <v>3</v>
      </c>
      <c r="Q216" s="5" t="s">
        <v>48</v>
      </c>
      <c r="R216" s="5" t="s">
        <v>95</v>
      </c>
      <c r="S216" s="5" t="s">
        <v>872</v>
      </c>
      <c r="T216" s="5">
        <v>85737</v>
      </c>
      <c r="U216" s="8">
        <v>42021</v>
      </c>
      <c r="V216" s="29" t="str">
        <f>TEXT(Table_1[[#This Row],[Order Date]], "DDD")</f>
        <v>Sat</v>
      </c>
      <c r="W216" s="8">
        <v>42023</v>
      </c>
      <c r="X216" s="7">
        <f>Table_1[[#This Row],[Ship Date]]-Table_1[[#This Row],[Order Date]]</f>
        <v>2</v>
      </c>
      <c r="Y216" s="15">
        <v>1400.1</v>
      </c>
      <c r="Z216" s="5">
        <v>13</v>
      </c>
      <c r="AA216" s="15">
        <v>1545.58</v>
      </c>
      <c r="AB216" s="5">
        <v>87726</v>
      </c>
      <c r="AC216" s="5">
        <f>IF(COUNTIF($AB$2:AB216, AB216) = 1, 1, 0)</f>
        <v>1</v>
      </c>
      <c r="AD216" s="15">
        <f>'Formated Data'!$G216-'Formated Data'!$E216</f>
        <v>119.96</v>
      </c>
      <c r="AE216" s="5" t="str" cm="1">
        <f t="array" ref="AE216">_xlfn.IFS('Formated Data'!$Q216="Central","Chris",'Formated Data'!$Q216="East","Erin",'Formated Data'!$Q216="South","Sam",'Formated Data'!$Q216="West","William")</f>
        <v>William</v>
      </c>
    </row>
    <row r="217" spans="1:31" ht="15.75" customHeight="1" x14ac:dyDescent="0.45">
      <c r="A217" s="5">
        <v>745</v>
      </c>
      <c r="B217" s="5">
        <f>IF(COUNTIF($A$2:A217, A217) = 1, 1, 0)</f>
        <v>1</v>
      </c>
      <c r="C217" s="5" t="s">
        <v>2791</v>
      </c>
      <c r="D217" s="5" t="s">
        <v>72</v>
      </c>
      <c r="E217" s="6">
        <v>0.05</v>
      </c>
      <c r="F217" s="6" t="str">
        <f>IF(Table_1[[#This Row],[Discount]] &gt; 0, "After Discount", " No Discount")</f>
        <v>After Discount</v>
      </c>
      <c r="G217" s="6">
        <v>115.79</v>
      </c>
      <c r="H217" s="6">
        <v>1.99</v>
      </c>
      <c r="I217" s="5" t="s">
        <v>9</v>
      </c>
      <c r="J217" s="5" t="s">
        <v>8</v>
      </c>
      <c r="K217" s="5" t="s">
        <v>7</v>
      </c>
      <c r="L217" s="5" t="s">
        <v>15</v>
      </c>
      <c r="M217" s="5" t="s">
        <v>50</v>
      </c>
      <c r="N217" s="5" t="s">
        <v>2790</v>
      </c>
      <c r="O217" s="6">
        <v>0.49</v>
      </c>
      <c r="P217" s="5" t="s">
        <v>3</v>
      </c>
      <c r="Q217" s="5" t="s">
        <v>48</v>
      </c>
      <c r="R217" s="5" t="s">
        <v>95</v>
      </c>
      <c r="S217" s="5" t="s">
        <v>2789</v>
      </c>
      <c r="T217" s="5">
        <v>85345</v>
      </c>
      <c r="U217" s="8">
        <v>42021</v>
      </c>
      <c r="V217" s="29" t="str">
        <f>TEXT(Table_1[[#This Row],[Order Date]], "DDD")</f>
        <v>Sat</v>
      </c>
      <c r="W217" s="8">
        <v>42023</v>
      </c>
      <c r="X217" s="7">
        <f>Table_1[[#This Row],[Ship Date]]-Table_1[[#This Row],[Order Date]]</f>
        <v>2</v>
      </c>
      <c r="Y217" s="15">
        <v>67.599999999999994</v>
      </c>
      <c r="Z217" s="5">
        <v>3</v>
      </c>
      <c r="AA217" s="15">
        <v>353.1</v>
      </c>
      <c r="AB217" s="5">
        <v>87726</v>
      </c>
      <c r="AC217" s="5">
        <f>IF(COUNTIF($AB$2:AB217, AB217) = 1, 1, 0)</f>
        <v>0</v>
      </c>
      <c r="AD217" s="15">
        <f>'Formated Data'!$G217-'Formated Data'!$E217</f>
        <v>115.74000000000001</v>
      </c>
      <c r="AE217" s="5" t="str" cm="1">
        <f t="array" ref="AE217">_xlfn.IFS('Formated Data'!$Q217="Central","Chris",'Formated Data'!$Q217="East","Erin",'Formated Data'!$Q217="South","Sam",'Formated Data'!$Q217="West","William")</f>
        <v>William</v>
      </c>
    </row>
    <row r="218" spans="1:31" ht="15.75" customHeight="1" x14ac:dyDescent="0.45">
      <c r="A218" s="5">
        <v>1702</v>
      </c>
      <c r="B218" s="5">
        <f>IF(COUNTIF($A$2:A218, A218) = 1, 1, 0)</f>
        <v>1</v>
      </c>
      <c r="C218" s="5" t="s">
        <v>2788</v>
      </c>
      <c r="D218" s="5" t="s">
        <v>72</v>
      </c>
      <c r="E218" s="6">
        <v>0.05</v>
      </c>
      <c r="F218" s="6" t="str">
        <f>IF(Table_1[[#This Row],[Discount]] &gt; 0, "After Discount", " No Discount")</f>
        <v>After Discount</v>
      </c>
      <c r="G218" s="6">
        <v>14.81</v>
      </c>
      <c r="H218" s="6">
        <v>13.32</v>
      </c>
      <c r="I218" s="5" t="s">
        <v>9</v>
      </c>
      <c r="J218" s="5" t="s">
        <v>16</v>
      </c>
      <c r="K218" s="5" t="s">
        <v>24</v>
      </c>
      <c r="L218" s="5" t="s">
        <v>45</v>
      </c>
      <c r="M218" s="5" t="s">
        <v>5</v>
      </c>
      <c r="N218" s="5" t="s">
        <v>1660</v>
      </c>
      <c r="O218" s="6">
        <v>0.43</v>
      </c>
      <c r="P218" s="5" t="s">
        <v>3</v>
      </c>
      <c r="Q218" s="5" t="s">
        <v>21</v>
      </c>
      <c r="R218" s="5" t="s">
        <v>189</v>
      </c>
      <c r="S218" s="5" t="s">
        <v>2787</v>
      </c>
      <c r="T218" s="5">
        <v>39301</v>
      </c>
      <c r="U218" s="8">
        <v>42021</v>
      </c>
      <c r="V218" s="29" t="str">
        <f>TEXT(Table_1[[#This Row],[Order Date]], "DDD")</f>
        <v>Sat</v>
      </c>
      <c r="W218" s="8">
        <v>42024</v>
      </c>
      <c r="X218" s="7">
        <f>Table_1[[#This Row],[Ship Date]]-Table_1[[#This Row],[Order Date]]</f>
        <v>3</v>
      </c>
      <c r="Y218" s="15">
        <v>-220.05199999999999</v>
      </c>
      <c r="Z218" s="5">
        <v>3</v>
      </c>
      <c r="AA218" s="15">
        <v>45.28</v>
      </c>
      <c r="AB218" s="5">
        <v>90473</v>
      </c>
      <c r="AC218" s="5">
        <f>IF(COUNTIF($AB$2:AB218, AB218) = 1, 1, 0)</f>
        <v>1</v>
      </c>
      <c r="AD218" s="15">
        <f>'Formated Data'!$G218-'Formated Data'!$E218</f>
        <v>14.76</v>
      </c>
      <c r="AE218" s="5" t="str" cm="1">
        <f t="array" ref="AE218">_xlfn.IFS('Formated Data'!$Q218="Central","Chris",'Formated Data'!$Q218="East","Erin",'Formated Data'!$Q218="South","Sam",'Formated Data'!$Q218="West","William")</f>
        <v>Sam</v>
      </c>
    </row>
    <row r="219" spans="1:31" ht="15.75" customHeight="1" x14ac:dyDescent="0.45">
      <c r="A219" s="5">
        <v>1702</v>
      </c>
      <c r="B219" s="5">
        <f>IF(COUNTIF($A$2:A219, A219) = 1, 1, 0)</f>
        <v>0</v>
      </c>
      <c r="C219" s="5" t="s">
        <v>2788</v>
      </c>
      <c r="D219" s="5" t="s">
        <v>72</v>
      </c>
      <c r="E219" s="6">
        <v>0.05</v>
      </c>
      <c r="F219" s="6" t="str">
        <f>IF(Table_1[[#This Row],[Discount]] &gt; 0, "After Discount", " No Discount")</f>
        <v>After Discount</v>
      </c>
      <c r="G219" s="6">
        <v>4.2</v>
      </c>
      <c r="H219" s="6">
        <v>2.2599999999999998</v>
      </c>
      <c r="I219" s="5" t="s">
        <v>17</v>
      </c>
      <c r="J219" s="5" t="s">
        <v>16</v>
      </c>
      <c r="K219" s="5" t="s">
        <v>24</v>
      </c>
      <c r="L219" s="5" t="s">
        <v>38</v>
      </c>
      <c r="M219" s="5" t="s">
        <v>37</v>
      </c>
      <c r="N219" s="5" t="s">
        <v>251</v>
      </c>
      <c r="O219" s="6">
        <v>0.36</v>
      </c>
      <c r="P219" s="5" t="s">
        <v>3</v>
      </c>
      <c r="Q219" s="5" t="s">
        <v>21</v>
      </c>
      <c r="R219" s="5" t="s">
        <v>189</v>
      </c>
      <c r="S219" s="5" t="s">
        <v>2787</v>
      </c>
      <c r="T219" s="5">
        <v>39301</v>
      </c>
      <c r="U219" s="8">
        <v>42021</v>
      </c>
      <c r="V219" s="29" t="str">
        <f>TEXT(Table_1[[#This Row],[Order Date]], "DDD")</f>
        <v>Sat</v>
      </c>
      <c r="W219" s="8">
        <v>42023</v>
      </c>
      <c r="X219" s="7">
        <f>Table_1[[#This Row],[Ship Date]]-Table_1[[#This Row],[Order Date]]</f>
        <v>2</v>
      </c>
      <c r="Y219" s="15">
        <v>20.393370000000001</v>
      </c>
      <c r="Z219" s="5">
        <v>3</v>
      </c>
      <c r="AA219" s="15">
        <v>13.57</v>
      </c>
      <c r="AB219" s="5">
        <v>90473</v>
      </c>
      <c r="AC219" s="5">
        <f>IF(COUNTIF($AB$2:AB219, AB219) = 1, 1, 0)</f>
        <v>0</v>
      </c>
      <c r="AD219" s="15">
        <f>'Formated Data'!$G219-'Formated Data'!$E219</f>
        <v>4.1500000000000004</v>
      </c>
      <c r="AE219" s="5" t="str" cm="1">
        <f t="array" ref="AE219">_xlfn.IFS('Formated Data'!$Q219="Central","Chris",'Formated Data'!$Q219="East","Erin",'Formated Data'!$Q219="South","Sam",'Formated Data'!$Q219="West","William")</f>
        <v>Sam</v>
      </c>
    </row>
    <row r="220" spans="1:31" ht="15.75" customHeight="1" x14ac:dyDescent="0.45">
      <c r="A220" s="5">
        <v>1708</v>
      </c>
      <c r="B220" s="5">
        <f>IF(COUNTIF($A$2:A220, A220) = 1, 1, 0)</f>
        <v>1</v>
      </c>
      <c r="C220" s="5" t="s">
        <v>992</v>
      </c>
      <c r="D220" s="5" t="s">
        <v>72</v>
      </c>
      <c r="E220" s="6">
        <v>0.05</v>
      </c>
      <c r="F220" s="6" t="str">
        <f>IF(Table_1[[#This Row],[Discount]] &gt; 0, "After Discount", " No Discount")</f>
        <v>After Discount</v>
      </c>
      <c r="G220" s="6">
        <v>5.68</v>
      </c>
      <c r="H220" s="6">
        <v>1.39</v>
      </c>
      <c r="I220" s="5" t="s">
        <v>9</v>
      </c>
      <c r="J220" s="5" t="s">
        <v>51</v>
      </c>
      <c r="K220" s="5" t="s">
        <v>24</v>
      </c>
      <c r="L220" s="5" t="s">
        <v>181</v>
      </c>
      <c r="M220" s="5" t="s">
        <v>5</v>
      </c>
      <c r="N220" s="5" t="s">
        <v>1936</v>
      </c>
      <c r="O220" s="6">
        <v>0.38</v>
      </c>
      <c r="P220" s="5" t="s">
        <v>3</v>
      </c>
      <c r="Q220" s="5" t="s">
        <v>2</v>
      </c>
      <c r="R220" s="5" t="s">
        <v>13</v>
      </c>
      <c r="S220" s="5" t="s">
        <v>990</v>
      </c>
      <c r="T220" s="5">
        <v>44118</v>
      </c>
      <c r="U220" s="8">
        <v>42021</v>
      </c>
      <c r="V220" s="29" t="str">
        <f>TEXT(Table_1[[#This Row],[Order Date]], "DDD")</f>
        <v>Sat</v>
      </c>
      <c r="W220" s="8">
        <v>42022</v>
      </c>
      <c r="X220" s="7">
        <f>Table_1[[#This Row],[Ship Date]]-Table_1[[#This Row],[Order Date]]</f>
        <v>1</v>
      </c>
      <c r="Y220" s="15">
        <v>38.281199999999998</v>
      </c>
      <c r="Z220" s="5">
        <v>10</v>
      </c>
      <c r="AA220" s="15">
        <v>55.48</v>
      </c>
      <c r="AB220" s="5">
        <v>88781</v>
      </c>
      <c r="AC220" s="5">
        <f>IF(COUNTIF($AB$2:AB220, AB220) = 1, 1, 0)</f>
        <v>1</v>
      </c>
      <c r="AD220" s="15">
        <f>'Formated Data'!$G220-'Formated Data'!$E220</f>
        <v>5.63</v>
      </c>
      <c r="AE220" s="5" t="str" cm="1">
        <f t="array" ref="AE220">_xlfn.IFS('Formated Data'!$Q220="Central","Chris",'Formated Data'!$Q220="East","Erin",'Formated Data'!$Q220="South","Sam",'Formated Data'!$Q220="West","William")</f>
        <v>Erin</v>
      </c>
    </row>
    <row r="221" spans="1:31" ht="15.75" customHeight="1" x14ac:dyDescent="0.45">
      <c r="A221" s="5">
        <v>1719</v>
      </c>
      <c r="B221" s="5">
        <f>IF(COUNTIF($A$2:A221, A221) = 1, 1, 0)</f>
        <v>1</v>
      </c>
      <c r="C221" s="5" t="s">
        <v>2786</v>
      </c>
      <c r="D221" s="5" t="s">
        <v>72</v>
      </c>
      <c r="E221" s="6">
        <v>0.06</v>
      </c>
      <c r="F221" s="6" t="str">
        <f>IF(Table_1[[#This Row],[Discount]] &gt; 0, "After Discount", " No Discount")</f>
        <v>After Discount</v>
      </c>
      <c r="G221" s="6">
        <v>16.48</v>
      </c>
      <c r="H221" s="6">
        <v>1.99</v>
      </c>
      <c r="I221" s="5" t="s">
        <v>9</v>
      </c>
      <c r="J221" s="5" t="s">
        <v>39</v>
      </c>
      <c r="K221" s="5" t="s">
        <v>7</v>
      </c>
      <c r="L221" s="5" t="s">
        <v>15</v>
      </c>
      <c r="M221" s="5" t="s">
        <v>50</v>
      </c>
      <c r="N221" s="5" t="s">
        <v>1219</v>
      </c>
      <c r="O221" s="6">
        <v>0.42</v>
      </c>
      <c r="P221" s="5" t="s">
        <v>3</v>
      </c>
      <c r="Q221" s="5" t="s">
        <v>21</v>
      </c>
      <c r="R221" s="5" t="s">
        <v>971</v>
      </c>
      <c r="S221" s="5" t="s">
        <v>2785</v>
      </c>
      <c r="T221" s="5">
        <v>35473</v>
      </c>
      <c r="U221" s="8">
        <v>42021</v>
      </c>
      <c r="V221" s="29" t="str">
        <f>TEXT(Table_1[[#This Row],[Order Date]], "DDD")</f>
        <v>Sat</v>
      </c>
      <c r="W221" s="8">
        <v>42023</v>
      </c>
      <c r="X221" s="7">
        <f>Table_1[[#This Row],[Ship Date]]-Table_1[[#This Row],[Order Date]]</f>
        <v>2</v>
      </c>
      <c r="Y221" s="15">
        <v>-144.59200000000001</v>
      </c>
      <c r="Z221" s="5">
        <v>8</v>
      </c>
      <c r="AA221" s="15">
        <v>128.13</v>
      </c>
      <c r="AB221" s="5">
        <v>90786</v>
      </c>
      <c r="AC221" s="5">
        <f>IF(COUNTIF($AB$2:AB221, AB221) = 1, 1, 0)</f>
        <v>1</v>
      </c>
      <c r="AD221" s="15">
        <f>'Formated Data'!$G221-'Formated Data'!$E221</f>
        <v>16.420000000000002</v>
      </c>
      <c r="AE221" s="5" t="str" cm="1">
        <f t="array" ref="AE221">_xlfn.IFS('Formated Data'!$Q221="Central","Chris",'Formated Data'!$Q221="East","Erin",'Formated Data'!$Q221="South","Sam",'Formated Data'!$Q221="West","William")</f>
        <v>Sam</v>
      </c>
    </row>
    <row r="222" spans="1:31" ht="15.75" customHeight="1" x14ac:dyDescent="0.45">
      <c r="A222" s="5">
        <v>1873</v>
      </c>
      <c r="B222" s="5">
        <f>IF(COUNTIF($A$2:A222, A222) = 1, 1, 0)</f>
        <v>1</v>
      </c>
      <c r="C222" s="5" t="s">
        <v>2784</v>
      </c>
      <c r="D222" s="5" t="s">
        <v>72</v>
      </c>
      <c r="E222" s="6">
        <v>0.03</v>
      </c>
      <c r="F222" s="6" t="str">
        <f>IF(Table_1[[#This Row],[Discount]] &gt; 0, "After Discount", " No Discount")</f>
        <v>After Discount</v>
      </c>
      <c r="G222" s="6">
        <v>90.48</v>
      </c>
      <c r="H222" s="6">
        <v>19.989999999999998</v>
      </c>
      <c r="I222" s="5" t="s">
        <v>9</v>
      </c>
      <c r="J222" s="5" t="s">
        <v>39</v>
      </c>
      <c r="K222" s="5" t="s">
        <v>24</v>
      </c>
      <c r="L222" s="5" t="s">
        <v>181</v>
      </c>
      <c r="M222" s="5" t="s">
        <v>5</v>
      </c>
      <c r="N222" s="5" t="s">
        <v>280</v>
      </c>
      <c r="O222" s="6">
        <v>0.4</v>
      </c>
      <c r="P222" s="5" t="s">
        <v>3</v>
      </c>
      <c r="Q222" s="5" t="s">
        <v>21</v>
      </c>
      <c r="R222" s="5" t="s">
        <v>75</v>
      </c>
      <c r="S222" s="5" t="s">
        <v>1047</v>
      </c>
      <c r="T222" s="5">
        <v>33403</v>
      </c>
      <c r="U222" s="8">
        <v>42021</v>
      </c>
      <c r="V222" s="29" t="str">
        <f>TEXT(Table_1[[#This Row],[Order Date]], "DDD")</f>
        <v>Sat</v>
      </c>
      <c r="W222" s="8">
        <v>42023</v>
      </c>
      <c r="X222" s="7">
        <f>Table_1[[#This Row],[Ship Date]]-Table_1[[#This Row],[Order Date]]</f>
        <v>2</v>
      </c>
      <c r="Y222" s="15">
        <v>15.353999999999999</v>
      </c>
      <c r="Z222" s="5">
        <v>1</v>
      </c>
      <c r="AA222" s="15">
        <v>99.69</v>
      </c>
      <c r="AB222" s="5">
        <v>90099</v>
      </c>
      <c r="AC222" s="5">
        <f>IF(COUNTIF($AB$2:AB222, AB222) = 1, 1, 0)</f>
        <v>1</v>
      </c>
      <c r="AD222" s="15">
        <f>'Formated Data'!$G222-'Formated Data'!$E222</f>
        <v>90.45</v>
      </c>
      <c r="AE222" s="5" t="str" cm="1">
        <f t="array" ref="AE222">_xlfn.IFS('Formated Data'!$Q222="Central","Chris",'Formated Data'!$Q222="East","Erin",'Formated Data'!$Q222="South","Sam",'Formated Data'!$Q222="West","William")</f>
        <v>Sam</v>
      </c>
    </row>
    <row r="223" spans="1:31" ht="15.75" customHeight="1" x14ac:dyDescent="0.45">
      <c r="A223" s="5">
        <v>1873</v>
      </c>
      <c r="B223" s="5">
        <f>IF(COUNTIF($A$2:A223, A223) = 1, 1, 0)</f>
        <v>0</v>
      </c>
      <c r="C223" s="5" t="s">
        <v>2784</v>
      </c>
      <c r="D223" s="5" t="s">
        <v>72</v>
      </c>
      <c r="E223" s="6">
        <v>0.06</v>
      </c>
      <c r="F223" s="6" t="str">
        <f>IF(Table_1[[#This Row],[Discount]] &gt; 0, "After Discount", " No Discount")</f>
        <v>After Discount</v>
      </c>
      <c r="G223" s="6">
        <v>22.84</v>
      </c>
      <c r="H223" s="6">
        <v>8.18</v>
      </c>
      <c r="I223" s="5" t="s">
        <v>9</v>
      </c>
      <c r="J223" s="5" t="s">
        <v>39</v>
      </c>
      <c r="K223" s="5" t="s">
        <v>24</v>
      </c>
      <c r="L223" s="5" t="s">
        <v>38</v>
      </c>
      <c r="M223" s="5" t="s">
        <v>5</v>
      </c>
      <c r="N223" s="5" t="s">
        <v>2160</v>
      </c>
      <c r="O223" s="6">
        <v>0.39</v>
      </c>
      <c r="P223" s="5" t="s">
        <v>3</v>
      </c>
      <c r="Q223" s="5" t="s">
        <v>21</v>
      </c>
      <c r="R223" s="5" t="s">
        <v>75</v>
      </c>
      <c r="S223" s="5" t="s">
        <v>1047</v>
      </c>
      <c r="T223" s="5">
        <v>33403</v>
      </c>
      <c r="U223" s="8">
        <v>42021</v>
      </c>
      <c r="V223" s="29" t="str">
        <f>TEXT(Table_1[[#This Row],[Order Date]], "DDD")</f>
        <v>Sat</v>
      </c>
      <c r="W223" s="8">
        <v>42021</v>
      </c>
      <c r="X223" s="7">
        <f>Table_1[[#This Row],[Ship Date]]-Table_1[[#This Row],[Order Date]]</f>
        <v>0</v>
      </c>
      <c r="Y223" s="15">
        <v>-357.92399999999998</v>
      </c>
      <c r="Z223" s="5">
        <v>7</v>
      </c>
      <c r="AA223" s="15">
        <v>152.49</v>
      </c>
      <c r="AB223" s="5">
        <v>90099</v>
      </c>
      <c r="AC223" s="5">
        <f>IF(COUNTIF($AB$2:AB223, AB223) = 1, 1, 0)</f>
        <v>0</v>
      </c>
      <c r="AD223" s="15">
        <f>'Formated Data'!$G223-'Formated Data'!$E223</f>
        <v>22.78</v>
      </c>
      <c r="AE223" s="5" t="str" cm="1">
        <f t="array" ref="AE223">_xlfn.IFS('Formated Data'!$Q223="Central","Chris",'Formated Data'!$Q223="East","Erin",'Formated Data'!$Q223="South","Sam",'Formated Data'!$Q223="West","William")</f>
        <v>Sam</v>
      </c>
    </row>
    <row r="224" spans="1:31" ht="15.75" customHeight="1" x14ac:dyDescent="0.45">
      <c r="A224" s="5">
        <v>2579</v>
      </c>
      <c r="B224" s="5">
        <f>IF(COUNTIF($A$2:A224, A224) = 1, 1, 0)</f>
        <v>0</v>
      </c>
      <c r="C224" s="5" t="s">
        <v>2783</v>
      </c>
      <c r="D224" s="5" t="s">
        <v>72</v>
      </c>
      <c r="E224" s="6">
        <v>7.0000000000000007E-2</v>
      </c>
      <c r="F224" s="6" t="str">
        <f>IF(Table_1[[#This Row],[Discount]] &gt; 0, "After Discount", " No Discount")</f>
        <v>After Discount</v>
      </c>
      <c r="G224" s="6">
        <v>1.76</v>
      </c>
      <c r="H224" s="6">
        <v>4.8600000000000003</v>
      </c>
      <c r="I224" s="5" t="s">
        <v>9</v>
      </c>
      <c r="J224" s="5" t="s">
        <v>16</v>
      </c>
      <c r="K224" s="5" t="s">
        <v>29</v>
      </c>
      <c r="L224" s="5" t="s">
        <v>28</v>
      </c>
      <c r="M224" s="5" t="s">
        <v>5</v>
      </c>
      <c r="N224" s="5" t="s">
        <v>2252</v>
      </c>
      <c r="O224" s="6">
        <v>0.41</v>
      </c>
      <c r="P224" s="5" t="s">
        <v>3</v>
      </c>
      <c r="Q224" s="5" t="s">
        <v>21</v>
      </c>
      <c r="R224" s="5" t="s">
        <v>971</v>
      </c>
      <c r="S224" s="5" t="s">
        <v>2782</v>
      </c>
      <c r="T224" s="5">
        <v>36869</v>
      </c>
      <c r="U224" s="8">
        <v>42021</v>
      </c>
      <c r="V224" s="29" t="str">
        <f>TEXT(Table_1[[#This Row],[Order Date]], "DDD")</f>
        <v>Sat</v>
      </c>
      <c r="W224" s="8">
        <v>42021</v>
      </c>
      <c r="X224" s="7">
        <f>Table_1[[#This Row],[Ship Date]]-Table_1[[#This Row],[Order Date]]</f>
        <v>0</v>
      </c>
      <c r="Y224" s="15">
        <v>0.58799999999999997</v>
      </c>
      <c r="Z224" s="5">
        <v>15</v>
      </c>
      <c r="AA224" s="15">
        <v>26.01</v>
      </c>
      <c r="AB224" s="5">
        <v>88297</v>
      </c>
      <c r="AC224" s="5">
        <f>IF(COUNTIF($AB$2:AB224, AB224) = 1, 1, 0)</f>
        <v>1</v>
      </c>
      <c r="AD224" s="15">
        <f>'Formated Data'!$G224-'Formated Data'!$E224</f>
        <v>1.69</v>
      </c>
      <c r="AE224" s="5" t="str" cm="1">
        <f t="array" ref="AE224">_xlfn.IFS('Formated Data'!$Q224="Central","Chris",'Formated Data'!$Q224="East","Erin",'Formated Data'!$Q224="South","Sam",'Formated Data'!$Q224="West","William")</f>
        <v>Sam</v>
      </c>
    </row>
    <row r="225" spans="1:31" ht="15.75" customHeight="1" x14ac:dyDescent="0.45">
      <c r="A225" s="5">
        <v>2618</v>
      </c>
      <c r="B225" s="5">
        <f>IF(COUNTIF($A$2:A225, A225) = 1, 1, 0)</f>
        <v>1</v>
      </c>
      <c r="C225" s="5" t="s">
        <v>1967</v>
      </c>
      <c r="D225" s="5" t="s">
        <v>72</v>
      </c>
      <c r="E225" s="6">
        <v>0.1</v>
      </c>
      <c r="F225" s="6" t="str">
        <f>IF(Table_1[[#This Row],[Discount]] &gt; 0, "After Discount", " No Discount")</f>
        <v>After Discount</v>
      </c>
      <c r="G225" s="6">
        <v>7.64</v>
      </c>
      <c r="H225" s="6">
        <v>1.39</v>
      </c>
      <c r="I225" s="5" t="s">
        <v>9</v>
      </c>
      <c r="J225" s="5" t="s">
        <v>39</v>
      </c>
      <c r="K225" s="5" t="s">
        <v>24</v>
      </c>
      <c r="L225" s="5" t="s">
        <v>181</v>
      </c>
      <c r="M225" s="5" t="s">
        <v>5</v>
      </c>
      <c r="N225" s="5" t="s">
        <v>2565</v>
      </c>
      <c r="O225" s="6">
        <v>0.36</v>
      </c>
      <c r="P225" s="5" t="s">
        <v>3</v>
      </c>
      <c r="Q225" s="5" t="s">
        <v>2</v>
      </c>
      <c r="R225" s="5" t="s">
        <v>1</v>
      </c>
      <c r="S225" s="5" t="s">
        <v>302</v>
      </c>
      <c r="T225" s="5">
        <v>10004</v>
      </c>
      <c r="U225" s="8">
        <v>42021</v>
      </c>
      <c r="V225" s="29" t="str">
        <f>TEXT(Table_1[[#This Row],[Order Date]], "DDD")</f>
        <v>Sat</v>
      </c>
      <c r="W225" s="8">
        <v>42023</v>
      </c>
      <c r="X225" s="7">
        <f>Table_1[[#This Row],[Ship Date]]-Table_1[[#This Row],[Order Date]]</f>
        <v>2</v>
      </c>
      <c r="Y225" s="15">
        <v>16.12</v>
      </c>
      <c r="Z225" s="5">
        <v>18</v>
      </c>
      <c r="AA225" s="15">
        <v>130.11000000000001</v>
      </c>
      <c r="AB225" s="5">
        <v>46884</v>
      </c>
      <c r="AC225" s="5">
        <f>IF(COUNTIF($AB$2:AB225, AB225) = 1, 1, 0)</f>
        <v>1</v>
      </c>
      <c r="AD225" s="15">
        <f>'Formated Data'!$G225-'Formated Data'!$E225</f>
        <v>7.54</v>
      </c>
      <c r="AE225" s="5" t="str" cm="1">
        <f t="array" ref="AE225">_xlfn.IFS('Formated Data'!$Q225="Central","Chris",'Formated Data'!$Q225="East","Erin",'Formated Data'!$Q225="South","Sam",'Formated Data'!$Q225="West","William")</f>
        <v>Erin</v>
      </c>
    </row>
    <row r="226" spans="1:31" ht="15.75" customHeight="1" x14ac:dyDescent="0.45">
      <c r="A226" s="5">
        <v>2618</v>
      </c>
      <c r="B226" s="5">
        <f>IF(COUNTIF($A$2:A226, A226) = 1, 1, 0)</f>
        <v>0</v>
      </c>
      <c r="C226" s="5" t="s">
        <v>1967</v>
      </c>
      <c r="D226" s="5" t="s">
        <v>72</v>
      </c>
      <c r="E226" s="6">
        <v>0</v>
      </c>
      <c r="F226" s="6" t="str">
        <f>IF(Table_1[[#This Row],[Discount]] &gt; 0, "After Discount", " No Discount")</f>
        <v xml:space="preserve"> No Discount</v>
      </c>
      <c r="G226" s="6">
        <v>125.99</v>
      </c>
      <c r="H226" s="6">
        <v>2.5</v>
      </c>
      <c r="I226" s="5" t="s">
        <v>9</v>
      </c>
      <c r="J226" s="5" t="s">
        <v>39</v>
      </c>
      <c r="K226" s="5" t="s">
        <v>7</v>
      </c>
      <c r="L226" s="5" t="s">
        <v>6</v>
      </c>
      <c r="M226" s="5" t="s">
        <v>5</v>
      </c>
      <c r="N226" s="5" t="s">
        <v>2781</v>
      </c>
      <c r="O226" s="6">
        <v>0.59</v>
      </c>
      <c r="P226" s="5" t="s">
        <v>3</v>
      </c>
      <c r="Q226" s="5" t="s">
        <v>2</v>
      </c>
      <c r="R226" s="5" t="s">
        <v>1</v>
      </c>
      <c r="S226" s="5" t="s">
        <v>302</v>
      </c>
      <c r="T226" s="5">
        <v>10004</v>
      </c>
      <c r="U226" s="8">
        <v>42021</v>
      </c>
      <c r="V226" s="29" t="str">
        <f>TEXT(Table_1[[#This Row],[Order Date]], "DDD")</f>
        <v>Sat</v>
      </c>
      <c r="W226" s="8">
        <v>42023</v>
      </c>
      <c r="X226" s="7">
        <f>Table_1[[#This Row],[Ship Date]]-Table_1[[#This Row],[Order Date]]</f>
        <v>2</v>
      </c>
      <c r="Y226" s="15">
        <v>-815.9008</v>
      </c>
      <c r="Z226" s="5">
        <v>3</v>
      </c>
      <c r="AA226" s="15">
        <v>337.34</v>
      </c>
      <c r="AB226" s="5">
        <v>46884</v>
      </c>
      <c r="AC226" s="5">
        <f>IF(COUNTIF($AB$2:AB226, AB226) = 1, 1, 0)</f>
        <v>0</v>
      </c>
      <c r="AD226" s="15">
        <f>'Formated Data'!$G226-'Formated Data'!$E226</f>
        <v>125.99</v>
      </c>
      <c r="AE226" s="5" t="str" cm="1">
        <f t="array" ref="AE226">_xlfn.IFS('Formated Data'!$Q226="Central","Chris",'Formated Data'!$Q226="East","Erin",'Formated Data'!$Q226="South","Sam",'Formated Data'!$Q226="West","William")</f>
        <v>Erin</v>
      </c>
    </row>
    <row r="227" spans="1:31" ht="15.75" customHeight="1" x14ac:dyDescent="0.45">
      <c r="A227" s="5">
        <v>2618</v>
      </c>
      <c r="B227" s="5">
        <f>IF(COUNTIF($A$2:A227, A227) = 1, 1, 0)</f>
        <v>0</v>
      </c>
      <c r="C227" s="5" t="s">
        <v>1967</v>
      </c>
      <c r="D227" s="5" t="s">
        <v>72</v>
      </c>
      <c r="E227" s="6">
        <v>0.1</v>
      </c>
      <c r="F227" s="6" t="str">
        <f>IF(Table_1[[#This Row],[Discount]] &gt; 0, "After Discount", " No Discount")</f>
        <v>After Discount</v>
      </c>
      <c r="G227" s="6">
        <v>11.55</v>
      </c>
      <c r="H227" s="6">
        <v>2.36</v>
      </c>
      <c r="I227" s="5" t="s">
        <v>9</v>
      </c>
      <c r="J227" s="5" t="s">
        <v>39</v>
      </c>
      <c r="K227" s="5" t="s">
        <v>24</v>
      </c>
      <c r="L227" s="5" t="s">
        <v>79</v>
      </c>
      <c r="M227" s="5" t="s">
        <v>37</v>
      </c>
      <c r="N227" s="5" t="s">
        <v>706</v>
      </c>
      <c r="O227" s="6">
        <v>0.55000000000000004</v>
      </c>
      <c r="P227" s="5" t="s">
        <v>3</v>
      </c>
      <c r="Q227" s="5" t="s">
        <v>2</v>
      </c>
      <c r="R227" s="5" t="s">
        <v>1</v>
      </c>
      <c r="S227" s="5" t="s">
        <v>302</v>
      </c>
      <c r="T227" s="5">
        <v>10004</v>
      </c>
      <c r="U227" s="8">
        <v>42021</v>
      </c>
      <c r="V227" s="29" t="str">
        <f>TEXT(Table_1[[#This Row],[Order Date]], "DDD")</f>
        <v>Sat</v>
      </c>
      <c r="W227" s="8">
        <v>42022</v>
      </c>
      <c r="X227" s="7">
        <f>Table_1[[#This Row],[Ship Date]]-Table_1[[#This Row],[Order Date]]</f>
        <v>1</v>
      </c>
      <c r="Y227" s="15">
        <v>15.808</v>
      </c>
      <c r="Z227" s="5">
        <v>25</v>
      </c>
      <c r="AA227" s="15">
        <v>280.43</v>
      </c>
      <c r="AB227" s="5">
        <v>46884</v>
      </c>
      <c r="AC227" s="5">
        <f>IF(COUNTIF($AB$2:AB227, AB227) = 1, 1, 0)</f>
        <v>0</v>
      </c>
      <c r="AD227" s="15">
        <f>'Formated Data'!$G227-'Formated Data'!$E227</f>
        <v>11.450000000000001</v>
      </c>
      <c r="AE227" s="5" t="str" cm="1">
        <f t="array" ref="AE227">_xlfn.IFS('Formated Data'!$Q227="Central","Chris",'Formated Data'!$Q227="East","Erin",'Formated Data'!$Q227="South","Sam",'Formated Data'!$Q227="West","William")</f>
        <v>Erin</v>
      </c>
    </row>
    <row r="228" spans="1:31" ht="15.75" customHeight="1" x14ac:dyDescent="0.45">
      <c r="A228" s="5">
        <v>2628</v>
      </c>
      <c r="B228" s="5">
        <f>IF(COUNTIF($A$2:A228, A228) = 1, 1, 0)</f>
        <v>1</v>
      </c>
      <c r="C228" s="5" t="s">
        <v>2780</v>
      </c>
      <c r="D228" s="5" t="s">
        <v>72</v>
      </c>
      <c r="E228" s="6">
        <v>0.02</v>
      </c>
      <c r="F228" s="6" t="str">
        <f>IF(Table_1[[#This Row],[Discount]] &gt; 0, "After Discount", " No Discount")</f>
        <v>After Discount</v>
      </c>
      <c r="G228" s="6">
        <v>30.53</v>
      </c>
      <c r="H228" s="6">
        <v>19.989999999999998</v>
      </c>
      <c r="I228" s="5" t="s">
        <v>17</v>
      </c>
      <c r="J228" s="5" t="s">
        <v>39</v>
      </c>
      <c r="K228" s="5" t="s">
        <v>24</v>
      </c>
      <c r="L228" s="5" t="s">
        <v>144</v>
      </c>
      <c r="M228" s="5" t="s">
        <v>5</v>
      </c>
      <c r="N228" s="5" t="s">
        <v>2779</v>
      </c>
      <c r="O228" s="6">
        <v>0.39</v>
      </c>
      <c r="P228" s="5" t="s">
        <v>3</v>
      </c>
      <c r="Q228" s="5" t="s">
        <v>70</v>
      </c>
      <c r="R228" s="5" t="s">
        <v>273</v>
      </c>
      <c r="S228" s="5" t="s">
        <v>544</v>
      </c>
      <c r="T228" s="5">
        <v>73160</v>
      </c>
      <c r="U228" s="8">
        <v>42021</v>
      </c>
      <c r="V228" s="29" t="str">
        <f>TEXT(Table_1[[#This Row],[Order Date]], "DDD")</f>
        <v>Sat</v>
      </c>
      <c r="W228" s="8">
        <v>42023</v>
      </c>
      <c r="X228" s="7">
        <f>Table_1[[#This Row],[Ship Date]]-Table_1[[#This Row],[Order Date]]</f>
        <v>2</v>
      </c>
      <c r="Y228" s="15">
        <v>-54.63</v>
      </c>
      <c r="Z228" s="5">
        <v>14</v>
      </c>
      <c r="AA228" s="15">
        <v>448.47</v>
      </c>
      <c r="AB228" s="5">
        <v>85916</v>
      </c>
      <c r="AC228" s="5">
        <f>IF(COUNTIF($AB$2:AB228, AB228) = 1, 1, 0)</f>
        <v>1</v>
      </c>
      <c r="AD228" s="15">
        <f>'Formated Data'!$G228-'Formated Data'!$E228</f>
        <v>30.51</v>
      </c>
      <c r="AE228" s="5" t="str" cm="1">
        <f t="array" ref="AE228">_xlfn.IFS('Formated Data'!$Q228="Central","Chris",'Formated Data'!$Q228="East","Erin",'Formated Data'!$Q228="South","Sam",'Formated Data'!$Q228="West","William")</f>
        <v>Chris</v>
      </c>
    </row>
    <row r="229" spans="1:31" ht="15.75" customHeight="1" x14ac:dyDescent="0.45">
      <c r="A229" s="5">
        <v>526</v>
      </c>
      <c r="B229" s="5">
        <f>IF(COUNTIF($A$2:A229, A229) = 1, 1, 0)</f>
        <v>1</v>
      </c>
      <c r="C229" s="5" t="s">
        <v>880</v>
      </c>
      <c r="D229" s="5" t="s">
        <v>10</v>
      </c>
      <c r="E229" s="6">
        <v>0</v>
      </c>
      <c r="F229" s="6" t="str">
        <f>IF(Table_1[[#This Row],[Discount]] &gt; 0, "After Discount", " No Discount")</f>
        <v xml:space="preserve"> No Discount</v>
      </c>
      <c r="G229" s="6">
        <v>1.88</v>
      </c>
      <c r="H229" s="6">
        <v>1.49</v>
      </c>
      <c r="I229" s="5" t="s">
        <v>9</v>
      </c>
      <c r="J229" s="5" t="s">
        <v>16</v>
      </c>
      <c r="K229" s="5" t="s">
        <v>24</v>
      </c>
      <c r="L229" s="5" t="s">
        <v>106</v>
      </c>
      <c r="M229" s="5" t="s">
        <v>5</v>
      </c>
      <c r="N229" s="5" t="s">
        <v>1621</v>
      </c>
      <c r="O229" s="6">
        <v>0.37</v>
      </c>
      <c r="P229" s="5" t="s">
        <v>3</v>
      </c>
      <c r="Q229" s="5" t="s">
        <v>48</v>
      </c>
      <c r="R229" s="5" t="s">
        <v>95</v>
      </c>
      <c r="S229" s="5" t="s">
        <v>878</v>
      </c>
      <c r="T229" s="5">
        <v>85204</v>
      </c>
      <c r="U229" s="8">
        <v>42021</v>
      </c>
      <c r="V229" s="29" t="str">
        <f>TEXT(Table_1[[#This Row],[Order Date]], "DDD")</f>
        <v>Sat</v>
      </c>
      <c r="W229" s="8">
        <v>42022</v>
      </c>
      <c r="X229" s="7">
        <f>Table_1[[#This Row],[Ship Date]]-Table_1[[#This Row],[Order Date]]</f>
        <v>1</v>
      </c>
      <c r="Y229" s="15">
        <v>-15.5595</v>
      </c>
      <c r="Z229" s="5">
        <v>13</v>
      </c>
      <c r="AA229" s="15">
        <v>25.39</v>
      </c>
      <c r="AB229" s="5">
        <v>90027</v>
      </c>
      <c r="AC229" s="5">
        <f>IF(COUNTIF($AB$2:AB229, AB229) = 1, 1, 0)</f>
        <v>1</v>
      </c>
      <c r="AD229" s="15">
        <f>'Formated Data'!$G229-'Formated Data'!$E229</f>
        <v>1.88</v>
      </c>
      <c r="AE229" s="5" t="str" cm="1">
        <f t="array" ref="AE229">_xlfn.IFS('Formated Data'!$Q229="Central","Chris",'Formated Data'!$Q229="East","Erin",'Formated Data'!$Q229="South","Sam",'Formated Data'!$Q229="West","William")</f>
        <v>William</v>
      </c>
    </row>
    <row r="230" spans="1:31" ht="15.75" customHeight="1" x14ac:dyDescent="0.45">
      <c r="A230" s="5">
        <v>526</v>
      </c>
      <c r="B230" s="5">
        <f>IF(COUNTIF($A$2:A230, A230) = 1, 1, 0)</f>
        <v>0</v>
      </c>
      <c r="C230" s="5" t="s">
        <v>880</v>
      </c>
      <c r="D230" s="5" t="s">
        <v>10</v>
      </c>
      <c r="E230" s="6">
        <v>0.06</v>
      </c>
      <c r="F230" s="6" t="str">
        <f>IF(Table_1[[#This Row],[Discount]] &gt; 0, "After Discount", " No Discount")</f>
        <v>After Discount</v>
      </c>
      <c r="G230" s="6">
        <v>5.78</v>
      </c>
      <c r="H230" s="6">
        <v>5.67</v>
      </c>
      <c r="I230" s="5" t="s">
        <v>9</v>
      </c>
      <c r="J230" s="5" t="s">
        <v>16</v>
      </c>
      <c r="K230" s="5" t="s">
        <v>24</v>
      </c>
      <c r="L230" s="5" t="s">
        <v>38</v>
      </c>
      <c r="M230" s="5" t="s">
        <v>5</v>
      </c>
      <c r="N230" s="5" t="s">
        <v>2243</v>
      </c>
      <c r="O230" s="6">
        <v>0.36</v>
      </c>
      <c r="P230" s="5" t="s">
        <v>3</v>
      </c>
      <c r="Q230" s="5" t="s">
        <v>48</v>
      </c>
      <c r="R230" s="5" t="s">
        <v>95</v>
      </c>
      <c r="S230" s="5" t="s">
        <v>878</v>
      </c>
      <c r="T230" s="5">
        <v>85204</v>
      </c>
      <c r="U230" s="8">
        <v>42021</v>
      </c>
      <c r="V230" s="29" t="str">
        <f>TEXT(Table_1[[#This Row],[Order Date]], "DDD")</f>
        <v>Sat</v>
      </c>
      <c r="W230" s="8">
        <v>42022</v>
      </c>
      <c r="X230" s="7">
        <f>Table_1[[#This Row],[Ship Date]]-Table_1[[#This Row],[Order Date]]</f>
        <v>1</v>
      </c>
      <c r="Y230" s="15">
        <v>-108.19</v>
      </c>
      <c r="Z230" s="5">
        <v>15</v>
      </c>
      <c r="AA230" s="15">
        <v>87.27</v>
      </c>
      <c r="AB230" s="5">
        <v>90027</v>
      </c>
      <c r="AC230" s="5">
        <f>IF(COUNTIF($AB$2:AB230, AB230) = 1, 1, 0)</f>
        <v>0</v>
      </c>
      <c r="AD230" s="15">
        <f>'Formated Data'!$G230-'Formated Data'!$E230</f>
        <v>5.7200000000000006</v>
      </c>
      <c r="AE230" s="5" t="str" cm="1">
        <f t="array" ref="AE230">_xlfn.IFS('Formated Data'!$Q230="Central","Chris",'Formated Data'!$Q230="East","Erin",'Formated Data'!$Q230="South","Sam",'Formated Data'!$Q230="West","William")</f>
        <v>William</v>
      </c>
    </row>
    <row r="231" spans="1:31" ht="15.75" customHeight="1" x14ac:dyDescent="0.45">
      <c r="A231" s="5">
        <v>2059</v>
      </c>
      <c r="B231" s="5">
        <f>IF(COUNTIF($A$2:A231, A231) = 1, 1, 0)</f>
        <v>1</v>
      </c>
      <c r="C231" s="5" t="s">
        <v>1901</v>
      </c>
      <c r="D231" s="5" t="s">
        <v>10</v>
      </c>
      <c r="E231" s="6">
        <v>0.09</v>
      </c>
      <c r="F231" s="6" t="str">
        <f>IF(Table_1[[#This Row],[Discount]] &gt; 0, "After Discount", " No Discount")</f>
        <v>After Discount</v>
      </c>
      <c r="G231" s="6">
        <v>28.48</v>
      </c>
      <c r="H231" s="6">
        <v>1.99</v>
      </c>
      <c r="I231" s="5" t="s">
        <v>9</v>
      </c>
      <c r="J231" s="5" t="s">
        <v>39</v>
      </c>
      <c r="K231" s="5" t="s">
        <v>7</v>
      </c>
      <c r="L231" s="5" t="s">
        <v>15</v>
      </c>
      <c r="M231" s="5" t="s">
        <v>50</v>
      </c>
      <c r="N231" s="5" t="s">
        <v>2261</v>
      </c>
      <c r="O231" s="6">
        <v>0.4</v>
      </c>
      <c r="P231" s="5" t="s">
        <v>3</v>
      </c>
      <c r="Q231" s="5" t="s">
        <v>21</v>
      </c>
      <c r="R231" s="5" t="s">
        <v>33</v>
      </c>
      <c r="S231" s="5" t="s">
        <v>1900</v>
      </c>
      <c r="T231" s="5">
        <v>27260</v>
      </c>
      <c r="U231" s="8">
        <v>42021</v>
      </c>
      <c r="V231" s="29" t="str">
        <f>TEXT(Table_1[[#This Row],[Order Date]], "DDD")</f>
        <v>Sat</v>
      </c>
      <c r="W231" s="8">
        <v>42022</v>
      </c>
      <c r="X231" s="7">
        <f>Table_1[[#This Row],[Ship Date]]-Table_1[[#This Row],[Order Date]]</f>
        <v>1</v>
      </c>
      <c r="Y231" s="15">
        <v>-1250.7460000000001</v>
      </c>
      <c r="Z231" s="5">
        <v>13</v>
      </c>
      <c r="AA231" s="15">
        <v>336.92</v>
      </c>
      <c r="AB231" s="5">
        <v>88039</v>
      </c>
      <c r="AC231" s="5">
        <f>IF(COUNTIF($AB$2:AB231, AB231) = 1, 1, 0)</f>
        <v>1</v>
      </c>
      <c r="AD231" s="15">
        <f>'Formated Data'!$G231-'Formated Data'!$E231</f>
        <v>28.39</v>
      </c>
      <c r="AE231" s="5" t="str" cm="1">
        <f t="array" ref="AE231">_xlfn.IFS('Formated Data'!$Q231="Central","Chris",'Formated Data'!$Q231="East","Erin",'Formated Data'!$Q231="South","Sam",'Formated Data'!$Q231="West","William")</f>
        <v>Sam</v>
      </c>
    </row>
    <row r="232" spans="1:31" ht="15.75" customHeight="1" x14ac:dyDescent="0.45">
      <c r="A232" s="5">
        <v>2725</v>
      </c>
      <c r="B232" s="5">
        <f>IF(COUNTIF($A$2:A232, A232) = 1, 1, 0)</f>
        <v>1</v>
      </c>
      <c r="C232" s="5" t="s">
        <v>2778</v>
      </c>
      <c r="D232" s="5" t="s">
        <v>10</v>
      </c>
      <c r="E232" s="6">
        <v>0.05</v>
      </c>
      <c r="F232" s="6" t="str">
        <f>IF(Table_1[[#This Row],[Discount]] &gt; 0, "After Discount", " No Discount")</f>
        <v>After Discount</v>
      </c>
      <c r="G232" s="6">
        <v>28.15</v>
      </c>
      <c r="H232" s="6">
        <v>6.17</v>
      </c>
      <c r="I232" s="5" t="s">
        <v>9</v>
      </c>
      <c r="J232" s="5" t="s">
        <v>16</v>
      </c>
      <c r="K232" s="5" t="s">
        <v>24</v>
      </c>
      <c r="L232" s="5" t="s">
        <v>79</v>
      </c>
      <c r="M232" s="5" t="s">
        <v>50</v>
      </c>
      <c r="N232" s="5" t="s">
        <v>1671</v>
      </c>
      <c r="O232" s="6">
        <v>0.55000000000000004</v>
      </c>
      <c r="P232" s="5" t="s">
        <v>3</v>
      </c>
      <c r="Q232" s="5" t="s">
        <v>21</v>
      </c>
      <c r="R232" s="5" t="s">
        <v>91</v>
      </c>
      <c r="S232" s="5" t="s">
        <v>2777</v>
      </c>
      <c r="T232" s="5">
        <v>37042</v>
      </c>
      <c r="U232" s="8">
        <v>42021</v>
      </c>
      <c r="V232" s="29" t="str">
        <f>TEXT(Table_1[[#This Row],[Order Date]], "DDD")</f>
        <v>Sat</v>
      </c>
      <c r="W232" s="8">
        <v>42022</v>
      </c>
      <c r="X232" s="7">
        <f>Table_1[[#This Row],[Ship Date]]-Table_1[[#This Row],[Order Date]]</f>
        <v>1</v>
      </c>
      <c r="Y232" s="15">
        <v>-66.248000000000005</v>
      </c>
      <c r="Z232" s="5">
        <v>10</v>
      </c>
      <c r="AA232" s="15">
        <v>282.38</v>
      </c>
      <c r="AB232" s="5">
        <v>88958</v>
      </c>
      <c r="AC232" s="5">
        <f>IF(COUNTIF($AB$2:AB232, AB232) = 1, 1, 0)</f>
        <v>1</v>
      </c>
      <c r="AD232" s="15">
        <f>'Formated Data'!$G232-'Formated Data'!$E232</f>
        <v>28.099999999999998</v>
      </c>
      <c r="AE232" s="5" t="str" cm="1">
        <f t="array" ref="AE232">_xlfn.IFS('Formated Data'!$Q232="Central","Chris",'Formated Data'!$Q232="East","Erin",'Formated Data'!$Q232="South","Sam",'Formated Data'!$Q232="West","William")</f>
        <v>Sam</v>
      </c>
    </row>
    <row r="233" spans="1:31" ht="15.75" customHeight="1" x14ac:dyDescent="0.45">
      <c r="A233" s="5">
        <v>2443</v>
      </c>
      <c r="B233" s="5">
        <f>IF(COUNTIF($A$2:A233, A233) = 1, 1, 0)</f>
        <v>1</v>
      </c>
      <c r="C233" s="5" t="s">
        <v>724</v>
      </c>
      <c r="D233" s="5" t="s">
        <v>56</v>
      </c>
      <c r="E233" s="6">
        <v>0.05</v>
      </c>
      <c r="F233" s="6" t="str">
        <f>IF(Table_1[[#This Row],[Discount]] &gt; 0, "After Discount", " No Discount")</f>
        <v>After Discount</v>
      </c>
      <c r="G233" s="6">
        <v>58.1</v>
      </c>
      <c r="H233" s="6">
        <v>1.49</v>
      </c>
      <c r="I233" s="5" t="s">
        <v>9</v>
      </c>
      <c r="J233" s="5" t="s">
        <v>39</v>
      </c>
      <c r="K233" s="5" t="s">
        <v>24</v>
      </c>
      <c r="L233" s="5" t="s">
        <v>106</v>
      </c>
      <c r="M233" s="5" t="s">
        <v>5</v>
      </c>
      <c r="N233" s="5" t="s">
        <v>1432</v>
      </c>
      <c r="O233" s="6">
        <v>0.38</v>
      </c>
      <c r="P233" s="5" t="s">
        <v>3</v>
      </c>
      <c r="Q233" s="5" t="s">
        <v>21</v>
      </c>
      <c r="R233" s="5" t="s">
        <v>75</v>
      </c>
      <c r="S233" s="5" t="s">
        <v>574</v>
      </c>
      <c r="T233" s="5">
        <v>33142</v>
      </c>
      <c r="U233" s="8">
        <v>42022</v>
      </c>
      <c r="V233" s="29" t="str">
        <f>TEXT(Table_1[[#This Row],[Order Date]], "DDD")</f>
        <v>Sun</v>
      </c>
      <c r="W233" s="8">
        <v>42022</v>
      </c>
      <c r="X233" s="7">
        <f>Table_1[[#This Row],[Ship Date]]-Table_1[[#This Row],[Order Date]]</f>
        <v>0</v>
      </c>
      <c r="Y233" s="15">
        <v>1633.9860000000001</v>
      </c>
      <c r="Z233" s="5">
        <v>13</v>
      </c>
      <c r="AA233" s="15">
        <v>739.06</v>
      </c>
      <c r="AB233" s="5">
        <v>89299</v>
      </c>
      <c r="AC233" s="5">
        <f>IF(COUNTIF($AB$2:AB233, AB233) = 1, 1, 0)</f>
        <v>1</v>
      </c>
      <c r="AD233" s="15">
        <f>'Formated Data'!$G233-'Formated Data'!$E233</f>
        <v>58.050000000000004</v>
      </c>
      <c r="AE233" s="5" t="str" cm="1">
        <f t="array" ref="AE233">_xlfn.IFS('Formated Data'!$Q233="Central","Chris",'Formated Data'!$Q233="East","Erin",'Formated Data'!$Q233="South","Sam",'Formated Data'!$Q233="West","William")</f>
        <v>Sam</v>
      </c>
    </row>
    <row r="234" spans="1:31" ht="15.75" customHeight="1" x14ac:dyDescent="0.45">
      <c r="A234" s="5">
        <v>1971</v>
      </c>
      <c r="B234" s="5">
        <f>IF(COUNTIF($A$2:A234, A234) = 1, 1, 0)</f>
        <v>1</v>
      </c>
      <c r="C234" s="5" t="s">
        <v>2776</v>
      </c>
      <c r="D234" s="5" t="s">
        <v>72</v>
      </c>
      <c r="E234" s="6">
        <v>0.02</v>
      </c>
      <c r="F234" s="6" t="str">
        <f>IF(Table_1[[#This Row],[Discount]] &gt; 0, "After Discount", " No Discount")</f>
        <v>After Discount</v>
      </c>
      <c r="G234" s="6">
        <v>11.58</v>
      </c>
      <c r="H234" s="6">
        <v>5.72</v>
      </c>
      <c r="I234" s="5" t="s">
        <v>9</v>
      </c>
      <c r="J234" s="5" t="s">
        <v>39</v>
      </c>
      <c r="K234" s="5" t="s">
        <v>24</v>
      </c>
      <c r="L234" s="5" t="s">
        <v>181</v>
      </c>
      <c r="M234" s="5" t="s">
        <v>5</v>
      </c>
      <c r="N234" s="5" t="s">
        <v>859</v>
      </c>
      <c r="O234" s="6">
        <v>0.35</v>
      </c>
      <c r="P234" s="5" t="s">
        <v>3</v>
      </c>
      <c r="Q234" s="5" t="s">
        <v>21</v>
      </c>
      <c r="R234" s="5" t="s">
        <v>189</v>
      </c>
      <c r="S234" s="5" t="s">
        <v>2775</v>
      </c>
      <c r="T234" s="5">
        <v>38801</v>
      </c>
      <c r="U234" s="8">
        <v>42022</v>
      </c>
      <c r="V234" s="29" t="str">
        <f>TEXT(Table_1[[#This Row],[Order Date]], "DDD")</f>
        <v>Sun</v>
      </c>
      <c r="W234" s="8">
        <v>42023</v>
      </c>
      <c r="X234" s="7">
        <f>Table_1[[#This Row],[Ship Date]]-Table_1[[#This Row],[Order Date]]</f>
        <v>1</v>
      </c>
      <c r="Y234" s="15">
        <v>-259.75599999999997</v>
      </c>
      <c r="Z234" s="5">
        <v>3</v>
      </c>
      <c r="AA234" s="15">
        <v>35.479999999999997</v>
      </c>
      <c r="AB234" s="5">
        <v>91550</v>
      </c>
      <c r="AC234" s="5">
        <f>IF(COUNTIF($AB$2:AB234, AB234) = 1, 1, 0)</f>
        <v>1</v>
      </c>
      <c r="AD234" s="15">
        <f>'Formated Data'!$G234-'Formated Data'!$E234</f>
        <v>11.56</v>
      </c>
      <c r="AE234" s="5" t="str" cm="1">
        <f t="array" ref="AE234">_xlfn.IFS('Formated Data'!$Q234="Central","Chris",'Formated Data'!$Q234="East","Erin",'Formated Data'!$Q234="South","Sam",'Formated Data'!$Q234="West","William")</f>
        <v>Sam</v>
      </c>
    </row>
    <row r="235" spans="1:31" ht="15.75" customHeight="1" x14ac:dyDescent="0.45">
      <c r="A235" s="5">
        <v>1972</v>
      </c>
      <c r="B235" s="5">
        <f>IF(COUNTIF($A$2:A235, A235) = 1, 1, 0)</f>
        <v>1</v>
      </c>
      <c r="C235" s="5" t="s">
        <v>2774</v>
      </c>
      <c r="D235" s="5" t="s">
        <v>72</v>
      </c>
      <c r="E235" s="6">
        <v>0.05</v>
      </c>
      <c r="F235" s="6" t="str">
        <f>IF(Table_1[[#This Row],[Discount]] &gt; 0, "After Discount", " No Discount")</f>
        <v>After Discount</v>
      </c>
      <c r="G235" s="6">
        <v>350.99</v>
      </c>
      <c r="H235" s="6">
        <v>39</v>
      </c>
      <c r="I235" s="5" t="s">
        <v>119</v>
      </c>
      <c r="J235" s="5" t="s">
        <v>39</v>
      </c>
      <c r="K235" s="5" t="s">
        <v>29</v>
      </c>
      <c r="L235" s="5" t="s">
        <v>153</v>
      </c>
      <c r="M235" s="5" t="s">
        <v>152</v>
      </c>
      <c r="N235" s="5" t="s">
        <v>1681</v>
      </c>
      <c r="O235" s="6">
        <v>0.55000000000000004</v>
      </c>
      <c r="P235" s="5" t="s">
        <v>3</v>
      </c>
      <c r="Q235" s="5" t="s">
        <v>2</v>
      </c>
      <c r="R235" s="5" t="s">
        <v>247</v>
      </c>
      <c r="S235" s="5" t="s">
        <v>2773</v>
      </c>
      <c r="T235" s="5">
        <v>19090</v>
      </c>
      <c r="U235" s="8">
        <v>42022</v>
      </c>
      <c r="V235" s="29" t="str">
        <f>TEXT(Table_1[[#This Row],[Order Date]], "DDD")</f>
        <v>Sun</v>
      </c>
      <c r="W235" s="8">
        <v>42024</v>
      </c>
      <c r="X235" s="7">
        <f>Table_1[[#This Row],[Ship Date]]-Table_1[[#This Row],[Order Date]]</f>
        <v>2</v>
      </c>
      <c r="Y235" s="15">
        <v>1469.7275999999999</v>
      </c>
      <c r="Z235" s="5">
        <v>6</v>
      </c>
      <c r="AA235" s="15">
        <v>2130.04</v>
      </c>
      <c r="AB235" s="5">
        <v>91550</v>
      </c>
      <c r="AC235" s="5">
        <f>IF(COUNTIF($AB$2:AB235, AB235) = 1, 1, 0)</f>
        <v>0</v>
      </c>
      <c r="AD235" s="15">
        <f>'Formated Data'!$G235-'Formated Data'!$E235</f>
        <v>350.94</v>
      </c>
      <c r="AE235" s="5" t="str" cm="1">
        <f t="array" ref="AE235">_xlfn.IFS('Formated Data'!$Q235="Central","Chris",'Formated Data'!$Q235="East","Erin",'Formated Data'!$Q235="South","Sam",'Formated Data'!$Q235="West","William")</f>
        <v>Erin</v>
      </c>
    </row>
    <row r="236" spans="1:31" ht="15.75" customHeight="1" x14ac:dyDescent="0.45">
      <c r="A236" s="5">
        <v>1972</v>
      </c>
      <c r="B236" s="5">
        <f>IF(COUNTIF($A$2:A236, A236) = 1, 1, 0)</f>
        <v>0</v>
      </c>
      <c r="C236" s="5" t="s">
        <v>2774</v>
      </c>
      <c r="D236" s="5" t="s">
        <v>72</v>
      </c>
      <c r="E236" s="6">
        <v>0.04</v>
      </c>
      <c r="F236" s="6" t="str">
        <f>IF(Table_1[[#This Row],[Discount]] &gt; 0, "After Discount", " No Discount")</f>
        <v>After Discount</v>
      </c>
      <c r="G236" s="6">
        <v>15.99</v>
      </c>
      <c r="H236" s="6">
        <v>9.4</v>
      </c>
      <c r="I236" s="5" t="s">
        <v>17</v>
      </c>
      <c r="J236" s="5" t="s">
        <v>39</v>
      </c>
      <c r="K236" s="5" t="s">
        <v>7</v>
      </c>
      <c r="L236" s="5" t="s">
        <v>118</v>
      </c>
      <c r="M236" s="5" t="s">
        <v>5</v>
      </c>
      <c r="N236" s="5" t="s">
        <v>2293</v>
      </c>
      <c r="O236" s="6">
        <v>0.49</v>
      </c>
      <c r="P236" s="5" t="s">
        <v>3</v>
      </c>
      <c r="Q236" s="5" t="s">
        <v>2</v>
      </c>
      <c r="R236" s="5" t="s">
        <v>247</v>
      </c>
      <c r="S236" s="5" t="s">
        <v>2773</v>
      </c>
      <c r="T236" s="5">
        <v>19090</v>
      </c>
      <c r="U236" s="8">
        <v>42022</v>
      </c>
      <c r="V236" s="29" t="str">
        <f>TEXT(Table_1[[#This Row],[Order Date]], "DDD")</f>
        <v>Sun</v>
      </c>
      <c r="W236" s="8">
        <v>42024</v>
      </c>
      <c r="X236" s="7">
        <f>Table_1[[#This Row],[Ship Date]]-Table_1[[#This Row],[Order Date]]</f>
        <v>2</v>
      </c>
      <c r="Y236" s="15">
        <v>-83.553060000000002</v>
      </c>
      <c r="Z236" s="5">
        <v>5</v>
      </c>
      <c r="AA236" s="15">
        <v>82.8</v>
      </c>
      <c r="AB236" s="5">
        <v>91550</v>
      </c>
      <c r="AC236" s="5">
        <f>IF(COUNTIF($AB$2:AB236, AB236) = 1, 1, 0)</f>
        <v>0</v>
      </c>
      <c r="AD236" s="15">
        <f>'Formated Data'!$G236-'Formated Data'!$E236</f>
        <v>15.950000000000001</v>
      </c>
      <c r="AE236" s="5" t="str" cm="1">
        <f t="array" ref="AE236">_xlfn.IFS('Formated Data'!$Q236="Central","Chris",'Formated Data'!$Q236="East","Erin",'Formated Data'!$Q236="South","Sam",'Formated Data'!$Q236="West","William")</f>
        <v>Erin</v>
      </c>
    </row>
    <row r="237" spans="1:31" ht="15.75" customHeight="1" x14ac:dyDescent="0.45">
      <c r="A237" s="5">
        <v>657</v>
      </c>
      <c r="B237" s="5">
        <f>IF(COUNTIF($A$2:A237, A237) = 1, 1, 0)</f>
        <v>1</v>
      </c>
      <c r="C237" s="5" t="s">
        <v>2772</v>
      </c>
      <c r="D237" s="5" t="s">
        <v>123</v>
      </c>
      <c r="E237" s="6">
        <v>0.1</v>
      </c>
      <c r="F237" s="6" t="str">
        <f>IF(Table_1[[#This Row],[Discount]] &gt; 0, "After Discount", " No Discount")</f>
        <v>After Discount</v>
      </c>
      <c r="G237" s="6">
        <v>18.97</v>
      </c>
      <c r="H237" s="6">
        <v>9.0299999999999994</v>
      </c>
      <c r="I237" s="5" t="s">
        <v>9</v>
      </c>
      <c r="J237" s="5" t="s">
        <v>8</v>
      </c>
      <c r="K237" s="5" t="s">
        <v>24</v>
      </c>
      <c r="L237" s="5" t="s">
        <v>38</v>
      </c>
      <c r="M237" s="5" t="s">
        <v>5</v>
      </c>
      <c r="N237" s="5" t="s">
        <v>196</v>
      </c>
      <c r="O237" s="6">
        <v>0.37</v>
      </c>
      <c r="P237" s="5" t="s">
        <v>3</v>
      </c>
      <c r="Q237" s="5" t="s">
        <v>2</v>
      </c>
      <c r="R237" s="5" t="s">
        <v>240</v>
      </c>
      <c r="S237" s="5" t="s">
        <v>2771</v>
      </c>
      <c r="T237" s="5">
        <v>1540</v>
      </c>
      <c r="U237" s="8">
        <v>42023</v>
      </c>
      <c r="V237" s="29" t="str">
        <f>TEXT(Table_1[[#This Row],[Order Date]], "DDD")</f>
        <v>Mon</v>
      </c>
      <c r="W237" s="8">
        <v>42025</v>
      </c>
      <c r="X237" s="7">
        <f>Table_1[[#This Row],[Ship Date]]-Table_1[[#This Row],[Order Date]]</f>
        <v>2</v>
      </c>
      <c r="Y237" s="15">
        <v>-24.204799999999999</v>
      </c>
      <c r="Z237" s="5">
        <v>1</v>
      </c>
      <c r="AA237" s="15">
        <v>19.73</v>
      </c>
      <c r="AB237" s="5">
        <v>91212</v>
      </c>
      <c r="AC237" s="5">
        <f>IF(COUNTIF($AB$2:AB237, AB237) = 1, 1, 0)</f>
        <v>1</v>
      </c>
      <c r="AD237" s="15">
        <f>'Formated Data'!$G237-'Formated Data'!$E237</f>
        <v>18.869999999999997</v>
      </c>
      <c r="AE237" s="5" t="str" cm="1">
        <f t="array" ref="AE237">_xlfn.IFS('Formated Data'!$Q237="Central","Chris",'Formated Data'!$Q237="East","Erin",'Formated Data'!$Q237="South","Sam",'Formated Data'!$Q237="West","William")</f>
        <v>Erin</v>
      </c>
    </row>
    <row r="238" spans="1:31" ht="15.75" customHeight="1" x14ac:dyDescent="0.45">
      <c r="A238" s="5">
        <v>659</v>
      </c>
      <c r="B238" s="5">
        <f>IF(COUNTIF($A$2:A238, A238) = 1, 1, 0)</f>
        <v>1</v>
      </c>
      <c r="C238" s="5" t="s">
        <v>2770</v>
      </c>
      <c r="D238" s="5" t="s">
        <v>123</v>
      </c>
      <c r="E238" s="6">
        <v>0</v>
      </c>
      <c r="F238" s="6" t="str">
        <f>IF(Table_1[[#This Row],[Discount]] &gt; 0, "After Discount", " No Discount")</f>
        <v xml:space="preserve"> No Discount</v>
      </c>
      <c r="G238" s="6">
        <v>119.99</v>
      </c>
      <c r="H238" s="6">
        <v>56.14</v>
      </c>
      <c r="I238" s="5" t="s">
        <v>119</v>
      </c>
      <c r="J238" s="5" t="s">
        <v>8</v>
      </c>
      <c r="K238" s="5" t="s">
        <v>7</v>
      </c>
      <c r="L238" s="5" t="s">
        <v>118</v>
      </c>
      <c r="M238" s="5" t="s">
        <v>117</v>
      </c>
      <c r="N238" s="5" t="s">
        <v>564</v>
      </c>
      <c r="O238" s="6">
        <v>0.39</v>
      </c>
      <c r="P238" s="5" t="s">
        <v>3</v>
      </c>
      <c r="Q238" s="5" t="s">
        <v>2</v>
      </c>
      <c r="R238" s="5" t="s">
        <v>638</v>
      </c>
      <c r="S238" s="5" t="s">
        <v>1396</v>
      </c>
      <c r="T238" s="5">
        <v>5403</v>
      </c>
      <c r="U238" s="8">
        <v>42023</v>
      </c>
      <c r="V238" s="29" t="str">
        <f>TEXT(Table_1[[#This Row],[Order Date]], "DDD")</f>
        <v>Mon</v>
      </c>
      <c r="W238" s="8">
        <v>42024</v>
      </c>
      <c r="X238" s="7">
        <f>Table_1[[#This Row],[Ship Date]]-Table_1[[#This Row],[Order Date]]</f>
        <v>1</v>
      </c>
      <c r="Y238" s="15">
        <v>-126.05777999999999</v>
      </c>
      <c r="Z238" s="5">
        <v>5</v>
      </c>
      <c r="AA238" s="15">
        <v>615.54</v>
      </c>
      <c r="AB238" s="5">
        <v>91212</v>
      </c>
      <c r="AC238" s="5">
        <f>IF(COUNTIF($AB$2:AB238, AB238) = 1, 1, 0)</f>
        <v>0</v>
      </c>
      <c r="AD238" s="15">
        <f>'Formated Data'!$G238-'Formated Data'!$E238</f>
        <v>119.99</v>
      </c>
      <c r="AE238" s="5" t="str" cm="1">
        <f t="array" ref="AE238">_xlfn.IFS('Formated Data'!$Q238="Central","Chris",'Formated Data'!$Q238="East","Erin",'Formated Data'!$Q238="South","Sam",'Formated Data'!$Q238="West","William")</f>
        <v>Erin</v>
      </c>
    </row>
    <row r="239" spans="1:31" ht="15.75" customHeight="1" x14ac:dyDescent="0.45">
      <c r="A239" s="5">
        <v>3095</v>
      </c>
      <c r="B239" s="5">
        <f>IF(COUNTIF($A$2:A239, A239) = 1, 1, 0)</f>
        <v>1</v>
      </c>
      <c r="C239" s="5" t="s">
        <v>2769</v>
      </c>
      <c r="D239" s="5" t="s">
        <v>123</v>
      </c>
      <c r="E239" s="6">
        <v>0.09</v>
      </c>
      <c r="F239" s="6" t="str">
        <f>IF(Table_1[[#This Row],[Discount]] &gt; 0, "After Discount", " No Discount")</f>
        <v>After Discount</v>
      </c>
      <c r="G239" s="6">
        <v>207.48</v>
      </c>
      <c r="H239" s="6">
        <v>0.99</v>
      </c>
      <c r="I239" s="5" t="s">
        <v>9</v>
      </c>
      <c r="J239" s="5" t="s">
        <v>8</v>
      </c>
      <c r="K239" s="5" t="s">
        <v>24</v>
      </c>
      <c r="L239" s="5" t="s">
        <v>45</v>
      </c>
      <c r="M239" s="5" t="s">
        <v>5</v>
      </c>
      <c r="N239" s="5" t="s">
        <v>2674</v>
      </c>
      <c r="O239" s="6">
        <v>0.55000000000000004</v>
      </c>
      <c r="P239" s="5" t="s">
        <v>3</v>
      </c>
      <c r="Q239" s="5" t="s">
        <v>2</v>
      </c>
      <c r="R239" s="5" t="s">
        <v>13</v>
      </c>
      <c r="S239" s="5" t="s">
        <v>2768</v>
      </c>
      <c r="T239" s="5">
        <v>45011</v>
      </c>
      <c r="U239" s="8">
        <v>42023</v>
      </c>
      <c r="V239" s="29" t="str">
        <f>TEXT(Table_1[[#This Row],[Order Date]], "DDD")</f>
        <v>Mon</v>
      </c>
      <c r="W239" s="8">
        <v>42025</v>
      </c>
      <c r="X239" s="7">
        <f>Table_1[[#This Row],[Ship Date]]-Table_1[[#This Row],[Order Date]]</f>
        <v>2</v>
      </c>
      <c r="Y239" s="15">
        <v>683.9556</v>
      </c>
      <c r="Z239" s="5">
        <v>5</v>
      </c>
      <c r="AA239" s="15">
        <v>991.24</v>
      </c>
      <c r="AB239" s="5">
        <v>86220</v>
      </c>
      <c r="AC239" s="5">
        <f>IF(COUNTIF($AB$2:AB239, AB239) = 1, 1, 0)</f>
        <v>1</v>
      </c>
      <c r="AD239" s="15">
        <f>'Formated Data'!$G239-'Formated Data'!$E239</f>
        <v>207.39</v>
      </c>
      <c r="AE239" s="5" t="str" cm="1">
        <f t="array" ref="AE239">_xlfn.IFS('Formated Data'!$Q239="Central","Chris",'Formated Data'!$Q239="East","Erin",'Formated Data'!$Q239="South","Sam",'Formated Data'!$Q239="West","William")</f>
        <v>Erin</v>
      </c>
    </row>
    <row r="240" spans="1:31" ht="15.75" customHeight="1" x14ac:dyDescent="0.45">
      <c r="A240" s="5">
        <v>259</v>
      </c>
      <c r="B240" s="5">
        <f>IF(COUNTIF($A$2:A240, A240) = 1, 1, 0)</f>
        <v>1</v>
      </c>
      <c r="C240" s="5" t="s">
        <v>2767</v>
      </c>
      <c r="D240" s="5" t="s">
        <v>30</v>
      </c>
      <c r="E240" s="6">
        <v>0.09</v>
      </c>
      <c r="F240" s="6" t="str">
        <f>IF(Table_1[[#This Row],[Discount]] &gt; 0, "After Discount", " No Discount")</f>
        <v>After Discount</v>
      </c>
      <c r="G240" s="6">
        <v>2.88</v>
      </c>
      <c r="H240" s="6">
        <v>0.7</v>
      </c>
      <c r="I240" s="5" t="s">
        <v>9</v>
      </c>
      <c r="J240" s="5" t="s">
        <v>8</v>
      </c>
      <c r="K240" s="5" t="s">
        <v>24</v>
      </c>
      <c r="L240" s="5" t="s">
        <v>79</v>
      </c>
      <c r="M240" s="5" t="s">
        <v>37</v>
      </c>
      <c r="N240" s="5" t="s">
        <v>910</v>
      </c>
      <c r="O240" s="6">
        <v>0.56000000000000005</v>
      </c>
      <c r="P240" s="5" t="s">
        <v>3</v>
      </c>
      <c r="Q240" s="5" t="s">
        <v>48</v>
      </c>
      <c r="R240" s="5" t="s">
        <v>955</v>
      </c>
      <c r="S240" s="5" t="s">
        <v>2766</v>
      </c>
      <c r="T240" s="5">
        <v>87505</v>
      </c>
      <c r="U240" s="8">
        <v>42023</v>
      </c>
      <c r="V240" s="29" t="str">
        <f>TEXT(Table_1[[#This Row],[Order Date]], "DDD")</f>
        <v>Mon</v>
      </c>
      <c r="W240" s="8">
        <v>42023</v>
      </c>
      <c r="X240" s="7">
        <f>Table_1[[#This Row],[Ship Date]]-Table_1[[#This Row],[Order Date]]</f>
        <v>0</v>
      </c>
      <c r="Y240" s="15">
        <v>5.7531999999999996</v>
      </c>
      <c r="Z240" s="5">
        <v>10</v>
      </c>
      <c r="AA240" s="15">
        <v>26.38</v>
      </c>
      <c r="AB240" s="5">
        <v>85857</v>
      </c>
      <c r="AC240" s="5">
        <f>IF(COUNTIF($AB$2:AB240, AB240) = 1, 1, 0)</f>
        <v>1</v>
      </c>
      <c r="AD240" s="15">
        <f>'Formated Data'!$G240-'Formated Data'!$E240</f>
        <v>2.79</v>
      </c>
      <c r="AE240" s="5" t="str" cm="1">
        <f t="array" ref="AE240">_xlfn.IFS('Formated Data'!$Q240="Central","Chris",'Formated Data'!$Q240="East","Erin",'Formated Data'!$Q240="South","Sam",'Formated Data'!$Q240="West","William")</f>
        <v>William</v>
      </c>
    </row>
    <row r="241" spans="1:31" ht="15.75" customHeight="1" x14ac:dyDescent="0.45">
      <c r="A241" s="5">
        <v>3155</v>
      </c>
      <c r="B241" s="5">
        <f>IF(COUNTIF($A$2:A241, A241) = 1, 1, 0)</f>
        <v>1</v>
      </c>
      <c r="C241" s="5" t="s">
        <v>1545</v>
      </c>
      <c r="D241" s="5" t="s">
        <v>123</v>
      </c>
      <c r="E241" s="6">
        <v>0.02</v>
      </c>
      <c r="F241" s="6" t="str">
        <f>IF(Table_1[[#This Row],[Discount]] &gt; 0, "After Discount", " No Discount")</f>
        <v>After Discount</v>
      </c>
      <c r="G241" s="6">
        <v>60.22</v>
      </c>
      <c r="H241" s="6">
        <v>3.5</v>
      </c>
      <c r="I241" s="5" t="s">
        <v>9</v>
      </c>
      <c r="J241" s="5" t="s">
        <v>39</v>
      </c>
      <c r="K241" s="5" t="s">
        <v>24</v>
      </c>
      <c r="L241" s="5" t="s">
        <v>45</v>
      </c>
      <c r="M241" s="5" t="s">
        <v>5</v>
      </c>
      <c r="N241" s="5" t="s">
        <v>2765</v>
      </c>
      <c r="O241" s="6">
        <v>0.56999999999999995</v>
      </c>
      <c r="P241" s="5" t="s">
        <v>3</v>
      </c>
      <c r="Q241" s="5" t="s">
        <v>21</v>
      </c>
      <c r="R241" s="5" t="s">
        <v>75</v>
      </c>
      <c r="S241" s="5" t="s">
        <v>1038</v>
      </c>
      <c r="T241" s="5">
        <v>32771</v>
      </c>
      <c r="U241" s="8">
        <v>42024</v>
      </c>
      <c r="V241" s="29" t="str">
        <f>TEXT(Table_1[[#This Row],[Order Date]], "DDD")</f>
        <v>Tue</v>
      </c>
      <c r="W241" s="8">
        <v>42025</v>
      </c>
      <c r="X241" s="7">
        <f>Table_1[[#This Row],[Ship Date]]-Table_1[[#This Row],[Order Date]]</f>
        <v>1</v>
      </c>
      <c r="Y241" s="15">
        <v>-193.91399999999999</v>
      </c>
      <c r="Z241" s="5">
        <v>9</v>
      </c>
      <c r="AA241" s="15">
        <v>541.76</v>
      </c>
      <c r="AB241" s="5">
        <v>86898</v>
      </c>
      <c r="AC241" s="5">
        <f>IF(COUNTIF($AB$2:AB241, AB241) = 1, 1, 0)</f>
        <v>1</v>
      </c>
      <c r="AD241" s="15">
        <f>'Formated Data'!$G241-'Formated Data'!$E241</f>
        <v>60.199999999999996</v>
      </c>
      <c r="AE241" s="5" t="str" cm="1">
        <f t="array" ref="AE241">_xlfn.IFS('Formated Data'!$Q241="Central","Chris",'Formated Data'!$Q241="East","Erin",'Formated Data'!$Q241="South","Sam",'Formated Data'!$Q241="West","William")</f>
        <v>Sam</v>
      </c>
    </row>
    <row r="242" spans="1:31" ht="15.75" customHeight="1" x14ac:dyDescent="0.45">
      <c r="A242" s="5">
        <v>32</v>
      </c>
      <c r="B242" s="5">
        <f>IF(COUNTIF($A$2:A242, A242) = 1, 1, 0)</f>
        <v>1</v>
      </c>
      <c r="C242" s="5" t="s">
        <v>1899</v>
      </c>
      <c r="D242" s="5" t="s">
        <v>72</v>
      </c>
      <c r="E242" s="6">
        <v>0.09</v>
      </c>
      <c r="F242" s="6" t="str">
        <f>IF(Table_1[[#This Row],[Discount]] &gt; 0, "After Discount", " No Discount")</f>
        <v>After Discount</v>
      </c>
      <c r="G242" s="6">
        <v>125.99</v>
      </c>
      <c r="H242" s="6">
        <v>7.69</v>
      </c>
      <c r="I242" s="5" t="s">
        <v>17</v>
      </c>
      <c r="J242" s="5" t="s">
        <v>39</v>
      </c>
      <c r="K242" s="5" t="s">
        <v>7</v>
      </c>
      <c r="L242" s="5" t="s">
        <v>6</v>
      </c>
      <c r="M242" s="5" t="s">
        <v>5</v>
      </c>
      <c r="N242" s="5" t="s">
        <v>1381</v>
      </c>
      <c r="O242" s="6">
        <v>0.59</v>
      </c>
      <c r="P242" s="5" t="s">
        <v>3</v>
      </c>
      <c r="Q242" s="5" t="s">
        <v>48</v>
      </c>
      <c r="R242" s="5" t="s">
        <v>47</v>
      </c>
      <c r="S242" s="5" t="s">
        <v>1898</v>
      </c>
      <c r="T242" s="5">
        <v>97526</v>
      </c>
      <c r="U242" s="8">
        <v>42024</v>
      </c>
      <c r="V242" s="29" t="str">
        <f>TEXT(Table_1[[#This Row],[Order Date]], "DDD")</f>
        <v>Tue</v>
      </c>
      <c r="W242" s="8">
        <v>42026</v>
      </c>
      <c r="X242" s="7">
        <f>Table_1[[#This Row],[Ship Date]]-Table_1[[#This Row],[Order Date]]</f>
        <v>2</v>
      </c>
      <c r="Y242" s="15">
        <v>209.99700000000001</v>
      </c>
      <c r="Z242" s="5">
        <v>8</v>
      </c>
      <c r="AA242" s="15">
        <v>783.55</v>
      </c>
      <c r="AB242" s="5">
        <v>89202</v>
      </c>
      <c r="AC242" s="5">
        <f>IF(COUNTIF($AB$2:AB242, AB242) = 1, 1, 0)</f>
        <v>1</v>
      </c>
      <c r="AD242" s="15">
        <f>'Formated Data'!$G242-'Formated Data'!$E242</f>
        <v>125.89999999999999</v>
      </c>
      <c r="AE242" s="5" t="str" cm="1">
        <f t="array" ref="AE242">_xlfn.IFS('Formated Data'!$Q242="Central","Chris",'Formated Data'!$Q242="East","Erin",'Formated Data'!$Q242="South","Sam",'Formated Data'!$Q242="West","William")</f>
        <v>William</v>
      </c>
    </row>
    <row r="243" spans="1:31" ht="15.75" customHeight="1" x14ac:dyDescent="0.45">
      <c r="A243" s="5">
        <v>493</v>
      </c>
      <c r="B243" s="5">
        <f>IF(COUNTIF($A$2:A243, A243) = 1, 1, 0)</f>
        <v>1</v>
      </c>
      <c r="C243" s="5" t="s">
        <v>2764</v>
      </c>
      <c r="D243" s="5" t="s">
        <v>10</v>
      </c>
      <c r="E243" s="6">
        <v>0.02</v>
      </c>
      <c r="F243" s="6" t="str">
        <f>IF(Table_1[[#This Row],[Discount]] &gt; 0, "After Discount", " No Discount")</f>
        <v>After Discount</v>
      </c>
      <c r="G243" s="6">
        <v>6.48</v>
      </c>
      <c r="H243" s="6">
        <v>6.6</v>
      </c>
      <c r="I243" s="5" t="s">
        <v>9</v>
      </c>
      <c r="J243" s="5" t="s">
        <v>8</v>
      </c>
      <c r="K243" s="5" t="s">
        <v>24</v>
      </c>
      <c r="L243" s="5" t="s">
        <v>38</v>
      </c>
      <c r="M243" s="5" t="s">
        <v>5</v>
      </c>
      <c r="N243" s="5" t="s">
        <v>2579</v>
      </c>
      <c r="O243" s="6">
        <v>0.37</v>
      </c>
      <c r="P243" s="5" t="s">
        <v>3</v>
      </c>
      <c r="Q243" s="5" t="s">
        <v>48</v>
      </c>
      <c r="R243" s="5" t="s">
        <v>103</v>
      </c>
      <c r="S243" s="5" t="s">
        <v>2763</v>
      </c>
      <c r="T243" s="5">
        <v>98158</v>
      </c>
      <c r="U243" s="8">
        <v>42024</v>
      </c>
      <c r="V243" s="29" t="str">
        <f>TEXT(Table_1[[#This Row],[Order Date]], "DDD")</f>
        <v>Tue</v>
      </c>
      <c r="W243" s="8">
        <v>42026</v>
      </c>
      <c r="X243" s="7">
        <f>Table_1[[#This Row],[Ship Date]]-Table_1[[#This Row],[Order Date]]</f>
        <v>2</v>
      </c>
      <c r="Y243" s="15">
        <v>-92.05</v>
      </c>
      <c r="Z243" s="5">
        <v>10</v>
      </c>
      <c r="AA243" s="15">
        <v>66.709999999999994</v>
      </c>
      <c r="AB243" s="5">
        <v>88906</v>
      </c>
      <c r="AC243" s="5">
        <f>IF(COUNTIF($AB$2:AB243, AB243) = 1, 1, 0)</f>
        <v>1</v>
      </c>
      <c r="AD243" s="15">
        <f>'Formated Data'!$G243-'Formated Data'!$E243</f>
        <v>6.4600000000000009</v>
      </c>
      <c r="AE243" s="5" t="str" cm="1">
        <f t="array" ref="AE243">_xlfn.IFS('Formated Data'!$Q243="Central","Chris",'Formated Data'!$Q243="East","Erin",'Formated Data'!$Q243="South","Sam",'Formated Data'!$Q243="West","William")</f>
        <v>William</v>
      </c>
    </row>
    <row r="244" spans="1:31" ht="15.75" customHeight="1" x14ac:dyDescent="0.45">
      <c r="A244" s="5">
        <v>493</v>
      </c>
      <c r="B244" s="5">
        <f>IF(COUNTIF($A$2:A244, A244) = 1, 1, 0)</f>
        <v>0</v>
      </c>
      <c r="C244" s="5" t="s">
        <v>2764</v>
      </c>
      <c r="D244" s="5" t="s">
        <v>10</v>
      </c>
      <c r="E244" s="6">
        <v>0.04</v>
      </c>
      <c r="F244" s="6" t="str">
        <f>IF(Table_1[[#This Row],[Discount]] &gt; 0, "After Discount", " No Discount")</f>
        <v>After Discount</v>
      </c>
      <c r="G244" s="6">
        <v>17.149999999999999</v>
      </c>
      <c r="H244" s="6">
        <v>4.96</v>
      </c>
      <c r="I244" s="5" t="s">
        <v>9</v>
      </c>
      <c r="J244" s="5" t="s">
        <v>8</v>
      </c>
      <c r="K244" s="5" t="s">
        <v>24</v>
      </c>
      <c r="L244" s="5" t="s">
        <v>23</v>
      </c>
      <c r="M244" s="5" t="s">
        <v>5</v>
      </c>
      <c r="N244" s="5" t="s">
        <v>471</v>
      </c>
      <c r="O244" s="6">
        <v>0.57999999999999996</v>
      </c>
      <c r="P244" s="5" t="s">
        <v>3</v>
      </c>
      <c r="Q244" s="5" t="s">
        <v>48</v>
      </c>
      <c r="R244" s="5" t="s">
        <v>103</v>
      </c>
      <c r="S244" s="5" t="s">
        <v>2763</v>
      </c>
      <c r="T244" s="5">
        <v>98158</v>
      </c>
      <c r="U244" s="8">
        <v>42024</v>
      </c>
      <c r="V244" s="29" t="str">
        <f>TEXT(Table_1[[#This Row],[Order Date]], "DDD")</f>
        <v>Tue</v>
      </c>
      <c r="W244" s="8">
        <v>42025</v>
      </c>
      <c r="X244" s="7">
        <f>Table_1[[#This Row],[Ship Date]]-Table_1[[#This Row],[Order Date]]</f>
        <v>1</v>
      </c>
      <c r="Y244" s="15">
        <v>6.11</v>
      </c>
      <c r="Z244" s="5">
        <v>5</v>
      </c>
      <c r="AA244" s="15">
        <v>87.16</v>
      </c>
      <c r="AB244" s="5">
        <v>88906</v>
      </c>
      <c r="AC244" s="5">
        <f>IF(COUNTIF($AB$2:AB244, AB244) = 1, 1, 0)</f>
        <v>0</v>
      </c>
      <c r="AD244" s="15">
        <f>'Formated Data'!$G244-'Formated Data'!$E244</f>
        <v>17.11</v>
      </c>
      <c r="AE244" s="5" t="str" cm="1">
        <f t="array" ref="AE244">_xlfn.IFS('Formated Data'!$Q244="Central","Chris",'Formated Data'!$Q244="East","Erin",'Formated Data'!$Q244="South","Sam",'Formated Data'!$Q244="West","William")</f>
        <v>William</v>
      </c>
    </row>
    <row r="245" spans="1:31" ht="15.75" customHeight="1" x14ac:dyDescent="0.45">
      <c r="A245" s="5">
        <v>524</v>
      </c>
      <c r="B245" s="5">
        <f>IF(COUNTIF($A$2:A245, A245) = 1, 1, 0)</f>
        <v>1</v>
      </c>
      <c r="C245" s="5" t="s">
        <v>2762</v>
      </c>
      <c r="D245" s="5" t="s">
        <v>10</v>
      </c>
      <c r="E245" s="6">
        <v>0.03</v>
      </c>
      <c r="F245" s="6" t="str">
        <f>IF(Table_1[[#This Row],[Discount]] &gt; 0, "After Discount", " No Discount")</f>
        <v>After Discount</v>
      </c>
      <c r="G245" s="6">
        <v>1270.99</v>
      </c>
      <c r="H245" s="6">
        <v>19.989999999999998</v>
      </c>
      <c r="I245" s="5" t="s">
        <v>9</v>
      </c>
      <c r="J245" s="5" t="s">
        <v>8</v>
      </c>
      <c r="K245" s="5" t="s">
        <v>24</v>
      </c>
      <c r="L245" s="5" t="s">
        <v>106</v>
      </c>
      <c r="M245" s="5" t="s">
        <v>5</v>
      </c>
      <c r="N245" s="5" t="s">
        <v>595</v>
      </c>
      <c r="O245" s="6">
        <v>0.35</v>
      </c>
      <c r="P245" s="5" t="s">
        <v>3</v>
      </c>
      <c r="Q245" s="5" t="s">
        <v>21</v>
      </c>
      <c r="R245" s="5" t="s">
        <v>91</v>
      </c>
      <c r="S245" s="5" t="s">
        <v>2761</v>
      </c>
      <c r="T245" s="5">
        <v>37922</v>
      </c>
      <c r="U245" s="8">
        <v>42024</v>
      </c>
      <c r="V245" s="29" t="str">
        <f>TEXT(Table_1[[#This Row],[Order Date]], "DDD")</f>
        <v>Tue</v>
      </c>
      <c r="W245" s="8">
        <v>42026</v>
      </c>
      <c r="X245" s="7">
        <f>Table_1[[#This Row],[Ship Date]]-Table_1[[#This Row],[Order Date]]</f>
        <v>2</v>
      </c>
      <c r="Y245" s="15">
        <v>363.55200000000002</v>
      </c>
      <c r="Z245" s="5">
        <v>2</v>
      </c>
      <c r="AA245" s="15">
        <v>2589.0100000000002</v>
      </c>
      <c r="AB245" s="5">
        <v>91127</v>
      </c>
      <c r="AC245" s="5">
        <f>IF(COUNTIF($AB$2:AB245, AB245) = 1, 1, 0)</f>
        <v>1</v>
      </c>
      <c r="AD245" s="15">
        <f>'Formated Data'!$G245-'Formated Data'!$E245</f>
        <v>1270.96</v>
      </c>
      <c r="AE245" s="5" t="str" cm="1">
        <f t="array" ref="AE245">_xlfn.IFS('Formated Data'!$Q245="Central","Chris",'Formated Data'!$Q245="East","Erin",'Formated Data'!$Q245="South","Sam",'Formated Data'!$Q245="West","William")</f>
        <v>Sam</v>
      </c>
    </row>
    <row r="246" spans="1:31" ht="15.75" customHeight="1" x14ac:dyDescent="0.45">
      <c r="A246" s="5">
        <v>524</v>
      </c>
      <c r="B246" s="5">
        <f>IF(COUNTIF($A$2:A246, A246) = 1, 1, 0)</f>
        <v>0</v>
      </c>
      <c r="C246" s="5" t="s">
        <v>2762</v>
      </c>
      <c r="D246" s="5" t="s">
        <v>10</v>
      </c>
      <c r="E246" s="6">
        <v>7.0000000000000007E-2</v>
      </c>
      <c r="F246" s="6" t="str">
        <f>IF(Table_1[[#This Row],[Discount]] &gt; 0, "After Discount", " No Discount")</f>
        <v>After Discount</v>
      </c>
      <c r="G246" s="6">
        <v>2036.48</v>
      </c>
      <c r="H246" s="6">
        <v>14.7</v>
      </c>
      <c r="I246" s="5" t="s">
        <v>119</v>
      </c>
      <c r="J246" s="5" t="s">
        <v>8</v>
      </c>
      <c r="K246" s="5" t="s">
        <v>7</v>
      </c>
      <c r="L246" s="5" t="s">
        <v>118</v>
      </c>
      <c r="M246" s="5" t="s">
        <v>152</v>
      </c>
      <c r="N246" s="5" t="s">
        <v>2351</v>
      </c>
      <c r="O246" s="6">
        <v>0.55000000000000004</v>
      </c>
      <c r="P246" s="5" t="s">
        <v>3</v>
      </c>
      <c r="Q246" s="5" t="s">
        <v>21</v>
      </c>
      <c r="R246" s="5" t="s">
        <v>91</v>
      </c>
      <c r="S246" s="5" t="s">
        <v>2761</v>
      </c>
      <c r="T246" s="5">
        <v>37922</v>
      </c>
      <c r="U246" s="8">
        <v>42024</v>
      </c>
      <c r="V246" s="29" t="str">
        <f>TEXT(Table_1[[#This Row],[Order Date]], "DDD")</f>
        <v>Tue</v>
      </c>
      <c r="W246" s="8">
        <v>42026</v>
      </c>
      <c r="X246" s="7">
        <f>Table_1[[#This Row],[Ship Date]]-Table_1[[#This Row],[Order Date]]</f>
        <v>2</v>
      </c>
      <c r="Y246" s="15">
        <v>-11.536</v>
      </c>
      <c r="Z246" s="5">
        <v>1</v>
      </c>
      <c r="AA246" s="15">
        <v>1893.93</v>
      </c>
      <c r="AB246" s="5">
        <v>91127</v>
      </c>
      <c r="AC246" s="5">
        <f>IF(COUNTIF($AB$2:AB246, AB246) = 1, 1, 0)</f>
        <v>0</v>
      </c>
      <c r="AD246" s="15">
        <f>'Formated Data'!$G246-'Formated Data'!$E246</f>
        <v>2036.41</v>
      </c>
      <c r="AE246" s="5" t="str" cm="1">
        <f t="array" ref="AE246">_xlfn.IFS('Formated Data'!$Q246="Central","Chris",'Formated Data'!$Q246="East","Erin",'Formated Data'!$Q246="South","Sam",'Formated Data'!$Q246="West","William")</f>
        <v>Sam</v>
      </c>
    </row>
    <row r="247" spans="1:31" ht="15.75" customHeight="1" x14ac:dyDescent="0.45">
      <c r="A247" s="5">
        <v>549</v>
      </c>
      <c r="B247" s="5">
        <f>IF(COUNTIF($A$2:A247, A247) = 1, 1, 0)</f>
        <v>1</v>
      </c>
      <c r="C247" s="5" t="s">
        <v>2760</v>
      </c>
      <c r="D247" s="5" t="s">
        <v>10</v>
      </c>
      <c r="E247" s="6">
        <v>0.02</v>
      </c>
      <c r="F247" s="6" t="str">
        <f>IF(Table_1[[#This Row],[Discount]] &gt; 0, "After Discount", " No Discount")</f>
        <v>After Discount</v>
      </c>
      <c r="G247" s="6">
        <v>7.1</v>
      </c>
      <c r="H247" s="6">
        <v>6.05</v>
      </c>
      <c r="I247" s="5" t="s">
        <v>9</v>
      </c>
      <c r="J247" s="5" t="s">
        <v>39</v>
      </c>
      <c r="K247" s="5" t="s">
        <v>24</v>
      </c>
      <c r="L247" s="5" t="s">
        <v>106</v>
      </c>
      <c r="M247" s="5" t="s">
        <v>5</v>
      </c>
      <c r="N247" s="5" t="s">
        <v>198</v>
      </c>
      <c r="O247" s="6">
        <v>0.39</v>
      </c>
      <c r="P247" s="5" t="s">
        <v>3</v>
      </c>
      <c r="Q247" s="5" t="s">
        <v>48</v>
      </c>
      <c r="R247" s="5" t="s">
        <v>955</v>
      </c>
      <c r="S247" s="5" t="s">
        <v>769</v>
      </c>
      <c r="T247" s="5">
        <v>88201</v>
      </c>
      <c r="U247" s="8">
        <v>42024</v>
      </c>
      <c r="V247" s="29" t="str">
        <f>TEXT(Table_1[[#This Row],[Order Date]], "DDD")</f>
        <v>Tue</v>
      </c>
      <c r="W247" s="8">
        <v>42024</v>
      </c>
      <c r="X247" s="7">
        <f>Table_1[[#This Row],[Ship Date]]-Table_1[[#This Row],[Order Date]]</f>
        <v>0</v>
      </c>
      <c r="Y247" s="15">
        <v>-66.378</v>
      </c>
      <c r="Z247" s="5">
        <v>9</v>
      </c>
      <c r="AA247" s="15">
        <v>66.319999999999993</v>
      </c>
      <c r="AB247" s="5">
        <v>90908</v>
      </c>
      <c r="AC247" s="5">
        <f>IF(COUNTIF($AB$2:AB247, AB247) = 1, 1, 0)</f>
        <v>1</v>
      </c>
      <c r="AD247" s="15">
        <f>'Formated Data'!$G247-'Formated Data'!$E247</f>
        <v>7.08</v>
      </c>
      <c r="AE247" s="5" t="str" cm="1">
        <f t="array" ref="AE247">_xlfn.IFS('Formated Data'!$Q247="Central","Chris",'Formated Data'!$Q247="East","Erin",'Formated Data'!$Q247="South","Sam",'Formated Data'!$Q247="West","William")</f>
        <v>William</v>
      </c>
    </row>
    <row r="248" spans="1:31" ht="15.75" customHeight="1" x14ac:dyDescent="0.45">
      <c r="A248" s="5">
        <v>2464</v>
      </c>
      <c r="B248" s="5">
        <f>IF(COUNTIF($A$2:A248, A248) = 1, 1, 0)</f>
        <v>1</v>
      </c>
      <c r="C248" s="5" t="s">
        <v>1164</v>
      </c>
      <c r="D248" s="5" t="s">
        <v>10</v>
      </c>
      <c r="E248" s="6">
        <v>0.05</v>
      </c>
      <c r="F248" s="6" t="str">
        <f>IF(Table_1[[#This Row],[Discount]] &gt; 0, "After Discount", " No Discount")</f>
        <v>After Discount</v>
      </c>
      <c r="G248" s="6">
        <v>6.28</v>
      </c>
      <c r="H248" s="6">
        <v>5.36</v>
      </c>
      <c r="I248" s="5" t="s">
        <v>9</v>
      </c>
      <c r="J248" s="5" t="s">
        <v>8</v>
      </c>
      <c r="K248" s="5" t="s">
        <v>24</v>
      </c>
      <c r="L248" s="5" t="s">
        <v>106</v>
      </c>
      <c r="M248" s="5" t="s">
        <v>5</v>
      </c>
      <c r="N248" s="5" t="s">
        <v>2759</v>
      </c>
      <c r="O248" s="6">
        <v>0.4</v>
      </c>
      <c r="P248" s="5" t="s">
        <v>3</v>
      </c>
      <c r="Q248" s="5" t="s">
        <v>21</v>
      </c>
      <c r="R248" s="5" t="s">
        <v>185</v>
      </c>
      <c r="S248" s="5" t="s">
        <v>1162</v>
      </c>
      <c r="T248" s="5">
        <v>71111</v>
      </c>
      <c r="U248" s="8">
        <v>42024</v>
      </c>
      <c r="V248" s="29" t="str">
        <f>TEXT(Table_1[[#This Row],[Order Date]], "DDD")</f>
        <v>Tue</v>
      </c>
      <c r="W248" s="8">
        <v>42027</v>
      </c>
      <c r="X248" s="7">
        <f>Table_1[[#This Row],[Ship Date]]-Table_1[[#This Row],[Order Date]]</f>
        <v>3</v>
      </c>
      <c r="Y248" s="15">
        <v>1.278</v>
      </c>
      <c r="Z248" s="5">
        <v>6</v>
      </c>
      <c r="AA248" s="15">
        <v>38.04</v>
      </c>
      <c r="AB248" s="5">
        <v>88714</v>
      </c>
      <c r="AC248" s="5">
        <f>IF(COUNTIF($AB$2:AB248, AB248) = 1, 1, 0)</f>
        <v>1</v>
      </c>
      <c r="AD248" s="15">
        <f>'Formated Data'!$G248-'Formated Data'!$E248</f>
        <v>6.23</v>
      </c>
      <c r="AE248" s="5" t="str" cm="1">
        <f t="array" ref="AE248">_xlfn.IFS('Formated Data'!$Q248="Central","Chris",'Formated Data'!$Q248="East","Erin",'Formated Data'!$Q248="South","Sam",'Formated Data'!$Q248="West","William")</f>
        <v>Sam</v>
      </c>
    </row>
    <row r="249" spans="1:31" ht="15.75" customHeight="1" x14ac:dyDescent="0.45">
      <c r="A249" s="5">
        <v>2464</v>
      </c>
      <c r="B249" s="5">
        <f>IF(COUNTIF($A$2:A249, A249) = 1, 1, 0)</f>
        <v>0</v>
      </c>
      <c r="C249" s="5" t="s">
        <v>1164</v>
      </c>
      <c r="D249" s="5" t="s">
        <v>10</v>
      </c>
      <c r="E249" s="6">
        <v>0.04</v>
      </c>
      <c r="F249" s="6" t="str">
        <f>IF(Table_1[[#This Row],[Discount]] &gt; 0, "After Discount", " No Discount")</f>
        <v>After Discount</v>
      </c>
      <c r="G249" s="6">
        <v>3.08</v>
      </c>
      <c r="H249" s="6">
        <v>0.99</v>
      </c>
      <c r="I249" s="5" t="s">
        <v>9</v>
      </c>
      <c r="J249" s="5" t="s">
        <v>8</v>
      </c>
      <c r="K249" s="5" t="s">
        <v>24</v>
      </c>
      <c r="L249" s="5" t="s">
        <v>144</v>
      </c>
      <c r="M249" s="5" t="s">
        <v>5</v>
      </c>
      <c r="N249" s="5" t="s">
        <v>294</v>
      </c>
      <c r="O249" s="6">
        <v>0.37</v>
      </c>
      <c r="P249" s="5" t="s">
        <v>3</v>
      </c>
      <c r="Q249" s="5" t="s">
        <v>21</v>
      </c>
      <c r="R249" s="5" t="s">
        <v>185</v>
      </c>
      <c r="S249" s="5" t="s">
        <v>1162</v>
      </c>
      <c r="T249" s="5">
        <v>71111</v>
      </c>
      <c r="U249" s="8">
        <v>42024</v>
      </c>
      <c r="V249" s="29" t="str">
        <f>TEXT(Table_1[[#This Row],[Order Date]], "DDD")</f>
        <v>Tue</v>
      </c>
      <c r="W249" s="8">
        <v>42025</v>
      </c>
      <c r="X249" s="7">
        <f>Table_1[[#This Row],[Ship Date]]-Table_1[[#This Row],[Order Date]]</f>
        <v>1</v>
      </c>
      <c r="Y249" s="15">
        <v>424.29</v>
      </c>
      <c r="Z249" s="5">
        <v>14</v>
      </c>
      <c r="AA249" s="15">
        <v>42.53</v>
      </c>
      <c r="AB249" s="5">
        <v>88714</v>
      </c>
      <c r="AC249" s="5">
        <f>IF(COUNTIF($AB$2:AB249, AB249) = 1, 1, 0)</f>
        <v>0</v>
      </c>
      <c r="AD249" s="15">
        <f>'Formated Data'!$G249-'Formated Data'!$E249</f>
        <v>3.04</v>
      </c>
      <c r="AE249" s="5" t="str" cm="1">
        <f t="array" ref="AE249">_xlfn.IFS('Formated Data'!$Q249="Central","Chris",'Formated Data'!$Q249="East","Erin",'Formated Data'!$Q249="South","Sam",'Formated Data'!$Q249="West","William")</f>
        <v>Sam</v>
      </c>
    </row>
    <row r="250" spans="1:31" ht="15.75" customHeight="1" x14ac:dyDescent="0.45">
      <c r="A250" s="5">
        <v>1473</v>
      </c>
      <c r="B250" s="5">
        <f>IF(COUNTIF($A$2:A250, A250) = 1, 1, 0)</f>
        <v>1</v>
      </c>
      <c r="C250" s="5" t="s">
        <v>2758</v>
      </c>
      <c r="D250" s="5" t="s">
        <v>123</v>
      </c>
      <c r="E250" s="6">
        <v>0.04</v>
      </c>
      <c r="F250" s="6" t="str">
        <f>IF(Table_1[[#This Row],[Discount]] &gt; 0, "After Discount", " No Discount")</f>
        <v>After Discount</v>
      </c>
      <c r="G250" s="6">
        <v>9.7799999999999994</v>
      </c>
      <c r="H250" s="6">
        <v>1.99</v>
      </c>
      <c r="I250" s="5" t="s">
        <v>17</v>
      </c>
      <c r="J250" s="5" t="s">
        <v>16</v>
      </c>
      <c r="K250" s="5" t="s">
        <v>7</v>
      </c>
      <c r="L250" s="5" t="s">
        <v>15</v>
      </c>
      <c r="M250" s="5" t="s">
        <v>50</v>
      </c>
      <c r="N250" s="5" t="s">
        <v>2757</v>
      </c>
      <c r="O250" s="6">
        <v>0.43</v>
      </c>
      <c r="P250" s="5" t="s">
        <v>3</v>
      </c>
      <c r="Q250" s="5" t="s">
        <v>2</v>
      </c>
      <c r="R250" s="5" t="s">
        <v>13</v>
      </c>
      <c r="S250" s="5" t="s">
        <v>2756</v>
      </c>
      <c r="T250" s="5">
        <v>44691</v>
      </c>
      <c r="U250" s="8">
        <v>42025</v>
      </c>
      <c r="V250" s="29" t="str">
        <f>TEXT(Table_1[[#This Row],[Order Date]], "DDD")</f>
        <v>Wed</v>
      </c>
      <c r="W250" s="8">
        <v>42026</v>
      </c>
      <c r="X250" s="7">
        <f>Table_1[[#This Row],[Ship Date]]-Table_1[[#This Row],[Order Date]]</f>
        <v>1</v>
      </c>
      <c r="Y250" s="15">
        <v>61.292700000000004</v>
      </c>
      <c r="Z250" s="5">
        <v>9</v>
      </c>
      <c r="AA250" s="15">
        <v>88.83</v>
      </c>
      <c r="AB250" s="5">
        <v>87076</v>
      </c>
      <c r="AC250" s="5">
        <f>IF(COUNTIF($AB$2:AB250, AB250) = 1, 1, 0)</f>
        <v>1</v>
      </c>
      <c r="AD250" s="15">
        <f>'Formated Data'!$G250-'Formated Data'!$E250</f>
        <v>9.74</v>
      </c>
      <c r="AE250" s="5" t="str" cm="1">
        <f t="array" ref="AE250">_xlfn.IFS('Formated Data'!$Q250="Central","Chris",'Formated Data'!$Q250="East","Erin",'Formated Data'!$Q250="South","Sam",'Formated Data'!$Q250="West","William")</f>
        <v>Erin</v>
      </c>
    </row>
    <row r="251" spans="1:31" ht="15.75" customHeight="1" x14ac:dyDescent="0.45">
      <c r="A251" s="5">
        <v>1788</v>
      </c>
      <c r="B251" s="5">
        <f>IF(COUNTIF($A$2:A251, A251) = 1, 1, 0)</f>
        <v>1</v>
      </c>
      <c r="C251" s="5" t="s">
        <v>2755</v>
      </c>
      <c r="D251" s="5" t="s">
        <v>123</v>
      </c>
      <c r="E251" s="6">
        <v>0.04</v>
      </c>
      <c r="F251" s="6" t="str">
        <f>IF(Table_1[[#This Row],[Discount]] &gt; 0, "After Discount", " No Discount")</f>
        <v>After Discount</v>
      </c>
      <c r="G251" s="6">
        <v>205.99</v>
      </c>
      <c r="H251" s="6">
        <v>8.99</v>
      </c>
      <c r="I251" s="5" t="s">
        <v>9</v>
      </c>
      <c r="J251" s="5" t="s">
        <v>8</v>
      </c>
      <c r="K251" s="5" t="s">
        <v>7</v>
      </c>
      <c r="L251" s="5" t="s">
        <v>6</v>
      </c>
      <c r="M251" s="5" t="s">
        <v>5</v>
      </c>
      <c r="N251" s="5" t="s">
        <v>2135</v>
      </c>
      <c r="O251" s="6">
        <v>0.56000000000000005</v>
      </c>
      <c r="P251" s="5" t="s">
        <v>3</v>
      </c>
      <c r="Q251" s="5" t="s">
        <v>21</v>
      </c>
      <c r="R251" s="5" t="s">
        <v>291</v>
      </c>
      <c r="S251" s="5" t="s">
        <v>1930</v>
      </c>
      <c r="T251" s="5">
        <v>30188</v>
      </c>
      <c r="U251" s="8">
        <v>42025</v>
      </c>
      <c r="V251" s="29" t="str">
        <f>TEXT(Table_1[[#This Row],[Order Date]], "DDD")</f>
        <v>Wed</v>
      </c>
      <c r="W251" s="8">
        <v>42026</v>
      </c>
      <c r="X251" s="7">
        <f>Table_1[[#This Row],[Ship Date]]-Table_1[[#This Row],[Order Date]]</f>
        <v>1</v>
      </c>
      <c r="Y251" s="15">
        <v>960.98400000000004</v>
      </c>
      <c r="Z251" s="5">
        <v>6</v>
      </c>
      <c r="AA251" s="15">
        <v>1008.53</v>
      </c>
      <c r="AB251" s="5">
        <v>88256</v>
      </c>
      <c r="AC251" s="5">
        <f>IF(COUNTIF($AB$2:AB251, AB251) = 1, 1, 0)</f>
        <v>1</v>
      </c>
      <c r="AD251" s="15">
        <f>'Formated Data'!$G251-'Formated Data'!$E251</f>
        <v>205.95000000000002</v>
      </c>
      <c r="AE251" s="5" t="str" cm="1">
        <f t="array" ref="AE251">_xlfn.IFS('Formated Data'!$Q251="Central","Chris",'Formated Data'!$Q251="East","Erin",'Formated Data'!$Q251="South","Sam",'Formated Data'!$Q251="West","William")</f>
        <v>Sam</v>
      </c>
    </row>
    <row r="252" spans="1:31" ht="15.75" customHeight="1" x14ac:dyDescent="0.45">
      <c r="A252" s="5">
        <v>263</v>
      </c>
      <c r="B252" s="5">
        <f>IF(COUNTIF($A$2:A252, A252) = 1, 1, 0)</f>
        <v>1</v>
      </c>
      <c r="C252" s="5" t="s">
        <v>2754</v>
      </c>
      <c r="D252" s="5" t="s">
        <v>56</v>
      </c>
      <c r="E252" s="6">
        <v>0.05</v>
      </c>
      <c r="F252" s="6" t="str">
        <f>IF(Table_1[[#This Row],[Discount]] &gt; 0, "After Discount", " No Discount")</f>
        <v>After Discount</v>
      </c>
      <c r="G252" s="6">
        <v>31.76</v>
      </c>
      <c r="H252" s="6">
        <v>45.51</v>
      </c>
      <c r="I252" s="5" t="s">
        <v>119</v>
      </c>
      <c r="J252" s="5" t="s">
        <v>51</v>
      </c>
      <c r="K252" s="5" t="s">
        <v>29</v>
      </c>
      <c r="L252" s="5" t="s">
        <v>165</v>
      </c>
      <c r="M252" s="5" t="s">
        <v>117</v>
      </c>
      <c r="N252" s="5" t="s">
        <v>485</v>
      </c>
      <c r="O252" s="6">
        <v>0.65</v>
      </c>
      <c r="P252" s="5" t="s">
        <v>3</v>
      </c>
      <c r="Q252" s="5" t="s">
        <v>2</v>
      </c>
      <c r="R252" s="5" t="s">
        <v>13</v>
      </c>
      <c r="S252" s="5" t="s">
        <v>2753</v>
      </c>
      <c r="T252" s="5">
        <v>44106</v>
      </c>
      <c r="U252" s="8">
        <v>42025</v>
      </c>
      <c r="V252" s="29" t="str">
        <f>TEXT(Table_1[[#This Row],[Order Date]], "DDD")</f>
        <v>Wed</v>
      </c>
      <c r="W252" s="8">
        <v>42027</v>
      </c>
      <c r="X252" s="7">
        <f>Table_1[[#This Row],[Ship Date]]-Table_1[[#This Row],[Order Date]]</f>
        <v>2</v>
      </c>
      <c r="Y252" s="15">
        <v>-2177.9860960000001</v>
      </c>
      <c r="Z252" s="5">
        <v>9</v>
      </c>
      <c r="AA252" s="15">
        <v>304.33999999999997</v>
      </c>
      <c r="AB252" s="5">
        <v>86297</v>
      </c>
      <c r="AC252" s="5">
        <f>IF(COUNTIF($AB$2:AB252, AB252) = 1, 1, 0)</f>
        <v>1</v>
      </c>
      <c r="AD252" s="15">
        <f>'Formated Data'!$G252-'Formated Data'!$E252</f>
        <v>31.71</v>
      </c>
      <c r="AE252" s="5" t="str" cm="1">
        <f t="array" ref="AE252">_xlfn.IFS('Formated Data'!$Q252="Central","Chris",'Formated Data'!$Q252="East","Erin",'Formated Data'!$Q252="South","Sam",'Formated Data'!$Q252="West","William")</f>
        <v>Erin</v>
      </c>
    </row>
    <row r="253" spans="1:31" ht="15.75" customHeight="1" x14ac:dyDescent="0.45">
      <c r="A253" s="5">
        <v>2423</v>
      </c>
      <c r="B253" s="5">
        <f>IF(COUNTIF($A$2:A253, A253) = 1, 1, 0)</f>
        <v>1</v>
      </c>
      <c r="C253" s="5" t="s">
        <v>2752</v>
      </c>
      <c r="D253" s="5" t="s">
        <v>30</v>
      </c>
      <c r="E253" s="6">
        <v>0.04</v>
      </c>
      <c r="F253" s="6" t="str">
        <f>IF(Table_1[[#This Row],[Discount]] &gt; 0, "After Discount", " No Discount")</f>
        <v>After Discount</v>
      </c>
      <c r="G253" s="6">
        <v>100.98</v>
      </c>
      <c r="H253" s="6">
        <v>7.18</v>
      </c>
      <c r="I253" s="5" t="s">
        <v>9</v>
      </c>
      <c r="J253" s="5" t="s">
        <v>16</v>
      </c>
      <c r="K253" s="5" t="s">
        <v>7</v>
      </c>
      <c r="L253" s="5" t="s">
        <v>15</v>
      </c>
      <c r="M253" s="5" t="s">
        <v>5</v>
      </c>
      <c r="N253" s="5" t="s">
        <v>1476</v>
      </c>
      <c r="O253" s="6">
        <v>0.4</v>
      </c>
      <c r="P253" s="5" t="s">
        <v>3</v>
      </c>
      <c r="Q253" s="5" t="s">
        <v>70</v>
      </c>
      <c r="R253" s="5" t="s">
        <v>69</v>
      </c>
      <c r="S253" s="5" t="s">
        <v>2751</v>
      </c>
      <c r="T253" s="5">
        <v>76053</v>
      </c>
      <c r="U253" s="8">
        <v>42025</v>
      </c>
      <c r="V253" s="29" t="str">
        <f>TEXT(Table_1[[#This Row],[Order Date]], "DDD")</f>
        <v>Wed</v>
      </c>
      <c r="W253" s="8">
        <v>42030</v>
      </c>
      <c r="X253" s="7">
        <f>Table_1[[#This Row],[Ship Date]]-Table_1[[#This Row],[Order Date]]</f>
        <v>5</v>
      </c>
      <c r="Y253" s="15">
        <v>269.94</v>
      </c>
      <c r="Z253" s="5">
        <v>4</v>
      </c>
      <c r="AA253" s="15">
        <v>414.91</v>
      </c>
      <c r="AB253" s="5">
        <v>89054</v>
      </c>
      <c r="AC253" s="5">
        <f>IF(COUNTIF($AB$2:AB253, AB253) = 1, 1, 0)</f>
        <v>1</v>
      </c>
      <c r="AD253" s="15">
        <f>'Formated Data'!$G253-'Formated Data'!$E253</f>
        <v>100.94</v>
      </c>
      <c r="AE253" s="5" t="str" cm="1">
        <f t="array" ref="AE253">_xlfn.IFS('Formated Data'!$Q253="Central","Chris",'Formated Data'!$Q253="East","Erin",'Formated Data'!$Q253="South","Sam",'Formated Data'!$Q253="West","William")</f>
        <v>Chris</v>
      </c>
    </row>
    <row r="254" spans="1:31" ht="15.75" customHeight="1" x14ac:dyDescent="0.45">
      <c r="A254" s="5">
        <v>2882</v>
      </c>
      <c r="B254" s="5">
        <f>IF(COUNTIF($A$2:A254, A254) = 1, 1, 0)</f>
        <v>1</v>
      </c>
      <c r="C254" s="5" t="s">
        <v>34</v>
      </c>
      <c r="D254" s="5" t="s">
        <v>30</v>
      </c>
      <c r="E254" s="6">
        <v>0.02</v>
      </c>
      <c r="F254" s="6" t="str">
        <f>IF(Table_1[[#This Row],[Discount]] &gt; 0, "After Discount", " No Discount")</f>
        <v>After Discount</v>
      </c>
      <c r="G254" s="6">
        <v>43.98</v>
      </c>
      <c r="H254" s="6">
        <v>1.99</v>
      </c>
      <c r="I254" s="5" t="s">
        <v>9</v>
      </c>
      <c r="J254" s="5" t="s">
        <v>8</v>
      </c>
      <c r="K254" s="5" t="s">
        <v>7</v>
      </c>
      <c r="L254" s="5" t="s">
        <v>15</v>
      </c>
      <c r="M254" s="5" t="s">
        <v>50</v>
      </c>
      <c r="N254" s="5" t="s">
        <v>2750</v>
      </c>
      <c r="O254" s="6">
        <v>0.44</v>
      </c>
      <c r="P254" s="5" t="s">
        <v>3</v>
      </c>
      <c r="Q254" s="5" t="s">
        <v>21</v>
      </c>
      <c r="R254" s="5" t="s">
        <v>33</v>
      </c>
      <c r="S254" s="5" t="s">
        <v>32</v>
      </c>
      <c r="T254" s="5">
        <v>28206</v>
      </c>
      <c r="U254" s="8">
        <v>42025</v>
      </c>
      <c r="V254" s="29" t="str">
        <f>TEXT(Table_1[[#This Row],[Order Date]], "DDD")</f>
        <v>Wed</v>
      </c>
      <c r="W254" s="8">
        <v>42029</v>
      </c>
      <c r="X254" s="7">
        <f>Table_1[[#This Row],[Ship Date]]-Table_1[[#This Row],[Order Date]]</f>
        <v>4</v>
      </c>
      <c r="Y254" s="15">
        <v>333.76049999999998</v>
      </c>
      <c r="Z254" s="5">
        <v>40</v>
      </c>
      <c r="AA254" s="15">
        <v>1724.01</v>
      </c>
      <c r="AB254" s="5">
        <v>50917</v>
      </c>
      <c r="AC254" s="5">
        <f>IF(COUNTIF($AB$2:AB254, AB254) = 1, 1, 0)</f>
        <v>1</v>
      </c>
      <c r="AD254" s="15">
        <f>'Formated Data'!$G254-'Formated Data'!$E254</f>
        <v>43.959999999999994</v>
      </c>
      <c r="AE254" s="5" t="str" cm="1">
        <f t="array" ref="AE254">_xlfn.IFS('Formated Data'!$Q254="Central","Chris",'Formated Data'!$Q254="East","Erin",'Formated Data'!$Q254="South","Sam",'Formated Data'!$Q254="West","William")</f>
        <v>Sam</v>
      </c>
    </row>
    <row r="255" spans="1:31" ht="15.75" customHeight="1" x14ac:dyDescent="0.45">
      <c r="A255" s="5">
        <v>1402</v>
      </c>
      <c r="B255" s="5">
        <f>IF(COUNTIF($A$2:A255, A255) = 1, 1, 0)</f>
        <v>0</v>
      </c>
      <c r="C255" s="5" t="s">
        <v>2749</v>
      </c>
      <c r="D255" s="5" t="s">
        <v>72</v>
      </c>
      <c r="E255" s="6">
        <v>0.04</v>
      </c>
      <c r="F255" s="6" t="str">
        <f>IF(Table_1[[#This Row],[Discount]] &gt; 0, "After Discount", " No Discount")</f>
        <v>After Discount</v>
      </c>
      <c r="G255" s="6">
        <v>30.73</v>
      </c>
      <c r="H255" s="6">
        <v>4</v>
      </c>
      <c r="I255" s="5" t="s">
        <v>9</v>
      </c>
      <c r="J255" s="5" t="s">
        <v>16</v>
      </c>
      <c r="K255" s="5" t="s">
        <v>7</v>
      </c>
      <c r="L255" s="5" t="s">
        <v>15</v>
      </c>
      <c r="M255" s="5" t="s">
        <v>5</v>
      </c>
      <c r="N255" s="5" t="s">
        <v>1664</v>
      </c>
      <c r="O255" s="6">
        <v>0.75</v>
      </c>
      <c r="P255" s="5" t="s">
        <v>3</v>
      </c>
      <c r="Q255" s="5" t="s">
        <v>70</v>
      </c>
      <c r="R255" s="5" t="s">
        <v>260</v>
      </c>
      <c r="S255" s="5" t="s">
        <v>584</v>
      </c>
      <c r="T255" s="5">
        <v>60653</v>
      </c>
      <c r="U255" s="8">
        <v>42025</v>
      </c>
      <c r="V255" s="29" t="str">
        <f>TEXT(Table_1[[#This Row],[Order Date]], "DDD")</f>
        <v>Wed</v>
      </c>
      <c r="W255" s="8">
        <v>42026</v>
      </c>
      <c r="X255" s="7">
        <f>Table_1[[#This Row],[Ship Date]]-Table_1[[#This Row],[Order Date]]</f>
        <v>1</v>
      </c>
      <c r="Y255" s="15">
        <v>-20.79</v>
      </c>
      <c r="Z255" s="5">
        <v>48</v>
      </c>
      <c r="AA255" s="15">
        <v>1420.84</v>
      </c>
      <c r="AB255" s="5">
        <v>43079</v>
      </c>
      <c r="AC255" s="5">
        <f>IF(COUNTIF($AB$2:AB255, AB255) = 1, 1, 0)</f>
        <v>1</v>
      </c>
      <c r="AD255" s="15">
        <f>'Formated Data'!$G255-'Formated Data'!$E255</f>
        <v>30.69</v>
      </c>
      <c r="AE255" s="5" t="str" cm="1">
        <f t="array" ref="AE255">_xlfn.IFS('Formated Data'!$Q255="Central","Chris",'Formated Data'!$Q255="East","Erin",'Formated Data'!$Q255="South","Sam",'Formated Data'!$Q255="West","William")</f>
        <v>Chris</v>
      </c>
    </row>
    <row r="256" spans="1:31" ht="15.75" customHeight="1" x14ac:dyDescent="0.45">
      <c r="A256" s="5">
        <v>1405</v>
      </c>
      <c r="B256" s="5">
        <f>IF(COUNTIF($A$2:A256, A256) = 1, 1, 0)</f>
        <v>0</v>
      </c>
      <c r="C256" s="5" t="s">
        <v>2748</v>
      </c>
      <c r="D256" s="5" t="s">
        <v>72</v>
      </c>
      <c r="E256" s="6">
        <v>0.04</v>
      </c>
      <c r="F256" s="6" t="str">
        <f>IF(Table_1[[#This Row],[Discount]] &gt; 0, "After Discount", " No Discount")</f>
        <v>After Discount</v>
      </c>
      <c r="G256" s="6">
        <v>30.73</v>
      </c>
      <c r="H256" s="6">
        <v>4</v>
      </c>
      <c r="I256" s="5" t="s">
        <v>9</v>
      </c>
      <c r="J256" s="5" t="s">
        <v>16</v>
      </c>
      <c r="K256" s="5" t="s">
        <v>7</v>
      </c>
      <c r="L256" s="5" t="s">
        <v>15</v>
      </c>
      <c r="M256" s="5" t="s">
        <v>5</v>
      </c>
      <c r="N256" s="5" t="s">
        <v>1664</v>
      </c>
      <c r="O256" s="6">
        <v>0.75</v>
      </c>
      <c r="P256" s="5" t="s">
        <v>3</v>
      </c>
      <c r="Q256" s="5" t="s">
        <v>70</v>
      </c>
      <c r="R256" s="5" t="s">
        <v>160</v>
      </c>
      <c r="S256" s="5" t="s">
        <v>2747</v>
      </c>
      <c r="T256" s="5">
        <v>49017</v>
      </c>
      <c r="U256" s="8">
        <v>42025</v>
      </c>
      <c r="V256" s="29" t="str">
        <f>TEXT(Table_1[[#This Row],[Order Date]], "DDD")</f>
        <v>Wed</v>
      </c>
      <c r="W256" s="8">
        <v>42026</v>
      </c>
      <c r="X256" s="7">
        <f>Table_1[[#This Row],[Ship Date]]-Table_1[[#This Row],[Order Date]]</f>
        <v>1</v>
      </c>
      <c r="Y256" s="15">
        <v>-20.79</v>
      </c>
      <c r="Z256" s="5">
        <v>12</v>
      </c>
      <c r="AA256" s="15">
        <v>355.21</v>
      </c>
      <c r="AB256" s="5">
        <v>86145</v>
      </c>
      <c r="AC256" s="5">
        <f>IF(COUNTIF($AB$2:AB256, AB256) = 1, 1, 0)</f>
        <v>1</v>
      </c>
      <c r="AD256" s="15">
        <f>'Formated Data'!$G256-'Formated Data'!$E256</f>
        <v>30.69</v>
      </c>
      <c r="AE256" s="5" t="str" cm="1">
        <f t="array" ref="AE256">_xlfn.IFS('Formated Data'!$Q256="Central","Chris",'Formated Data'!$Q256="East","Erin",'Formated Data'!$Q256="South","Sam",'Formated Data'!$Q256="West","William")</f>
        <v>Chris</v>
      </c>
    </row>
    <row r="257" spans="1:31" ht="15.75" customHeight="1" x14ac:dyDescent="0.45">
      <c r="A257" s="5">
        <v>2796</v>
      </c>
      <c r="B257" s="5">
        <f>IF(COUNTIF($A$2:A257, A257) = 1, 1, 0)</f>
        <v>1</v>
      </c>
      <c r="C257" s="5" t="s">
        <v>2746</v>
      </c>
      <c r="D257" s="5" t="s">
        <v>72</v>
      </c>
      <c r="E257" s="6">
        <v>0.02</v>
      </c>
      <c r="F257" s="6" t="str">
        <f>IF(Table_1[[#This Row],[Discount]] &gt; 0, "After Discount", " No Discount")</f>
        <v>After Discount</v>
      </c>
      <c r="G257" s="6">
        <v>30.44</v>
      </c>
      <c r="H257" s="6">
        <v>1.49</v>
      </c>
      <c r="I257" s="5" t="s">
        <v>9</v>
      </c>
      <c r="J257" s="5" t="s">
        <v>39</v>
      </c>
      <c r="K257" s="5" t="s">
        <v>24</v>
      </c>
      <c r="L257" s="5" t="s">
        <v>106</v>
      </c>
      <c r="M257" s="5" t="s">
        <v>5</v>
      </c>
      <c r="N257" s="5" t="s">
        <v>2745</v>
      </c>
      <c r="O257" s="6">
        <v>0.37</v>
      </c>
      <c r="P257" s="5" t="s">
        <v>3</v>
      </c>
      <c r="Q257" s="5" t="s">
        <v>70</v>
      </c>
      <c r="R257" s="5" t="s">
        <v>126</v>
      </c>
      <c r="S257" s="5" t="s">
        <v>2744</v>
      </c>
      <c r="T257" s="5">
        <v>51106</v>
      </c>
      <c r="U257" s="8">
        <v>42025</v>
      </c>
      <c r="V257" s="29" t="str">
        <f>TEXT(Table_1[[#This Row],[Order Date]], "DDD")</f>
        <v>Wed</v>
      </c>
      <c r="W257" s="8">
        <v>42027</v>
      </c>
      <c r="X257" s="7">
        <f>Table_1[[#This Row],[Ship Date]]-Table_1[[#This Row],[Order Date]]</f>
        <v>2</v>
      </c>
      <c r="Y257" s="15">
        <v>266.76089999999999</v>
      </c>
      <c r="Z257" s="5">
        <v>12</v>
      </c>
      <c r="AA257" s="15">
        <v>386.61</v>
      </c>
      <c r="AB257" s="5">
        <v>87553</v>
      </c>
      <c r="AC257" s="5">
        <f>IF(COUNTIF($AB$2:AB257, AB257) = 1, 1, 0)</f>
        <v>1</v>
      </c>
      <c r="AD257" s="15">
        <f>'Formated Data'!$G257-'Formated Data'!$E257</f>
        <v>30.42</v>
      </c>
      <c r="AE257" s="5" t="str" cm="1">
        <f t="array" ref="AE257">_xlfn.IFS('Formated Data'!$Q257="Central","Chris",'Formated Data'!$Q257="East","Erin",'Formated Data'!$Q257="South","Sam",'Formated Data'!$Q257="West","William")</f>
        <v>Chris</v>
      </c>
    </row>
    <row r="258" spans="1:31" ht="15.75" customHeight="1" x14ac:dyDescent="0.45">
      <c r="A258" s="5">
        <v>2797</v>
      </c>
      <c r="B258" s="5">
        <f>IF(COUNTIF($A$2:A258, A258) = 1, 1, 0)</f>
        <v>0</v>
      </c>
      <c r="C258" s="5" t="s">
        <v>2743</v>
      </c>
      <c r="D258" s="5" t="s">
        <v>72</v>
      </c>
      <c r="E258" s="6">
        <v>0.02</v>
      </c>
      <c r="F258" s="6" t="str">
        <f>IF(Table_1[[#This Row],[Discount]] &gt; 0, "After Discount", " No Discount")</f>
        <v>After Discount</v>
      </c>
      <c r="G258" s="6">
        <v>4.91</v>
      </c>
      <c r="H258" s="6">
        <v>0.5</v>
      </c>
      <c r="I258" s="5" t="s">
        <v>9</v>
      </c>
      <c r="J258" s="5" t="s">
        <v>39</v>
      </c>
      <c r="K258" s="5" t="s">
        <v>24</v>
      </c>
      <c r="L258" s="5" t="s">
        <v>144</v>
      </c>
      <c r="M258" s="5" t="s">
        <v>5</v>
      </c>
      <c r="N258" s="5" t="s">
        <v>2608</v>
      </c>
      <c r="O258" s="6">
        <v>0.36</v>
      </c>
      <c r="P258" s="5" t="s">
        <v>3</v>
      </c>
      <c r="Q258" s="5" t="s">
        <v>2</v>
      </c>
      <c r="R258" s="5" t="s">
        <v>247</v>
      </c>
      <c r="S258" s="5" t="s">
        <v>2742</v>
      </c>
      <c r="T258" s="5">
        <v>15122</v>
      </c>
      <c r="U258" s="8">
        <v>42025</v>
      </c>
      <c r="V258" s="29" t="str">
        <f>TEXT(Table_1[[#This Row],[Order Date]], "DDD")</f>
        <v>Wed</v>
      </c>
      <c r="W258" s="8">
        <v>42026</v>
      </c>
      <c r="X258" s="7">
        <f>Table_1[[#This Row],[Ship Date]]-Table_1[[#This Row],[Order Date]]</f>
        <v>1</v>
      </c>
      <c r="Y258" s="15">
        <v>29.883900000000001</v>
      </c>
      <c r="Z258" s="5">
        <v>9</v>
      </c>
      <c r="AA258" s="15">
        <v>43.31</v>
      </c>
      <c r="AB258" s="5">
        <v>87553</v>
      </c>
      <c r="AC258" s="5">
        <f>IF(COUNTIF($AB$2:AB258, AB258) = 1, 1, 0)</f>
        <v>0</v>
      </c>
      <c r="AD258" s="15">
        <f>'Formated Data'!$G258-'Formated Data'!$E258</f>
        <v>4.8900000000000006</v>
      </c>
      <c r="AE258" s="5" t="str" cm="1">
        <f t="array" ref="AE258">_xlfn.IFS('Formated Data'!$Q258="Central","Chris",'Formated Data'!$Q258="East","Erin",'Formated Data'!$Q258="South","Sam",'Formated Data'!$Q258="West","William")</f>
        <v>Erin</v>
      </c>
    </row>
    <row r="259" spans="1:31" ht="15.75" customHeight="1" x14ac:dyDescent="0.45">
      <c r="A259" s="5">
        <v>2855</v>
      </c>
      <c r="B259" s="5">
        <f>IF(COUNTIF($A$2:A259, A259) = 1, 1, 0)</f>
        <v>1</v>
      </c>
      <c r="C259" s="5" t="s">
        <v>2165</v>
      </c>
      <c r="D259" s="5" t="s">
        <v>72</v>
      </c>
      <c r="E259" s="6">
        <v>0.08</v>
      </c>
      <c r="F259" s="6" t="str">
        <f>IF(Table_1[[#This Row],[Discount]] &gt; 0, "After Discount", " No Discount")</f>
        <v>After Discount</v>
      </c>
      <c r="G259" s="6">
        <v>7.84</v>
      </c>
      <c r="H259" s="6">
        <v>4.71</v>
      </c>
      <c r="I259" s="5" t="s">
        <v>9</v>
      </c>
      <c r="J259" s="5" t="s">
        <v>39</v>
      </c>
      <c r="K259" s="5" t="s">
        <v>24</v>
      </c>
      <c r="L259" s="5" t="s">
        <v>106</v>
      </c>
      <c r="M259" s="5" t="s">
        <v>5</v>
      </c>
      <c r="N259" s="5" t="s">
        <v>1905</v>
      </c>
      <c r="O259" s="6">
        <v>0.35</v>
      </c>
      <c r="P259" s="5" t="s">
        <v>3</v>
      </c>
      <c r="Q259" s="5" t="s">
        <v>48</v>
      </c>
      <c r="R259" s="5" t="s">
        <v>103</v>
      </c>
      <c r="S259" s="5" t="s">
        <v>2164</v>
      </c>
      <c r="T259" s="5">
        <v>98198</v>
      </c>
      <c r="U259" s="8">
        <v>42025</v>
      </c>
      <c r="V259" s="29" t="str">
        <f>TEXT(Table_1[[#This Row],[Order Date]], "DDD")</f>
        <v>Wed</v>
      </c>
      <c r="W259" s="8">
        <v>42026</v>
      </c>
      <c r="X259" s="7">
        <f>Table_1[[#This Row],[Ship Date]]-Table_1[[#This Row],[Order Date]]</f>
        <v>1</v>
      </c>
      <c r="Y259" s="15">
        <v>-12.87678</v>
      </c>
      <c r="Z259" s="5">
        <v>10</v>
      </c>
      <c r="AA259" s="15">
        <v>76.16</v>
      </c>
      <c r="AB259" s="5">
        <v>87316</v>
      </c>
      <c r="AC259" s="5">
        <f>IF(COUNTIF($AB$2:AB259, AB259) = 1, 1, 0)</f>
        <v>1</v>
      </c>
      <c r="AD259" s="15">
        <f>'Formated Data'!$G259-'Formated Data'!$E259</f>
        <v>7.76</v>
      </c>
      <c r="AE259" s="5" t="str" cm="1">
        <f t="array" ref="AE259">_xlfn.IFS('Formated Data'!$Q259="Central","Chris",'Formated Data'!$Q259="East","Erin",'Formated Data'!$Q259="South","Sam",'Formated Data'!$Q259="West","William")</f>
        <v>William</v>
      </c>
    </row>
    <row r="260" spans="1:31" ht="15.75" customHeight="1" x14ac:dyDescent="0.45">
      <c r="A260" s="5">
        <v>2855</v>
      </c>
      <c r="B260" s="5">
        <f>IF(COUNTIF($A$2:A260, A260) = 1, 1, 0)</f>
        <v>0</v>
      </c>
      <c r="C260" s="5" t="s">
        <v>2165</v>
      </c>
      <c r="D260" s="5" t="s">
        <v>72</v>
      </c>
      <c r="E260" s="6">
        <v>0.03</v>
      </c>
      <c r="F260" s="6" t="str">
        <f>IF(Table_1[[#This Row],[Discount]] &gt; 0, "After Discount", " No Discount")</f>
        <v>After Discount</v>
      </c>
      <c r="G260" s="6">
        <v>105.34</v>
      </c>
      <c r="H260" s="6">
        <v>24.49</v>
      </c>
      <c r="I260" s="5" t="s">
        <v>9</v>
      </c>
      <c r="J260" s="5" t="s">
        <v>39</v>
      </c>
      <c r="K260" s="5" t="s">
        <v>29</v>
      </c>
      <c r="L260" s="5" t="s">
        <v>28</v>
      </c>
      <c r="M260" s="5" t="s">
        <v>42</v>
      </c>
      <c r="N260" s="5" t="s">
        <v>161</v>
      </c>
      <c r="O260" s="6">
        <v>0.61</v>
      </c>
      <c r="P260" s="5" t="s">
        <v>3</v>
      </c>
      <c r="Q260" s="5" t="s">
        <v>48</v>
      </c>
      <c r="R260" s="5" t="s">
        <v>103</v>
      </c>
      <c r="S260" s="5" t="s">
        <v>2164</v>
      </c>
      <c r="T260" s="5">
        <v>98198</v>
      </c>
      <c r="U260" s="8">
        <v>42025</v>
      </c>
      <c r="V260" s="29" t="str">
        <f>TEXT(Table_1[[#This Row],[Order Date]], "DDD")</f>
        <v>Wed</v>
      </c>
      <c r="W260" s="8">
        <v>42026</v>
      </c>
      <c r="X260" s="7">
        <f>Table_1[[#This Row],[Ship Date]]-Table_1[[#This Row],[Order Date]]</f>
        <v>1</v>
      </c>
      <c r="Y260" s="15">
        <v>618.13080000000002</v>
      </c>
      <c r="Z260" s="5">
        <v>10</v>
      </c>
      <c r="AA260" s="15">
        <v>1038.1400000000001</v>
      </c>
      <c r="AB260" s="5">
        <v>87316</v>
      </c>
      <c r="AC260" s="5">
        <f>IF(COUNTIF($AB$2:AB260, AB260) = 1, 1, 0)</f>
        <v>0</v>
      </c>
      <c r="AD260" s="15">
        <f>'Formated Data'!$G260-'Formated Data'!$E260</f>
        <v>105.31</v>
      </c>
      <c r="AE260" s="5" t="str" cm="1">
        <f t="array" ref="AE260">_xlfn.IFS('Formated Data'!$Q260="Central","Chris",'Formated Data'!$Q260="East","Erin",'Formated Data'!$Q260="South","Sam",'Formated Data'!$Q260="West","William")</f>
        <v>William</v>
      </c>
    </row>
    <row r="261" spans="1:31" ht="15.75" customHeight="1" x14ac:dyDescent="0.45">
      <c r="A261" s="5">
        <v>584</v>
      </c>
      <c r="B261" s="5">
        <f>IF(COUNTIF($A$2:A261, A261) = 1, 1, 0)</f>
        <v>1</v>
      </c>
      <c r="C261" s="5" t="s">
        <v>2741</v>
      </c>
      <c r="D261" s="5" t="s">
        <v>10</v>
      </c>
      <c r="E261" s="6">
        <v>0.04</v>
      </c>
      <c r="F261" s="6" t="str">
        <f>IF(Table_1[[#This Row],[Discount]] &gt; 0, "After Discount", " No Discount")</f>
        <v>After Discount</v>
      </c>
      <c r="G261" s="6">
        <v>15.51</v>
      </c>
      <c r="H261" s="6">
        <v>17.78</v>
      </c>
      <c r="I261" s="5" t="s">
        <v>9</v>
      </c>
      <c r="J261" s="5" t="s">
        <v>39</v>
      </c>
      <c r="K261" s="5" t="s">
        <v>24</v>
      </c>
      <c r="L261" s="5" t="s">
        <v>23</v>
      </c>
      <c r="M261" s="5" t="s">
        <v>5</v>
      </c>
      <c r="N261" s="5" t="s">
        <v>2740</v>
      </c>
      <c r="O261" s="6">
        <v>0.59</v>
      </c>
      <c r="P261" s="5" t="s">
        <v>3</v>
      </c>
      <c r="Q261" s="5" t="s">
        <v>2</v>
      </c>
      <c r="R261" s="5" t="s">
        <v>240</v>
      </c>
      <c r="S261" s="5" t="s">
        <v>2739</v>
      </c>
      <c r="T261" s="5">
        <v>1801</v>
      </c>
      <c r="U261" s="8">
        <v>42025</v>
      </c>
      <c r="V261" s="29" t="str">
        <f>TEXT(Table_1[[#This Row],[Order Date]], "DDD")</f>
        <v>Wed</v>
      </c>
      <c r="W261" s="8">
        <v>42027</v>
      </c>
      <c r="X261" s="7">
        <f>Table_1[[#This Row],[Ship Date]]-Table_1[[#This Row],[Order Date]]</f>
        <v>2</v>
      </c>
      <c r="Y261" s="15">
        <v>-266.22000000000003</v>
      </c>
      <c r="Z261" s="5">
        <v>7</v>
      </c>
      <c r="AA261" s="15">
        <v>116.93</v>
      </c>
      <c r="AB261" s="5">
        <v>88646</v>
      </c>
      <c r="AC261" s="5">
        <f>IF(COUNTIF($AB$2:AB261, AB261) = 1, 1, 0)</f>
        <v>1</v>
      </c>
      <c r="AD261" s="15">
        <f>'Formated Data'!$G261-'Formated Data'!$E261</f>
        <v>15.47</v>
      </c>
      <c r="AE261" s="5" t="str" cm="1">
        <f t="array" ref="AE261">_xlfn.IFS('Formated Data'!$Q261="Central","Chris",'Formated Data'!$Q261="East","Erin",'Formated Data'!$Q261="South","Sam",'Formated Data'!$Q261="West","William")</f>
        <v>Erin</v>
      </c>
    </row>
    <row r="262" spans="1:31" ht="15.75" customHeight="1" x14ac:dyDescent="0.45">
      <c r="A262" s="5">
        <v>1709</v>
      </c>
      <c r="B262" s="5">
        <f>IF(COUNTIF($A$2:A262, A262) = 1, 1, 0)</f>
        <v>1</v>
      </c>
      <c r="C262" s="5" t="s">
        <v>1173</v>
      </c>
      <c r="D262" s="5" t="s">
        <v>10</v>
      </c>
      <c r="E262" s="6">
        <v>0.01</v>
      </c>
      <c r="F262" s="6" t="str">
        <f>IF(Table_1[[#This Row],[Discount]] &gt; 0, "After Discount", " No Discount")</f>
        <v>After Discount</v>
      </c>
      <c r="G262" s="6">
        <v>14.28</v>
      </c>
      <c r="H262" s="6">
        <v>2.99</v>
      </c>
      <c r="I262" s="5" t="s">
        <v>9</v>
      </c>
      <c r="J262" s="5" t="s">
        <v>8</v>
      </c>
      <c r="K262" s="5" t="s">
        <v>24</v>
      </c>
      <c r="L262" s="5" t="s">
        <v>106</v>
      </c>
      <c r="M262" s="5" t="s">
        <v>5</v>
      </c>
      <c r="N262" s="5" t="s">
        <v>1937</v>
      </c>
      <c r="O262" s="6">
        <v>0.39</v>
      </c>
      <c r="P262" s="5" t="s">
        <v>3</v>
      </c>
      <c r="Q262" s="5" t="s">
        <v>2</v>
      </c>
      <c r="R262" s="5" t="s">
        <v>247</v>
      </c>
      <c r="S262" s="5" t="s">
        <v>1172</v>
      </c>
      <c r="T262" s="5">
        <v>19464</v>
      </c>
      <c r="U262" s="8">
        <v>42025</v>
      </c>
      <c r="V262" s="29" t="str">
        <f>TEXT(Table_1[[#This Row],[Order Date]], "DDD")</f>
        <v>Wed</v>
      </c>
      <c r="W262" s="8">
        <v>42026</v>
      </c>
      <c r="X262" s="7">
        <f>Table_1[[#This Row],[Ship Date]]-Table_1[[#This Row],[Order Date]]</f>
        <v>1</v>
      </c>
      <c r="Y262" s="15">
        <v>21.003499999999999</v>
      </c>
      <c r="Z262" s="5">
        <v>2</v>
      </c>
      <c r="AA262" s="15">
        <v>30.44</v>
      </c>
      <c r="AB262" s="5">
        <v>88782</v>
      </c>
      <c r="AC262" s="5">
        <f>IF(COUNTIF($AB$2:AB262, AB262) = 1, 1, 0)</f>
        <v>1</v>
      </c>
      <c r="AD262" s="15">
        <f>'Formated Data'!$G262-'Formated Data'!$E262</f>
        <v>14.27</v>
      </c>
      <c r="AE262" s="5" t="str" cm="1">
        <f t="array" ref="AE262">_xlfn.IFS('Formated Data'!$Q262="Central","Chris",'Formated Data'!$Q262="East","Erin",'Formated Data'!$Q262="South","Sam",'Formated Data'!$Q262="West","William")</f>
        <v>Erin</v>
      </c>
    </row>
    <row r="263" spans="1:31" ht="15.75" customHeight="1" x14ac:dyDescent="0.45">
      <c r="A263" s="5">
        <v>1727</v>
      </c>
      <c r="B263" s="5">
        <f>IF(COUNTIF($A$2:A263, A263) = 1, 1, 0)</f>
        <v>1</v>
      </c>
      <c r="C263" s="5" t="s">
        <v>2738</v>
      </c>
      <c r="D263" s="5" t="s">
        <v>10</v>
      </c>
      <c r="E263" s="6">
        <v>0.1</v>
      </c>
      <c r="F263" s="6" t="str">
        <f>IF(Table_1[[#This Row],[Discount]] &gt; 0, "After Discount", " No Discount")</f>
        <v>After Discount</v>
      </c>
      <c r="G263" s="6">
        <v>14.98</v>
      </c>
      <c r="H263" s="6">
        <v>7.69</v>
      </c>
      <c r="I263" s="5" t="s">
        <v>17</v>
      </c>
      <c r="J263" s="5" t="s">
        <v>51</v>
      </c>
      <c r="K263" s="5" t="s">
        <v>24</v>
      </c>
      <c r="L263" s="5" t="s">
        <v>23</v>
      </c>
      <c r="M263" s="5" t="s">
        <v>5</v>
      </c>
      <c r="N263" s="5" t="s">
        <v>1966</v>
      </c>
      <c r="O263" s="6">
        <v>0.56999999999999995</v>
      </c>
      <c r="P263" s="5" t="s">
        <v>3</v>
      </c>
      <c r="Q263" s="5" t="s">
        <v>2</v>
      </c>
      <c r="R263" s="5" t="s">
        <v>13</v>
      </c>
      <c r="S263" s="5" t="s">
        <v>2737</v>
      </c>
      <c r="T263" s="5">
        <v>44240</v>
      </c>
      <c r="U263" s="8">
        <v>42025</v>
      </c>
      <c r="V263" s="29" t="str">
        <f>TEXT(Table_1[[#This Row],[Order Date]], "DDD")</f>
        <v>Wed</v>
      </c>
      <c r="W263" s="8">
        <v>42027</v>
      </c>
      <c r="X263" s="7">
        <f>Table_1[[#This Row],[Ship Date]]-Table_1[[#This Row],[Order Date]]</f>
        <v>2</v>
      </c>
      <c r="Y263" s="15">
        <v>-76.900000000000006</v>
      </c>
      <c r="Z263" s="5">
        <v>8</v>
      </c>
      <c r="AA263" s="15">
        <v>114.81</v>
      </c>
      <c r="AB263" s="5">
        <v>87194</v>
      </c>
      <c r="AC263" s="5">
        <f>IF(COUNTIF($AB$2:AB263, AB263) = 1, 1, 0)</f>
        <v>1</v>
      </c>
      <c r="AD263" s="15">
        <f>'Formated Data'!$G263-'Formated Data'!$E263</f>
        <v>14.88</v>
      </c>
      <c r="AE263" s="5" t="str" cm="1">
        <f t="array" ref="AE263">_xlfn.IFS('Formated Data'!$Q263="Central","Chris",'Formated Data'!$Q263="East","Erin",'Formated Data'!$Q263="South","Sam",'Formated Data'!$Q263="West","William")</f>
        <v>Erin</v>
      </c>
    </row>
    <row r="264" spans="1:31" ht="15.75" customHeight="1" x14ac:dyDescent="0.45">
      <c r="A264" s="5">
        <v>1928</v>
      </c>
      <c r="B264" s="5">
        <f>IF(COUNTIF($A$2:A264, A264) = 1, 1, 0)</f>
        <v>1</v>
      </c>
      <c r="C264" s="5" t="s">
        <v>2736</v>
      </c>
      <c r="D264" s="5" t="s">
        <v>10</v>
      </c>
      <c r="E264" s="6">
        <v>0.1</v>
      </c>
      <c r="F264" s="6" t="str">
        <f>IF(Table_1[[#This Row],[Discount]] &gt; 0, "After Discount", " No Discount")</f>
        <v>After Discount</v>
      </c>
      <c r="G264" s="6">
        <v>1889.99</v>
      </c>
      <c r="H264" s="6">
        <v>19.989999999999998</v>
      </c>
      <c r="I264" s="5" t="s">
        <v>9</v>
      </c>
      <c r="J264" s="5" t="s">
        <v>16</v>
      </c>
      <c r="K264" s="5" t="s">
        <v>24</v>
      </c>
      <c r="L264" s="5" t="s">
        <v>106</v>
      </c>
      <c r="M264" s="5" t="s">
        <v>5</v>
      </c>
      <c r="N264" s="5" t="s">
        <v>2735</v>
      </c>
      <c r="O264" s="6">
        <v>0.36</v>
      </c>
      <c r="P264" s="5" t="s">
        <v>3</v>
      </c>
      <c r="Q264" s="5" t="s">
        <v>21</v>
      </c>
      <c r="R264" s="5" t="s">
        <v>713</v>
      </c>
      <c r="S264" s="5" t="s">
        <v>2734</v>
      </c>
      <c r="T264" s="5">
        <v>29651</v>
      </c>
      <c r="U264" s="8">
        <v>42025</v>
      </c>
      <c r="V264" s="29" t="str">
        <f>TEXT(Table_1[[#This Row],[Order Date]], "DDD")</f>
        <v>Wed</v>
      </c>
      <c r="W264" s="8">
        <v>42025</v>
      </c>
      <c r="X264" s="7">
        <f>Table_1[[#This Row],[Ship Date]]-Table_1[[#This Row],[Order Date]]</f>
        <v>0</v>
      </c>
      <c r="Y264" s="15">
        <v>-42.545999999999999</v>
      </c>
      <c r="Z264" s="5">
        <v>1</v>
      </c>
      <c r="AA264" s="15">
        <v>1786.04</v>
      </c>
      <c r="AB264" s="5">
        <v>88580</v>
      </c>
      <c r="AC264" s="5">
        <f>IF(COUNTIF($AB$2:AB264, AB264) = 1, 1, 0)</f>
        <v>1</v>
      </c>
      <c r="AD264" s="15">
        <f>'Formated Data'!$G264-'Formated Data'!$E264</f>
        <v>1889.89</v>
      </c>
      <c r="AE264" s="5" t="str" cm="1">
        <f t="array" ref="AE264">_xlfn.IFS('Formated Data'!$Q264="Central","Chris",'Formated Data'!$Q264="East","Erin",'Formated Data'!$Q264="South","Sam",'Formated Data'!$Q264="West","William")</f>
        <v>Sam</v>
      </c>
    </row>
    <row r="265" spans="1:31" ht="15.75" customHeight="1" x14ac:dyDescent="0.45">
      <c r="A265" s="5">
        <v>1989</v>
      </c>
      <c r="B265" s="5">
        <f>IF(COUNTIF($A$2:A265, A265) = 1, 1, 0)</f>
        <v>1</v>
      </c>
      <c r="C265" s="5" t="s">
        <v>1101</v>
      </c>
      <c r="D265" s="5" t="s">
        <v>10</v>
      </c>
      <c r="E265" s="6">
        <v>0.04</v>
      </c>
      <c r="F265" s="6" t="str">
        <f>IF(Table_1[[#This Row],[Discount]] &gt; 0, "After Discount", " No Discount")</f>
        <v>After Discount</v>
      </c>
      <c r="G265" s="6">
        <v>355.98</v>
      </c>
      <c r="H265" s="6">
        <v>58.92</v>
      </c>
      <c r="I265" s="5" t="s">
        <v>119</v>
      </c>
      <c r="J265" s="5" t="s">
        <v>16</v>
      </c>
      <c r="K265" s="5" t="s">
        <v>29</v>
      </c>
      <c r="L265" s="5" t="s">
        <v>153</v>
      </c>
      <c r="M265" s="5" t="s">
        <v>152</v>
      </c>
      <c r="N265" s="5" t="s">
        <v>2049</v>
      </c>
      <c r="O265" s="6">
        <v>0.64</v>
      </c>
      <c r="P265" s="5" t="s">
        <v>3</v>
      </c>
      <c r="Q265" s="5" t="s">
        <v>48</v>
      </c>
      <c r="R265" s="5" t="s">
        <v>65</v>
      </c>
      <c r="S265" s="5" t="s">
        <v>1099</v>
      </c>
      <c r="T265" s="5">
        <v>84117</v>
      </c>
      <c r="U265" s="8">
        <v>42025</v>
      </c>
      <c r="V265" s="29" t="str">
        <f>TEXT(Table_1[[#This Row],[Order Date]], "DDD")</f>
        <v>Wed</v>
      </c>
      <c r="W265" s="8">
        <v>42026</v>
      </c>
      <c r="X265" s="7">
        <f>Table_1[[#This Row],[Ship Date]]-Table_1[[#This Row],[Order Date]]</f>
        <v>1</v>
      </c>
      <c r="Y265" s="15">
        <v>882.93</v>
      </c>
      <c r="Z265" s="5">
        <v>8</v>
      </c>
      <c r="AA265" s="15">
        <v>2748.21</v>
      </c>
      <c r="AB265" s="5">
        <v>90000</v>
      </c>
      <c r="AC265" s="5">
        <f>IF(COUNTIF($AB$2:AB265, AB265) = 1, 1, 0)</f>
        <v>1</v>
      </c>
      <c r="AD265" s="15">
        <f>'Formated Data'!$G265-'Formated Data'!$E265</f>
        <v>355.94</v>
      </c>
      <c r="AE265" s="5" t="str" cm="1">
        <f t="array" ref="AE265">_xlfn.IFS('Formated Data'!$Q265="Central","Chris",'Formated Data'!$Q265="East","Erin",'Formated Data'!$Q265="South","Sam",'Formated Data'!$Q265="West","William")</f>
        <v>William</v>
      </c>
    </row>
    <row r="266" spans="1:31" ht="15.75" customHeight="1" x14ac:dyDescent="0.45">
      <c r="A266" s="5">
        <v>1989</v>
      </c>
      <c r="B266" s="5">
        <f>IF(COUNTIF($A$2:A266, A266) = 1, 1, 0)</f>
        <v>0</v>
      </c>
      <c r="C266" s="5" t="s">
        <v>1101</v>
      </c>
      <c r="D266" s="5" t="s">
        <v>10</v>
      </c>
      <c r="E266" s="6">
        <v>0.09</v>
      </c>
      <c r="F266" s="6" t="str">
        <f>IF(Table_1[[#This Row],[Discount]] &gt; 0, "After Discount", " No Discount")</f>
        <v>After Discount</v>
      </c>
      <c r="G266" s="6">
        <v>19.98</v>
      </c>
      <c r="H266" s="6">
        <v>8.68</v>
      </c>
      <c r="I266" s="5" t="s">
        <v>9</v>
      </c>
      <c r="J266" s="5" t="s">
        <v>16</v>
      </c>
      <c r="K266" s="5" t="s">
        <v>24</v>
      </c>
      <c r="L266" s="5" t="s">
        <v>38</v>
      </c>
      <c r="M266" s="5" t="s">
        <v>5</v>
      </c>
      <c r="N266" s="5" t="s">
        <v>2524</v>
      </c>
      <c r="O266" s="6">
        <v>0.37</v>
      </c>
      <c r="P266" s="5" t="s">
        <v>3</v>
      </c>
      <c r="Q266" s="5" t="s">
        <v>48</v>
      </c>
      <c r="R266" s="5" t="s">
        <v>65</v>
      </c>
      <c r="S266" s="5" t="s">
        <v>1099</v>
      </c>
      <c r="T266" s="5">
        <v>84117</v>
      </c>
      <c r="U266" s="8">
        <v>42025</v>
      </c>
      <c r="V266" s="29" t="str">
        <f>TEXT(Table_1[[#This Row],[Order Date]], "DDD")</f>
        <v>Wed</v>
      </c>
      <c r="W266" s="8">
        <v>42026</v>
      </c>
      <c r="X266" s="7">
        <f>Table_1[[#This Row],[Ship Date]]-Table_1[[#This Row],[Order Date]]</f>
        <v>1</v>
      </c>
      <c r="Y266" s="15">
        <v>6.6803999999999997</v>
      </c>
      <c r="Z266" s="5">
        <v>5</v>
      </c>
      <c r="AA266" s="15">
        <v>93.19</v>
      </c>
      <c r="AB266" s="5">
        <v>90000</v>
      </c>
      <c r="AC266" s="5">
        <f>IF(COUNTIF($AB$2:AB266, AB266) = 1, 1, 0)</f>
        <v>0</v>
      </c>
      <c r="AD266" s="15">
        <f>'Formated Data'!$G266-'Formated Data'!$E266</f>
        <v>19.89</v>
      </c>
      <c r="AE266" s="5" t="str" cm="1">
        <f t="array" ref="AE266">_xlfn.IFS('Formated Data'!$Q266="Central","Chris",'Formated Data'!$Q266="East","Erin",'Formated Data'!$Q266="South","Sam",'Formated Data'!$Q266="West","William")</f>
        <v>William</v>
      </c>
    </row>
    <row r="267" spans="1:31" ht="15.75" customHeight="1" x14ac:dyDescent="0.45">
      <c r="A267" s="5">
        <v>3229</v>
      </c>
      <c r="B267" s="5">
        <f>IF(COUNTIF($A$2:A267, A267) = 1, 1, 0)</f>
        <v>1</v>
      </c>
      <c r="C267" s="5" t="s">
        <v>2733</v>
      </c>
      <c r="D267" s="5" t="s">
        <v>10</v>
      </c>
      <c r="E267" s="6">
        <v>0.01</v>
      </c>
      <c r="F267" s="6" t="str">
        <f>IF(Table_1[[#This Row],[Discount]] &gt; 0, "After Discount", " No Discount")</f>
        <v>After Discount</v>
      </c>
      <c r="G267" s="6">
        <v>24.95</v>
      </c>
      <c r="H267" s="6">
        <v>2.99</v>
      </c>
      <c r="I267" s="5" t="s">
        <v>9</v>
      </c>
      <c r="J267" s="5" t="s">
        <v>51</v>
      </c>
      <c r="K267" s="5" t="s">
        <v>24</v>
      </c>
      <c r="L267" s="5" t="s">
        <v>106</v>
      </c>
      <c r="M267" s="5" t="s">
        <v>5</v>
      </c>
      <c r="N267" s="5" t="s">
        <v>2732</v>
      </c>
      <c r="O267" s="6">
        <v>0.39</v>
      </c>
      <c r="P267" s="5" t="s">
        <v>3</v>
      </c>
      <c r="Q267" s="5" t="s">
        <v>70</v>
      </c>
      <c r="R267" s="5" t="s">
        <v>147</v>
      </c>
      <c r="S267" s="5" t="s">
        <v>2731</v>
      </c>
      <c r="T267" s="5">
        <v>54880</v>
      </c>
      <c r="U267" s="8">
        <v>42025</v>
      </c>
      <c r="V267" s="29" t="str">
        <f>TEXT(Table_1[[#This Row],[Order Date]], "DDD")</f>
        <v>Wed</v>
      </c>
      <c r="W267" s="8">
        <v>42026</v>
      </c>
      <c r="X267" s="7">
        <f>Table_1[[#This Row],[Ship Date]]-Table_1[[#This Row],[Order Date]]</f>
        <v>1</v>
      </c>
      <c r="Y267" s="15">
        <v>261.38580000000002</v>
      </c>
      <c r="Z267" s="5">
        <v>15</v>
      </c>
      <c r="AA267" s="15">
        <v>378.82</v>
      </c>
      <c r="AB267" s="5">
        <v>87435</v>
      </c>
      <c r="AC267" s="5">
        <f>IF(COUNTIF($AB$2:AB267, AB267) = 1, 1, 0)</f>
        <v>1</v>
      </c>
      <c r="AD267" s="15">
        <f>'Formated Data'!$G267-'Formated Data'!$E267</f>
        <v>24.939999999999998</v>
      </c>
      <c r="AE267" s="5" t="str" cm="1">
        <f t="array" ref="AE267">_xlfn.IFS('Formated Data'!$Q267="Central","Chris",'Formated Data'!$Q267="East","Erin",'Formated Data'!$Q267="South","Sam",'Formated Data'!$Q267="West","William")</f>
        <v>Chris</v>
      </c>
    </row>
    <row r="268" spans="1:31" ht="15.75" customHeight="1" x14ac:dyDescent="0.45">
      <c r="A268" s="5">
        <v>3230</v>
      </c>
      <c r="B268" s="5">
        <f>IF(COUNTIF($A$2:A268, A268) = 1, 1, 0)</f>
        <v>1</v>
      </c>
      <c r="C268" s="5" t="s">
        <v>475</v>
      </c>
      <c r="D268" s="5" t="s">
        <v>10</v>
      </c>
      <c r="E268" s="6">
        <v>0</v>
      </c>
      <c r="F268" s="6" t="str">
        <f>IF(Table_1[[#This Row],[Discount]] &gt; 0, "After Discount", " No Discount")</f>
        <v xml:space="preserve"> No Discount</v>
      </c>
      <c r="G268" s="6">
        <v>15.98</v>
      </c>
      <c r="H268" s="6">
        <v>8.99</v>
      </c>
      <c r="I268" s="5" t="s">
        <v>9</v>
      </c>
      <c r="J268" s="5" t="s">
        <v>51</v>
      </c>
      <c r="K268" s="5" t="s">
        <v>7</v>
      </c>
      <c r="L268" s="5" t="s">
        <v>15</v>
      </c>
      <c r="M268" s="5" t="s">
        <v>50</v>
      </c>
      <c r="N268" s="5" t="s">
        <v>2730</v>
      </c>
      <c r="O268" s="6">
        <v>0.64</v>
      </c>
      <c r="P268" s="5" t="s">
        <v>3</v>
      </c>
      <c r="Q268" s="5" t="s">
        <v>70</v>
      </c>
      <c r="R268" s="5" t="s">
        <v>147</v>
      </c>
      <c r="S268" s="5" t="s">
        <v>473</v>
      </c>
      <c r="T268" s="5">
        <v>53186</v>
      </c>
      <c r="U268" s="8">
        <v>42025</v>
      </c>
      <c r="V268" s="29" t="str">
        <f>TEXT(Table_1[[#This Row],[Order Date]], "DDD")</f>
        <v>Wed</v>
      </c>
      <c r="W268" s="8">
        <v>42027</v>
      </c>
      <c r="X268" s="7">
        <f>Table_1[[#This Row],[Ship Date]]-Table_1[[#This Row],[Order Date]]</f>
        <v>2</v>
      </c>
      <c r="Y268" s="15">
        <v>-135.46</v>
      </c>
      <c r="Z268" s="5">
        <v>9</v>
      </c>
      <c r="AA268" s="15">
        <v>152.18</v>
      </c>
      <c r="AB268" s="5">
        <v>87435</v>
      </c>
      <c r="AC268" s="5">
        <f>IF(COUNTIF($AB$2:AB268, AB268) = 1, 1, 0)</f>
        <v>0</v>
      </c>
      <c r="AD268" s="15">
        <f>'Formated Data'!$G268-'Formated Data'!$E268</f>
        <v>15.98</v>
      </c>
      <c r="AE268" s="5" t="str" cm="1">
        <f t="array" ref="AE268">_xlfn.IFS('Formated Data'!$Q268="Central","Chris",'Formated Data'!$Q268="East","Erin",'Formated Data'!$Q268="South","Sam",'Formated Data'!$Q268="West","William")</f>
        <v>Chris</v>
      </c>
    </row>
    <row r="269" spans="1:31" ht="15.75" customHeight="1" x14ac:dyDescent="0.45">
      <c r="A269" s="5">
        <v>151</v>
      </c>
      <c r="B269" s="5">
        <f>IF(COUNTIF($A$2:A269, A269) = 1, 1, 0)</f>
        <v>1</v>
      </c>
      <c r="C269" s="5" t="s">
        <v>1525</v>
      </c>
      <c r="D269" s="5" t="s">
        <v>123</v>
      </c>
      <c r="E269" s="6">
        <v>0.09</v>
      </c>
      <c r="F269" s="6" t="str">
        <f>IF(Table_1[[#This Row],[Discount]] &gt; 0, "After Discount", " No Discount")</f>
        <v>After Discount</v>
      </c>
      <c r="G269" s="6">
        <v>32.979999999999997</v>
      </c>
      <c r="H269" s="6">
        <v>5.5</v>
      </c>
      <c r="I269" s="5" t="s">
        <v>9</v>
      </c>
      <c r="J269" s="5" t="s">
        <v>16</v>
      </c>
      <c r="K269" s="5" t="s">
        <v>7</v>
      </c>
      <c r="L269" s="5" t="s">
        <v>15</v>
      </c>
      <c r="M269" s="5" t="s">
        <v>5</v>
      </c>
      <c r="N269" s="5" t="s">
        <v>2729</v>
      </c>
      <c r="O269" s="6">
        <v>0.75</v>
      </c>
      <c r="P269" s="5" t="s">
        <v>3</v>
      </c>
      <c r="Q269" s="5" t="s">
        <v>21</v>
      </c>
      <c r="R269" s="5" t="s">
        <v>91</v>
      </c>
      <c r="S269" s="5" t="s">
        <v>1523</v>
      </c>
      <c r="T269" s="5">
        <v>37664</v>
      </c>
      <c r="U269" s="8">
        <v>42026</v>
      </c>
      <c r="V269" s="29" t="str">
        <f>TEXT(Table_1[[#This Row],[Order Date]], "DDD")</f>
        <v>Thu</v>
      </c>
      <c r="W269" s="8">
        <v>42027</v>
      </c>
      <c r="X269" s="7">
        <f>Table_1[[#This Row],[Ship Date]]-Table_1[[#This Row],[Order Date]]</f>
        <v>1</v>
      </c>
      <c r="Y269" s="15">
        <v>-20.257999999999999</v>
      </c>
      <c r="Z269" s="5">
        <v>2</v>
      </c>
      <c r="AA269" s="15">
        <v>62.46</v>
      </c>
      <c r="AB269" s="5">
        <v>89521</v>
      </c>
      <c r="AC269" s="5">
        <f>IF(COUNTIF($AB$2:AB269, AB269) = 1, 1, 0)</f>
        <v>1</v>
      </c>
      <c r="AD269" s="15">
        <f>'Formated Data'!$G269-'Formated Data'!$E269</f>
        <v>32.889999999999993</v>
      </c>
      <c r="AE269" s="5" t="str" cm="1">
        <f t="array" ref="AE269">_xlfn.IFS('Formated Data'!$Q269="Central","Chris",'Formated Data'!$Q269="East","Erin",'Formated Data'!$Q269="South","Sam",'Formated Data'!$Q269="West","William")</f>
        <v>Sam</v>
      </c>
    </row>
    <row r="270" spans="1:31" ht="15.75" customHeight="1" x14ac:dyDescent="0.45">
      <c r="A270" s="5">
        <v>1438</v>
      </c>
      <c r="B270" s="5">
        <f>IF(COUNTIF($A$2:A270, A270) = 1, 1, 0)</f>
        <v>1</v>
      </c>
      <c r="C270" s="5" t="s">
        <v>2728</v>
      </c>
      <c r="D270" s="5" t="s">
        <v>123</v>
      </c>
      <c r="E270" s="6">
        <v>0.01</v>
      </c>
      <c r="F270" s="6" t="str">
        <f>IF(Table_1[[#This Row],[Discount]] &gt; 0, "After Discount", " No Discount")</f>
        <v>After Discount</v>
      </c>
      <c r="G270" s="6">
        <v>80.98</v>
      </c>
      <c r="H270" s="6">
        <v>35</v>
      </c>
      <c r="I270" s="5" t="s">
        <v>9</v>
      </c>
      <c r="J270" s="5" t="s">
        <v>39</v>
      </c>
      <c r="K270" s="5" t="s">
        <v>24</v>
      </c>
      <c r="L270" s="5" t="s">
        <v>23</v>
      </c>
      <c r="M270" s="5" t="s">
        <v>42</v>
      </c>
      <c r="N270" s="5" t="s">
        <v>2307</v>
      </c>
      <c r="O270" s="6">
        <v>0.83</v>
      </c>
      <c r="P270" s="5" t="s">
        <v>3</v>
      </c>
      <c r="Q270" s="5" t="s">
        <v>2</v>
      </c>
      <c r="R270" s="5" t="s">
        <v>13</v>
      </c>
      <c r="S270" s="5" t="s">
        <v>2727</v>
      </c>
      <c r="T270" s="5">
        <v>44035</v>
      </c>
      <c r="U270" s="8">
        <v>42026</v>
      </c>
      <c r="V270" s="29" t="str">
        <f>TEXT(Table_1[[#This Row],[Order Date]], "DDD")</f>
        <v>Thu</v>
      </c>
      <c r="W270" s="8">
        <v>42028</v>
      </c>
      <c r="X270" s="7">
        <f>Table_1[[#This Row],[Ship Date]]-Table_1[[#This Row],[Order Date]]</f>
        <v>2</v>
      </c>
      <c r="Y270" s="15">
        <v>-409.37360000000001</v>
      </c>
      <c r="Z270" s="5">
        <v>3</v>
      </c>
      <c r="AA270" s="15">
        <v>267.83</v>
      </c>
      <c r="AB270" s="5">
        <v>90120</v>
      </c>
      <c r="AC270" s="5">
        <f>IF(COUNTIF($AB$2:AB270, AB270) = 1, 1, 0)</f>
        <v>1</v>
      </c>
      <c r="AD270" s="15">
        <f>'Formated Data'!$G270-'Formated Data'!$E270</f>
        <v>80.97</v>
      </c>
      <c r="AE270" s="5" t="str" cm="1">
        <f t="array" ref="AE270">_xlfn.IFS('Formated Data'!$Q270="Central","Chris",'Formated Data'!$Q270="East","Erin",'Formated Data'!$Q270="South","Sam",'Formated Data'!$Q270="West","William")</f>
        <v>Erin</v>
      </c>
    </row>
    <row r="271" spans="1:31" ht="15.75" customHeight="1" x14ac:dyDescent="0.45">
      <c r="A271" s="5">
        <v>1959</v>
      </c>
      <c r="B271" s="5">
        <f>IF(COUNTIF($A$2:A271, A271) = 1, 1, 0)</f>
        <v>1</v>
      </c>
      <c r="C271" s="5" t="s">
        <v>1559</v>
      </c>
      <c r="D271" s="5" t="s">
        <v>123</v>
      </c>
      <c r="E271" s="6">
        <v>0</v>
      </c>
      <c r="F271" s="6" t="str">
        <f>IF(Table_1[[#This Row],[Discount]] &gt; 0, "After Discount", " No Discount")</f>
        <v xml:space="preserve"> No Discount</v>
      </c>
      <c r="G271" s="6">
        <v>20.28</v>
      </c>
      <c r="H271" s="6">
        <v>14.39</v>
      </c>
      <c r="I271" s="5" t="s">
        <v>9</v>
      </c>
      <c r="J271" s="5" t="s">
        <v>39</v>
      </c>
      <c r="K271" s="5" t="s">
        <v>29</v>
      </c>
      <c r="L271" s="5" t="s">
        <v>28</v>
      </c>
      <c r="M271" s="5" t="s">
        <v>5</v>
      </c>
      <c r="N271" s="5" t="s">
        <v>2493</v>
      </c>
      <c r="O271" s="6">
        <v>0.47</v>
      </c>
      <c r="P271" s="5" t="s">
        <v>3</v>
      </c>
      <c r="Q271" s="5" t="s">
        <v>21</v>
      </c>
      <c r="R271" s="5" t="s">
        <v>75</v>
      </c>
      <c r="S271" s="5" t="s">
        <v>574</v>
      </c>
      <c r="T271" s="5">
        <v>33916</v>
      </c>
      <c r="U271" s="8">
        <v>42026</v>
      </c>
      <c r="V271" s="29" t="str">
        <f>TEXT(Table_1[[#This Row],[Order Date]], "DDD")</f>
        <v>Thu</v>
      </c>
      <c r="W271" s="8">
        <v>42026</v>
      </c>
      <c r="X271" s="7">
        <f>Table_1[[#This Row],[Ship Date]]-Table_1[[#This Row],[Order Date]]</f>
        <v>0</v>
      </c>
      <c r="Y271" s="15">
        <v>-66.247299999999996</v>
      </c>
      <c r="Z271" s="5">
        <v>9</v>
      </c>
      <c r="AA271" s="15">
        <v>206.04</v>
      </c>
      <c r="AB271" s="5">
        <v>28225</v>
      </c>
      <c r="AC271" s="5">
        <f>IF(COUNTIF($AB$2:AB271, AB271) = 1, 1, 0)</f>
        <v>1</v>
      </c>
      <c r="AD271" s="15">
        <f>'Formated Data'!$G271-'Formated Data'!$E271</f>
        <v>20.28</v>
      </c>
      <c r="AE271" s="5" t="str" cm="1">
        <f t="array" ref="AE271">_xlfn.IFS('Formated Data'!$Q271="Central","Chris",'Formated Data'!$Q271="East","Erin",'Formated Data'!$Q271="South","Sam",'Formated Data'!$Q271="West","William")</f>
        <v>Sam</v>
      </c>
    </row>
    <row r="272" spans="1:31" ht="15.75" customHeight="1" x14ac:dyDescent="0.45">
      <c r="A272" s="5">
        <v>1764</v>
      </c>
      <c r="B272" s="5">
        <f>IF(COUNTIF($A$2:A272, A272) = 1, 1, 0)</f>
        <v>1</v>
      </c>
      <c r="C272" s="5" t="s">
        <v>2253</v>
      </c>
      <c r="D272" s="5" t="s">
        <v>56</v>
      </c>
      <c r="E272" s="6">
        <v>0</v>
      </c>
      <c r="F272" s="6" t="str">
        <f>IF(Table_1[[#This Row],[Discount]] &gt; 0, "After Discount", " No Discount")</f>
        <v xml:space="preserve"> No Discount</v>
      </c>
      <c r="G272" s="6">
        <v>115.99</v>
      </c>
      <c r="H272" s="6">
        <v>5.92</v>
      </c>
      <c r="I272" s="5" t="s">
        <v>9</v>
      </c>
      <c r="J272" s="5" t="s">
        <v>8</v>
      </c>
      <c r="K272" s="5" t="s">
        <v>7</v>
      </c>
      <c r="L272" s="5" t="s">
        <v>6</v>
      </c>
      <c r="M272" s="5" t="s">
        <v>5</v>
      </c>
      <c r="N272" s="5" t="s">
        <v>669</v>
      </c>
      <c r="O272" s="6">
        <v>0.57999999999999996</v>
      </c>
      <c r="P272" s="5" t="s">
        <v>3</v>
      </c>
      <c r="Q272" s="5" t="s">
        <v>21</v>
      </c>
      <c r="R272" s="5" t="s">
        <v>75</v>
      </c>
      <c r="S272" s="5" t="s">
        <v>748</v>
      </c>
      <c r="T272" s="5">
        <v>34698</v>
      </c>
      <c r="U272" s="8">
        <v>42026</v>
      </c>
      <c r="V272" s="29" t="str">
        <f>TEXT(Table_1[[#This Row],[Order Date]], "DDD")</f>
        <v>Thu</v>
      </c>
      <c r="W272" s="8">
        <v>42026</v>
      </c>
      <c r="X272" s="7">
        <f>Table_1[[#This Row],[Ship Date]]-Table_1[[#This Row],[Order Date]]</f>
        <v>0</v>
      </c>
      <c r="Y272" s="15">
        <v>-16.771999999999998</v>
      </c>
      <c r="Z272" s="5">
        <v>11</v>
      </c>
      <c r="AA272" s="15">
        <v>1160.42</v>
      </c>
      <c r="AB272" s="5">
        <v>89775</v>
      </c>
      <c r="AC272" s="5">
        <f>IF(COUNTIF($AB$2:AB272, AB272) = 1, 1, 0)</f>
        <v>1</v>
      </c>
      <c r="AD272" s="15">
        <f>'Formated Data'!$G272-'Formated Data'!$E272</f>
        <v>115.99</v>
      </c>
      <c r="AE272" s="5" t="str" cm="1">
        <f t="array" ref="AE272">_xlfn.IFS('Formated Data'!$Q272="Central","Chris",'Formated Data'!$Q272="East","Erin",'Formated Data'!$Q272="South","Sam",'Formated Data'!$Q272="West","William")</f>
        <v>Sam</v>
      </c>
    </row>
    <row r="273" spans="1:31" ht="15.75" customHeight="1" x14ac:dyDescent="0.45">
      <c r="A273" s="5">
        <v>2456</v>
      </c>
      <c r="B273" s="5">
        <f>IF(COUNTIF($A$2:A273, A273) = 1, 1, 0)</f>
        <v>1</v>
      </c>
      <c r="C273" s="5" t="s">
        <v>2726</v>
      </c>
      <c r="D273" s="5" t="s">
        <v>56</v>
      </c>
      <c r="E273" s="6">
        <v>7.0000000000000007E-2</v>
      </c>
      <c r="F273" s="6" t="str">
        <f>IF(Table_1[[#This Row],[Discount]] &gt; 0, "After Discount", " No Discount")</f>
        <v>After Discount</v>
      </c>
      <c r="G273" s="6">
        <v>179.99</v>
      </c>
      <c r="H273" s="6">
        <v>19.989999999999998</v>
      </c>
      <c r="I273" s="5" t="s">
        <v>9</v>
      </c>
      <c r="J273" s="5" t="s">
        <v>16</v>
      </c>
      <c r="K273" s="5" t="s">
        <v>7</v>
      </c>
      <c r="L273" s="5" t="s">
        <v>15</v>
      </c>
      <c r="M273" s="5" t="s">
        <v>5</v>
      </c>
      <c r="N273" s="5" t="s">
        <v>1709</v>
      </c>
      <c r="O273" s="6">
        <v>0.48</v>
      </c>
      <c r="P273" s="5" t="s">
        <v>3</v>
      </c>
      <c r="Q273" s="5" t="s">
        <v>21</v>
      </c>
      <c r="R273" s="5" t="s">
        <v>971</v>
      </c>
      <c r="S273" s="5" t="s">
        <v>2724</v>
      </c>
      <c r="T273" s="5">
        <v>36608</v>
      </c>
      <c r="U273" s="8">
        <v>42026</v>
      </c>
      <c r="V273" s="29" t="str">
        <f>TEXT(Table_1[[#This Row],[Order Date]], "DDD")</f>
        <v>Thu</v>
      </c>
      <c r="W273" s="8">
        <v>42027</v>
      </c>
      <c r="X273" s="7">
        <f>Table_1[[#This Row],[Ship Date]]-Table_1[[#This Row],[Order Date]]</f>
        <v>1</v>
      </c>
      <c r="Y273" s="15">
        <v>733.28219999999999</v>
      </c>
      <c r="Z273" s="5">
        <v>7</v>
      </c>
      <c r="AA273" s="15">
        <v>1188.6300000000001</v>
      </c>
      <c r="AB273" s="5">
        <v>89218</v>
      </c>
      <c r="AC273" s="5">
        <f>IF(COUNTIF($AB$2:AB273, AB273) = 1, 1, 0)</f>
        <v>1</v>
      </c>
      <c r="AD273" s="15">
        <f>'Formated Data'!$G273-'Formated Data'!$E273</f>
        <v>179.92000000000002</v>
      </c>
      <c r="AE273" s="5" t="str" cm="1">
        <f t="array" ref="AE273">_xlfn.IFS('Formated Data'!$Q273="Central","Chris",'Formated Data'!$Q273="East","Erin",'Formated Data'!$Q273="South","Sam",'Formated Data'!$Q273="West","William")</f>
        <v>Sam</v>
      </c>
    </row>
    <row r="274" spans="1:31" ht="15.75" customHeight="1" x14ac:dyDescent="0.45">
      <c r="A274" s="5">
        <v>2456</v>
      </c>
      <c r="B274" s="5">
        <f>IF(COUNTIF($A$2:A274, A274) = 1, 1, 0)</f>
        <v>0</v>
      </c>
      <c r="C274" s="5" t="s">
        <v>2726</v>
      </c>
      <c r="D274" s="5" t="s">
        <v>56</v>
      </c>
      <c r="E274" s="6">
        <v>0.02</v>
      </c>
      <c r="F274" s="6" t="str">
        <f>IF(Table_1[[#This Row],[Discount]] &gt; 0, "After Discount", " No Discount")</f>
        <v>After Discount</v>
      </c>
      <c r="G274" s="6">
        <v>92.23</v>
      </c>
      <c r="H274" s="6">
        <v>39.61</v>
      </c>
      <c r="I274" s="5" t="s">
        <v>17</v>
      </c>
      <c r="J274" s="5" t="s">
        <v>16</v>
      </c>
      <c r="K274" s="5" t="s">
        <v>29</v>
      </c>
      <c r="L274" s="5" t="s">
        <v>28</v>
      </c>
      <c r="M274" s="5" t="s">
        <v>97</v>
      </c>
      <c r="N274" s="5" t="s">
        <v>2725</v>
      </c>
      <c r="O274" s="6">
        <v>0.67</v>
      </c>
      <c r="P274" s="5" t="s">
        <v>3</v>
      </c>
      <c r="Q274" s="5" t="s">
        <v>21</v>
      </c>
      <c r="R274" s="5" t="s">
        <v>971</v>
      </c>
      <c r="S274" s="5" t="s">
        <v>2724</v>
      </c>
      <c r="T274" s="5">
        <v>36608</v>
      </c>
      <c r="U274" s="8">
        <v>42026</v>
      </c>
      <c r="V274" s="29" t="str">
        <f>TEXT(Table_1[[#This Row],[Order Date]], "DDD")</f>
        <v>Thu</v>
      </c>
      <c r="W274" s="8">
        <v>42027</v>
      </c>
      <c r="X274" s="7">
        <f>Table_1[[#This Row],[Ship Date]]-Table_1[[#This Row],[Order Date]]</f>
        <v>1</v>
      </c>
      <c r="Y274" s="15">
        <v>-905.99040000000002</v>
      </c>
      <c r="Z274" s="5">
        <v>11</v>
      </c>
      <c r="AA274" s="15">
        <v>1009.93</v>
      </c>
      <c r="AB274" s="5">
        <v>89218</v>
      </c>
      <c r="AC274" s="5">
        <f>IF(COUNTIF($AB$2:AB274, AB274) = 1, 1, 0)</f>
        <v>0</v>
      </c>
      <c r="AD274" s="15">
        <f>'Formated Data'!$G274-'Formated Data'!$E274</f>
        <v>92.210000000000008</v>
      </c>
      <c r="AE274" s="5" t="str" cm="1">
        <f t="array" ref="AE274">_xlfn.IFS('Formated Data'!$Q274="Central","Chris",'Formated Data'!$Q274="East","Erin",'Formated Data'!$Q274="South","Sam",'Formated Data'!$Q274="West","William")</f>
        <v>Sam</v>
      </c>
    </row>
    <row r="275" spans="1:31" ht="15.75" customHeight="1" x14ac:dyDescent="0.45">
      <c r="A275" s="5">
        <v>2457</v>
      </c>
      <c r="B275" s="5">
        <f>IF(COUNTIF($A$2:A275, A275) = 1, 1, 0)</f>
        <v>1</v>
      </c>
      <c r="C275" s="5" t="s">
        <v>2723</v>
      </c>
      <c r="D275" s="5" t="s">
        <v>56</v>
      </c>
      <c r="E275" s="6">
        <v>0.02</v>
      </c>
      <c r="F275" s="6" t="str">
        <f>IF(Table_1[[#This Row],[Discount]] &gt; 0, "After Discount", " No Discount")</f>
        <v>After Discount</v>
      </c>
      <c r="G275" s="6">
        <v>15.22</v>
      </c>
      <c r="H275" s="6">
        <v>9.73</v>
      </c>
      <c r="I275" s="5" t="s">
        <v>9</v>
      </c>
      <c r="J275" s="5" t="s">
        <v>16</v>
      </c>
      <c r="K275" s="5" t="s">
        <v>24</v>
      </c>
      <c r="L275" s="5" t="s">
        <v>106</v>
      </c>
      <c r="M275" s="5" t="s">
        <v>5</v>
      </c>
      <c r="N275" s="5" t="s">
        <v>2722</v>
      </c>
      <c r="O275" s="6">
        <v>0.36</v>
      </c>
      <c r="P275" s="5" t="s">
        <v>3</v>
      </c>
      <c r="Q275" s="5" t="s">
        <v>70</v>
      </c>
      <c r="R275" s="5" t="s">
        <v>87</v>
      </c>
      <c r="S275" s="5" t="s">
        <v>2721</v>
      </c>
      <c r="T275" s="5">
        <v>55014</v>
      </c>
      <c r="U275" s="8">
        <v>42026</v>
      </c>
      <c r="V275" s="29" t="str">
        <f>TEXT(Table_1[[#This Row],[Order Date]], "DDD")</f>
        <v>Thu</v>
      </c>
      <c r="W275" s="8">
        <v>42026</v>
      </c>
      <c r="X275" s="7">
        <f>Table_1[[#This Row],[Ship Date]]-Table_1[[#This Row],[Order Date]]</f>
        <v>0</v>
      </c>
      <c r="Y275" s="15">
        <v>-21.63242</v>
      </c>
      <c r="Z275" s="5">
        <v>9</v>
      </c>
      <c r="AA275" s="15">
        <v>140.69999999999999</v>
      </c>
      <c r="AB275" s="5">
        <v>89218</v>
      </c>
      <c r="AC275" s="5">
        <f>IF(COUNTIF($AB$2:AB275, AB275) = 1, 1, 0)</f>
        <v>0</v>
      </c>
      <c r="AD275" s="15">
        <f>'Formated Data'!$G275-'Formated Data'!$E275</f>
        <v>15.200000000000001</v>
      </c>
      <c r="AE275" s="5" t="str" cm="1">
        <f t="array" ref="AE275">_xlfn.IFS('Formated Data'!$Q275="Central","Chris",'Formated Data'!$Q275="East","Erin",'Formated Data'!$Q275="South","Sam",'Formated Data'!$Q275="West","William")</f>
        <v>Chris</v>
      </c>
    </row>
    <row r="276" spans="1:31" ht="15.75" customHeight="1" x14ac:dyDescent="0.45">
      <c r="A276" s="5">
        <v>2209</v>
      </c>
      <c r="B276" s="5">
        <f>IF(COUNTIF($A$2:A276, A276) = 1, 1, 0)</f>
        <v>1</v>
      </c>
      <c r="C276" s="5" t="s">
        <v>2720</v>
      </c>
      <c r="D276" s="5" t="s">
        <v>30</v>
      </c>
      <c r="E276" s="6">
        <v>0.06</v>
      </c>
      <c r="F276" s="6" t="str">
        <f>IF(Table_1[[#This Row],[Discount]] &gt; 0, "After Discount", " No Discount")</f>
        <v>After Discount</v>
      </c>
      <c r="G276" s="6">
        <v>6.98</v>
      </c>
      <c r="H276" s="6">
        <v>1.6</v>
      </c>
      <c r="I276" s="5" t="s">
        <v>9</v>
      </c>
      <c r="J276" s="5" t="s">
        <v>16</v>
      </c>
      <c r="K276" s="5" t="s">
        <v>24</v>
      </c>
      <c r="L276" s="5" t="s">
        <v>38</v>
      </c>
      <c r="M276" s="5" t="s">
        <v>37</v>
      </c>
      <c r="N276" s="5" t="s">
        <v>867</v>
      </c>
      <c r="O276" s="6">
        <v>0.38</v>
      </c>
      <c r="P276" s="5" t="s">
        <v>3</v>
      </c>
      <c r="Q276" s="5" t="s">
        <v>21</v>
      </c>
      <c r="R276" s="5" t="s">
        <v>291</v>
      </c>
      <c r="S276" s="5" t="s">
        <v>1872</v>
      </c>
      <c r="T276" s="5">
        <v>30337</v>
      </c>
      <c r="U276" s="8">
        <v>42026</v>
      </c>
      <c r="V276" s="29" t="str">
        <f>TEXT(Table_1[[#This Row],[Order Date]], "DDD")</f>
        <v>Thu</v>
      </c>
      <c r="W276" s="8">
        <v>42033</v>
      </c>
      <c r="X276" s="7">
        <f>Table_1[[#This Row],[Ship Date]]-Table_1[[#This Row],[Order Date]]</f>
        <v>7</v>
      </c>
      <c r="Y276" s="15">
        <v>-98.055999999999997</v>
      </c>
      <c r="Z276" s="5">
        <v>12</v>
      </c>
      <c r="AA276" s="15">
        <v>83.93</v>
      </c>
      <c r="AB276" s="5">
        <v>88030</v>
      </c>
      <c r="AC276" s="5">
        <f>IF(COUNTIF($AB$2:AB276, AB276) = 1, 1, 0)</f>
        <v>1</v>
      </c>
      <c r="AD276" s="15">
        <f>'Formated Data'!$G276-'Formated Data'!$E276</f>
        <v>6.9200000000000008</v>
      </c>
      <c r="AE276" s="5" t="str" cm="1">
        <f t="array" ref="AE276">_xlfn.IFS('Formated Data'!$Q276="Central","Chris",'Formated Data'!$Q276="East","Erin",'Formated Data'!$Q276="South","Sam",'Formated Data'!$Q276="West","William")</f>
        <v>Sam</v>
      </c>
    </row>
    <row r="277" spans="1:31" ht="15.75" customHeight="1" x14ac:dyDescent="0.45">
      <c r="A277" s="5">
        <v>2896</v>
      </c>
      <c r="B277" s="5">
        <f>IF(COUNTIF($A$2:A277, A277) = 1, 1, 0)</f>
        <v>1</v>
      </c>
      <c r="C277" s="5" t="s">
        <v>2141</v>
      </c>
      <c r="D277" s="5" t="s">
        <v>30</v>
      </c>
      <c r="E277" s="6">
        <v>0.02</v>
      </c>
      <c r="F277" s="6" t="str">
        <f>IF(Table_1[[#This Row],[Discount]] &gt; 0, "After Discount", " No Discount")</f>
        <v>After Discount</v>
      </c>
      <c r="G277" s="6">
        <v>880.98</v>
      </c>
      <c r="H277" s="6">
        <v>44.55</v>
      </c>
      <c r="I277" s="5" t="s">
        <v>119</v>
      </c>
      <c r="J277" s="5" t="s">
        <v>16</v>
      </c>
      <c r="K277" s="5" t="s">
        <v>29</v>
      </c>
      <c r="L277" s="5" t="s">
        <v>130</v>
      </c>
      <c r="M277" s="5" t="s">
        <v>117</v>
      </c>
      <c r="N277" s="5" t="s">
        <v>2410</v>
      </c>
      <c r="O277" s="6">
        <v>0.62</v>
      </c>
      <c r="P277" s="5" t="s">
        <v>3</v>
      </c>
      <c r="Q277" s="5" t="s">
        <v>70</v>
      </c>
      <c r="R277" s="5" t="s">
        <v>87</v>
      </c>
      <c r="S277" s="5" t="s">
        <v>2139</v>
      </c>
      <c r="T277" s="5">
        <v>56001</v>
      </c>
      <c r="U277" s="8">
        <v>42026</v>
      </c>
      <c r="V277" s="29" t="str">
        <f>TEXT(Table_1[[#This Row],[Order Date]], "DDD")</f>
        <v>Thu</v>
      </c>
      <c r="W277" s="8">
        <v>42030</v>
      </c>
      <c r="X277" s="7">
        <f>Table_1[[#This Row],[Ship Date]]-Table_1[[#This Row],[Order Date]]</f>
        <v>4</v>
      </c>
      <c r="Y277" s="15">
        <v>4861.0637999999999</v>
      </c>
      <c r="Z277" s="5">
        <v>8</v>
      </c>
      <c r="AA277" s="15">
        <v>7045.02</v>
      </c>
      <c r="AB277" s="5">
        <v>86925</v>
      </c>
      <c r="AC277" s="5">
        <f>IF(COUNTIF($AB$2:AB277, AB277) = 1, 1, 0)</f>
        <v>1</v>
      </c>
      <c r="AD277" s="15">
        <f>'Formated Data'!$G277-'Formated Data'!$E277</f>
        <v>880.96</v>
      </c>
      <c r="AE277" s="5" t="str" cm="1">
        <f t="array" ref="AE277">_xlfn.IFS('Formated Data'!$Q277="Central","Chris",'Formated Data'!$Q277="East","Erin",'Formated Data'!$Q277="South","Sam",'Formated Data'!$Q277="West","William")</f>
        <v>Chris</v>
      </c>
    </row>
    <row r="278" spans="1:31" ht="15.75" customHeight="1" x14ac:dyDescent="0.45">
      <c r="A278" s="5">
        <v>2422</v>
      </c>
      <c r="B278" s="5">
        <f>IF(COUNTIF($A$2:A278, A278) = 1, 1, 0)</f>
        <v>1</v>
      </c>
      <c r="C278" s="5" t="s">
        <v>888</v>
      </c>
      <c r="D278" s="5" t="s">
        <v>72</v>
      </c>
      <c r="E278" s="6">
        <v>0.09</v>
      </c>
      <c r="F278" s="6" t="str">
        <f>IF(Table_1[[#This Row],[Discount]] &gt; 0, "After Discount", " No Discount")</f>
        <v>After Discount</v>
      </c>
      <c r="G278" s="6">
        <v>3.89</v>
      </c>
      <c r="H278" s="6">
        <v>7.01</v>
      </c>
      <c r="I278" s="5" t="s">
        <v>17</v>
      </c>
      <c r="J278" s="5" t="s">
        <v>16</v>
      </c>
      <c r="K278" s="5" t="s">
        <v>24</v>
      </c>
      <c r="L278" s="5" t="s">
        <v>106</v>
      </c>
      <c r="M278" s="5" t="s">
        <v>5</v>
      </c>
      <c r="N278" s="5" t="s">
        <v>1678</v>
      </c>
      <c r="O278" s="6">
        <v>0.37</v>
      </c>
      <c r="P278" s="5" t="s">
        <v>3</v>
      </c>
      <c r="Q278" s="5" t="s">
        <v>70</v>
      </c>
      <c r="R278" s="5" t="s">
        <v>69</v>
      </c>
      <c r="S278" s="5" t="s">
        <v>886</v>
      </c>
      <c r="T278" s="5">
        <v>77340</v>
      </c>
      <c r="U278" s="8">
        <v>42026</v>
      </c>
      <c r="V278" s="29" t="str">
        <f>TEXT(Table_1[[#This Row],[Order Date]], "DDD")</f>
        <v>Thu</v>
      </c>
      <c r="W278" s="8">
        <v>42028</v>
      </c>
      <c r="X278" s="7">
        <f>Table_1[[#This Row],[Ship Date]]-Table_1[[#This Row],[Order Date]]</f>
        <v>2</v>
      </c>
      <c r="Y278" s="15">
        <v>-154.30699999999999</v>
      </c>
      <c r="Z278" s="5">
        <v>10</v>
      </c>
      <c r="AA278" s="15">
        <v>42.56</v>
      </c>
      <c r="AB278" s="5">
        <v>89055</v>
      </c>
      <c r="AC278" s="5">
        <f>IF(COUNTIF($AB$2:AB278, AB278) = 1, 1, 0)</f>
        <v>1</v>
      </c>
      <c r="AD278" s="15">
        <f>'Formated Data'!$G278-'Formated Data'!$E278</f>
        <v>3.8000000000000003</v>
      </c>
      <c r="AE278" s="5" t="str" cm="1">
        <f t="array" ref="AE278">_xlfn.IFS('Formated Data'!$Q278="Central","Chris",'Formated Data'!$Q278="East","Erin",'Formated Data'!$Q278="South","Sam",'Formated Data'!$Q278="West","William")</f>
        <v>Chris</v>
      </c>
    </row>
    <row r="279" spans="1:31" ht="15.75" customHeight="1" x14ac:dyDescent="0.45">
      <c r="A279" s="5">
        <v>2873</v>
      </c>
      <c r="B279" s="5">
        <f>IF(COUNTIF($A$2:A279, A279) = 1, 1, 0)</f>
        <v>1</v>
      </c>
      <c r="C279" s="5" t="s">
        <v>2719</v>
      </c>
      <c r="D279" s="5" t="s">
        <v>72</v>
      </c>
      <c r="E279" s="6">
        <v>7.0000000000000007E-2</v>
      </c>
      <c r="F279" s="6" t="str">
        <f>IF(Table_1[[#This Row],[Discount]] &gt; 0, "After Discount", " No Discount")</f>
        <v>After Discount</v>
      </c>
      <c r="G279" s="6">
        <v>2.89</v>
      </c>
      <c r="H279" s="6">
        <v>0.5</v>
      </c>
      <c r="I279" s="5" t="s">
        <v>9</v>
      </c>
      <c r="J279" s="5" t="s">
        <v>51</v>
      </c>
      <c r="K279" s="5" t="s">
        <v>24</v>
      </c>
      <c r="L279" s="5" t="s">
        <v>144</v>
      </c>
      <c r="M279" s="5" t="s">
        <v>5</v>
      </c>
      <c r="N279" s="5" t="s">
        <v>143</v>
      </c>
      <c r="O279" s="6">
        <v>0.38</v>
      </c>
      <c r="P279" s="5" t="s">
        <v>3</v>
      </c>
      <c r="Q279" s="5" t="s">
        <v>21</v>
      </c>
      <c r="R279" s="5" t="s">
        <v>75</v>
      </c>
      <c r="S279" s="5" t="s">
        <v>2717</v>
      </c>
      <c r="T279" s="5">
        <v>33012</v>
      </c>
      <c r="U279" s="8">
        <v>42026</v>
      </c>
      <c r="V279" s="29" t="str">
        <f>TEXT(Table_1[[#This Row],[Order Date]], "DDD")</f>
        <v>Thu</v>
      </c>
      <c r="W279" s="8">
        <v>42028</v>
      </c>
      <c r="X279" s="7">
        <f>Table_1[[#This Row],[Ship Date]]-Table_1[[#This Row],[Order Date]]</f>
        <v>2</v>
      </c>
      <c r="Y279" s="15">
        <v>441.59399999999999</v>
      </c>
      <c r="Z279" s="5">
        <v>12</v>
      </c>
      <c r="AA279" s="15">
        <v>33.020000000000003</v>
      </c>
      <c r="AB279" s="5">
        <v>89872</v>
      </c>
      <c r="AC279" s="5">
        <f>IF(COUNTIF($AB$2:AB279, AB279) = 1, 1, 0)</f>
        <v>1</v>
      </c>
      <c r="AD279" s="15">
        <f>'Formated Data'!$G279-'Formated Data'!$E279</f>
        <v>2.8200000000000003</v>
      </c>
      <c r="AE279" s="5" t="str" cm="1">
        <f t="array" ref="AE279">_xlfn.IFS('Formated Data'!$Q279="Central","Chris",'Formated Data'!$Q279="East","Erin",'Formated Data'!$Q279="South","Sam",'Formated Data'!$Q279="West","William")</f>
        <v>Sam</v>
      </c>
    </row>
    <row r="280" spans="1:31" ht="15.75" customHeight="1" x14ac:dyDescent="0.45">
      <c r="A280" s="5">
        <v>2873</v>
      </c>
      <c r="B280" s="5">
        <f>IF(COUNTIF($A$2:A280, A280) = 1, 1, 0)</f>
        <v>0</v>
      </c>
      <c r="C280" s="5" t="s">
        <v>2719</v>
      </c>
      <c r="D280" s="5" t="s">
        <v>72</v>
      </c>
      <c r="E280" s="6">
        <v>0</v>
      </c>
      <c r="F280" s="6" t="str">
        <f>IF(Table_1[[#This Row],[Discount]] &gt; 0, "After Discount", " No Discount")</f>
        <v xml:space="preserve"> No Discount</v>
      </c>
      <c r="G280" s="6">
        <v>217.85</v>
      </c>
      <c r="H280" s="6">
        <v>29.1</v>
      </c>
      <c r="I280" s="5" t="s">
        <v>119</v>
      </c>
      <c r="J280" s="5" t="s">
        <v>51</v>
      </c>
      <c r="K280" s="5" t="s">
        <v>29</v>
      </c>
      <c r="L280" s="5" t="s">
        <v>165</v>
      </c>
      <c r="M280" s="5" t="s">
        <v>117</v>
      </c>
      <c r="N280" s="5" t="s">
        <v>2718</v>
      </c>
      <c r="O280" s="6">
        <v>0.68</v>
      </c>
      <c r="P280" s="5" t="s">
        <v>3</v>
      </c>
      <c r="Q280" s="5" t="s">
        <v>21</v>
      </c>
      <c r="R280" s="5" t="s">
        <v>75</v>
      </c>
      <c r="S280" s="5" t="s">
        <v>2717</v>
      </c>
      <c r="T280" s="5">
        <v>33012</v>
      </c>
      <c r="U280" s="8">
        <v>42026</v>
      </c>
      <c r="V280" s="29" t="str">
        <f>TEXT(Table_1[[#This Row],[Order Date]], "DDD")</f>
        <v>Thu</v>
      </c>
      <c r="W280" s="8">
        <v>42027</v>
      </c>
      <c r="X280" s="7">
        <f>Table_1[[#This Row],[Ship Date]]-Table_1[[#This Row],[Order Date]]</f>
        <v>1</v>
      </c>
      <c r="Y280" s="15">
        <v>394.17</v>
      </c>
      <c r="Z280" s="5">
        <v>10</v>
      </c>
      <c r="AA280" s="15">
        <v>2273.1</v>
      </c>
      <c r="AB280" s="5">
        <v>89872</v>
      </c>
      <c r="AC280" s="5">
        <f>IF(COUNTIF($AB$2:AB280, AB280) = 1, 1, 0)</f>
        <v>0</v>
      </c>
      <c r="AD280" s="15">
        <f>'Formated Data'!$G280-'Formated Data'!$E280</f>
        <v>217.85</v>
      </c>
      <c r="AE280" s="5" t="str" cm="1">
        <f t="array" ref="AE280">_xlfn.IFS('Formated Data'!$Q280="Central","Chris",'Formated Data'!$Q280="East","Erin",'Formated Data'!$Q280="South","Sam",'Formated Data'!$Q280="West","William")</f>
        <v>Sam</v>
      </c>
    </row>
    <row r="281" spans="1:31" ht="15.75" customHeight="1" x14ac:dyDescent="0.45">
      <c r="A281" s="5">
        <v>3350</v>
      </c>
      <c r="B281" s="5">
        <f>IF(COUNTIF($A$2:A281, A281) = 1, 1, 0)</f>
        <v>1</v>
      </c>
      <c r="C281" s="5" t="s">
        <v>2716</v>
      </c>
      <c r="D281" s="5" t="s">
        <v>72</v>
      </c>
      <c r="E281" s="6">
        <v>0.01</v>
      </c>
      <c r="F281" s="6" t="str">
        <f>IF(Table_1[[#This Row],[Discount]] &gt; 0, "After Discount", " No Discount")</f>
        <v>After Discount</v>
      </c>
      <c r="G281" s="6">
        <v>73.98</v>
      </c>
      <c r="H281" s="6">
        <v>12.14</v>
      </c>
      <c r="I281" s="5" t="s">
        <v>9</v>
      </c>
      <c r="J281" s="5" t="s">
        <v>51</v>
      </c>
      <c r="K281" s="5" t="s">
        <v>7</v>
      </c>
      <c r="L281" s="5" t="s">
        <v>15</v>
      </c>
      <c r="M281" s="5" t="s">
        <v>5</v>
      </c>
      <c r="N281" s="5" t="s">
        <v>85</v>
      </c>
      <c r="O281" s="6">
        <v>0.67</v>
      </c>
      <c r="P281" s="5" t="s">
        <v>3</v>
      </c>
      <c r="Q281" s="5" t="s">
        <v>48</v>
      </c>
      <c r="R281" s="5" t="s">
        <v>103</v>
      </c>
      <c r="S281" s="5" t="s">
        <v>2715</v>
      </c>
      <c r="T281" s="5">
        <v>98444</v>
      </c>
      <c r="U281" s="8">
        <v>42027</v>
      </c>
      <c r="V281" s="29" t="str">
        <f>TEXT(Table_1[[#This Row],[Order Date]], "DDD")</f>
        <v>Fri</v>
      </c>
      <c r="W281" s="8">
        <v>42029</v>
      </c>
      <c r="X281" s="7">
        <f>Table_1[[#This Row],[Ship Date]]-Table_1[[#This Row],[Order Date]]</f>
        <v>2</v>
      </c>
      <c r="Y281" s="15">
        <v>-29.0656</v>
      </c>
      <c r="Z281" s="5">
        <v>5</v>
      </c>
      <c r="AA281" s="15">
        <v>384.22</v>
      </c>
      <c r="AB281" s="5">
        <v>91296</v>
      </c>
      <c r="AC281" s="5">
        <f>IF(COUNTIF($AB$2:AB281, AB281) = 1, 1, 0)</f>
        <v>1</v>
      </c>
      <c r="AD281" s="15">
        <f>'Formated Data'!$G281-'Formated Data'!$E281</f>
        <v>73.97</v>
      </c>
      <c r="AE281" s="5" t="str" cm="1">
        <f t="array" ref="AE281">_xlfn.IFS('Formated Data'!$Q281="Central","Chris",'Formated Data'!$Q281="East","Erin",'Formated Data'!$Q281="South","Sam",'Formated Data'!$Q281="West","William")</f>
        <v>William</v>
      </c>
    </row>
    <row r="282" spans="1:31" ht="15.75" customHeight="1" x14ac:dyDescent="0.45">
      <c r="A282" s="5">
        <v>1692</v>
      </c>
      <c r="B282" s="5">
        <f>IF(COUNTIF($A$2:A282, A282) = 1, 1, 0)</f>
        <v>1</v>
      </c>
      <c r="C282" s="5" t="s">
        <v>2714</v>
      </c>
      <c r="D282" s="5" t="s">
        <v>10</v>
      </c>
      <c r="E282" s="6">
        <v>0</v>
      </c>
      <c r="F282" s="6" t="str">
        <f>IF(Table_1[[#This Row],[Discount]] &gt; 0, "After Discount", " No Discount")</f>
        <v xml:space="preserve"> No Discount</v>
      </c>
      <c r="G282" s="6">
        <v>6.84</v>
      </c>
      <c r="H282" s="6">
        <v>8.3699999999999992</v>
      </c>
      <c r="I282" s="5" t="s">
        <v>9</v>
      </c>
      <c r="J282" s="5" t="s">
        <v>8</v>
      </c>
      <c r="K282" s="5" t="s">
        <v>24</v>
      </c>
      <c r="L282" s="5" t="s">
        <v>59</v>
      </c>
      <c r="M282" s="5" t="s">
        <v>50</v>
      </c>
      <c r="N282" s="5" t="s">
        <v>742</v>
      </c>
      <c r="O282" s="6">
        <v>0.57999999999999996</v>
      </c>
      <c r="P282" s="5" t="s">
        <v>3</v>
      </c>
      <c r="Q282" s="5" t="s">
        <v>70</v>
      </c>
      <c r="R282" s="5" t="s">
        <v>379</v>
      </c>
      <c r="S282" s="5" t="s">
        <v>1401</v>
      </c>
      <c r="T282" s="5">
        <v>67114</v>
      </c>
      <c r="U282" s="8">
        <v>42027</v>
      </c>
      <c r="V282" s="29" t="str">
        <f>TEXT(Table_1[[#This Row],[Order Date]], "DDD")</f>
        <v>Fri</v>
      </c>
      <c r="W282" s="8">
        <v>42028</v>
      </c>
      <c r="X282" s="7">
        <f>Table_1[[#This Row],[Ship Date]]-Table_1[[#This Row],[Order Date]]</f>
        <v>1</v>
      </c>
      <c r="Y282" s="15">
        <v>-123.1816</v>
      </c>
      <c r="Z282" s="5">
        <v>5</v>
      </c>
      <c r="AA282" s="15">
        <v>37.89</v>
      </c>
      <c r="AB282" s="5">
        <v>90189</v>
      </c>
      <c r="AC282" s="5">
        <f>IF(COUNTIF($AB$2:AB282, AB282) = 1, 1, 0)</f>
        <v>1</v>
      </c>
      <c r="AD282" s="15">
        <f>'Formated Data'!$G282-'Formated Data'!$E282</f>
        <v>6.84</v>
      </c>
      <c r="AE282" s="5" t="str" cm="1">
        <f t="array" ref="AE282">_xlfn.IFS('Formated Data'!$Q282="Central","Chris",'Formated Data'!$Q282="East","Erin",'Formated Data'!$Q282="South","Sam",'Formated Data'!$Q282="West","William")</f>
        <v>Chris</v>
      </c>
    </row>
    <row r="283" spans="1:31" ht="15.75" customHeight="1" x14ac:dyDescent="0.45">
      <c r="A283" s="5">
        <v>1693</v>
      </c>
      <c r="B283" s="5">
        <f>IF(COUNTIF($A$2:A283, A283) = 1, 1, 0)</f>
        <v>1</v>
      </c>
      <c r="C283" s="5" t="s">
        <v>1161</v>
      </c>
      <c r="D283" s="5" t="s">
        <v>10</v>
      </c>
      <c r="E283" s="6">
        <v>7.0000000000000007E-2</v>
      </c>
      <c r="F283" s="6" t="str">
        <f>IF(Table_1[[#This Row],[Discount]] &gt; 0, "After Discount", " No Discount")</f>
        <v>After Discount</v>
      </c>
      <c r="G283" s="6">
        <v>30.98</v>
      </c>
      <c r="H283" s="6">
        <v>5.76</v>
      </c>
      <c r="I283" s="5" t="s">
        <v>9</v>
      </c>
      <c r="J283" s="5" t="s">
        <v>8</v>
      </c>
      <c r="K283" s="5" t="s">
        <v>24</v>
      </c>
      <c r="L283" s="5" t="s">
        <v>38</v>
      </c>
      <c r="M283" s="5" t="s">
        <v>5</v>
      </c>
      <c r="N283" s="5" t="s">
        <v>1676</v>
      </c>
      <c r="O283" s="6">
        <v>0.4</v>
      </c>
      <c r="P283" s="5" t="s">
        <v>3</v>
      </c>
      <c r="Q283" s="5" t="s">
        <v>21</v>
      </c>
      <c r="R283" s="5" t="s">
        <v>20</v>
      </c>
      <c r="S283" s="5" t="s">
        <v>1160</v>
      </c>
      <c r="T283" s="5">
        <v>20190</v>
      </c>
      <c r="U283" s="8">
        <v>42027</v>
      </c>
      <c r="V283" s="29" t="str">
        <f>TEXT(Table_1[[#This Row],[Order Date]], "DDD")</f>
        <v>Fri</v>
      </c>
      <c r="W283" s="8">
        <v>42029</v>
      </c>
      <c r="X283" s="7">
        <f>Table_1[[#This Row],[Ship Date]]-Table_1[[#This Row],[Order Date]]</f>
        <v>2</v>
      </c>
      <c r="Y283" s="15">
        <v>-28.797999999999998</v>
      </c>
      <c r="Z283" s="5">
        <v>11</v>
      </c>
      <c r="AA283" s="15">
        <v>343.79</v>
      </c>
      <c r="AB283" s="5">
        <v>90189</v>
      </c>
      <c r="AC283" s="5">
        <f>IF(COUNTIF($AB$2:AB283, AB283) = 1, 1, 0)</f>
        <v>0</v>
      </c>
      <c r="AD283" s="15">
        <f>'Formated Data'!$G283-'Formated Data'!$E283</f>
        <v>30.91</v>
      </c>
      <c r="AE283" s="5" t="str" cm="1">
        <f t="array" ref="AE283">_xlfn.IFS('Formated Data'!$Q283="Central","Chris",'Formated Data'!$Q283="East","Erin",'Formated Data'!$Q283="South","Sam",'Formated Data'!$Q283="West","William")</f>
        <v>Sam</v>
      </c>
    </row>
    <row r="284" spans="1:31" ht="15.75" customHeight="1" x14ac:dyDescent="0.45">
      <c r="A284" s="5">
        <v>604</v>
      </c>
      <c r="B284" s="5">
        <f>IF(COUNTIF($A$2:A284, A284) = 1, 1, 0)</f>
        <v>1</v>
      </c>
      <c r="C284" s="5" t="s">
        <v>2112</v>
      </c>
      <c r="D284" s="5" t="s">
        <v>123</v>
      </c>
      <c r="E284" s="6">
        <v>0.03</v>
      </c>
      <c r="F284" s="6" t="str">
        <f>IF(Table_1[[#This Row],[Discount]] &gt; 0, "After Discount", " No Discount")</f>
        <v>After Discount</v>
      </c>
      <c r="G284" s="6">
        <v>1.88</v>
      </c>
      <c r="H284" s="6">
        <v>1.49</v>
      </c>
      <c r="I284" s="5" t="s">
        <v>9</v>
      </c>
      <c r="J284" s="5" t="s">
        <v>16</v>
      </c>
      <c r="K284" s="5" t="s">
        <v>24</v>
      </c>
      <c r="L284" s="5" t="s">
        <v>106</v>
      </c>
      <c r="M284" s="5" t="s">
        <v>5</v>
      </c>
      <c r="N284" s="5" t="s">
        <v>1621</v>
      </c>
      <c r="O284" s="6">
        <v>0.37</v>
      </c>
      <c r="P284" s="5" t="s">
        <v>3</v>
      </c>
      <c r="Q284" s="5" t="s">
        <v>48</v>
      </c>
      <c r="R284" s="5" t="s">
        <v>54</v>
      </c>
      <c r="S284" s="5" t="s">
        <v>62</v>
      </c>
      <c r="T284" s="5">
        <v>90045</v>
      </c>
      <c r="U284" s="8">
        <v>42028</v>
      </c>
      <c r="V284" s="29" t="str">
        <f>TEXT(Table_1[[#This Row],[Order Date]], "DDD")</f>
        <v>Sat</v>
      </c>
      <c r="W284" s="8">
        <v>42029</v>
      </c>
      <c r="X284" s="7">
        <f>Table_1[[#This Row],[Ship Date]]-Table_1[[#This Row],[Order Date]]</f>
        <v>1</v>
      </c>
      <c r="Y284" s="15">
        <v>-15.099500000000001</v>
      </c>
      <c r="Z284" s="5">
        <v>52</v>
      </c>
      <c r="AA284" s="15">
        <v>102.32</v>
      </c>
      <c r="AB284" s="5">
        <v>34882</v>
      </c>
      <c r="AC284" s="5">
        <f>IF(COUNTIF($AB$2:AB284, AB284) = 1, 1, 0)</f>
        <v>1</v>
      </c>
      <c r="AD284" s="15">
        <f>'Formated Data'!$G284-'Formated Data'!$E284</f>
        <v>1.8499999999999999</v>
      </c>
      <c r="AE284" s="5" t="str" cm="1">
        <f t="array" ref="AE284">_xlfn.IFS('Formated Data'!$Q284="Central","Chris",'Formated Data'!$Q284="East","Erin",'Formated Data'!$Q284="South","Sam",'Formated Data'!$Q284="West","William")</f>
        <v>William</v>
      </c>
    </row>
    <row r="285" spans="1:31" ht="15.75" customHeight="1" x14ac:dyDescent="0.45">
      <c r="A285" s="5">
        <v>830</v>
      </c>
      <c r="B285" s="5">
        <f>IF(COUNTIF($A$2:A285, A285) = 1, 1, 0)</f>
        <v>1</v>
      </c>
      <c r="C285" s="5" t="s">
        <v>2713</v>
      </c>
      <c r="D285" s="5" t="s">
        <v>56</v>
      </c>
      <c r="E285" s="6">
        <v>0.01</v>
      </c>
      <c r="F285" s="6" t="str">
        <f>IF(Table_1[[#This Row],[Discount]] &gt; 0, "After Discount", " No Discount")</f>
        <v>After Discount</v>
      </c>
      <c r="G285" s="6">
        <v>14.42</v>
      </c>
      <c r="H285" s="6">
        <v>6.75</v>
      </c>
      <c r="I285" s="5" t="s">
        <v>9</v>
      </c>
      <c r="J285" s="5" t="s">
        <v>39</v>
      </c>
      <c r="K285" s="5" t="s">
        <v>24</v>
      </c>
      <c r="L285" s="5" t="s">
        <v>45</v>
      </c>
      <c r="M285" s="5" t="s">
        <v>97</v>
      </c>
      <c r="N285" s="5" t="s">
        <v>328</v>
      </c>
      <c r="O285" s="6">
        <v>0.52</v>
      </c>
      <c r="P285" s="5" t="s">
        <v>3</v>
      </c>
      <c r="Q285" s="5" t="s">
        <v>48</v>
      </c>
      <c r="R285" s="5" t="s">
        <v>296</v>
      </c>
      <c r="S285" s="5" t="s">
        <v>2712</v>
      </c>
      <c r="T285" s="5">
        <v>80033</v>
      </c>
      <c r="U285" s="8">
        <v>42028</v>
      </c>
      <c r="V285" s="29" t="str">
        <f>TEXT(Table_1[[#This Row],[Order Date]], "DDD")</f>
        <v>Sat</v>
      </c>
      <c r="W285" s="8">
        <v>42028</v>
      </c>
      <c r="X285" s="7">
        <f>Table_1[[#This Row],[Ship Date]]-Table_1[[#This Row],[Order Date]]</f>
        <v>0</v>
      </c>
      <c r="Y285" s="15">
        <v>-13.826000000000001</v>
      </c>
      <c r="Z285" s="5">
        <v>6</v>
      </c>
      <c r="AA285" s="15">
        <v>89.91</v>
      </c>
      <c r="AB285" s="5">
        <v>90270</v>
      </c>
      <c r="AC285" s="5">
        <f>IF(COUNTIF($AB$2:AB285, AB285) = 1, 1, 0)</f>
        <v>1</v>
      </c>
      <c r="AD285" s="15">
        <f>'Formated Data'!$G285-'Formated Data'!$E285</f>
        <v>14.41</v>
      </c>
      <c r="AE285" s="5" t="str" cm="1">
        <f t="array" ref="AE285">_xlfn.IFS('Formated Data'!$Q285="Central","Chris",'Formated Data'!$Q285="East","Erin",'Formated Data'!$Q285="South","Sam",'Formated Data'!$Q285="West","William")</f>
        <v>William</v>
      </c>
    </row>
    <row r="286" spans="1:31" ht="15.75" customHeight="1" x14ac:dyDescent="0.45">
      <c r="A286" s="5">
        <v>997</v>
      </c>
      <c r="B286" s="5">
        <f>IF(COUNTIF($A$2:A286, A286) = 1, 1, 0)</f>
        <v>1</v>
      </c>
      <c r="C286" s="5" t="s">
        <v>2711</v>
      </c>
      <c r="D286" s="5" t="s">
        <v>30</v>
      </c>
      <c r="E286" s="6">
        <v>0.08</v>
      </c>
      <c r="F286" s="6" t="str">
        <f>IF(Table_1[[#This Row],[Discount]] &gt; 0, "After Discount", " No Discount")</f>
        <v>After Discount</v>
      </c>
      <c r="G286" s="6">
        <v>67.84</v>
      </c>
      <c r="H286" s="6">
        <v>0.99</v>
      </c>
      <c r="I286" s="5" t="s">
        <v>9</v>
      </c>
      <c r="J286" s="5" t="s">
        <v>51</v>
      </c>
      <c r="K286" s="5" t="s">
        <v>24</v>
      </c>
      <c r="L286" s="5" t="s">
        <v>45</v>
      </c>
      <c r="M286" s="5" t="s">
        <v>5</v>
      </c>
      <c r="N286" s="5" t="s">
        <v>2710</v>
      </c>
      <c r="O286" s="6">
        <v>0.57999999999999996</v>
      </c>
      <c r="P286" s="5" t="s">
        <v>3</v>
      </c>
      <c r="Q286" s="5" t="s">
        <v>2</v>
      </c>
      <c r="R286" s="5" t="s">
        <v>236</v>
      </c>
      <c r="S286" s="5" t="s">
        <v>2709</v>
      </c>
      <c r="T286" s="5">
        <v>7002</v>
      </c>
      <c r="U286" s="8">
        <v>42028</v>
      </c>
      <c r="V286" s="29" t="str">
        <f>TEXT(Table_1[[#This Row],[Order Date]], "DDD")</f>
        <v>Sat</v>
      </c>
      <c r="W286" s="8">
        <v>42033</v>
      </c>
      <c r="X286" s="7">
        <f>Table_1[[#This Row],[Ship Date]]-Table_1[[#This Row],[Order Date]]</f>
        <v>5</v>
      </c>
      <c r="Y286" s="15">
        <v>-23.634399999999999</v>
      </c>
      <c r="Z286" s="5">
        <v>1</v>
      </c>
      <c r="AA286" s="15">
        <v>63.66</v>
      </c>
      <c r="AB286" s="5">
        <v>89431</v>
      </c>
      <c r="AC286" s="5">
        <f>IF(COUNTIF($AB$2:AB286, AB286) = 1, 1, 0)</f>
        <v>1</v>
      </c>
      <c r="AD286" s="15">
        <f>'Formated Data'!$G286-'Formated Data'!$E286</f>
        <v>67.760000000000005</v>
      </c>
      <c r="AE286" s="5" t="str" cm="1">
        <f t="array" ref="AE286">_xlfn.IFS('Formated Data'!$Q286="Central","Chris",'Formated Data'!$Q286="East","Erin",'Formated Data'!$Q286="South","Sam",'Formated Data'!$Q286="West","William")</f>
        <v>Erin</v>
      </c>
    </row>
    <row r="287" spans="1:31" ht="15.75" customHeight="1" x14ac:dyDescent="0.45">
      <c r="A287" s="5">
        <v>1281</v>
      </c>
      <c r="B287" s="5">
        <f>IF(COUNTIF($A$2:A287, A287) = 1, 1, 0)</f>
        <v>1</v>
      </c>
      <c r="C287" s="5" t="s">
        <v>2708</v>
      </c>
      <c r="D287" s="5" t="s">
        <v>30</v>
      </c>
      <c r="E287" s="6">
        <v>0.03</v>
      </c>
      <c r="F287" s="6" t="str">
        <f>IF(Table_1[[#This Row],[Discount]] &gt; 0, "After Discount", " No Discount")</f>
        <v>After Discount</v>
      </c>
      <c r="G287" s="6">
        <v>199.99</v>
      </c>
      <c r="H287" s="6">
        <v>24.49</v>
      </c>
      <c r="I287" s="5" t="s">
        <v>17</v>
      </c>
      <c r="J287" s="5" t="s">
        <v>51</v>
      </c>
      <c r="K287" s="5" t="s">
        <v>7</v>
      </c>
      <c r="L287" s="5" t="s">
        <v>43</v>
      </c>
      <c r="M287" s="5" t="s">
        <v>42</v>
      </c>
      <c r="N287" s="5" t="s">
        <v>1539</v>
      </c>
      <c r="O287" s="6">
        <v>0.46</v>
      </c>
      <c r="P287" s="5" t="s">
        <v>3</v>
      </c>
      <c r="Q287" s="5" t="s">
        <v>70</v>
      </c>
      <c r="R287" s="5" t="s">
        <v>172</v>
      </c>
      <c r="S287" s="5" t="s">
        <v>2707</v>
      </c>
      <c r="T287" s="5">
        <v>47591</v>
      </c>
      <c r="U287" s="8">
        <v>42028</v>
      </c>
      <c r="V287" s="29" t="str">
        <f>TEXT(Table_1[[#This Row],[Order Date]], "DDD")</f>
        <v>Sat</v>
      </c>
      <c r="W287" s="8">
        <v>42030</v>
      </c>
      <c r="X287" s="7">
        <f>Table_1[[#This Row],[Ship Date]]-Table_1[[#This Row],[Order Date]]</f>
        <v>2</v>
      </c>
      <c r="Y287" s="15">
        <v>727.73609999999996</v>
      </c>
      <c r="Z287" s="5">
        <v>5</v>
      </c>
      <c r="AA287" s="15">
        <v>1054.69</v>
      </c>
      <c r="AB287" s="5">
        <v>89112</v>
      </c>
      <c r="AC287" s="5">
        <f>IF(COUNTIF($AB$2:AB287, AB287) = 1, 1, 0)</f>
        <v>1</v>
      </c>
      <c r="AD287" s="15">
        <f>'Formated Data'!$G287-'Formated Data'!$E287</f>
        <v>199.96</v>
      </c>
      <c r="AE287" s="5" t="str" cm="1">
        <f t="array" ref="AE287">_xlfn.IFS('Formated Data'!$Q287="Central","Chris",'Formated Data'!$Q287="East","Erin",'Formated Data'!$Q287="South","Sam",'Formated Data'!$Q287="West","William")</f>
        <v>Chris</v>
      </c>
    </row>
    <row r="288" spans="1:31" ht="15.75" customHeight="1" x14ac:dyDescent="0.45">
      <c r="A288" s="5">
        <v>1282</v>
      </c>
      <c r="B288" s="5">
        <f>IF(COUNTIF($A$2:A288, A288) = 1, 1, 0)</f>
        <v>1</v>
      </c>
      <c r="C288" s="5" t="s">
        <v>2706</v>
      </c>
      <c r="D288" s="5" t="s">
        <v>30</v>
      </c>
      <c r="E288" s="6">
        <v>0.03</v>
      </c>
      <c r="F288" s="6" t="str">
        <f>IF(Table_1[[#This Row],[Discount]] &gt; 0, "After Discount", " No Discount")</f>
        <v>After Discount</v>
      </c>
      <c r="G288" s="6">
        <v>199.99</v>
      </c>
      <c r="H288" s="6">
        <v>24.49</v>
      </c>
      <c r="I288" s="5" t="s">
        <v>17</v>
      </c>
      <c r="J288" s="5" t="s">
        <v>51</v>
      </c>
      <c r="K288" s="5" t="s">
        <v>7</v>
      </c>
      <c r="L288" s="5" t="s">
        <v>43</v>
      </c>
      <c r="M288" s="5" t="s">
        <v>42</v>
      </c>
      <c r="N288" s="5" t="s">
        <v>1539</v>
      </c>
      <c r="O288" s="6">
        <v>0.46</v>
      </c>
      <c r="P288" s="5" t="s">
        <v>3</v>
      </c>
      <c r="Q288" s="5" t="s">
        <v>2</v>
      </c>
      <c r="R288" s="5" t="s">
        <v>247</v>
      </c>
      <c r="S288" s="5" t="s">
        <v>515</v>
      </c>
      <c r="T288" s="5">
        <v>19134</v>
      </c>
      <c r="U288" s="8">
        <v>42028</v>
      </c>
      <c r="V288" s="29" t="str">
        <f>TEXT(Table_1[[#This Row],[Order Date]], "DDD")</f>
        <v>Sat</v>
      </c>
      <c r="W288" s="8">
        <v>42030</v>
      </c>
      <c r="X288" s="7">
        <f>Table_1[[#This Row],[Ship Date]]-Table_1[[#This Row],[Order Date]]</f>
        <v>2</v>
      </c>
      <c r="Y288" s="15">
        <v>393.42</v>
      </c>
      <c r="Z288" s="5">
        <v>21</v>
      </c>
      <c r="AA288" s="15">
        <v>4429.6899999999996</v>
      </c>
      <c r="AB288" s="5">
        <v>29319</v>
      </c>
      <c r="AC288" s="5">
        <f>IF(COUNTIF($AB$2:AB288, AB288) = 1, 1, 0)</f>
        <v>1</v>
      </c>
      <c r="AD288" s="15">
        <f>'Formated Data'!$G288-'Formated Data'!$E288</f>
        <v>199.96</v>
      </c>
      <c r="AE288" s="5" t="str" cm="1">
        <f t="array" ref="AE288">_xlfn.IFS('Formated Data'!$Q288="Central","Chris",'Formated Data'!$Q288="East","Erin",'Formated Data'!$Q288="South","Sam",'Formated Data'!$Q288="West","William")</f>
        <v>Erin</v>
      </c>
    </row>
    <row r="289" spans="1:31" ht="15.75" customHeight="1" x14ac:dyDescent="0.45">
      <c r="A289" s="5">
        <v>1690</v>
      </c>
      <c r="B289" s="5">
        <f>IF(COUNTIF($A$2:A289, A289) = 1, 1, 0)</f>
        <v>1</v>
      </c>
      <c r="C289" s="5" t="s">
        <v>727</v>
      </c>
      <c r="D289" s="5" t="s">
        <v>30</v>
      </c>
      <c r="E289" s="6">
        <v>0.05</v>
      </c>
      <c r="F289" s="6" t="str">
        <f>IF(Table_1[[#This Row],[Discount]] &gt; 0, "After Discount", " No Discount")</f>
        <v>After Discount</v>
      </c>
      <c r="G289" s="6">
        <v>115.99</v>
      </c>
      <c r="H289" s="6">
        <v>5.26</v>
      </c>
      <c r="I289" s="5" t="s">
        <v>9</v>
      </c>
      <c r="J289" s="5" t="s">
        <v>39</v>
      </c>
      <c r="K289" s="5" t="s">
        <v>7</v>
      </c>
      <c r="L289" s="5" t="s">
        <v>6</v>
      </c>
      <c r="M289" s="5" t="s">
        <v>5</v>
      </c>
      <c r="N289" s="5" t="s">
        <v>2705</v>
      </c>
      <c r="O289" s="6">
        <v>0.56999999999999995</v>
      </c>
      <c r="P289" s="5" t="s">
        <v>3</v>
      </c>
      <c r="Q289" s="5" t="s">
        <v>2</v>
      </c>
      <c r="R289" s="5" t="s">
        <v>247</v>
      </c>
      <c r="S289" s="5" t="s">
        <v>725</v>
      </c>
      <c r="T289" s="5">
        <v>17112</v>
      </c>
      <c r="U289" s="8">
        <v>42028</v>
      </c>
      <c r="V289" s="29" t="str">
        <f>TEXT(Table_1[[#This Row],[Order Date]], "DDD")</f>
        <v>Sat</v>
      </c>
      <c r="W289" s="8">
        <v>42032</v>
      </c>
      <c r="X289" s="7">
        <f>Table_1[[#This Row],[Ship Date]]-Table_1[[#This Row],[Order Date]]</f>
        <v>4</v>
      </c>
      <c r="Y289" s="15">
        <v>616.53570000000002</v>
      </c>
      <c r="Z289" s="5">
        <v>9</v>
      </c>
      <c r="AA289" s="15">
        <v>893.53</v>
      </c>
      <c r="AB289" s="5">
        <v>91076</v>
      </c>
      <c r="AC289" s="5">
        <f>IF(COUNTIF($AB$2:AB289, AB289) = 1, 1, 0)</f>
        <v>1</v>
      </c>
      <c r="AD289" s="15">
        <f>'Formated Data'!$G289-'Formated Data'!$E289</f>
        <v>115.94</v>
      </c>
      <c r="AE289" s="5" t="str" cm="1">
        <f t="array" ref="AE289">_xlfn.IFS('Formated Data'!$Q289="Central","Chris",'Formated Data'!$Q289="East","Erin",'Formated Data'!$Q289="South","Sam",'Formated Data'!$Q289="West","William")</f>
        <v>Erin</v>
      </c>
    </row>
    <row r="290" spans="1:31" ht="15.75" customHeight="1" x14ac:dyDescent="0.45">
      <c r="A290" s="5">
        <v>2613</v>
      </c>
      <c r="B290" s="5">
        <f>IF(COUNTIF($A$2:A290, A290) = 1, 1, 0)</f>
        <v>1</v>
      </c>
      <c r="C290" s="5" t="s">
        <v>2704</v>
      </c>
      <c r="D290" s="5" t="s">
        <v>30</v>
      </c>
      <c r="E290" s="6">
        <v>0.02</v>
      </c>
      <c r="F290" s="6" t="str">
        <f>IF(Table_1[[#This Row],[Discount]] &gt; 0, "After Discount", " No Discount")</f>
        <v>After Discount</v>
      </c>
      <c r="G290" s="6">
        <v>50.98</v>
      </c>
      <c r="H290" s="6">
        <v>13.66</v>
      </c>
      <c r="I290" s="5" t="s">
        <v>17</v>
      </c>
      <c r="J290" s="5" t="s">
        <v>39</v>
      </c>
      <c r="K290" s="5" t="s">
        <v>24</v>
      </c>
      <c r="L290" s="5" t="s">
        <v>45</v>
      </c>
      <c r="M290" s="5" t="s">
        <v>5</v>
      </c>
      <c r="N290" s="5" t="s">
        <v>2703</v>
      </c>
      <c r="O290" s="6">
        <v>0.57999999999999996</v>
      </c>
      <c r="P290" s="5" t="s">
        <v>3</v>
      </c>
      <c r="Q290" s="5" t="s">
        <v>2</v>
      </c>
      <c r="R290" s="5" t="s">
        <v>236</v>
      </c>
      <c r="S290" s="5" t="s">
        <v>2702</v>
      </c>
      <c r="T290" s="5">
        <v>8863</v>
      </c>
      <c r="U290" s="8">
        <v>42028</v>
      </c>
      <c r="V290" s="29" t="str">
        <f>TEXT(Table_1[[#This Row],[Order Date]], "DDD")</f>
        <v>Sat</v>
      </c>
      <c r="W290" s="8">
        <v>42028</v>
      </c>
      <c r="X290" s="7">
        <f>Table_1[[#This Row],[Ship Date]]-Table_1[[#This Row],[Order Date]]</f>
        <v>0</v>
      </c>
      <c r="Y290" s="15">
        <v>-25.76</v>
      </c>
      <c r="Z290" s="5">
        <v>1</v>
      </c>
      <c r="AA290" s="15">
        <v>68.45</v>
      </c>
      <c r="AB290" s="5">
        <v>86119</v>
      </c>
      <c r="AC290" s="5">
        <f>IF(COUNTIF($AB$2:AB290, AB290) = 1, 1, 0)</f>
        <v>1</v>
      </c>
      <c r="AD290" s="15">
        <f>'Formated Data'!$G290-'Formated Data'!$E290</f>
        <v>50.959999999999994</v>
      </c>
      <c r="AE290" s="5" t="str" cm="1">
        <f t="array" ref="AE290">_xlfn.IFS('Formated Data'!$Q290="Central","Chris",'Formated Data'!$Q290="East","Erin",'Formated Data'!$Q290="South","Sam",'Formated Data'!$Q290="West","William")</f>
        <v>Erin</v>
      </c>
    </row>
    <row r="291" spans="1:31" ht="15.75" customHeight="1" x14ac:dyDescent="0.45">
      <c r="A291" s="5">
        <v>3089</v>
      </c>
      <c r="B291" s="5">
        <f>IF(COUNTIF($A$2:A291, A291) = 1, 1, 0)</f>
        <v>1</v>
      </c>
      <c r="C291" s="5" t="s">
        <v>2701</v>
      </c>
      <c r="D291" s="5" t="s">
        <v>30</v>
      </c>
      <c r="E291" s="6">
        <v>7.0000000000000007E-2</v>
      </c>
      <c r="F291" s="6" t="str">
        <f>IF(Table_1[[#This Row],[Discount]] &gt; 0, "After Discount", " No Discount")</f>
        <v>After Discount</v>
      </c>
      <c r="G291" s="6">
        <v>49.43</v>
      </c>
      <c r="H291" s="6">
        <v>19.989999999999998</v>
      </c>
      <c r="I291" s="5" t="s">
        <v>9</v>
      </c>
      <c r="J291" s="5" t="s">
        <v>39</v>
      </c>
      <c r="K291" s="5" t="s">
        <v>24</v>
      </c>
      <c r="L291" s="5" t="s">
        <v>45</v>
      </c>
      <c r="M291" s="5" t="s">
        <v>5</v>
      </c>
      <c r="N291" s="5" t="s">
        <v>2700</v>
      </c>
      <c r="O291" s="6">
        <v>0.56999999999999995</v>
      </c>
      <c r="P291" s="5" t="s">
        <v>3</v>
      </c>
      <c r="Q291" s="5" t="s">
        <v>70</v>
      </c>
      <c r="R291" s="5" t="s">
        <v>379</v>
      </c>
      <c r="S291" s="5" t="s">
        <v>2466</v>
      </c>
      <c r="T291" s="5">
        <v>66209</v>
      </c>
      <c r="U291" s="8">
        <v>42028</v>
      </c>
      <c r="V291" s="29" t="str">
        <f>TEXT(Table_1[[#This Row],[Order Date]], "DDD")</f>
        <v>Sat</v>
      </c>
      <c r="W291" s="8">
        <v>42033</v>
      </c>
      <c r="X291" s="7">
        <f>Table_1[[#This Row],[Ship Date]]-Table_1[[#This Row],[Order Date]]</f>
        <v>5</v>
      </c>
      <c r="Y291" s="15">
        <v>-122.77</v>
      </c>
      <c r="Z291" s="5">
        <v>6</v>
      </c>
      <c r="AA291" s="15">
        <v>281.82</v>
      </c>
      <c r="AB291" s="5">
        <v>91219</v>
      </c>
      <c r="AC291" s="5">
        <f>IF(COUNTIF($AB$2:AB291, AB291) = 1, 1, 0)</f>
        <v>1</v>
      </c>
      <c r="AD291" s="15">
        <f>'Formated Data'!$G291-'Formated Data'!$E291</f>
        <v>49.36</v>
      </c>
      <c r="AE291" s="5" t="str" cm="1">
        <f t="array" ref="AE291">_xlfn.IFS('Formated Data'!$Q291="Central","Chris",'Formated Data'!$Q291="East","Erin",'Formated Data'!$Q291="South","Sam",'Formated Data'!$Q291="West","William")</f>
        <v>Chris</v>
      </c>
    </row>
    <row r="292" spans="1:31" ht="15.75" customHeight="1" x14ac:dyDescent="0.45">
      <c r="A292" s="5">
        <v>2283</v>
      </c>
      <c r="B292" s="5">
        <f>IF(COUNTIF($A$2:A292, A292) = 1, 1, 0)</f>
        <v>1</v>
      </c>
      <c r="C292" s="5" t="s">
        <v>2699</v>
      </c>
      <c r="D292" s="5" t="s">
        <v>72</v>
      </c>
      <c r="E292" s="6">
        <v>0.01</v>
      </c>
      <c r="F292" s="6" t="str">
        <f>IF(Table_1[[#This Row],[Discount]] &gt; 0, "After Discount", " No Discount")</f>
        <v>After Discount</v>
      </c>
      <c r="G292" s="6">
        <v>11.7</v>
      </c>
      <c r="H292" s="6">
        <v>6.96</v>
      </c>
      <c r="I292" s="5" t="s">
        <v>9</v>
      </c>
      <c r="J292" s="5" t="s">
        <v>16</v>
      </c>
      <c r="K292" s="5" t="s">
        <v>24</v>
      </c>
      <c r="L292" s="5" t="s">
        <v>45</v>
      </c>
      <c r="M292" s="5" t="s">
        <v>97</v>
      </c>
      <c r="N292" s="5" t="s">
        <v>369</v>
      </c>
      <c r="O292" s="6">
        <v>0.5</v>
      </c>
      <c r="P292" s="5" t="s">
        <v>3</v>
      </c>
      <c r="Q292" s="5" t="s">
        <v>70</v>
      </c>
      <c r="R292" s="5" t="s">
        <v>147</v>
      </c>
      <c r="S292" s="5" t="s">
        <v>2698</v>
      </c>
      <c r="T292" s="5">
        <v>53132</v>
      </c>
      <c r="U292" s="8">
        <v>42028</v>
      </c>
      <c r="V292" s="29" t="str">
        <f>TEXT(Table_1[[#This Row],[Order Date]], "DDD")</f>
        <v>Sat</v>
      </c>
      <c r="W292" s="8">
        <v>42030</v>
      </c>
      <c r="X292" s="7">
        <f>Table_1[[#This Row],[Ship Date]]-Table_1[[#This Row],[Order Date]]</f>
        <v>2</v>
      </c>
      <c r="Y292" s="15">
        <v>-28.954000000000001</v>
      </c>
      <c r="Z292" s="5">
        <v>6</v>
      </c>
      <c r="AA292" s="15">
        <v>76.87</v>
      </c>
      <c r="AB292" s="5">
        <v>85947</v>
      </c>
      <c r="AC292" s="5">
        <f>IF(COUNTIF($AB$2:AB292, AB292) = 1, 1, 0)</f>
        <v>1</v>
      </c>
      <c r="AD292" s="15">
        <f>'Formated Data'!$G292-'Formated Data'!$E292</f>
        <v>11.69</v>
      </c>
      <c r="AE292" s="5" t="str" cm="1">
        <f t="array" ref="AE292">_xlfn.IFS('Formated Data'!$Q292="Central","Chris",'Formated Data'!$Q292="East","Erin",'Formated Data'!$Q292="South","Sam",'Formated Data'!$Q292="West","William")</f>
        <v>Chris</v>
      </c>
    </row>
    <row r="293" spans="1:31" ht="15.75" customHeight="1" x14ac:dyDescent="0.45">
      <c r="A293" s="5">
        <v>275</v>
      </c>
      <c r="B293" s="5">
        <f>IF(COUNTIF($A$2:A293, A293) = 1, 1, 0)</f>
        <v>1</v>
      </c>
      <c r="C293" s="5" t="s">
        <v>2697</v>
      </c>
      <c r="D293" s="5" t="s">
        <v>10</v>
      </c>
      <c r="E293" s="6">
        <v>0.09</v>
      </c>
      <c r="F293" s="6" t="str">
        <f>IF(Table_1[[#This Row],[Discount]] &gt; 0, "After Discount", " No Discount")</f>
        <v>After Discount</v>
      </c>
      <c r="G293" s="6">
        <v>15.28</v>
      </c>
      <c r="H293" s="6">
        <v>10.91</v>
      </c>
      <c r="I293" s="5" t="s">
        <v>9</v>
      </c>
      <c r="J293" s="5" t="s">
        <v>39</v>
      </c>
      <c r="K293" s="5" t="s">
        <v>24</v>
      </c>
      <c r="L293" s="5" t="s">
        <v>106</v>
      </c>
      <c r="M293" s="5" t="s">
        <v>5</v>
      </c>
      <c r="N293" s="5" t="s">
        <v>2696</v>
      </c>
      <c r="O293" s="6">
        <v>0.36</v>
      </c>
      <c r="P293" s="5" t="s">
        <v>3</v>
      </c>
      <c r="Q293" s="5" t="s">
        <v>2</v>
      </c>
      <c r="R293" s="5" t="s">
        <v>109</v>
      </c>
      <c r="S293" s="5" t="s">
        <v>1295</v>
      </c>
      <c r="T293" s="5">
        <v>6824</v>
      </c>
      <c r="U293" s="8">
        <v>42028</v>
      </c>
      <c r="V293" s="29" t="str">
        <f>TEXT(Table_1[[#This Row],[Order Date]], "DDD")</f>
        <v>Sat</v>
      </c>
      <c r="W293" s="8">
        <v>42029</v>
      </c>
      <c r="X293" s="7">
        <f>Table_1[[#This Row],[Ship Date]]-Table_1[[#This Row],[Order Date]]</f>
        <v>1</v>
      </c>
      <c r="Y293" s="15">
        <v>-51.75</v>
      </c>
      <c r="Z293" s="5">
        <v>4</v>
      </c>
      <c r="AA293" s="15">
        <v>61.52</v>
      </c>
      <c r="AB293" s="5">
        <v>89292</v>
      </c>
      <c r="AC293" s="5">
        <f>IF(COUNTIF($AB$2:AB293, AB293) = 1, 1, 0)</f>
        <v>1</v>
      </c>
      <c r="AD293" s="15">
        <f>'Formated Data'!$G293-'Formated Data'!$E293</f>
        <v>15.19</v>
      </c>
      <c r="AE293" s="5" t="str" cm="1">
        <f t="array" ref="AE293">_xlfn.IFS('Formated Data'!$Q293="Central","Chris",'Formated Data'!$Q293="East","Erin",'Formated Data'!$Q293="South","Sam",'Formated Data'!$Q293="West","William")</f>
        <v>Erin</v>
      </c>
    </row>
    <row r="294" spans="1:31" ht="15.75" customHeight="1" x14ac:dyDescent="0.45">
      <c r="A294" s="5">
        <v>1653</v>
      </c>
      <c r="B294" s="5">
        <f>IF(COUNTIF($A$2:A294, A294) = 1, 1, 0)</f>
        <v>1</v>
      </c>
      <c r="C294" s="5" t="s">
        <v>2695</v>
      </c>
      <c r="D294" s="5" t="s">
        <v>10</v>
      </c>
      <c r="E294" s="6">
        <v>0</v>
      </c>
      <c r="F294" s="6" t="str">
        <f>IF(Table_1[[#This Row],[Discount]] &gt; 0, "After Discount", " No Discount")</f>
        <v xml:space="preserve"> No Discount</v>
      </c>
      <c r="G294" s="6">
        <v>101.41</v>
      </c>
      <c r="H294" s="6">
        <v>35</v>
      </c>
      <c r="I294" s="5" t="s">
        <v>17</v>
      </c>
      <c r="J294" s="5" t="s">
        <v>39</v>
      </c>
      <c r="K294" s="5" t="s">
        <v>24</v>
      </c>
      <c r="L294" s="5" t="s">
        <v>23</v>
      </c>
      <c r="M294" s="5" t="s">
        <v>42</v>
      </c>
      <c r="N294" s="5" t="s">
        <v>1444</v>
      </c>
      <c r="O294" s="6">
        <v>0.82</v>
      </c>
      <c r="P294" s="5" t="s">
        <v>3</v>
      </c>
      <c r="Q294" s="5" t="s">
        <v>48</v>
      </c>
      <c r="R294" s="5" t="s">
        <v>54</v>
      </c>
      <c r="S294" s="5" t="s">
        <v>2694</v>
      </c>
      <c r="T294" s="5">
        <v>91360</v>
      </c>
      <c r="U294" s="8">
        <v>42028</v>
      </c>
      <c r="V294" s="29" t="str">
        <f>TEXT(Table_1[[#This Row],[Order Date]], "DDD")</f>
        <v>Sat</v>
      </c>
      <c r="W294" s="8">
        <v>42029</v>
      </c>
      <c r="X294" s="7">
        <f>Table_1[[#This Row],[Ship Date]]-Table_1[[#This Row],[Order Date]]</f>
        <v>1</v>
      </c>
      <c r="Y294" s="15">
        <v>-457.73</v>
      </c>
      <c r="Z294" s="5">
        <v>10</v>
      </c>
      <c r="AA294" s="15">
        <v>1104.32</v>
      </c>
      <c r="AB294" s="5">
        <v>89885</v>
      </c>
      <c r="AC294" s="5">
        <f>IF(COUNTIF($AB$2:AB294, AB294) = 1, 1, 0)</f>
        <v>1</v>
      </c>
      <c r="AD294" s="15">
        <f>'Formated Data'!$G294-'Formated Data'!$E294</f>
        <v>101.41</v>
      </c>
      <c r="AE294" s="5" t="str" cm="1">
        <f t="array" ref="AE294">_xlfn.IFS('Formated Data'!$Q294="Central","Chris",'Formated Data'!$Q294="East","Erin",'Formated Data'!$Q294="South","Sam",'Formated Data'!$Q294="West","William")</f>
        <v>William</v>
      </c>
    </row>
    <row r="295" spans="1:31" ht="15.75" customHeight="1" x14ac:dyDescent="0.45">
      <c r="A295" s="5">
        <v>1653</v>
      </c>
      <c r="B295" s="5">
        <f>IF(COUNTIF($A$2:A295, A295) = 1, 1, 0)</f>
        <v>0</v>
      </c>
      <c r="C295" s="5" t="s">
        <v>2695</v>
      </c>
      <c r="D295" s="5" t="s">
        <v>10</v>
      </c>
      <c r="E295" s="6">
        <v>0.1</v>
      </c>
      <c r="F295" s="6" t="str">
        <f>IF(Table_1[[#This Row],[Discount]] &gt; 0, "After Discount", " No Discount")</f>
        <v>After Discount</v>
      </c>
      <c r="G295" s="6">
        <v>95.99</v>
      </c>
      <c r="H295" s="6">
        <v>4.9000000000000004</v>
      </c>
      <c r="I295" s="5" t="s">
        <v>9</v>
      </c>
      <c r="J295" s="5" t="s">
        <v>39</v>
      </c>
      <c r="K295" s="5" t="s">
        <v>7</v>
      </c>
      <c r="L295" s="5" t="s">
        <v>6</v>
      </c>
      <c r="M295" s="5" t="s">
        <v>5</v>
      </c>
      <c r="N295" s="5" t="s">
        <v>1125</v>
      </c>
      <c r="O295" s="6">
        <v>0.56000000000000005</v>
      </c>
      <c r="P295" s="5" t="s">
        <v>3</v>
      </c>
      <c r="Q295" s="5" t="s">
        <v>48</v>
      </c>
      <c r="R295" s="5" t="s">
        <v>54</v>
      </c>
      <c r="S295" s="5" t="s">
        <v>2694</v>
      </c>
      <c r="T295" s="5">
        <v>91360</v>
      </c>
      <c r="U295" s="8">
        <v>42028</v>
      </c>
      <c r="V295" s="29" t="str">
        <f>TEXT(Table_1[[#This Row],[Order Date]], "DDD")</f>
        <v>Sat</v>
      </c>
      <c r="W295" s="8">
        <v>42029</v>
      </c>
      <c r="X295" s="7">
        <f>Table_1[[#This Row],[Ship Date]]-Table_1[[#This Row],[Order Date]]</f>
        <v>1</v>
      </c>
      <c r="Y295" s="15">
        <v>-268.66399999999999</v>
      </c>
      <c r="Z295" s="5">
        <v>2</v>
      </c>
      <c r="AA295" s="15">
        <v>149.80000000000001</v>
      </c>
      <c r="AB295" s="5">
        <v>89885</v>
      </c>
      <c r="AC295" s="5">
        <f>IF(COUNTIF($AB$2:AB295, AB295) = 1, 1, 0)</f>
        <v>0</v>
      </c>
      <c r="AD295" s="15">
        <f>'Formated Data'!$G295-'Formated Data'!$E295</f>
        <v>95.89</v>
      </c>
      <c r="AE295" s="5" t="str" cm="1">
        <f t="array" ref="AE295">_xlfn.IFS('Formated Data'!$Q295="Central","Chris",'Formated Data'!$Q295="East","Erin",'Formated Data'!$Q295="South","Sam",'Formated Data'!$Q295="West","William")</f>
        <v>William</v>
      </c>
    </row>
    <row r="296" spans="1:31" ht="15.75" customHeight="1" x14ac:dyDescent="0.45">
      <c r="A296" s="5">
        <v>1389</v>
      </c>
      <c r="B296" s="5">
        <f>IF(COUNTIF($A$2:A296, A296) = 1, 1, 0)</f>
        <v>1</v>
      </c>
      <c r="C296" s="5" t="s">
        <v>696</v>
      </c>
      <c r="D296" s="5" t="s">
        <v>123</v>
      </c>
      <c r="E296" s="6">
        <v>0.06</v>
      </c>
      <c r="F296" s="6" t="str">
        <f>IF(Table_1[[#This Row],[Discount]] &gt; 0, "After Discount", " No Discount")</f>
        <v>After Discount</v>
      </c>
      <c r="G296" s="6">
        <v>1.74</v>
      </c>
      <c r="H296" s="6">
        <v>4.08</v>
      </c>
      <c r="I296" s="5" t="s">
        <v>9</v>
      </c>
      <c r="J296" s="5" t="s">
        <v>39</v>
      </c>
      <c r="K296" s="5" t="s">
        <v>29</v>
      </c>
      <c r="L296" s="5" t="s">
        <v>28</v>
      </c>
      <c r="M296" s="5" t="s">
        <v>50</v>
      </c>
      <c r="N296" s="5" t="s">
        <v>1165</v>
      </c>
      <c r="O296" s="6">
        <v>0.53</v>
      </c>
      <c r="P296" s="5" t="s">
        <v>3</v>
      </c>
      <c r="Q296" s="5" t="s">
        <v>48</v>
      </c>
      <c r="R296" s="5" t="s">
        <v>54</v>
      </c>
      <c r="S296" s="5" t="s">
        <v>695</v>
      </c>
      <c r="T296" s="5">
        <v>94025</v>
      </c>
      <c r="U296" s="8">
        <v>42029</v>
      </c>
      <c r="V296" s="29" t="str">
        <f>TEXT(Table_1[[#This Row],[Order Date]], "DDD")</f>
        <v>Sun</v>
      </c>
      <c r="W296" s="8">
        <v>42030</v>
      </c>
      <c r="X296" s="7">
        <f>Table_1[[#This Row],[Ship Date]]-Table_1[[#This Row],[Order Date]]</f>
        <v>1</v>
      </c>
      <c r="Y296" s="15">
        <v>-11.0732</v>
      </c>
      <c r="Z296" s="5">
        <v>1</v>
      </c>
      <c r="AA296" s="15">
        <v>2.77</v>
      </c>
      <c r="AB296" s="5">
        <v>88726</v>
      </c>
      <c r="AC296" s="5">
        <f>IF(COUNTIF($AB$2:AB296, AB296) = 1, 1, 0)</f>
        <v>1</v>
      </c>
      <c r="AD296" s="15">
        <f>'Formated Data'!$G296-'Formated Data'!$E296</f>
        <v>1.68</v>
      </c>
      <c r="AE296" s="5" t="str" cm="1">
        <f t="array" ref="AE296">_xlfn.IFS('Formated Data'!$Q296="Central","Chris",'Formated Data'!$Q296="East","Erin",'Formated Data'!$Q296="South","Sam",'Formated Data'!$Q296="West","William")</f>
        <v>William</v>
      </c>
    </row>
    <row r="297" spans="1:31" ht="15.75" customHeight="1" x14ac:dyDescent="0.45">
      <c r="A297" s="5">
        <v>156</v>
      </c>
      <c r="B297" s="5">
        <f>IF(COUNTIF($A$2:A297, A297) = 1, 1, 0)</f>
        <v>1</v>
      </c>
      <c r="C297" s="5" t="s">
        <v>1126</v>
      </c>
      <c r="D297" s="5" t="s">
        <v>56</v>
      </c>
      <c r="E297" s="6">
        <v>0.03</v>
      </c>
      <c r="F297" s="6" t="str">
        <f>IF(Table_1[[#This Row],[Discount]] &gt; 0, "After Discount", " No Discount")</f>
        <v>After Discount</v>
      </c>
      <c r="G297" s="6">
        <v>10.89</v>
      </c>
      <c r="H297" s="6">
        <v>4.5</v>
      </c>
      <c r="I297" s="5" t="s">
        <v>9</v>
      </c>
      <c r="J297" s="5" t="s">
        <v>39</v>
      </c>
      <c r="K297" s="5" t="s">
        <v>24</v>
      </c>
      <c r="L297" s="5" t="s">
        <v>45</v>
      </c>
      <c r="M297" s="5" t="s">
        <v>5</v>
      </c>
      <c r="N297" s="5" t="s">
        <v>374</v>
      </c>
      <c r="O297" s="6">
        <v>0.59</v>
      </c>
      <c r="P297" s="5" t="s">
        <v>3</v>
      </c>
      <c r="Q297" s="5" t="s">
        <v>48</v>
      </c>
      <c r="R297" s="5" t="s">
        <v>296</v>
      </c>
      <c r="S297" s="5" t="s">
        <v>1124</v>
      </c>
      <c r="T297" s="5">
        <v>80525</v>
      </c>
      <c r="U297" s="8">
        <v>42029</v>
      </c>
      <c r="V297" s="29" t="str">
        <f>TEXT(Table_1[[#This Row],[Order Date]], "DDD")</f>
        <v>Sun</v>
      </c>
      <c r="W297" s="8">
        <v>42030</v>
      </c>
      <c r="X297" s="7">
        <f>Table_1[[#This Row],[Ship Date]]-Table_1[[#This Row],[Order Date]]</f>
        <v>1</v>
      </c>
      <c r="Y297" s="15">
        <v>-18.64</v>
      </c>
      <c r="Z297" s="5">
        <v>3</v>
      </c>
      <c r="AA297" s="15">
        <v>33.82</v>
      </c>
      <c r="AB297" s="5">
        <v>87672</v>
      </c>
      <c r="AC297" s="5">
        <f>IF(COUNTIF($AB$2:AB297, AB297) = 1, 1, 0)</f>
        <v>1</v>
      </c>
      <c r="AD297" s="15">
        <f>'Formated Data'!$G297-'Formated Data'!$E297</f>
        <v>10.860000000000001</v>
      </c>
      <c r="AE297" s="5" t="str" cm="1">
        <f t="array" ref="AE297">_xlfn.IFS('Formated Data'!$Q297="Central","Chris",'Formated Data'!$Q297="East","Erin",'Formated Data'!$Q297="South","Sam",'Formated Data'!$Q297="West","William")</f>
        <v>William</v>
      </c>
    </row>
    <row r="298" spans="1:31" ht="15.75" customHeight="1" x14ac:dyDescent="0.45">
      <c r="A298" s="5">
        <v>1997</v>
      </c>
      <c r="B298" s="5">
        <f>IF(COUNTIF($A$2:A298, A298) = 1, 1, 0)</f>
        <v>1</v>
      </c>
      <c r="C298" s="5" t="s">
        <v>715</v>
      </c>
      <c r="D298" s="5" t="s">
        <v>10</v>
      </c>
      <c r="E298" s="6">
        <v>0.1</v>
      </c>
      <c r="F298" s="6" t="str">
        <f>IF(Table_1[[#This Row],[Discount]] &gt; 0, "After Discount", " No Discount")</f>
        <v>After Discount</v>
      </c>
      <c r="G298" s="6">
        <v>125.99</v>
      </c>
      <c r="H298" s="6">
        <v>8.99</v>
      </c>
      <c r="I298" s="5" t="s">
        <v>9</v>
      </c>
      <c r="J298" s="5" t="s">
        <v>8</v>
      </c>
      <c r="K298" s="5" t="s">
        <v>7</v>
      </c>
      <c r="L298" s="5" t="s">
        <v>6</v>
      </c>
      <c r="M298" s="5" t="s">
        <v>5</v>
      </c>
      <c r="N298" s="5" t="s">
        <v>1425</v>
      </c>
      <c r="O298" s="6">
        <v>0.56999999999999995</v>
      </c>
      <c r="P298" s="5" t="s">
        <v>3</v>
      </c>
      <c r="Q298" s="5" t="s">
        <v>21</v>
      </c>
      <c r="R298" s="5" t="s">
        <v>713</v>
      </c>
      <c r="S298" s="5" t="s">
        <v>712</v>
      </c>
      <c r="T298" s="5">
        <v>29915</v>
      </c>
      <c r="U298" s="8">
        <v>42029</v>
      </c>
      <c r="V298" s="29" t="str">
        <f>TEXT(Table_1[[#This Row],[Order Date]], "DDD")</f>
        <v>Sun</v>
      </c>
      <c r="W298" s="8">
        <v>42032</v>
      </c>
      <c r="X298" s="7">
        <f>Table_1[[#This Row],[Ship Date]]-Table_1[[#This Row],[Order Date]]</f>
        <v>3</v>
      </c>
      <c r="Y298" s="15">
        <v>17.652000000000001</v>
      </c>
      <c r="Z298" s="5">
        <v>4</v>
      </c>
      <c r="AA298" s="15">
        <v>408.66</v>
      </c>
      <c r="AB298" s="5">
        <v>90333</v>
      </c>
      <c r="AC298" s="5">
        <f>IF(COUNTIF($AB$2:AB298, AB298) = 1, 1, 0)</f>
        <v>1</v>
      </c>
      <c r="AD298" s="15">
        <f>'Formated Data'!$G298-'Formated Data'!$E298</f>
        <v>125.89</v>
      </c>
      <c r="AE298" s="5" t="str" cm="1">
        <f t="array" ref="AE298">_xlfn.IFS('Formated Data'!$Q298="Central","Chris",'Formated Data'!$Q298="East","Erin",'Formated Data'!$Q298="South","Sam",'Formated Data'!$Q298="West","William")</f>
        <v>Sam</v>
      </c>
    </row>
    <row r="299" spans="1:31" ht="15.75" customHeight="1" x14ac:dyDescent="0.45">
      <c r="A299" s="5">
        <v>1360</v>
      </c>
      <c r="B299" s="5">
        <f>IF(COUNTIF($A$2:A299, A299) = 1, 1, 0)</f>
        <v>1</v>
      </c>
      <c r="C299" s="5" t="s">
        <v>2693</v>
      </c>
      <c r="D299" s="5" t="s">
        <v>56</v>
      </c>
      <c r="E299" s="6">
        <v>0.03</v>
      </c>
      <c r="F299" s="6" t="str">
        <f>IF(Table_1[[#This Row],[Discount]] &gt; 0, "After Discount", " No Discount")</f>
        <v>After Discount</v>
      </c>
      <c r="G299" s="6">
        <v>14.34</v>
      </c>
      <c r="H299" s="6">
        <v>5</v>
      </c>
      <c r="I299" s="5" t="s">
        <v>9</v>
      </c>
      <c r="J299" s="5" t="s">
        <v>8</v>
      </c>
      <c r="K299" s="5" t="s">
        <v>29</v>
      </c>
      <c r="L299" s="5" t="s">
        <v>28</v>
      </c>
      <c r="M299" s="5" t="s">
        <v>50</v>
      </c>
      <c r="N299" s="5" t="s">
        <v>2692</v>
      </c>
      <c r="O299" s="6">
        <v>0.49</v>
      </c>
      <c r="P299" s="5" t="s">
        <v>3</v>
      </c>
      <c r="Q299" s="5" t="s">
        <v>70</v>
      </c>
      <c r="R299" s="5" t="s">
        <v>126</v>
      </c>
      <c r="S299" s="5" t="s">
        <v>2691</v>
      </c>
      <c r="T299" s="5">
        <v>52761</v>
      </c>
      <c r="U299" s="8">
        <v>42030</v>
      </c>
      <c r="V299" s="29" t="str">
        <f>TEXT(Table_1[[#This Row],[Order Date]], "DDD")</f>
        <v>Mon</v>
      </c>
      <c r="W299" s="8">
        <v>42031</v>
      </c>
      <c r="X299" s="7">
        <f>Table_1[[#This Row],[Ship Date]]-Table_1[[#This Row],[Order Date]]</f>
        <v>1</v>
      </c>
      <c r="Y299" s="15">
        <v>82.310100000000006</v>
      </c>
      <c r="Z299" s="5">
        <v>8</v>
      </c>
      <c r="AA299" s="15">
        <v>119.29</v>
      </c>
      <c r="AB299" s="5">
        <v>89595</v>
      </c>
      <c r="AC299" s="5">
        <f>IF(COUNTIF($AB$2:AB299, AB299) = 1, 1, 0)</f>
        <v>1</v>
      </c>
      <c r="AD299" s="15">
        <f>'Formated Data'!$G299-'Formated Data'!$E299</f>
        <v>14.31</v>
      </c>
      <c r="AE299" s="5" t="str" cm="1">
        <f t="array" ref="AE299">_xlfn.IFS('Formated Data'!$Q299="Central","Chris",'Formated Data'!$Q299="East","Erin",'Formated Data'!$Q299="South","Sam",'Formated Data'!$Q299="West","William")</f>
        <v>Chris</v>
      </c>
    </row>
    <row r="300" spans="1:31" ht="15.75" customHeight="1" x14ac:dyDescent="0.45">
      <c r="A300" s="5">
        <v>1361</v>
      </c>
      <c r="B300" s="5">
        <f>IF(COUNTIF($A$2:A300, A300) = 1, 1, 0)</f>
        <v>1</v>
      </c>
      <c r="C300" s="5" t="s">
        <v>2507</v>
      </c>
      <c r="D300" s="5" t="s">
        <v>56</v>
      </c>
      <c r="E300" s="6">
        <v>0.01</v>
      </c>
      <c r="F300" s="6" t="str">
        <f>IF(Table_1[[#This Row],[Discount]] &gt; 0, "After Discount", " No Discount")</f>
        <v>After Discount</v>
      </c>
      <c r="G300" s="6">
        <v>2.89</v>
      </c>
      <c r="H300" s="6">
        <v>0.5</v>
      </c>
      <c r="I300" s="5" t="s">
        <v>9</v>
      </c>
      <c r="J300" s="5" t="s">
        <v>8</v>
      </c>
      <c r="K300" s="5" t="s">
        <v>24</v>
      </c>
      <c r="L300" s="5" t="s">
        <v>144</v>
      </c>
      <c r="M300" s="5" t="s">
        <v>5</v>
      </c>
      <c r="N300" s="5" t="s">
        <v>143</v>
      </c>
      <c r="O300" s="6">
        <v>0.38</v>
      </c>
      <c r="P300" s="5" t="s">
        <v>3</v>
      </c>
      <c r="Q300" s="5" t="s">
        <v>70</v>
      </c>
      <c r="R300" s="5" t="s">
        <v>160</v>
      </c>
      <c r="S300" s="5" t="s">
        <v>2505</v>
      </c>
      <c r="T300" s="5">
        <v>48101</v>
      </c>
      <c r="U300" s="8">
        <v>42030</v>
      </c>
      <c r="V300" s="29" t="str">
        <f>TEXT(Table_1[[#This Row],[Order Date]], "DDD")</f>
        <v>Mon</v>
      </c>
      <c r="W300" s="8">
        <v>42032</v>
      </c>
      <c r="X300" s="7">
        <f>Table_1[[#This Row],[Ship Date]]-Table_1[[#This Row],[Order Date]]</f>
        <v>2</v>
      </c>
      <c r="Y300" s="15">
        <v>1.2236</v>
      </c>
      <c r="Z300" s="5">
        <v>1</v>
      </c>
      <c r="AA300" s="15">
        <v>3.08</v>
      </c>
      <c r="AB300" s="5">
        <v>89595</v>
      </c>
      <c r="AC300" s="5">
        <f>IF(COUNTIF($AB$2:AB300, AB300) = 1, 1, 0)</f>
        <v>0</v>
      </c>
      <c r="AD300" s="15">
        <f>'Formated Data'!$G300-'Formated Data'!$E300</f>
        <v>2.8800000000000003</v>
      </c>
      <c r="AE300" s="5" t="str" cm="1">
        <f t="array" ref="AE300">_xlfn.IFS('Formated Data'!$Q300="Central","Chris",'Formated Data'!$Q300="East","Erin",'Formated Data'!$Q300="South","Sam",'Formated Data'!$Q300="West","William")</f>
        <v>Chris</v>
      </c>
    </row>
    <row r="301" spans="1:31" ht="15.75" customHeight="1" x14ac:dyDescent="0.45">
      <c r="A301" s="5">
        <v>3154</v>
      </c>
      <c r="B301" s="5">
        <f>IF(COUNTIF($A$2:A301, A301) = 1, 1, 0)</f>
        <v>1</v>
      </c>
      <c r="C301" s="5" t="s">
        <v>807</v>
      </c>
      <c r="D301" s="5" t="s">
        <v>56</v>
      </c>
      <c r="E301" s="6">
        <v>0.08</v>
      </c>
      <c r="F301" s="6" t="str">
        <f>IF(Table_1[[#This Row],[Discount]] &gt; 0, "After Discount", " No Discount")</f>
        <v>After Discount</v>
      </c>
      <c r="G301" s="6">
        <v>150.97999999999999</v>
      </c>
      <c r="H301" s="6">
        <v>13.99</v>
      </c>
      <c r="I301" s="5" t="s">
        <v>17</v>
      </c>
      <c r="J301" s="5" t="s">
        <v>39</v>
      </c>
      <c r="K301" s="5" t="s">
        <v>7</v>
      </c>
      <c r="L301" s="5" t="s">
        <v>118</v>
      </c>
      <c r="M301" s="5" t="s">
        <v>97</v>
      </c>
      <c r="N301" s="5" t="s">
        <v>234</v>
      </c>
      <c r="O301" s="6">
        <v>0.38</v>
      </c>
      <c r="P301" s="5" t="s">
        <v>3</v>
      </c>
      <c r="Q301" s="5" t="s">
        <v>21</v>
      </c>
      <c r="R301" s="5" t="s">
        <v>75</v>
      </c>
      <c r="S301" s="5" t="s">
        <v>806</v>
      </c>
      <c r="T301" s="5">
        <v>33710</v>
      </c>
      <c r="U301" s="8">
        <v>42030</v>
      </c>
      <c r="V301" s="29" t="str">
        <f>TEXT(Table_1[[#This Row],[Order Date]], "DDD")</f>
        <v>Mon</v>
      </c>
      <c r="W301" s="8">
        <v>42031</v>
      </c>
      <c r="X301" s="7">
        <f>Table_1[[#This Row],[Ship Date]]-Table_1[[#This Row],[Order Date]]</f>
        <v>1</v>
      </c>
      <c r="Y301" s="15">
        <v>-3.948</v>
      </c>
      <c r="Z301" s="5">
        <v>8</v>
      </c>
      <c r="AA301" s="15">
        <v>1183.82</v>
      </c>
      <c r="AB301" s="5">
        <v>86899</v>
      </c>
      <c r="AC301" s="5">
        <f>IF(COUNTIF($AB$2:AB301, AB301) = 1, 1, 0)</f>
        <v>1</v>
      </c>
      <c r="AD301" s="15">
        <f>'Formated Data'!$G301-'Formated Data'!$E301</f>
        <v>150.89999999999998</v>
      </c>
      <c r="AE301" s="5" t="str" cm="1">
        <f t="array" ref="AE301">_xlfn.IFS('Formated Data'!$Q301="Central","Chris",'Formated Data'!$Q301="East","Erin",'Formated Data'!$Q301="South","Sam",'Formated Data'!$Q301="West","William")</f>
        <v>Sam</v>
      </c>
    </row>
    <row r="302" spans="1:31" ht="15.75" customHeight="1" x14ac:dyDescent="0.45">
      <c r="A302" s="5">
        <v>3155</v>
      </c>
      <c r="B302" s="5">
        <f>IF(COUNTIF($A$2:A302, A302) = 1, 1, 0)</f>
        <v>0</v>
      </c>
      <c r="C302" s="5" t="s">
        <v>1545</v>
      </c>
      <c r="D302" s="5" t="s">
        <v>56</v>
      </c>
      <c r="E302" s="6">
        <v>0.03</v>
      </c>
      <c r="F302" s="6" t="str">
        <f>IF(Table_1[[#This Row],[Discount]] &gt; 0, "After Discount", " No Discount")</f>
        <v>After Discount</v>
      </c>
      <c r="G302" s="6">
        <v>25.98</v>
      </c>
      <c r="H302" s="6">
        <v>14.36</v>
      </c>
      <c r="I302" s="5" t="s">
        <v>119</v>
      </c>
      <c r="J302" s="5" t="s">
        <v>39</v>
      </c>
      <c r="K302" s="5" t="s">
        <v>29</v>
      </c>
      <c r="L302" s="5" t="s">
        <v>153</v>
      </c>
      <c r="M302" s="5" t="s">
        <v>152</v>
      </c>
      <c r="N302" s="5" t="s">
        <v>902</v>
      </c>
      <c r="O302" s="6">
        <v>0.6</v>
      </c>
      <c r="P302" s="5" t="s">
        <v>3</v>
      </c>
      <c r="Q302" s="5" t="s">
        <v>21</v>
      </c>
      <c r="R302" s="5" t="s">
        <v>75</v>
      </c>
      <c r="S302" s="5" t="s">
        <v>1038</v>
      </c>
      <c r="T302" s="5">
        <v>32771</v>
      </c>
      <c r="U302" s="8">
        <v>42030</v>
      </c>
      <c r="V302" s="29" t="str">
        <f>TEXT(Table_1[[#This Row],[Order Date]], "DDD")</f>
        <v>Mon</v>
      </c>
      <c r="W302" s="8">
        <v>42031</v>
      </c>
      <c r="X302" s="7">
        <f>Table_1[[#This Row],[Ship Date]]-Table_1[[#This Row],[Order Date]]</f>
        <v>1</v>
      </c>
      <c r="Y302" s="15">
        <v>57.545999999999999</v>
      </c>
      <c r="Z302" s="5">
        <v>4</v>
      </c>
      <c r="AA302" s="15">
        <v>107.66</v>
      </c>
      <c r="AB302" s="5">
        <v>86899</v>
      </c>
      <c r="AC302" s="5">
        <f>IF(COUNTIF($AB$2:AB302, AB302) = 1, 1, 0)</f>
        <v>0</v>
      </c>
      <c r="AD302" s="15">
        <f>'Formated Data'!$G302-'Formated Data'!$E302</f>
        <v>25.95</v>
      </c>
      <c r="AE302" s="5" t="str" cm="1">
        <f t="array" ref="AE302">_xlfn.IFS('Formated Data'!$Q302="Central","Chris",'Formated Data'!$Q302="East","Erin",'Formated Data'!$Q302="South","Sam",'Formated Data'!$Q302="West","William")</f>
        <v>Sam</v>
      </c>
    </row>
    <row r="303" spans="1:31" ht="15.75" customHeight="1" x14ac:dyDescent="0.45">
      <c r="A303" s="5">
        <v>3155</v>
      </c>
      <c r="B303" s="5">
        <f>IF(COUNTIF($A$2:A303, A303) = 1, 1, 0)</f>
        <v>0</v>
      </c>
      <c r="C303" s="5" t="s">
        <v>1545</v>
      </c>
      <c r="D303" s="5" t="s">
        <v>56</v>
      </c>
      <c r="E303" s="6">
        <v>0.1</v>
      </c>
      <c r="F303" s="6" t="str">
        <f>IF(Table_1[[#This Row],[Discount]] &gt; 0, "After Discount", " No Discount")</f>
        <v>After Discount</v>
      </c>
      <c r="G303" s="6">
        <v>32.479999999999997</v>
      </c>
      <c r="H303" s="6">
        <v>35</v>
      </c>
      <c r="I303" s="5" t="s">
        <v>9</v>
      </c>
      <c r="J303" s="5" t="s">
        <v>39</v>
      </c>
      <c r="K303" s="5" t="s">
        <v>24</v>
      </c>
      <c r="L303" s="5" t="s">
        <v>23</v>
      </c>
      <c r="M303" s="5" t="s">
        <v>42</v>
      </c>
      <c r="N303" s="5" t="s">
        <v>2652</v>
      </c>
      <c r="O303" s="6">
        <v>0.81</v>
      </c>
      <c r="P303" s="5" t="s">
        <v>3</v>
      </c>
      <c r="Q303" s="5" t="s">
        <v>21</v>
      </c>
      <c r="R303" s="5" t="s">
        <v>75</v>
      </c>
      <c r="S303" s="5" t="s">
        <v>1038</v>
      </c>
      <c r="T303" s="5">
        <v>32771</v>
      </c>
      <c r="U303" s="8">
        <v>42030</v>
      </c>
      <c r="V303" s="29" t="str">
        <f>TEXT(Table_1[[#This Row],[Order Date]], "DDD")</f>
        <v>Mon</v>
      </c>
      <c r="W303" s="8">
        <v>42031</v>
      </c>
      <c r="X303" s="7">
        <f>Table_1[[#This Row],[Ship Date]]-Table_1[[#This Row],[Order Date]]</f>
        <v>1</v>
      </c>
      <c r="Y303" s="15">
        <v>-333.42540000000002</v>
      </c>
      <c r="Z303" s="5">
        <v>10</v>
      </c>
      <c r="AA303" s="15">
        <v>318.83</v>
      </c>
      <c r="AB303" s="5">
        <v>86899</v>
      </c>
      <c r="AC303" s="5">
        <f>IF(COUNTIF($AB$2:AB303, AB303) = 1, 1, 0)</f>
        <v>0</v>
      </c>
      <c r="AD303" s="15">
        <f>'Formated Data'!$G303-'Formated Data'!$E303</f>
        <v>32.379999999999995</v>
      </c>
      <c r="AE303" s="5" t="str" cm="1">
        <f t="array" ref="AE303">_xlfn.IFS('Formated Data'!$Q303="Central","Chris",'Formated Data'!$Q303="East","Erin",'Formated Data'!$Q303="South","Sam",'Formated Data'!$Q303="West","William")</f>
        <v>Sam</v>
      </c>
    </row>
    <row r="304" spans="1:31" ht="15.75" customHeight="1" x14ac:dyDescent="0.45">
      <c r="A304" s="5">
        <v>1129</v>
      </c>
      <c r="B304" s="5">
        <f>IF(COUNTIF($A$2:A304, A304) = 1, 1, 0)</f>
        <v>1</v>
      </c>
      <c r="C304" s="5" t="s">
        <v>467</v>
      </c>
      <c r="D304" s="5" t="s">
        <v>30</v>
      </c>
      <c r="E304" s="6">
        <v>0.02</v>
      </c>
      <c r="F304" s="6" t="str">
        <f>IF(Table_1[[#This Row],[Discount]] &gt; 0, "After Discount", " No Discount")</f>
        <v>After Discount</v>
      </c>
      <c r="G304" s="6">
        <v>4.9800000000000004</v>
      </c>
      <c r="H304" s="6">
        <v>6.07</v>
      </c>
      <c r="I304" s="5" t="s">
        <v>9</v>
      </c>
      <c r="J304" s="5" t="s">
        <v>16</v>
      </c>
      <c r="K304" s="5" t="s">
        <v>24</v>
      </c>
      <c r="L304" s="5" t="s">
        <v>38</v>
      </c>
      <c r="M304" s="5" t="s">
        <v>5</v>
      </c>
      <c r="N304" s="5" t="s">
        <v>1064</v>
      </c>
      <c r="O304" s="6">
        <v>0.36</v>
      </c>
      <c r="P304" s="5" t="s">
        <v>3</v>
      </c>
      <c r="Q304" s="5" t="s">
        <v>2</v>
      </c>
      <c r="R304" s="5" t="s">
        <v>240</v>
      </c>
      <c r="S304" s="5" t="s">
        <v>239</v>
      </c>
      <c r="T304" s="5">
        <v>2118</v>
      </c>
      <c r="U304" s="8">
        <v>42030</v>
      </c>
      <c r="V304" s="29" t="str">
        <f>TEXT(Table_1[[#This Row],[Order Date]], "DDD")</f>
        <v>Mon</v>
      </c>
      <c r="W304" s="8">
        <v>42032</v>
      </c>
      <c r="X304" s="7">
        <f>Table_1[[#This Row],[Ship Date]]-Table_1[[#This Row],[Order Date]]</f>
        <v>2</v>
      </c>
      <c r="Y304" s="15">
        <v>-46.92</v>
      </c>
      <c r="Z304" s="5">
        <v>19</v>
      </c>
      <c r="AA304" s="15">
        <v>105.5</v>
      </c>
      <c r="AB304" s="5">
        <v>57794</v>
      </c>
      <c r="AC304" s="5">
        <f>IF(COUNTIF($AB$2:AB304, AB304) = 1, 1, 0)</f>
        <v>1</v>
      </c>
      <c r="AD304" s="15">
        <f>'Formated Data'!$G304-'Formated Data'!$E304</f>
        <v>4.9600000000000009</v>
      </c>
      <c r="AE304" s="5" t="str" cm="1">
        <f t="array" ref="AE304">_xlfn.IFS('Formated Data'!$Q304="Central","Chris",'Formated Data'!$Q304="East","Erin",'Formated Data'!$Q304="South","Sam",'Formated Data'!$Q304="West","William")</f>
        <v>Erin</v>
      </c>
    </row>
    <row r="305" spans="1:31" ht="15.75" customHeight="1" x14ac:dyDescent="0.45">
      <c r="A305" s="5">
        <v>1133</v>
      </c>
      <c r="B305" s="5">
        <f>IF(COUNTIF($A$2:A305, A305) = 1, 1, 0)</f>
        <v>1</v>
      </c>
      <c r="C305" s="5" t="s">
        <v>2690</v>
      </c>
      <c r="D305" s="5" t="s">
        <v>30</v>
      </c>
      <c r="E305" s="6">
        <v>0.02</v>
      </c>
      <c r="F305" s="6" t="str">
        <f>IF(Table_1[[#This Row],[Discount]] &gt; 0, "After Discount", " No Discount")</f>
        <v>After Discount</v>
      </c>
      <c r="G305" s="6">
        <v>4.9800000000000004</v>
      </c>
      <c r="H305" s="6">
        <v>6.07</v>
      </c>
      <c r="I305" s="5" t="s">
        <v>9</v>
      </c>
      <c r="J305" s="5" t="s">
        <v>16</v>
      </c>
      <c r="K305" s="5" t="s">
        <v>24</v>
      </c>
      <c r="L305" s="5" t="s">
        <v>38</v>
      </c>
      <c r="M305" s="5" t="s">
        <v>5</v>
      </c>
      <c r="N305" s="5" t="s">
        <v>1064</v>
      </c>
      <c r="O305" s="6">
        <v>0.36</v>
      </c>
      <c r="P305" s="5" t="s">
        <v>3</v>
      </c>
      <c r="Q305" s="5" t="s">
        <v>70</v>
      </c>
      <c r="R305" s="5" t="s">
        <v>69</v>
      </c>
      <c r="S305" s="5" t="s">
        <v>2689</v>
      </c>
      <c r="T305" s="5">
        <v>75234</v>
      </c>
      <c r="U305" s="8">
        <v>42030</v>
      </c>
      <c r="V305" s="29" t="str">
        <f>TEXT(Table_1[[#This Row],[Order Date]], "DDD")</f>
        <v>Mon</v>
      </c>
      <c r="W305" s="8">
        <v>42032</v>
      </c>
      <c r="X305" s="7">
        <f>Table_1[[#This Row],[Ship Date]]-Table_1[[#This Row],[Order Date]]</f>
        <v>2</v>
      </c>
      <c r="Y305" s="15">
        <v>-46.92</v>
      </c>
      <c r="Z305" s="5">
        <v>5</v>
      </c>
      <c r="AA305" s="15">
        <v>27.76</v>
      </c>
      <c r="AB305" s="5">
        <v>88105</v>
      </c>
      <c r="AC305" s="5">
        <f>IF(COUNTIF($AB$2:AB305, AB305) = 1, 1, 0)</f>
        <v>1</v>
      </c>
      <c r="AD305" s="15">
        <f>'Formated Data'!$G305-'Formated Data'!$E305</f>
        <v>4.9600000000000009</v>
      </c>
      <c r="AE305" s="5" t="str" cm="1">
        <f t="array" ref="AE305">_xlfn.IFS('Formated Data'!$Q305="Central","Chris",'Formated Data'!$Q305="East","Erin",'Formated Data'!$Q305="South","Sam",'Formated Data'!$Q305="West","William")</f>
        <v>Chris</v>
      </c>
    </row>
    <row r="306" spans="1:31" ht="15.75" customHeight="1" x14ac:dyDescent="0.45">
      <c r="A306" s="5">
        <v>2795</v>
      </c>
      <c r="B306" s="5">
        <f>IF(COUNTIF($A$2:A306, A306) = 1, 1, 0)</f>
        <v>1</v>
      </c>
      <c r="C306" s="5" t="s">
        <v>2688</v>
      </c>
      <c r="D306" s="5" t="s">
        <v>30</v>
      </c>
      <c r="E306" s="6">
        <v>0.04</v>
      </c>
      <c r="F306" s="6" t="str">
        <f>IF(Table_1[[#This Row],[Discount]] &gt; 0, "After Discount", " No Discount")</f>
        <v>After Discount</v>
      </c>
      <c r="G306" s="6">
        <v>3.57</v>
      </c>
      <c r="H306" s="6">
        <v>4.17</v>
      </c>
      <c r="I306" s="5" t="s">
        <v>9</v>
      </c>
      <c r="J306" s="5" t="s">
        <v>39</v>
      </c>
      <c r="K306" s="5" t="s">
        <v>24</v>
      </c>
      <c r="L306" s="5" t="s">
        <v>79</v>
      </c>
      <c r="M306" s="5" t="s">
        <v>50</v>
      </c>
      <c r="N306" s="5" t="s">
        <v>82</v>
      </c>
      <c r="O306" s="6">
        <v>0.59</v>
      </c>
      <c r="P306" s="5" t="s">
        <v>3</v>
      </c>
      <c r="Q306" s="5" t="s">
        <v>70</v>
      </c>
      <c r="R306" s="5" t="s">
        <v>126</v>
      </c>
      <c r="S306" s="5" t="s">
        <v>2686</v>
      </c>
      <c r="T306" s="5">
        <v>50401</v>
      </c>
      <c r="U306" s="8">
        <v>42030</v>
      </c>
      <c r="V306" s="29" t="str">
        <f>TEXT(Table_1[[#This Row],[Order Date]], "DDD")</f>
        <v>Mon</v>
      </c>
      <c r="W306" s="8">
        <v>42032</v>
      </c>
      <c r="X306" s="7">
        <f>Table_1[[#This Row],[Ship Date]]-Table_1[[#This Row],[Order Date]]</f>
        <v>2</v>
      </c>
      <c r="Y306" s="15">
        <v>-69.91</v>
      </c>
      <c r="Z306" s="5">
        <v>8</v>
      </c>
      <c r="AA306" s="15">
        <v>30.9</v>
      </c>
      <c r="AB306" s="5">
        <v>87556</v>
      </c>
      <c r="AC306" s="5">
        <f>IF(COUNTIF($AB$2:AB306, AB306) = 1, 1, 0)</f>
        <v>1</v>
      </c>
      <c r="AD306" s="15">
        <f>'Formated Data'!$G306-'Formated Data'!$E306</f>
        <v>3.53</v>
      </c>
      <c r="AE306" s="5" t="str" cm="1">
        <f t="array" ref="AE306">_xlfn.IFS('Formated Data'!$Q306="Central","Chris",'Formated Data'!$Q306="East","Erin",'Formated Data'!$Q306="South","Sam",'Formated Data'!$Q306="West","William")</f>
        <v>Chris</v>
      </c>
    </row>
    <row r="307" spans="1:31" ht="15.75" customHeight="1" x14ac:dyDescent="0.45">
      <c r="A307" s="5">
        <v>2795</v>
      </c>
      <c r="B307" s="5">
        <f>IF(COUNTIF($A$2:A307, A307) = 1, 1, 0)</f>
        <v>0</v>
      </c>
      <c r="C307" s="5" t="s">
        <v>2688</v>
      </c>
      <c r="D307" s="5" t="s">
        <v>30</v>
      </c>
      <c r="E307" s="6">
        <v>0.05</v>
      </c>
      <c r="F307" s="6" t="str">
        <f>IF(Table_1[[#This Row],[Discount]] &gt; 0, "After Discount", " No Discount")</f>
        <v>After Discount</v>
      </c>
      <c r="G307" s="6">
        <v>200.99</v>
      </c>
      <c r="H307" s="6">
        <v>4.2</v>
      </c>
      <c r="I307" s="5" t="s">
        <v>9</v>
      </c>
      <c r="J307" s="5" t="s">
        <v>39</v>
      </c>
      <c r="K307" s="5" t="s">
        <v>7</v>
      </c>
      <c r="L307" s="5" t="s">
        <v>6</v>
      </c>
      <c r="M307" s="5" t="s">
        <v>5</v>
      </c>
      <c r="N307" s="5" t="s">
        <v>176</v>
      </c>
      <c r="O307" s="6">
        <v>0.59</v>
      </c>
      <c r="P307" s="5" t="s">
        <v>3</v>
      </c>
      <c r="Q307" s="5" t="s">
        <v>70</v>
      </c>
      <c r="R307" s="5" t="s">
        <v>126</v>
      </c>
      <c r="S307" s="5" t="s">
        <v>2686</v>
      </c>
      <c r="T307" s="5">
        <v>50401</v>
      </c>
      <c r="U307" s="8">
        <v>42030</v>
      </c>
      <c r="V307" s="29" t="str">
        <f>TEXT(Table_1[[#This Row],[Order Date]], "DDD")</f>
        <v>Mon</v>
      </c>
      <c r="W307" s="8">
        <v>42034</v>
      </c>
      <c r="X307" s="7">
        <f>Table_1[[#This Row],[Ship Date]]-Table_1[[#This Row],[Order Date]]</f>
        <v>4</v>
      </c>
      <c r="Y307" s="15">
        <v>1630.5252</v>
      </c>
      <c r="Z307" s="5">
        <v>14</v>
      </c>
      <c r="AA307" s="15">
        <v>2363.08</v>
      </c>
      <c r="AB307" s="5">
        <v>87556</v>
      </c>
      <c r="AC307" s="5">
        <f>IF(COUNTIF($AB$2:AB307, AB307) = 1, 1, 0)</f>
        <v>0</v>
      </c>
      <c r="AD307" s="15">
        <f>'Formated Data'!$G307-'Formated Data'!$E307</f>
        <v>200.94</v>
      </c>
      <c r="AE307" s="5" t="str" cm="1">
        <f t="array" ref="AE307">_xlfn.IFS('Formated Data'!$Q307="Central","Chris",'Formated Data'!$Q307="East","Erin",'Formated Data'!$Q307="South","Sam",'Formated Data'!$Q307="West","William")</f>
        <v>Chris</v>
      </c>
    </row>
    <row r="308" spans="1:31" ht="15.75" customHeight="1" x14ac:dyDescent="0.45">
      <c r="A308" s="5">
        <v>2795</v>
      </c>
      <c r="B308" s="5">
        <f>IF(COUNTIF($A$2:A308, A308) = 1, 1, 0)</f>
        <v>0</v>
      </c>
      <c r="C308" s="5" t="s">
        <v>2688</v>
      </c>
      <c r="D308" s="5" t="s">
        <v>30</v>
      </c>
      <c r="E308" s="6">
        <v>7.0000000000000007E-2</v>
      </c>
      <c r="F308" s="6" t="str">
        <f>IF(Table_1[[#This Row],[Discount]] &gt; 0, "After Discount", " No Discount")</f>
        <v>After Discount</v>
      </c>
      <c r="G308" s="6">
        <v>195.99</v>
      </c>
      <c r="H308" s="6">
        <v>8.99</v>
      </c>
      <c r="I308" s="5" t="s">
        <v>9</v>
      </c>
      <c r="J308" s="5" t="s">
        <v>39</v>
      </c>
      <c r="K308" s="5" t="s">
        <v>7</v>
      </c>
      <c r="L308" s="5" t="s">
        <v>6</v>
      </c>
      <c r="M308" s="5" t="s">
        <v>5</v>
      </c>
      <c r="N308" s="5" t="s">
        <v>2687</v>
      </c>
      <c r="O308" s="6">
        <v>0.57999999999999996</v>
      </c>
      <c r="P308" s="5" t="s">
        <v>3</v>
      </c>
      <c r="Q308" s="5" t="s">
        <v>70</v>
      </c>
      <c r="R308" s="5" t="s">
        <v>126</v>
      </c>
      <c r="S308" s="5" t="s">
        <v>2686</v>
      </c>
      <c r="T308" s="5">
        <v>50401</v>
      </c>
      <c r="U308" s="8">
        <v>42030</v>
      </c>
      <c r="V308" s="29" t="str">
        <f>TEXT(Table_1[[#This Row],[Order Date]], "DDD")</f>
        <v>Mon</v>
      </c>
      <c r="W308" s="8">
        <v>42030</v>
      </c>
      <c r="X308" s="7">
        <f>Table_1[[#This Row],[Ship Date]]-Table_1[[#This Row],[Order Date]]</f>
        <v>0</v>
      </c>
      <c r="Y308" s="15">
        <v>-457.16</v>
      </c>
      <c r="Z308" s="5">
        <v>2</v>
      </c>
      <c r="AA308" s="15">
        <v>328.45</v>
      </c>
      <c r="AB308" s="5">
        <v>87556</v>
      </c>
      <c r="AC308" s="5">
        <f>IF(COUNTIF($AB$2:AB308, AB308) = 1, 1, 0)</f>
        <v>0</v>
      </c>
      <c r="AD308" s="15">
        <f>'Formated Data'!$G308-'Formated Data'!$E308</f>
        <v>195.92000000000002</v>
      </c>
      <c r="AE308" s="5" t="str" cm="1">
        <f t="array" ref="AE308">_xlfn.IFS('Formated Data'!$Q308="Central","Chris",'Formated Data'!$Q308="East","Erin",'Formated Data'!$Q308="South","Sam",'Formated Data'!$Q308="West","William")</f>
        <v>Chris</v>
      </c>
    </row>
    <row r="309" spans="1:31" ht="15.75" customHeight="1" x14ac:dyDescent="0.45">
      <c r="A309" s="5">
        <v>3000</v>
      </c>
      <c r="B309" s="5">
        <f>IF(COUNTIF($A$2:A309, A309) = 1, 1, 0)</f>
        <v>1</v>
      </c>
      <c r="C309" s="5" t="s">
        <v>2685</v>
      </c>
      <c r="D309" s="5" t="s">
        <v>30</v>
      </c>
      <c r="E309" s="6">
        <v>0.01</v>
      </c>
      <c r="F309" s="6" t="str">
        <f>IF(Table_1[[#This Row],[Discount]] &gt; 0, "After Discount", " No Discount")</f>
        <v>After Discount</v>
      </c>
      <c r="G309" s="6">
        <v>10.14</v>
      </c>
      <c r="H309" s="6">
        <v>2.27</v>
      </c>
      <c r="I309" s="5" t="s">
        <v>9</v>
      </c>
      <c r="J309" s="5" t="s">
        <v>8</v>
      </c>
      <c r="K309" s="5" t="s">
        <v>24</v>
      </c>
      <c r="L309" s="5" t="s">
        <v>38</v>
      </c>
      <c r="M309" s="5" t="s">
        <v>37</v>
      </c>
      <c r="N309" s="5" t="s">
        <v>2222</v>
      </c>
      <c r="O309" s="6">
        <v>0.36</v>
      </c>
      <c r="P309" s="5" t="s">
        <v>3</v>
      </c>
      <c r="Q309" s="5" t="s">
        <v>70</v>
      </c>
      <c r="R309" s="5" t="s">
        <v>160</v>
      </c>
      <c r="S309" s="5" t="s">
        <v>2684</v>
      </c>
      <c r="T309" s="5">
        <v>48342</v>
      </c>
      <c r="U309" s="8">
        <v>42030</v>
      </c>
      <c r="V309" s="29" t="str">
        <f>TEXT(Table_1[[#This Row],[Order Date]], "DDD")</f>
        <v>Mon</v>
      </c>
      <c r="W309" s="8">
        <v>42032</v>
      </c>
      <c r="X309" s="7">
        <f>Table_1[[#This Row],[Ship Date]]-Table_1[[#This Row],[Order Date]]</f>
        <v>2</v>
      </c>
      <c r="Y309" s="15">
        <v>28.152000000000001</v>
      </c>
      <c r="Z309" s="5">
        <v>4</v>
      </c>
      <c r="AA309" s="15">
        <v>40.799999999999997</v>
      </c>
      <c r="AB309" s="5">
        <v>87042</v>
      </c>
      <c r="AC309" s="5">
        <f>IF(COUNTIF($AB$2:AB309, AB309) = 1, 1, 0)</f>
        <v>1</v>
      </c>
      <c r="AD309" s="15">
        <f>'Formated Data'!$G309-'Formated Data'!$E309</f>
        <v>10.130000000000001</v>
      </c>
      <c r="AE309" s="5" t="str" cm="1">
        <f t="array" ref="AE309">_xlfn.IFS('Formated Data'!$Q309="Central","Chris",'Formated Data'!$Q309="East","Erin",'Formated Data'!$Q309="South","Sam",'Formated Data'!$Q309="West","William")</f>
        <v>Chris</v>
      </c>
    </row>
    <row r="310" spans="1:31" ht="15.75" customHeight="1" x14ac:dyDescent="0.45">
      <c r="A310" s="5">
        <v>3307</v>
      </c>
      <c r="B310" s="5">
        <f>IF(COUNTIF($A$2:A310, A310) = 1, 1, 0)</f>
        <v>1</v>
      </c>
      <c r="C310" s="5" t="s">
        <v>2683</v>
      </c>
      <c r="D310" s="5" t="s">
        <v>30</v>
      </c>
      <c r="E310" s="6">
        <v>7.0000000000000007E-2</v>
      </c>
      <c r="F310" s="6" t="str">
        <f>IF(Table_1[[#This Row],[Discount]] &gt; 0, "After Discount", " No Discount")</f>
        <v>After Discount</v>
      </c>
      <c r="G310" s="6">
        <v>16.739999999999998</v>
      </c>
      <c r="H310" s="6">
        <v>7.04</v>
      </c>
      <c r="I310" s="5" t="s">
        <v>9</v>
      </c>
      <c r="J310" s="5" t="s">
        <v>51</v>
      </c>
      <c r="K310" s="5" t="s">
        <v>24</v>
      </c>
      <c r="L310" s="5" t="s">
        <v>23</v>
      </c>
      <c r="M310" s="5" t="s">
        <v>5</v>
      </c>
      <c r="N310" s="5" t="s">
        <v>2682</v>
      </c>
      <c r="O310" s="6">
        <v>0.81</v>
      </c>
      <c r="P310" s="5" t="s">
        <v>3</v>
      </c>
      <c r="Q310" s="5" t="s">
        <v>2</v>
      </c>
      <c r="R310" s="5" t="s">
        <v>240</v>
      </c>
      <c r="S310" s="5" t="s">
        <v>2681</v>
      </c>
      <c r="T310" s="5">
        <v>1001</v>
      </c>
      <c r="U310" s="8">
        <v>42030</v>
      </c>
      <c r="V310" s="29" t="str">
        <f>TEXT(Table_1[[#This Row],[Order Date]], "DDD")</f>
        <v>Mon</v>
      </c>
      <c r="W310" s="8">
        <v>42037</v>
      </c>
      <c r="X310" s="7">
        <f>Table_1[[#This Row],[Ship Date]]-Table_1[[#This Row],[Order Date]]</f>
        <v>7</v>
      </c>
      <c r="Y310" s="15">
        <v>-114.2</v>
      </c>
      <c r="Z310" s="5">
        <v>5</v>
      </c>
      <c r="AA310" s="15">
        <v>80.58</v>
      </c>
      <c r="AB310" s="5">
        <v>90462</v>
      </c>
      <c r="AC310" s="5">
        <f>IF(COUNTIF($AB$2:AB310, AB310) = 1, 1, 0)</f>
        <v>1</v>
      </c>
      <c r="AD310" s="15">
        <f>'Formated Data'!$G310-'Formated Data'!$E310</f>
        <v>16.669999999999998</v>
      </c>
      <c r="AE310" s="5" t="str" cm="1">
        <f t="array" ref="AE310">_xlfn.IFS('Formated Data'!$Q310="Central","Chris",'Formated Data'!$Q310="East","Erin",'Formated Data'!$Q310="South","Sam",'Formated Data'!$Q310="West","William")</f>
        <v>Erin</v>
      </c>
    </row>
    <row r="311" spans="1:31" ht="15.75" customHeight="1" x14ac:dyDescent="0.45">
      <c r="A311" s="5">
        <v>3311</v>
      </c>
      <c r="B311" s="5">
        <f>IF(COUNTIF($A$2:A311, A311) = 1, 1, 0)</f>
        <v>1</v>
      </c>
      <c r="C311" s="5" t="s">
        <v>2680</v>
      </c>
      <c r="D311" s="5" t="s">
        <v>30</v>
      </c>
      <c r="E311" s="6">
        <v>0.06</v>
      </c>
      <c r="F311" s="6" t="str">
        <f>IF(Table_1[[#This Row],[Discount]] &gt; 0, "After Discount", " No Discount")</f>
        <v>After Discount</v>
      </c>
      <c r="G311" s="6">
        <v>6.45</v>
      </c>
      <c r="H311" s="6">
        <v>1.34</v>
      </c>
      <c r="I311" s="5" t="s">
        <v>9</v>
      </c>
      <c r="J311" s="5" t="s">
        <v>51</v>
      </c>
      <c r="K311" s="5" t="s">
        <v>24</v>
      </c>
      <c r="L311" s="5" t="s">
        <v>38</v>
      </c>
      <c r="M311" s="5" t="s">
        <v>37</v>
      </c>
      <c r="N311" s="5" t="s">
        <v>2679</v>
      </c>
      <c r="O311" s="6">
        <v>0.36</v>
      </c>
      <c r="P311" s="5" t="s">
        <v>3</v>
      </c>
      <c r="Q311" s="5" t="s">
        <v>2</v>
      </c>
      <c r="R311" s="5" t="s">
        <v>240</v>
      </c>
      <c r="S311" s="5" t="s">
        <v>397</v>
      </c>
      <c r="T311" s="5">
        <v>1890</v>
      </c>
      <c r="U311" s="8">
        <v>42030</v>
      </c>
      <c r="V311" s="29" t="str">
        <f>TEXT(Table_1[[#This Row],[Order Date]], "DDD")</f>
        <v>Mon</v>
      </c>
      <c r="W311" s="8">
        <v>42035</v>
      </c>
      <c r="X311" s="7">
        <f>Table_1[[#This Row],[Ship Date]]-Table_1[[#This Row],[Order Date]]</f>
        <v>5</v>
      </c>
      <c r="Y311" s="15">
        <v>39.426600000000001</v>
      </c>
      <c r="Z311" s="5">
        <v>9</v>
      </c>
      <c r="AA311" s="15">
        <v>57.14</v>
      </c>
      <c r="AB311" s="5">
        <v>90462</v>
      </c>
      <c r="AC311" s="5">
        <f>IF(COUNTIF($AB$2:AB311, AB311) = 1, 1, 0)</f>
        <v>0</v>
      </c>
      <c r="AD311" s="15">
        <f>'Formated Data'!$G311-'Formated Data'!$E311</f>
        <v>6.3900000000000006</v>
      </c>
      <c r="AE311" s="5" t="str" cm="1">
        <f t="array" ref="AE311">_xlfn.IFS('Formated Data'!$Q311="Central","Chris",'Formated Data'!$Q311="East","Erin",'Formated Data'!$Q311="South","Sam",'Formated Data'!$Q311="West","William")</f>
        <v>Erin</v>
      </c>
    </row>
    <row r="312" spans="1:31" ht="15.75" customHeight="1" x14ac:dyDescent="0.45">
      <c r="A312" s="5">
        <v>3314</v>
      </c>
      <c r="B312" s="5">
        <f>IF(COUNTIF($A$2:A312, A312) = 1, 1, 0)</f>
        <v>1</v>
      </c>
      <c r="C312" s="5" t="s">
        <v>2678</v>
      </c>
      <c r="D312" s="5" t="s">
        <v>30</v>
      </c>
      <c r="E312" s="6">
        <v>0.05</v>
      </c>
      <c r="F312" s="6" t="str">
        <f>IF(Table_1[[#This Row],[Discount]] &gt; 0, "After Discount", " No Discount")</f>
        <v>After Discount</v>
      </c>
      <c r="G312" s="6">
        <v>122.99</v>
      </c>
      <c r="H312" s="6">
        <v>70.2</v>
      </c>
      <c r="I312" s="5" t="s">
        <v>119</v>
      </c>
      <c r="J312" s="5" t="s">
        <v>51</v>
      </c>
      <c r="K312" s="5" t="s">
        <v>29</v>
      </c>
      <c r="L312" s="5" t="s">
        <v>153</v>
      </c>
      <c r="M312" s="5" t="s">
        <v>152</v>
      </c>
      <c r="N312" s="5" t="s">
        <v>451</v>
      </c>
      <c r="O312" s="6">
        <v>0.74</v>
      </c>
      <c r="P312" s="5" t="s">
        <v>3</v>
      </c>
      <c r="Q312" s="5" t="s">
        <v>2</v>
      </c>
      <c r="R312" s="5" t="s">
        <v>236</v>
      </c>
      <c r="S312" s="5" t="s">
        <v>1620</v>
      </c>
      <c r="T312" s="5">
        <v>7024</v>
      </c>
      <c r="U312" s="8">
        <v>42030</v>
      </c>
      <c r="V312" s="29" t="str">
        <f>TEXT(Table_1[[#This Row],[Order Date]], "DDD")</f>
        <v>Mon</v>
      </c>
      <c r="W312" s="8">
        <v>42034</v>
      </c>
      <c r="X312" s="7">
        <f>Table_1[[#This Row],[Ship Date]]-Table_1[[#This Row],[Order Date]]</f>
        <v>4</v>
      </c>
      <c r="Y312" s="15">
        <v>-722.23</v>
      </c>
      <c r="Z312" s="5">
        <v>4</v>
      </c>
      <c r="AA312" s="15">
        <v>498.31</v>
      </c>
      <c r="AB312" s="5">
        <v>90462</v>
      </c>
      <c r="AC312" s="5">
        <f>IF(COUNTIF($AB$2:AB312, AB312) = 1, 1, 0)</f>
        <v>0</v>
      </c>
      <c r="AD312" s="15">
        <f>'Formated Data'!$G312-'Formated Data'!$E312</f>
        <v>122.94</v>
      </c>
      <c r="AE312" s="5" t="str" cm="1">
        <f t="array" ref="AE312">_xlfn.IFS('Formated Data'!$Q312="Central","Chris",'Formated Data'!$Q312="East","Erin",'Formated Data'!$Q312="South","Sam",'Formated Data'!$Q312="West","William")</f>
        <v>Erin</v>
      </c>
    </row>
    <row r="313" spans="1:31" ht="15.75" customHeight="1" x14ac:dyDescent="0.45">
      <c r="A313" s="5">
        <v>1946</v>
      </c>
      <c r="B313" s="5">
        <f>IF(COUNTIF($A$2:A313, A313) = 1, 1, 0)</f>
        <v>1</v>
      </c>
      <c r="C313" s="5" t="s">
        <v>2677</v>
      </c>
      <c r="D313" s="5" t="s">
        <v>72</v>
      </c>
      <c r="E313" s="6">
        <v>0.08</v>
      </c>
      <c r="F313" s="6" t="str">
        <f>IF(Table_1[[#This Row],[Discount]] &gt; 0, "After Discount", " No Discount")</f>
        <v>After Discount</v>
      </c>
      <c r="G313" s="6">
        <v>90.98</v>
      </c>
      <c r="H313" s="6">
        <v>56.2</v>
      </c>
      <c r="I313" s="5" t="s">
        <v>9</v>
      </c>
      <c r="J313" s="5" t="s">
        <v>8</v>
      </c>
      <c r="K313" s="5" t="s">
        <v>29</v>
      </c>
      <c r="L313" s="5" t="s">
        <v>28</v>
      </c>
      <c r="M313" s="5" t="s">
        <v>97</v>
      </c>
      <c r="N313" s="5" t="s">
        <v>795</v>
      </c>
      <c r="O313" s="6">
        <v>0.74</v>
      </c>
      <c r="P313" s="5" t="s">
        <v>3</v>
      </c>
      <c r="Q313" s="5" t="s">
        <v>2</v>
      </c>
      <c r="R313" s="5" t="s">
        <v>247</v>
      </c>
      <c r="S313" s="5" t="s">
        <v>2676</v>
      </c>
      <c r="T313" s="5">
        <v>15228</v>
      </c>
      <c r="U313" s="8">
        <v>42030</v>
      </c>
      <c r="V313" s="29" t="str">
        <f>TEXT(Table_1[[#This Row],[Order Date]], "DDD")</f>
        <v>Mon</v>
      </c>
      <c r="W313" s="8">
        <v>42032</v>
      </c>
      <c r="X313" s="7">
        <f>Table_1[[#This Row],[Ship Date]]-Table_1[[#This Row],[Order Date]]</f>
        <v>2</v>
      </c>
      <c r="Y313" s="15">
        <v>-1920.9336000000001</v>
      </c>
      <c r="Z313" s="5">
        <v>12</v>
      </c>
      <c r="AA313" s="15">
        <v>1058.3599999999999</v>
      </c>
      <c r="AB313" s="5">
        <v>86331</v>
      </c>
      <c r="AC313" s="5">
        <f>IF(COUNTIF($AB$2:AB313, AB313) = 1, 1, 0)</f>
        <v>1</v>
      </c>
      <c r="AD313" s="15">
        <f>'Formated Data'!$G313-'Formated Data'!$E313</f>
        <v>90.9</v>
      </c>
      <c r="AE313" s="5" t="str" cm="1">
        <f t="array" ref="AE313">_xlfn.IFS('Formated Data'!$Q313="Central","Chris",'Formated Data'!$Q313="East","Erin",'Formated Data'!$Q313="South","Sam",'Formated Data'!$Q313="West","William")</f>
        <v>Erin</v>
      </c>
    </row>
    <row r="314" spans="1:31" ht="15.75" customHeight="1" x14ac:dyDescent="0.45">
      <c r="A314" s="5">
        <v>1946</v>
      </c>
      <c r="B314" s="5">
        <f>IF(COUNTIF($A$2:A314, A314) = 1, 1, 0)</f>
        <v>0</v>
      </c>
      <c r="C314" s="5" t="s">
        <v>2677</v>
      </c>
      <c r="D314" s="5" t="s">
        <v>72</v>
      </c>
      <c r="E314" s="6">
        <v>7.0000000000000007E-2</v>
      </c>
      <c r="F314" s="6" t="str">
        <f>IF(Table_1[[#This Row],[Discount]] &gt; 0, "After Discount", " No Discount")</f>
        <v>After Discount</v>
      </c>
      <c r="G314" s="6">
        <v>5.98</v>
      </c>
      <c r="H314" s="6">
        <v>5.35</v>
      </c>
      <c r="I314" s="5" t="s">
        <v>9</v>
      </c>
      <c r="J314" s="5" t="s">
        <v>8</v>
      </c>
      <c r="K314" s="5" t="s">
        <v>24</v>
      </c>
      <c r="L314" s="5" t="s">
        <v>38</v>
      </c>
      <c r="M314" s="5" t="s">
        <v>5</v>
      </c>
      <c r="N314" s="5" t="s">
        <v>808</v>
      </c>
      <c r="O314" s="6">
        <v>0.4</v>
      </c>
      <c r="P314" s="5" t="s">
        <v>3</v>
      </c>
      <c r="Q314" s="5" t="s">
        <v>2</v>
      </c>
      <c r="R314" s="5" t="s">
        <v>247</v>
      </c>
      <c r="S314" s="5" t="s">
        <v>2676</v>
      </c>
      <c r="T314" s="5">
        <v>15228</v>
      </c>
      <c r="U314" s="8">
        <v>42030</v>
      </c>
      <c r="V314" s="29" t="str">
        <f>TEXT(Table_1[[#This Row],[Order Date]], "DDD")</f>
        <v>Mon</v>
      </c>
      <c r="W314" s="8">
        <v>42032</v>
      </c>
      <c r="X314" s="7">
        <f>Table_1[[#This Row],[Ship Date]]-Table_1[[#This Row],[Order Date]]</f>
        <v>2</v>
      </c>
      <c r="Y314" s="15">
        <v>-37.175199999999997</v>
      </c>
      <c r="Z314" s="5">
        <v>3</v>
      </c>
      <c r="AA314" s="15">
        <v>18.309999999999999</v>
      </c>
      <c r="AB314" s="5">
        <v>86331</v>
      </c>
      <c r="AC314" s="5">
        <f>IF(COUNTIF($AB$2:AB314, AB314) = 1, 1, 0)</f>
        <v>0</v>
      </c>
      <c r="AD314" s="15">
        <f>'Formated Data'!$G314-'Formated Data'!$E314</f>
        <v>5.91</v>
      </c>
      <c r="AE314" s="5" t="str" cm="1">
        <f t="array" ref="AE314">_xlfn.IFS('Formated Data'!$Q314="Central","Chris",'Formated Data'!$Q314="East","Erin",'Formated Data'!$Q314="South","Sam",'Formated Data'!$Q314="West","William")</f>
        <v>Erin</v>
      </c>
    </row>
    <row r="315" spans="1:31" ht="15.75" customHeight="1" x14ac:dyDescent="0.45">
      <c r="A315" s="5">
        <v>3361</v>
      </c>
      <c r="B315" s="5">
        <f>IF(COUNTIF($A$2:A315, A315) = 1, 1, 0)</f>
        <v>1</v>
      </c>
      <c r="C315" s="5" t="s">
        <v>562</v>
      </c>
      <c r="D315" s="5" t="s">
        <v>72</v>
      </c>
      <c r="E315" s="6">
        <v>0.04</v>
      </c>
      <c r="F315" s="6" t="str">
        <f>IF(Table_1[[#This Row],[Discount]] &gt; 0, "After Discount", " No Discount")</f>
        <v>After Discount</v>
      </c>
      <c r="G315" s="6">
        <v>7.96</v>
      </c>
      <c r="H315" s="6">
        <v>4.95</v>
      </c>
      <c r="I315" s="5" t="s">
        <v>9</v>
      </c>
      <c r="J315" s="5" t="s">
        <v>16</v>
      </c>
      <c r="K315" s="5" t="s">
        <v>29</v>
      </c>
      <c r="L315" s="5" t="s">
        <v>28</v>
      </c>
      <c r="M315" s="5" t="s">
        <v>5</v>
      </c>
      <c r="N315" s="5" t="s">
        <v>371</v>
      </c>
      <c r="O315" s="6">
        <v>0.41</v>
      </c>
      <c r="P315" s="5" t="s">
        <v>3</v>
      </c>
      <c r="Q315" s="5" t="s">
        <v>70</v>
      </c>
      <c r="R315" s="5" t="s">
        <v>147</v>
      </c>
      <c r="S315" s="5" t="s">
        <v>560</v>
      </c>
      <c r="T315" s="5">
        <v>53095</v>
      </c>
      <c r="U315" s="8">
        <v>42030</v>
      </c>
      <c r="V315" s="29" t="str">
        <f>TEXT(Table_1[[#This Row],[Order Date]], "DDD")</f>
        <v>Mon</v>
      </c>
      <c r="W315" s="8">
        <v>42030</v>
      </c>
      <c r="X315" s="7">
        <f>Table_1[[#This Row],[Ship Date]]-Table_1[[#This Row],[Order Date]]</f>
        <v>0</v>
      </c>
      <c r="Y315" s="15">
        <v>-7.73</v>
      </c>
      <c r="Z315" s="5">
        <v>15</v>
      </c>
      <c r="AA315" s="15">
        <v>116.11</v>
      </c>
      <c r="AB315" s="5">
        <v>91436</v>
      </c>
      <c r="AC315" s="5">
        <f>IF(COUNTIF($AB$2:AB315, AB315) = 1, 1, 0)</f>
        <v>1</v>
      </c>
      <c r="AD315" s="15">
        <f>'Formated Data'!$G315-'Formated Data'!$E315</f>
        <v>7.92</v>
      </c>
      <c r="AE315" s="5" t="str" cm="1">
        <f t="array" ref="AE315">_xlfn.IFS('Formated Data'!$Q315="Central","Chris",'Formated Data'!$Q315="East","Erin",'Formated Data'!$Q315="South","Sam",'Formated Data'!$Q315="West","William")</f>
        <v>Chris</v>
      </c>
    </row>
    <row r="316" spans="1:31" ht="15.75" customHeight="1" x14ac:dyDescent="0.45">
      <c r="A316" s="5">
        <v>2264</v>
      </c>
      <c r="B316" s="5">
        <f>IF(COUNTIF($A$2:A316, A316) = 1, 1, 0)</f>
        <v>1</v>
      </c>
      <c r="C316" s="5" t="s">
        <v>2675</v>
      </c>
      <c r="D316" s="5" t="s">
        <v>10</v>
      </c>
      <c r="E316" s="6">
        <v>0.09</v>
      </c>
      <c r="F316" s="6" t="str">
        <f>IF(Table_1[[#This Row],[Discount]] &gt; 0, "After Discount", " No Discount")</f>
        <v>After Discount</v>
      </c>
      <c r="G316" s="6">
        <v>207.48</v>
      </c>
      <c r="H316" s="6">
        <v>0.99</v>
      </c>
      <c r="I316" s="5" t="s">
        <v>9</v>
      </c>
      <c r="J316" s="5" t="s">
        <v>39</v>
      </c>
      <c r="K316" s="5" t="s">
        <v>24</v>
      </c>
      <c r="L316" s="5" t="s">
        <v>45</v>
      </c>
      <c r="M316" s="5" t="s">
        <v>5</v>
      </c>
      <c r="N316" s="5" t="s">
        <v>2674</v>
      </c>
      <c r="O316" s="6">
        <v>0.55000000000000004</v>
      </c>
      <c r="P316" s="5" t="s">
        <v>3</v>
      </c>
      <c r="Q316" s="5" t="s">
        <v>70</v>
      </c>
      <c r="R316" s="5" t="s">
        <v>168</v>
      </c>
      <c r="S316" s="5" t="s">
        <v>2673</v>
      </c>
      <c r="T316" s="5">
        <v>64804</v>
      </c>
      <c r="U316" s="8">
        <v>42030</v>
      </c>
      <c r="V316" s="29" t="str">
        <f>TEXT(Table_1[[#This Row],[Order Date]], "DDD")</f>
        <v>Mon</v>
      </c>
      <c r="W316" s="8">
        <v>42033</v>
      </c>
      <c r="X316" s="7">
        <f>Table_1[[#This Row],[Ship Date]]-Table_1[[#This Row],[Order Date]]</f>
        <v>3</v>
      </c>
      <c r="Y316" s="15">
        <v>359.83</v>
      </c>
      <c r="Z316" s="5">
        <v>3</v>
      </c>
      <c r="AA316" s="15">
        <v>577.75</v>
      </c>
      <c r="AB316" s="5">
        <v>86611</v>
      </c>
      <c r="AC316" s="5">
        <f>IF(COUNTIF($AB$2:AB316, AB316) = 1, 1, 0)</f>
        <v>1</v>
      </c>
      <c r="AD316" s="15">
        <f>'Formated Data'!$G316-'Formated Data'!$E316</f>
        <v>207.39</v>
      </c>
      <c r="AE316" s="5" t="str" cm="1">
        <f t="array" ref="AE316">_xlfn.IFS('Formated Data'!$Q316="Central","Chris",'Formated Data'!$Q316="East","Erin",'Formated Data'!$Q316="South","Sam",'Formated Data'!$Q316="West","William")</f>
        <v>Chris</v>
      </c>
    </row>
    <row r="317" spans="1:31" ht="15.75" customHeight="1" x14ac:dyDescent="0.45">
      <c r="A317" s="5">
        <v>483</v>
      </c>
      <c r="B317" s="5">
        <f>IF(COUNTIF($A$2:A317, A317) = 1, 1, 0)</f>
        <v>1</v>
      </c>
      <c r="C317" s="5" t="s">
        <v>1464</v>
      </c>
      <c r="D317" s="5" t="s">
        <v>123</v>
      </c>
      <c r="E317" s="6">
        <v>0.03</v>
      </c>
      <c r="F317" s="6" t="str">
        <f>IF(Table_1[[#This Row],[Discount]] &gt; 0, "After Discount", " No Discount")</f>
        <v>After Discount</v>
      </c>
      <c r="G317" s="6">
        <v>11.97</v>
      </c>
      <c r="H317" s="6">
        <v>4.9800000000000004</v>
      </c>
      <c r="I317" s="5" t="s">
        <v>9</v>
      </c>
      <c r="J317" s="5" t="s">
        <v>39</v>
      </c>
      <c r="K317" s="5" t="s">
        <v>24</v>
      </c>
      <c r="L317" s="5" t="s">
        <v>45</v>
      </c>
      <c r="M317" s="5" t="s">
        <v>5</v>
      </c>
      <c r="N317" s="5" t="s">
        <v>983</v>
      </c>
      <c r="O317" s="6">
        <v>0.57999999999999996</v>
      </c>
      <c r="P317" s="5" t="s">
        <v>3</v>
      </c>
      <c r="Q317" s="5" t="s">
        <v>70</v>
      </c>
      <c r="R317" s="5" t="s">
        <v>260</v>
      </c>
      <c r="S317" s="5" t="s">
        <v>1463</v>
      </c>
      <c r="T317" s="5">
        <v>60543</v>
      </c>
      <c r="U317" s="8">
        <v>42031</v>
      </c>
      <c r="V317" s="29" t="str">
        <f>TEXT(Table_1[[#This Row],[Order Date]], "DDD")</f>
        <v>Tue</v>
      </c>
      <c r="W317" s="8">
        <v>42032</v>
      </c>
      <c r="X317" s="7">
        <f>Table_1[[#This Row],[Ship Date]]-Table_1[[#This Row],[Order Date]]</f>
        <v>1</v>
      </c>
      <c r="Y317" s="15">
        <v>-18.190000000000001</v>
      </c>
      <c r="Z317" s="5">
        <v>6</v>
      </c>
      <c r="AA317" s="15">
        <v>73.180000000000007</v>
      </c>
      <c r="AB317" s="5">
        <v>90353</v>
      </c>
      <c r="AC317" s="5">
        <f>IF(COUNTIF($AB$2:AB317, AB317) = 1, 1, 0)</f>
        <v>1</v>
      </c>
      <c r="AD317" s="15">
        <f>'Formated Data'!$G317-'Formated Data'!$E317</f>
        <v>11.940000000000001</v>
      </c>
      <c r="AE317" s="5" t="str" cm="1">
        <f t="array" ref="AE317">_xlfn.IFS('Formated Data'!$Q317="Central","Chris",'Formated Data'!$Q317="East","Erin",'Formated Data'!$Q317="South","Sam",'Formated Data'!$Q317="West","William")</f>
        <v>Chris</v>
      </c>
    </row>
    <row r="318" spans="1:31" ht="15.75" customHeight="1" x14ac:dyDescent="0.45">
      <c r="A318" s="5">
        <v>2979</v>
      </c>
      <c r="B318" s="5">
        <f>IF(COUNTIF($A$2:A318, A318) = 1, 1, 0)</f>
        <v>1</v>
      </c>
      <c r="C318" s="5" t="s">
        <v>432</v>
      </c>
      <c r="D318" s="5" t="s">
        <v>123</v>
      </c>
      <c r="E318" s="6">
        <v>0.09</v>
      </c>
      <c r="F318" s="6" t="str">
        <f>IF(Table_1[[#This Row],[Discount]] &gt; 0, "After Discount", " No Discount")</f>
        <v>After Discount</v>
      </c>
      <c r="G318" s="6">
        <v>2.94</v>
      </c>
      <c r="H318" s="6">
        <v>0.7</v>
      </c>
      <c r="I318" s="5" t="s">
        <v>9</v>
      </c>
      <c r="J318" s="5" t="s">
        <v>39</v>
      </c>
      <c r="K318" s="5" t="s">
        <v>24</v>
      </c>
      <c r="L318" s="5" t="s">
        <v>79</v>
      </c>
      <c r="M318" s="5" t="s">
        <v>37</v>
      </c>
      <c r="N318" s="5" t="s">
        <v>420</v>
      </c>
      <c r="O318" s="6">
        <v>0.57999999999999996</v>
      </c>
      <c r="P318" s="5" t="s">
        <v>3</v>
      </c>
      <c r="Q318" s="5" t="s">
        <v>70</v>
      </c>
      <c r="R318" s="5" t="s">
        <v>430</v>
      </c>
      <c r="S318" s="5" t="s">
        <v>429</v>
      </c>
      <c r="T318" s="5">
        <v>58601</v>
      </c>
      <c r="U318" s="8">
        <v>42031</v>
      </c>
      <c r="V318" s="29" t="str">
        <f>TEXT(Table_1[[#This Row],[Order Date]], "DDD")</f>
        <v>Tue</v>
      </c>
      <c r="W318" s="8">
        <v>42032</v>
      </c>
      <c r="X318" s="7">
        <f>Table_1[[#This Row],[Ship Date]]-Table_1[[#This Row],[Order Date]]</f>
        <v>1</v>
      </c>
      <c r="Y318" s="15">
        <v>6.3840000000000003</v>
      </c>
      <c r="Z318" s="5">
        <v>9</v>
      </c>
      <c r="AA318" s="15">
        <v>25.22</v>
      </c>
      <c r="AB318" s="5">
        <v>86544</v>
      </c>
      <c r="AC318" s="5">
        <f>IF(COUNTIF($AB$2:AB318, AB318) = 1, 1, 0)</f>
        <v>1</v>
      </c>
      <c r="AD318" s="15">
        <f>'Formated Data'!$G318-'Formated Data'!$E318</f>
        <v>2.85</v>
      </c>
      <c r="AE318" s="5" t="str" cm="1">
        <f t="array" ref="AE318">_xlfn.IFS('Formated Data'!$Q318="Central","Chris",'Formated Data'!$Q318="East","Erin",'Formated Data'!$Q318="South","Sam",'Formated Data'!$Q318="West","William")</f>
        <v>Chris</v>
      </c>
    </row>
    <row r="319" spans="1:31" ht="15.75" customHeight="1" x14ac:dyDescent="0.45">
      <c r="A319" s="5">
        <v>2980</v>
      </c>
      <c r="B319" s="5">
        <f>IF(COUNTIF($A$2:A319, A319) = 1, 1, 0)</f>
        <v>1</v>
      </c>
      <c r="C319" s="5" t="s">
        <v>755</v>
      </c>
      <c r="D319" s="5" t="s">
        <v>123</v>
      </c>
      <c r="E319" s="6">
        <v>0.03</v>
      </c>
      <c r="F319" s="6" t="str">
        <f>IF(Table_1[[#This Row],[Discount]] &gt; 0, "After Discount", " No Discount")</f>
        <v>After Discount</v>
      </c>
      <c r="G319" s="6">
        <v>43.98</v>
      </c>
      <c r="H319" s="6">
        <v>8.99</v>
      </c>
      <c r="I319" s="5" t="s">
        <v>9</v>
      </c>
      <c r="J319" s="5" t="s">
        <v>39</v>
      </c>
      <c r="K319" s="5" t="s">
        <v>24</v>
      </c>
      <c r="L319" s="5" t="s">
        <v>79</v>
      </c>
      <c r="M319" s="5" t="s">
        <v>50</v>
      </c>
      <c r="N319" s="5" t="s">
        <v>2043</v>
      </c>
      <c r="O319" s="6">
        <v>0.57999999999999996</v>
      </c>
      <c r="P319" s="5" t="s">
        <v>3</v>
      </c>
      <c r="Q319" s="5" t="s">
        <v>2</v>
      </c>
      <c r="R319" s="5" t="s">
        <v>13</v>
      </c>
      <c r="S319" s="5" t="s">
        <v>753</v>
      </c>
      <c r="T319" s="5">
        <v>44870</v>
      </c>
      <c r="U319" s="8">
        <v>42031</v>
      </c>
      <c r="V319" s="29" t="str">
        <f>TEXT(Table_1[[#This Row],[Order Date]], "DDD")</f>
        <v>Tue</v>
      </c>
      <c r="W319" s="8">
        <v>42033</v>
      </c>
      <c r="X319" s="7">
        <f>Table_1[[#This Row],[Ship Date]]-Table_1[[#This Row],[Order Date]]</f>
        <v>2</v>
      </c>
      <c r="Y319" s="15">
        <v>274.0788</v>
      </c>
      <c r="Z319" s="5">
        <v>10</v>
      </c>
      <c r="AA319" s="15">
        <v>454.4</v>
      </c>
      <c r="AB319" s="5">
        <v>86544</v>
      </c>
      <c r="AC319" s="5">
        <f>IF(COUNTIF($AB$2:AB319, AB319) = 1, 1, 0)</f>
        <v>0</v>
      </c>
      <c r="AD319" s="15">
        <f>'Formated Data'!$G319-'Formated Data'!$E319</f>
        <v>43.949999999999996</v>
      </c>
      <c r="AE319" s="5" t="str" cm="1">
        <f t="array" ref="AE319">_xlfn.IFS('Formated Data'!$Q319="Central","Chris",'Formated Data'!$Q319="East","Erin",'Formated Data'!$Q319="South","Sam",'Formated Data'!$Q319="West","William")</f>
        <v>Erin</v>
      </c>
    </row>
    <row r="320" spans="1:31" ht="15.75" customHeight="1" x14ac:dyDescent="0.45">
      <c r="A320" s="5">
        <v>2980</v>
      </c>
      <c r="B320" s="5">
        <f>IF(COUNTIF($A$2:A320, A320) = 1, 1, 0)</f>
        <v>0</v>
      </c>
      <c r="C320" s="5" t="s">
        <v>755</v>
      </c>
      <c r="D320" s="5" t="s">
        <v>123</v>
      </c>
      <c r="E320" s="6">
        <v>0.06</v>
      </c>
      <c r="F320" s="6" t="str">
        <f>IF(Table_1[[#This Row],[Discount]] &gt; 0, "After Discount", " No Discount")</f>
        <v>After Discount</v>
      </c>
      <c r="G320" s="6">
        <v>1.1399999999999999</v>
      </c>
      <c r="H320" s="6">
        <v>0.7</v>
      </c>
      <c r="I320" s="5" t="s">
        <v>9</v>
      </c>
      <c r="J320" s="5" t="s">
        <v>39</v>
      </c>
      <c r="K320" s="5" t="s">
        <v>24</v>
      </c>
      <c r="L320" s="5" t="s">
        <v>61</v>
      </c>
      <c r="M320" s="5" t="s">
        <v>37</v>
      </c>
      <c r="N320" s="5" t="s">
        <v>2604</v>
      </c>
      <c r="O320" s="6">
        <v>0.38</v>
      </c>
      <c r="P320" s="5" t="s">
        <v>3</v>
      </c>
      <c r="Q320" s="5" t="s">
        <v>2</v>
      </c>
      <c r="R320" s="5" t="s">
        <v>13</v>
      </c>
      <c r="S320" s="5" t="s">
        <v>753</v>
      </c>
      <c r="T320" s="5">
        <v>44870</v>
      </c>
      <c r="U320" s="8">
        <v>42031</v>
      </c>
      <c r="V320" s="29" t="str">
        <f>TEXT(Table_1[[#This Row],[Order Date]], "DDD")</f>
        <v>Tue</v>
      </c>
      <c r="W320" s="8">
        <v>42034</v>
      </c>
      <c r="X320" s="7">
        <f>Table_1[[#This Row],[Ship Date]]-Table_1[[#This Row],[Order Date]]</f>
        <v>3</v>
      </c>
      <c r="Y320" s="15">
        <v>-3.782</v>
      </c>
      <c r="Z320" s="5">
        <v>13</v>
      </c>
      <c r="AA320" s="15">
        <v>14.53</v>
      </c>
      <c r="AB320" s="5">
        <v>86544</v>
      </c>
      <c r="AC320" s="5">
        <f>IF(COUNTIF($AB$2:AB320, AB320) = 1, 1, 0)</f>
        <v>0</v>
      </c>
      <c r="AD320" s="15">
        <f>'Formated Data'!$G320-'Formated Data'!$E320</f>
        <v>1.0799999999999998</v>
      </c>
      <c r="AE320" s="5" t="str" cm="1">
        <f t="array" ref="AE320">_xlfn.IFS('Formated Data'!$Q320="Central","Chris",'Formated Data'!$Q320="East","Erin",'Formated Data'!$Q320="South","Sam",'Formated Data'!$Q320="West","William")</f>
        <v>Erin</v>
      </c>
    </row>
    <row r="321" spans="1:31" ht="15.75" customHeight="1" x14ac:dyDescent="0.45">
      <c r="A321" s="5">
        <v>2254</v>
      </c>
      <c r="B321" s="5">
        <f>IF(COUNTIF($A$2:A321, A321) = 1, 1, 0)</f>
        <v>1</v>
      </c>
      <c r="C321" s="5" t="s">
        <v>1410</v>
      </c>
      <c r="D321" s="5" t="s">
        <v>30</v>
      </c>
      <c r="E321" s="6">
        <v>0.1</v>
      </c>
      <c r="F321" s="6" t="str">
        <f>IF(Table_1[[#This Row],[Discount]] &gt; 0, "After Discount", " No Discount")</f>
        <v>After Discount</v>
      </c>
      <c r="G321" s="6">
        <v>6.3</v>
      </c>
      <c r="H321" s="6">
        <v>0.5</v>
      </c>
      <c r="I321" s="5" t="s">
        <v>9</v>
      </c>
      <c r="J321" s="5" t="s">
        <v>39</v>
      </c>
      <c r="K321" s="5" t="s">
        <v>24</v>
      </c>
      <c r="L321" s="5" t="s">
        <v>144</v>
      </c>
      <c r="M321" s="5" t="s">
        <v>5</v>
      </c>
      <c r="N321" s="5" t="s">
        <v>570</v>
      </c>
      <c r="O321" s="6">
        <v>0.39</v>
      </c>
      <c r="P321" s="5" t="s">
        <v>3</v>
      </c>
      <c r="Q321" s="5" t="s">
        <v>21</v>
      </c>
      <c r="R321" s="5" t="s">
        <v>365</v>
      </c>
      <c r="S321" s="5" t="s">
        <v>1409</v>
      </c>
      <c r="T321" s="5">
        <v>42003</v>
      </c>
      <c r="U321" s="8">
        <v>42031</v>
      </c>
      <c r="V321" s="29" t="str">
        <f>TEXT(Table_1[[#This Row],[Order Date]], "DDD")</f>
        <v>Tue</v>
      </c>
      <c r="W321" s="8">
        <v>42036</v>
      </c>
      <c r="X321" s="7">
        <f>Table_1[[#This Row],[Ship Date]]-Table_1[[#This Row],[Order Date]]</f>
        <v>5</v>
      </c>
      <c r="Y321" s="15">
        <v>-464.28199999999998</v>
      </c>
      <c r="Z321" s="5">
        <v>12</v>
      </c>
      <c r="AA321" s="15">
        <v>68.72</v>
      </c>
      <c r="AB321" s="5">
        <v>89278</v>
      </c>
      <c r="AC321" s="5">
        <f>IF(COUNTIF($AB$2:AB321, AB321) = 1, 1, 0)</f>
        <v>1</v>
      </c>
      <c r="AD321" s="15">
        <f>'Formated Data'!$G321-'Formated Data'!$E321</f>
        <v>6.2</v>
      </c>
      <c r="AE321" s="5" t="str" cm="1">
        <f t="array" ref="AE321">_xlfn.IFS('Formated Data'!$Q321="Central","Chris",'Formated Data'!$Q321="East","Erin",'Formated Data'!$Q321="South","Sam",'Formated Data'!$Q321="West","William")</f>
        <v>Sam</v>
      </c>
    </row>
    <row r="322" spans="1:31" ht="15.75" customHeight="1" x14ac:dyDescent="0.45">
      <c r="A322" s="5">
        <v>2178</v>
      </c>
      <c r="B322" s="5">
        <f>IF(COUNTIF($A$2:A322, A322) = 1, 1, 0)</f>
        <v>1</v>
      </c>
      <c r="C322" s="5" t="s">
        <v>2672</v>
      </c>
      <c r="D322" s="5" t="s">
        <v>72</v>
      </c>
      <c r="E322" s="6">
        <v>0.08</v>
      </c>
      <c r="F322" s="6" t="str">
        <f>IF(Table_1[[#This Row],[Discount]] &gt; 0, "After Discount", " No Discount")</f>
        <v>After Discount</v>
      </c>
      <c r="G322" s="6">
        <v>2.94</v>
      </c>
      <c r="H322" s="6">
        <v>0.96</v>
      </c>
      <c r="I322" s="5" t="s">
        <v>9</v>
      </c>
      <c r="J322" s="5" t="s">
        <v>51</v>
      </c>
      <c r="K322" s="5" t="s">
        <v>24</v>
      </c>
      <c r="L322" s="5" t="s">
        <v>79</v>
      </c>
      <c r="M322" s="5" t="s">
        <v>37</v>
      </c>
      <c r="N322" s="5" t="s">
        <v>1055</v>
      </c>
      <c r="O322" s="6">
        <v>0.57999999999999996</v>
      </c>
      <c r="P322" s="5" t="s">
        <v>3</v>
      </c>
      <c r="Q322" s="5" t="s">
        <v>2</v>
      </c>
      <c r="R322" s="5" t="s">
        <v>240</v>
      </c>
      <c r="S322" s="5" t="s">
        <v>2671</v>
      </c>
      <c r="T322" s="5">
        <v>1610</v>
      </c>
      <c r="U322" s="8">
        <v>42031</v>
      </c>
      <c r="V322" s="29" t="str">
        <f>TEXT(Table_1[[#This Row],[Order Date]], "DDD")</f>
        <v>Tue</v>
      </c>
      <c r="W322" s="8">
        <v>42033</v>
      </c>
      <c r="X322" s="7">
        <f>Table_1[[#This Row],[Ship Date]]-Table_1[[#This Row],[Order Date]]</f>
        <v>2</v>
      </c>
      <c r="Y322" s="15">
        <v>-1.18</v>
      </c>
      <c r="Z322" s="5">
        <v>9</v>
      </c>
      <c r="AA322" s="15">
        <v>25.35</v>
      </c>
      <c r="AB322" s="5">
        <v>89465</v>
      </c>
      <c r="AC322" s="5">
        <f>IF(COUNTIF($AB$2:AB322, AB322) = 1, 1, 0)</f>
        <v>1</v>
      </c>
      <c r="AD322" s="15">
        <f>'Formated Data'!$G322-'Formated Data'!$E322</f>
        <v>2.86</v>
      </c>
      <c r="AE322" s="5" t="str" cm="1">
        <f t="array" ref="AE322">_xlfn.IFS('Formated Data'!$Q322="Central","Chris",'Formated Data'!$Q322="East","Erin",'Formated Data'!$Q322="South","Sam",'Formated Data'!$Q322="West","William")</f>
        <v>Erin</v>
      </c>
    </row>
    <row r="323" spans="1:31" ht="15.75" customHeight="1" x14ac:dyDescent="0.45">
      <c r="A323" s="5">
        <v>3347</v>
      </c>
      <c r="B323" s="5">
        <f>IF(COUNTIF($A$2:A323, A323) = 1, 1, 0)</f>
        <v>0</v>
      </c>
      <c r="C323" s="5" t="s">
        <v>2670</v>
      </c>
      <c r="D323" s="5" t="s">
        <v>72</v>
      </c>
      <c r="E323" s="6">
        <v>0.02</v>
      </c>
      <c r="F323" s="6" t="str">
        <f>IF(Table_1[[#This Row],[Discount]] &gt; 0, "After Discount", " No Discount")</f>
        <v>After Discount</v>
      </c>
      <c r="G323" s="6">
        <v>110.99</v>
      </c>
      <c r="H323" s="6">
        <v>2.5</v>
      </c>
      <c r="I323" s="5" t="s">
        <v>9</v>
      </c>
      <c r="J323" s="5" t="s">
        <v>8</v>
      </c>
      <c r="K323" s="5" t="s">
        <v>7</v>
      </c>
      <c r="L323" s="5" t="s">
        <v>6</v>
      </c>
      <c r="M323" s="5" t="s">
        <v>5</v>
      </c>
      <c r="N323" s="5" t="s">
        <v>1085</v>
      </c>
      <c r="O323" s="6">
        <v>0.56999999999999995</v>
      </c>
      <c r="P323" s="5" t="s">
        <v>3</v>
      </c>
      <c r="Q323" s="5" t="s">
        <v>21</v>
      </c>
      <c r="R323" s="5" t="s">
        <v>75</v>
      </c>
      <c r="S323" s="5" t="s">
        <v>2669</v>
      </c>
      <c r="T323" s="5">
        <v>33411</v>
      </c>
      <c r="U323" s="8">
        <v>42031</v>
      </c>
      <c r="V323" s="29" t="str">
        <f>TEXT(Table_1[[#This Row],[Order Date]], "DDD")</f>
        <v>Tue</v>
      </c>
      <c r="W323" s="8">
        <v>42033</v>
      </c>
      <c r="X323" s="7">
        <f>Table_1[[#This Row],[Ship Date]]-Table_1[[#This Row],[Order Date]]</f>
        <v>2</v>
      </c>
      <c r="Y323" s="15">
        <v>-39.808999999999997</v>
      </c>
      <c r="Z323" s="5">
        <v>1</v>
      </c>
      <c r="AA323" s="15">
        <v>94.3</v>
      </c>
      <c r="AB323" s="5">
        <v>89356</v>
      </c>
      <c r="AC323" s="5">
        <f>IF(COUNTIF($AB$2:AB323, AB323) = 1, 1, 0)</f>
        <v>1</v>
      </c>
      <c r="AD323" s="15">
        <f>'Formated Data'!$G323-'Formated Data'!$E323</f>
        <v>110.97</v>
      </c>
      <c r="AE323" s="5" t="str" cm="1">
        <f t="array" ref="AE323">_xlfn.IFS('Formated Data'!$Q323="Central","Chris",'Formated Data'!$Q323="East","Erin",'Formated Data'!$Q323="South","Sam",'Formated Data'!$Q323="West","William")</f>
        <v>Sam</v>
      </c>
    </row>
    <row r="324" spans="1:31" ht="15.75" customHeight="1" x14ac:dyDescent="0.45">
      <c r="A324" s="5">
        <v>129</v>
      </c>
      <c r="B324" s="5">
        <f>IF(COUNTIF($A$2:A324, A324) = 1, 1, 0)</f>
        <v>1</v>
      </c>
      <c r="C324" s="5" t="s">
        <v>854</v>
      </c>
      <c r="D324" s="5" t="s">
        <v>10</v>
      </c>
      <c r="E324" s="6">
        <v>0.02</v>
      </c>
      <c r="F324" s="6" t="str">
        <f>IF(Table_1[[#This Row],[Discount]] &gt; 0, "After Discount", " No Discount")</f>
        <v>After Discount</v>
      </c>
      <c r="G324" s="6">
        <v>1.74</v>
      </c>
      <c r="H324" s="6">
        <v>4.08</v>
      </c>
      <c r="I324" s="5" t="s">
        <v>9</v>
      </c>
      <c r="J324" s="5" t="s">
        <v>51</v>
      </c>
      <c r="K324" s="5" t="s">
        <v>29</v>
      </c>
      <c r="L324" s="5" t="s">
        <v>28</v>
      </c>
      <c r="M324" s="5" t="s">
        <v>50</v>
      </c>
      <c r="N324" s="5" t="s">
        <v>1165</v>
      </c>
      <c r="O324" s="6">
        <v>0.53</v>
      </c>
      <c r="P324" s="5" t="s">
        <v>3</v>
      </c>
      <c r="Q324" s="5" t="s">
        <v>70</v>
      </c>
      <c r="R324" s="5" t="s">
        <v>260</v>
      </c>
      <c r="S324" s="5" t="s">
        <v>852</v>
      </c>
      <c r="T324" s="5">
        <v>62002</v>
      </c>
      <c r="U324" s="8">
        <v>42031</v>
      </c>
      <c r="V324" s="29" t="str">
        <f>TEXT(Table_1[[#This Row],[Order Date]], "DDD")</f>
        <v>Tue</v>
      </c>
      <c r="W324" s="8">
        <v>42032</v>
      </c>
      <c r="X324" s="7">
        <f>Table_1[[#This Row],[Ship Date]]-Table_1[[#This Row],[Order Date]]</f>
        <v>1</v>
      </c>
      <c r="Y324" s="15">
        <v>-37.39</v>
      </c>
      <c r="Z324" s="5">
        <v>5</v>
      </c>
      <c r="AA324" s="15">
        <v>10.23</v>
      </c>
      <c r="AB324" s="5">
        <v>86693</v>
      </c>
      <c r="AC324" s="5">
        <f>IF(COUNTIF($AB$2:AB324, AB324) = 1, 1, 0)</f>
        <v>1</v>
      </c>
      <c r="AD324" s="15">
        <f>'Formated Data'!$G324-'Formated Data'!$E324</f>
        <v>1.72</v>
      </c>
      <c r="AE324" s="5" t="str" cm="1">
        <f t="array" ref="AE324">_xlfn.IFS('Formated Data'!$Q324="Central","Chris",'Formated Data'!$Q324="East","Erin",'Formated Data'!$Q324="South","Sam",'Formated Data'!$Q324="West","William")</f>
        <v>Chris</v>
      </c>
    </row>
    <row r="325" spans="1:31" ht="15.75" customHeight="1" x14ac:dyDescent="0.45">
      <c r="A325" s="5">
        <v>898</v>
      </c>
      <c r="B325" s="5">
        <f>IF(COUNTIF($A$2:A325, A325) = 1, 1, 0)</f>
        <v>0</v>
      </c>
      <c r="C325" s="5" t="s">
        <v>2668</v>
      </c>
      <c r="D325" s="5" t="s">
        <v>10</v>
      </c>
      <c r="E325" s="6">
        <v>0.02</v>
      </c>
      <c r="F325" s="6" t="str">
        <f>IF(Table_1[[#This Row],[Discount]] &gt; 0, "After Discount", " No Discount")</f>
        <v>After Discount</v>
      </c>
      <c r="G325" s="6">
        <v>12.53</v>
      </c>
      <c r="H325" s="6">
        <v>0.49</v>
      </c>
      <c r="I325" s="5" t="s">
        <v>9</v>
      </c>
      <c r="J325" s="5" t="s">
        <v>51</v>
      </c>
      <c r="K325" s="5" t="s">
        <v>24</v>
      </c>
      <c r="L325" s="5" t="s">
        <v>144</v>
      </c>
      <c r="M325" s="5" t="s">
        <v>5</v>
      </c>
      <c r="N325" s="5" t="s">
        <v>2667</v>
      </c>
      <c r="O325" s="6">
        <v>0.38</v>
      </c>
      <c r="P325" s="5" t="s">
        <v>3</v>
      </c>
      <c r="Q325" s="5" t="s">
        <v>2</v>
      </c>
      <c r="R325" s="5" t="s">
        <v>1</v>
      </c>
      <c r="S325" s="5" t="s">
        <v>302</v>
      </c>
      <c r="T325" s="5">
        <v>10039</v>
      </c>
      <c r="U325" s="8">
        <v>42031</v>
      </c>
      <c r="V325" s="29" t="str">
        <f>TEXT(Table_1[[#This Row],[Order Date]], "DDD")</f>
        <v>Tue</v>
      </c>
      <c r="W325" s="8">
        <v>42031</v>
      </c>
      <c r="X325" s="7">
        <f>Table_1[[#This Row],[Ship Date]]-Table_1[[#This Row],[Order Date]]</f>
        <v>0</v>
      </c>
      <c r="Y325" s="15">
        <v>263.39999999999998</v>
      </c>
      <c r="Z325" s="5">
        <v>47</v>
      </c>
      <c r="AA325" s="15">
        <v>594.44000000000005</v>
      </c>
      <c r="AB325" s="5">
        <v>9606</v>
      </c>
      <c r="AC325" s="5">
        <f>IF(COUNTIF($AB$2:AB325, AB325) = 1, 1, 0)</f>
        <v>1</v>
      </c>
      <c r="AD325" s="15">
        <f>'Formated Data'!$G325-'Formated Data'!$E325</f>
        <v>12.51</v>
      </c>
      <c r="AE325" s="5" t="str" cm="1">
        <f t="array" ref="AE325">_xlfn.IFS('Formated Data'!$Q325="Central","Chris",'Formated Data'!$Q325="East","Erin",'Formated Data'!$Q325="South","Sam",'Formated Data'!$Q325="West","William")</f>
        <v>Erin</v>
      </c>
    </row>
    <row r="326" spans="1:31" ht="15.75" customHeight="1" x14ac:dyDescent="0.45">
      <c r="A326" s="5">
        <v>898</v>
      </c>
      <c r="B326" s="5">
        <f>IF(COUNTIF($A$2:A326, A326) = 1, 1, 0)</f>
        <v>0</v>
      </c>
      <c r="C326" s="5" t="s">
        <v>2668</v>
      </c>
      <c r="D326" s="5" t="s">
        <v>10</v>
      </c>
      <c r="E326" s="6">
        <v>7.0000000000000007E-2</v>
      </c>
      <c r="F326" s="6" t="str">
        <f>IF(Table_1[[#This Row],[Discount]] &gt; 0, "After Discount", " No Discount")</f>
        <v>After Discount</v>
      </c>
      <c r="G326" s="6">
        <v>5.18</v>
      </c>
      <c r="H326" s="6">
        <v>2.04</v>
      </c>
      <c r="I326" s="5" t="s">
        <v>17</v>
      </c>
      <c r="J326" s="5" t="s">
        <v>51</v>
      </c>
      <c r="K326" s="5" t="s">
        <v>24</v>
      </c>
      <c r="L326" s="5" t="s">
        <v>38</v>
      </c>
      <c r="M326" s="5" t="s">
        <v>37</v>
      </c>
      <c r="N326" s="5" t="s">
        <v>1821</v>
      </c>
      <c r="O326" s="6">
        <v>0.36</v>
      </c>
      <c r="P326" s="5" t="s">
        <v>3</v>
      </c>
      <c r="Q326" s="5" t="s">
        <v>2</v>
      </c>
      <c r="R326" s="5" t="s">
        <v>1</v>
      </c>
      <c r="S326" s="5" t="s">
        <v>302</v>
      </c>
      <c r="T326" s="5">
        <v>10039</v>
      </c>
      <c r="U326" s="8">
        <v>42031</v>
      </c>
      <c r="V326" s="29" t="str">
        <f>TEXT(Table_1[[#This Row],[Order Date]], "DDD")</f>
        <v>Tue</v>
      </c>
      <c r="W326" s="8">
        <v>42033</v>
      </c>
      <c r="X326" s="7">
        <f>Table_1[[#This Row],[Ship Date]]-Table_1[[#This Row],[Order Date]]</f>
        <v>2</v>
      </c>
      <c r="Y326" s="15">
        <v>37.31</v>
      </c>
      <c r="Z326" s="5">
        <v>44</v>
      </c>
      <c r="AA326" s="15">
        <v>228.5</v>
      </c>
      <c r="AB326" s="5">
        <v>9606</v>
      </c>
      <c r="AC326" s="5">
        <f>IF(COUNTIF($AB$2:AB326, AB326) = 1, 1, 0)</f>
        <v>0</v>
      </c>
      <c r="AD326" s="15">
        <f>'Formated Data'!$G326-'Formated Data'!$E326</f>
        <v>5.1099999999999994</v>
      </c>
      <c r="AE326" s="5" t="str" cm="1">
        <f t="array" ref="AE326">_xlfn.IFS('Formated Data'!$Q326="Central","Chris",'Formated Data'!$Q326="East","Erin",'Formated Data'!$Q326="South","Sam",'Formated Data'!$Q326="West","William")</f>
        <v>Erin</v>
      </c>
    </row>
    <row r="327" spans="1:31" ht="15.75" customHeight="1" x14ac:dyDescent="0.45">
      <c r="A327" s="5">
        <v>899</v>
      </c>
      <c r="B327" s="5">
        <f>IF(COUNTIF($A$2:A327, A327) = 1, 1, 0)</f>
        <v>0</v>
      </c>
      <c r="C327" s="5" t="s">
        <v>2666</v>
      </c>
      <c r="D327" s="5" t="s">
        <v>10</v>
      </c>
      <c r="E327" s="6">
        <v>0.02</v>
      </c>
      <c r="F327" s="6" t="str">
        <f>IF(Table_1[[#This Row],[Discount]] &gt; 0, "After Discount", " No Discount")</f>
        <v>After Discount</v>
      </c>
      <c r="G327" s="6">
        <v>12.53</v>
      </c>
      <c r="H327" s="6">
        <v>0.49</v>
      </c>
      <c r="I327" s="5" t="s">
        <v>9</v>
      </c>
      <c r="J327" s="5" t="s">
        <v>51</v>
      </c>
      <c r="K327" s="5" t="s">
        <v>24</v>
      </c>
      <c r="L327" s="5" t="s">
        <v>144</v>
      </c>
      <c r="M327" s="5" t="s">
        <v>5</v>
      </c>
      <c r="N327" s="5" t="s">
        <v>2667</v>
      </c>
      <c r="O327" s="6">
        <v>0.38</v>
      </c>
      <c r="P327" s="5" t="s">
        <v>3</v>
      </c>
      <c r="Q327" s="5" t="s">
        <v>2</v>
      </c>
      <c r="R327" s="5" t="s">
        <v>247</v>
      </c>
      <c r="S327" s="5" t="s">
        <v>2665</v>
      </c>
      <c r="T327" s="5">
        <v>16602</v>
      </c>
      <c r="U327" s="8">
        <v>42031</v>
      </c>
      <c r="V327" s="29" t="str">
        <f>TEXT(Table_1[[#This Row],[Order Date]], "DDD")</f>
        <v>Tue</v>
      </c>
      <c r="W327" s="8">
        <v>42031</v>
      </c>
      <c r="X327" s="7">
        <f>Table_1[[#This Row],[Ship Date]]-Table_1[[#This Row],[Order Date]]</f>
        <v>0</v>
      </c>
      <c r="Y327" s="15">
        <v>104.7213</v>
      </c>
      <c r="Z327" s="5">
        <v>12</v>
      </c>
      <c r="AA327" s="15">
        <v>151.77000000000001</v>
      </c>
      <c r="AB327" s="5">
        <v>86264</v>
      </c>
      <c r="AC327" s="5">
        <f>IF(COUNTIF($AB$2:AB327, AB327) = 1, 1, 0)</f>
        <v>1</v>
      </c>
      <c r="AD327" s="15">
        <f>'Formated Data'!$G327-'Formated Data'!$E327</f>
        <v>12.51</v>
      </c>
      <c r="AE327" s="5" t="str" cm="1">
        <f t="array" ref="AE327">_xlfn.IFS('Formated Data'!$Q327="Central","Chris",'Formated Data'!$Q327="East","Erin",'Formated Data'!$Q327="South","Sam",'Formated Data'!$Q327="West","William")</f>
        <v>Erin</v>
      </c>
    </row>
    <row r="328" spans="1:31" ht="15.75" customHeight="1" x14ac:dyDescent="0.45">
      <c r="A328" s="5">
        <v>899</v>
      </c>
      <c r="B328" s="5">
        <f>IF(COUNTIF($A$2:A328, A328) = 1, 1, 0)</f>
        <v>0</v>
      </c>
      <c r="C328" s="5" t="s">
        <v>2666</v>
      </c>
      <c r="D328" s="5" t="s">
        <v>10</v>
      </c>
      <c r="E328" s="6">
        <v>7.0000000000000007E-2</v>
      </c>
      <c r="F328" s="6" t="str">
        <f>IF(Table_1[[#This Row],[Discount]] &gt; 0, "After Discount", " No Discount")</f>
        <v>After Discount</v>
      </c>
      <c r="G328" s="6">
        <v>5.18</v>
      </c>
      <c r="H328" s="6">
        <v>2.04</v>
      </c>
      <c r="I328" s="5" t="s">
        <v>17</v>
      </c>
      <c r="J328" s="5" t="s">
        <v>51</v>
      </c>
      <c r="K328" s="5" t="s">
        <v>24</v>
      </c>
      <c r="L328" s="5" t="s">
        <v>38</v>
      </c>
      <c r="M328" s="5" t="s">
        <v>37</v>
      </c>
      <c r="N328" s="5" t="s">
        <v>1821</v>
      </c>
      <c r="O328" s="6">
        <v>0.36</v>
      </c>
      <c r="P328" s="5" t="s">
        <v>3</v>
      </c>
      <c r="Q328" s="5" t="s">
        <v>2</v>
      </c>
      <c r="R328" s="5" t="s">
        <v>247</v>
      </c>
      <c r="S328" s="5" t="s">
        <v>2665</v>
      </c>
      <c r="T328" s="5">
        <v>16602</v>
      </c>
      <c r="U328" s="8">
        <v>42031</v>
      </c>
      <c r="V328" s="29" t="str">
        <f>TEXT(Table_1[[#This Row],[Order Date]], "DDD")</f>
        <v>Tue</v>
      </c>
      <c r="W328" s="8">
        <v>42033</v>
      </c>
      <c r="X328" s="7">
        <f>Table_1[[#This Row],[Ship Date]]-Table_1[[#This Row],[Order Date]]</f>
        <v>2</v>
      </c>
      <c r="Y328" s="15">
        <v>37.31</v>
      </c>
      <c r="Z328" s="5">
        <v>11</v>
      </c>
      <c r="AA328" s="15">
        <v>57.13</v>
      </c>
      <c r="AB328" s="5">
        <v>86264</v>
      </c>
      <c r="AC328" s="5">
        <f>IF(COUNTIF($AB$2:AB328, AB328) = 1, 1, 0)</f>
        <v>0</v>
      </c>
      <c r="AD328" s="15">
        <f>'Formated Data'!$G328-'Formated Data'!$E328</f>
        <v>5.1099999999999994</v>
      </c>
      <c r="AE328" s="5" t="str" cm="1">
        <f t="array" ref="AE328">_xlfn.IFS('Formated Data'!$Q328="Central","Chris",'Formated Data'!$Q328="East","Erin",'Formated Data'!$Q328="South","Sam",'Formated Data'!$Q328="West","William")</f>
        <v>Erin</v>
      </c>
    </row>
    <row r="329" spans="1:31" ht="15.75" customHeight="1" x14ac:dyDescent="0.45">
      <c r="A329" s="5">
        <v>1351</v>
      </c>
      <c r="B329" s="5">
        <f>IF(COUNTIF($A$2:A329, A329) = 1, 1, 0)</f>
        <v>1</v>
      </c>
      <c r="C329" s="5" t="s">
        <v>2664</v>
      </c>
      <c r="D329" s="5" t="s">
        <v>10</v>
      </c>
      <c r="E329" s="6">
        <v>0.1</v>
      </c>
      <c r="F329" s="6" t="str">
        <f>IF(Table_1[[#This Row],[Discount]] &gt; 0, "After Discount", " No Discount")</f>
        <v>After Discount</v>
      </c>
      <c r="G329" s="6">
        <v>110.99</v>
      </c>
      <c r="H329" s="6">
        <v>8.99</v>
      </c>
      <c r="I329" s="5" t="s">
        <v>17</v>
      </c>
      <c r="J329" s="5" t="s">
        <v>16</v>
      </c>
      <c r="K329" s="5" t="s">
        <v>7</v>
      </c>
      <c r="L329" s="5" t="s">
        <v>6</v>
      </c>
      <c r="M329" s="5" t="s">
        <v>5</v>
      </c>
      <c r="N329" s="5" t="s">
        <v>2663</v>
      </c>
      <c r="O329" s="6">
        <v>0.56999999999999995</v>
      </c>
      <c r="P329" s="5" t="s">
        <v>3</v>
      </c>
      <c r="Q329" s="5" t="s">
        <v>21</v>
      </c>
      <c r="R329" s="5" t="s">
        <v>75</v>
      </c>
      <c r="S329" s="5" t="s">
        <v>2662</v>
      </c>
      <c r="T329" s="5">
        <v>33063</v>
      </c>
      <c r="U329" s="8">
        <v>42031</v>
      </c>
      <c r="V329" s="29" t="str">
        <f>TEXT(Table_1[[#This Row],[Order Date]], "DDD")</f>
        <v>Tue</v>
      </c>
      <c r="W329" s="8">
        <v>42033</v>
      </c>
      <c r="X329" s="7">
        <f>Table_1[[#This Row],[Ship Date]]-Table_1[[#This Row],[Order Date]]</f>
        <v>2</v>
      </c>
      <c r="Y329" s="15">
        <v>3285.48</v>
      </c>
      <c r="Z329" s="5">
        <v>7</v>
      </c>
      <c r="AA329" s="15">
        <v>627.78</v>
      </c>
      <c r="AB329" s="5">
        <v>88232</v>
      </c>
      <c r="AC329" s="5">
        <f>IF(COUNTIF($AB$2:AB329, AB329) = 1, 1, 0)</f>
        <v>1</v>
      </c>
      <c r="AD329" s="15">
        <f>'Formated Data'!$G329-'Formated Data'!$E329</f>
        <v>110.89</v>
      </c>
      <c r="AE329" s="5" t="str" cm="1">
        <f t="array" ref="AE329">_xlfn.IFS('Formated Data'!$Q329="Central","Chris",'Formated Data'!$Q329="East","Erin",'Formated Data'!$Q329="South","Sam",'Formated Data'!$Q329="West","William")</f>
        <v>Sam</v>
      </c>
    </row>
    <row r="330" spans="1:31" ht="15.75" customHeight="1" x14ac:dyDescent="0.45">
      <c r="A330" s="5">
        <v>2281</v>
      </c>
      <c r="B330" s="5">
        <f>IF(COUNTIF($A$2:A330, A330) = 1, 1, 0)</f>
        <v>1</v>
      </c>
      <c r="C330" s="5" t="s">
        <v>2661</v>
      </c>
      <c r="D330" s="5" t="s">
        <v>10</v>
      </c>
      <c r="E330" s="6">
        <v>0.08</v>
      </c>
      <c r="F330" s="6" t="str">
        <f>IF(Table_1[[#This Row],[Discount]] &gt; 0, "After Discount", " No Discount")</f>
        <v>After Discount</v>
      </c>
      <c r="G330" s="6">
        <v>205.99</v>
      </c>
      <c r="H330" s="6">
        <v>2.5</v>
      </c>
      <c r="I330" s="5" t="s">
        <v>9</v>
      </c>
      <c r="J330" s="5" t="s">
        <v>16</v>
      </c>
      <c r="K330" s="5" t="s">
        <v>7</v>
      </c>
      <c r="L330" s="5" t="s">
        <v>6</v>
      </c>
      <c r="M330" s="5" t="s">
        <v>5</v>
      </c>
      <c r="N330" s="5" t="s">
        <v>2530</v>
      </c>
      <c r="O330" s="6">
        <v>0.59</v>
      </c>
      <c r="P330" s="5" t="s">
        <v>3</v>
      </c>
      <c r="Q330" s="5" t="s">
        <v>70</v>
      </c>
      <c r="R330" s="5" t="s">
        <v>147</v>
      </c>
      <c r="S330" s="5" t="s">
        <v>2660</v>
      </c>
      <c r="T330" s="5">
        <v>54703</v>
      </c>
      <c r="U330" s="8">
        <v>42031</v>
      </c>
      <c r="V330" s="29" t="str">
        <f>TEXT(Table_1[[#This Row],[Order Date]], "DDD")</f>
        <v>Tue</v>
      </c>
      <c r="W330" s="8">
        <v>42032</v>
      </c>
      <c r="X330" s="7">
        <f>Table_1[[#This Row],[Ship Date]]-Table_1[[#This Row],[Order Date]]</f>
        <v>1</v>
      </c>
      <c r="Y330" s="15">
        <v>997.38144</v>
      </c>
      <c r="Z330" s="5">
        <v>10</v>
      </c>
      <c r="AA330" s="15">
        <v>1610.84</v>
      </c>
      <c r="AB330" s="5">
        <v>85948</v>
      </c>
      <c r="AC330" s="5">
        <f>IF(COUNTIF($AB$2:AB330, AB330) = 1, 1, 0)</f>
        <v>1</v>
      </c>
      <c r="AD330" s="15">
        <f>'Formated Data'!$G330-'Formated Data'!$E330</f>
        <v>205.91</v>
      </c>
      <c r="AE330" s="5" t="str" cm="1">
        <f t="array" ref="AE330">_xlfn.IFS('Formated Data'!$Q330="Central","Chris",'Formated Data'!$Q330="East","Erin",'Formated Data'!$Q330="South","Sam",'Formated Data'!$Q330="West","William")</f>
        <v>Chris</v>
      </c>
    </row>
    <row r="331" spans="1:31" ht="15.75" customHeight="1" x14ac:dyDescent="0.45">
      <c r="A331" s="5">
        <v>53</v>
      </c>
      <c r="B331" s="5">
        <f>IF(COUNTIF($A$2:A331, A331) = 1, 1, 0)</f>
        <v>1</v>
      </c>
      <c r="C331" s="5" t="s">
        <v>2155</v>
      </c>
      <c r="D331" s="5" t="s">
        <v>123</v>
      </c>
      <c r="E331" s="6">
        <v>7.0000000000000007E-2</v>
      </c>
      <c r="F331" s="6" t="str">
        <f>IF(Table_1[[#This Row],[Discount]] &gt; 0, "After Discount", " No Discount")</f>
        <v>After Discount</v>
      </c>
      <c r="G331" s="6">
        <v>3502.14</v>
      </c>
      <c r="H331" s="6">
        <v>8.73</v>
      </c>
      <c r="I331" s="5" t="s">
        <v>119</v>
      </c>
      <c r="J331" s="5" t="s">
        <v>39</v>
      </c>
      <c r="K331" s="5" t="s">
        <v>7</v>
      </c>
      <c r="L331" s="5" t="s">
        <v>118</v>
      </c>
      <c r="M331" s="5" t="s">
        <v>117</v>
      </c>
      <c r="N331" s="5" t="s">
        <v>2594</v>
      </c>
      <c r="O331" s="6">
        <v>0.56999999999999995</v>
      </c>
      <c r="P331" s="5" t="s">
        <v>3</v>
      </c>
      <c r="Q331" s="5" t="s">
        <v>48</v>
      </c>
      <c r="R331" s="5" t="s">
        <v>103</v>
      </c>
      <c r="S331" s="5" t="s">
        <v>230</v>
      </c>
      <c r="T331" s="5">
        <v>98052</v>
      </c>
      <c r="U331" s="8">
        <v>42032</v>
      </c>
      <c r="V331" s="29" t="str">
        <f>TEXT(Table_1[[#This Row],[Order Date]], "DDD")</f>
        <v>Wed</v>
      </c>
      <c r="W331" s="8">
        <v>42034</v>
      </c>
      <c r="X331" s="7">
        <f>Table_1[[#This Row],[Ship Date]]-Table_1[[#This Row],[Order Date]]</f>
        <v>2</v>
      </c>
      <c r="Y331" s="15">
        <v>-6923.5991999999997</v>
      </c>
      <c r="Z331" s="5">
        <v>1</v>
      </c>
      <c r="AA331" s="15">
        <v>3267.55</v>
      </c>
      <c r="AB331" s="5">
        <v>88425</v>
      </c>
      <c r="AC331" s="5">
        <f>IF(COUNTIF($AB$2:AB331, AB331) = 1, 1, 0)</f>
        <v>1</v>
      </c>
      <c r="AD331" s="15">
        <f>'Formated Data'!$G331-'Formated Data'!$E331</f>
        <v>3502.0699999999997</v>
      </c>
      <c r="AE331" s="5" t="str" cm="1">
        <f t="array" ref="AE331">_xlfn.IFS('Formated Data'!$Q331="Central","Chris",'Formated Data'!$Q331="East","Erin",'Formated Data'!$Q331="South","Sam",'Formated Data'!$Q331="West","William")</f>
        <v>William</v>
      </c>
    </row>
    <row r="332" spans="1:31" ht="15.75" customHeight="1" x14ac:dyDescent="0.45">
      <c r="A332" s="5">
        <v>3266</v>
      </c>
      <c r="B332" s="5">
        <f>IF(COUNTIF($A$2:A332, A332) = 1, 1, 0)</f>
        <v>1</v>
      </c>
      <c r="C332" s="5" t="s">
        <v>2659</v>
      </c>
      <c r="D332" s="5" t="s">
        <v>123</v>
      </c>
      <c r="E332" s="6">
        <v>0</v>
      </c>
      <c r="F332" s="6" t="str">
        <f>IF(Table_1[[#This Row],[Discount]] &gt; 0, "After Discount", " No Discount")</f>
        <v xml:space="preserve"> No Discount</v>
      </c>
      <c r="G332" s="6">
        <v>122.99</v>
      </c>
      <c r="H332" s="6">
        <v>70.2</v>
      </c>
      <c r="I332" s="5" t="s">
        <v>119</v>
      </c>
      <c r="J332" s="5" t="s">
        <v>39</v>
      </c>
      <c r="K332" s="5" t="s">
        <v>29</v>
      </c>
      <c r="L332" s="5" t="s">
        <v>153</v>
      </c>
      <c r="M332" s="5" t="s">
        <v>152</v>
      </c>
      <c r="N332" s="5" t="s">
        <v>451</v>
      </c>
      <c r="O332" s="6">
        <v>0.74</v>
      </c>
      <c r="P332" s="5" t="s">
        <v>3</v>
      </c>
      <c r="Q332" s="5" t="s">
        <v>2</v>
      </c>
      <c r="R332" s="5" t="s">
        <v>244</v>
      </c>
      <c r="S332" s="5" t="s">
        <v>1038</v>
      </c>
      <c r="T332" s="5">
        <v>4073</v>
      </c>
      <c r="U332" s="8">
        <v>42032</v>
      </c>
      <c r="V332" s="29" t="str">
        <f>TEXT(Table_1[[#This Row],[Order Date]], "DDD")</f>
        <v>Wed</v>
      </c>
      <c r="W332" s="8">
        <v>42033</v>
      </c>
      <c r="X332" s="7">
        <f>Table_1[[#This Row],[Ship Date]]-Table_1[[#This Row],[Order Date]]</f>
        <v>1</v>
      </c>
      <c r="Y332" s="15">
        <v>-1764.29</v>
      </c>
      <c r="Z332" s="5">
        <v>14</v>
      </c>
      <c r="AA332" s="15">
        <v>1794.88</v>
      </c>
      <c r="AB332" s="5">
        <v>89836</v>
      </c>
      <c r="AC332" s="5">
        <f>IF(COUNTIF($AB$2:AB332, AB332) = 1, 1, 0)</f>
        <v>1</v>
      </c>
      <c r="AD332" s="15">
        <f>'Formated Data'!$G332-'Formated Data'!$E332</f>
        <v>122.99</v>
      </c>
      <c r="AE332" s="5" t="str" cm="1">
        <f t="array" ref="AE332">_xlfn.IFS('Formated Data'!$Q332="Central","Chris",'Formated Data'!$Q332="East","Erin",'Formated Data'!$Q332="South","Sam",'Formated Data'!$Q332="West","William")</f>
        <v>Erin</v>
      </c>
    </row>
    <row r="333" spans="1:31" ht="15.75" customHeight="1" x14ac:dyDescent="0.45">
      <c r="A333" s="5">
        <v>3269</v>
      </c>
      <c r="B333" s="5">
        <f>IF(COUNTIF($A$2:A333, A333) = 1, 1, 0)</f>
        <v>1</v>
      </c>
      <c r="C333" s="5" t="s">
        <v>2658</v>
      </c>
      <c r="D333" s="5" t="s">
        <v>123</v>
      </c>
      <c r="E333" s="6">
        <v>0.01</v>
      </c>
      <c r="F333" s="6" t="str">
        <f>IF(Table_1[[#This Row],[Discount]] &gt; 0, "After Discount", " No Discount")</f>
        <v>After Discount</v>
      </c>
      <c r="G333" s="6">
        <v>60.97</v>
      </c>
      <c r="H333" s="6">
        <v>4.5</v>
      </c>
      <c r="I333" s="5" t="s">
        <v>17</v>
      </c>
      <c r="J333" s="5" t="s">
        <v>39</v>
      </c>
      <c r="K333" s="5" t="s">
        <v>24</v>
      </c>
      <c r="L333" s="5" t="s">
        <v>45</v>
      </c>
      <c r="M333" s="5" t="s">
        <v>5</v>
      </c>
      <c r="N333" s="5" t="s">
        <v>797</v>
      </c>
      <c r="O333" s="6">
        <v>0.56000000000000005</v>
      </c>
      <c r="P333" s="5" t="s">
        <v>3</v>
      </c>
      <c r="Q333" s="5" t="s">
        <v>2</v>
      </c>
      <c r="R333" s="5" t="s">
        <v>236</v>
      </c>
      <c r="S333" s="5" t="s">
        <v>2657</v>
      </c>
      <c r="T333" s="5">
        <v>7060</v>
      </c>
      <c r="U333" s="8">
        <v>42032</v>
      </c>
      <c r="V333" s="29" t="str">
        <f>TEXT(Table_1[[#This Row],[Order Date]], "DDD")</f>
        <v>Wed</v>
      </c>
      <c r="W333" s="8">
        <v>42034</v>
      </c>
      <c r="X333" s="7">
        <f>Table_1[[#This Row],[Ship Date]]-Table_1[[#This Row],[Order Date]]</f>
        <v>2</v>
      </c>
      <c r="Y333" s="15">
        <v>527.87760000000003</v>
      </c>
      <c r="Z333" s="5">
        <v>12</v>
      </c>
      <c r="AA333" s="15">
        <v>765.04</v>
      </c>
      <c r="AB333" s="5">
        <v>89836</v>
      </c>
      <c r="AC333" s="5">
        <f>IF(COUNTIF($AB$2:AB333, AB333) = 1, 1, 0)</f>
        <v>0</v>
      </c>
      <c r="AD333" s="15">
        <f>'Formated Data'!$G333-'Formated Data'!$E333</f>
        <v>60.96</v>
      </c>
      <c r="AE333" s="5" t="str" cm="1">
        <f t="array" ref="AE333">_xlfn.IFS('Formated Data'!$Q333="Central","Chris",'Formated Data'!$Q333="East","Erin",'Formated Data'!$Q333="South","Sam",'Formated Data'!$Q333="West","William")</f>
        <v>Erin</v>
      </c>
    </row>
    <row r="334" spans="1:31" ht="15.75" customHeight="1" x14ac:dyDescent="0.45">
      <c r="A334" s="5">
        <v>24</v>
      </c>
      <c r="B334" s="5">
        <f>IF(COUNTIF($A$2:A334, A334) = 1, 1, 0)</f>
        <v>1</v>
      </c>
      <c r="C334" s="5" t="s">
        <v>2656</v>
      </c>
      <c r="D334" s="5" t="s">
        <v>56</v>
      </c>
      <c r="E334" s="6">
        <v>0.06</v>
      </c>
      <c r="F334" s="6" t="str">
        <f>IF(Table_1[[#This Row],[Discount]] &gt; 0, "After Discount", " No Discount")</f>
        <v>After Discount</v>
      </c>
      <c r="G334" s="6">
        <v>55.48</v>
      </c>
      <c r="H334" s="6">
        <v>14.3</v>
      </c>
      <c r="I334" s="5" t="s">
        <v>9</v>
      </c>
      <c r="J334" s="5" t="s">
        <v>39</v>
      </c>
      <c r="K334" s="5" t="s">
        <v>24</v>
      </c>
      <c r="L334" s="5" t="s">
        <v>38</v>
      </c>
      <c r="M334" s="5" t="s">
        <v>5</v>
      </c>
      <c r="N334" s="5" t="s">
        <v>494</v>
      </c>
      <c r="O334" s="6">
        <v>0.37</v>
      </c>
      <c r="P334" s="5" t="s">
        <v>3</v>
      </c>
      <c r="Q334" s="5" t="s">
        <v>48</v>
      </c>
      <c r="R334" s="5" t="s">
        <v>54</v>
      </c>
      <c r="S334" s="5" t="s">
        <v>2655</v>
      </c>
      <c r="T334" s="5">
        <v>92677</v>
      </c>
      <c r="U334" s="8">
        <v>42032</v>
      </c>
      <c r="V334" s="29" t="str">
        <f>TEXT(Table_1[[#This Row],[Order Date]], "DDD")</f>
        <v>Wed</v>
      </c>
      <c r="W334" s="8">
        <v>42033</v>
      </c>
      <c r="X334" s="7">
        <f>Table_1[[#This Row],[Ship Date]]-Table_1[[#This Row],[Order Date]]</f>
        <v>1</v>
      </c>
      <c r="Y334" s="15">
        <v>-28.296800000000001</v>
      </c>
      <c r="Z334" s="5">
        <v>1</v>
      </c>
      <c r="AA334" s="15">
        <v>67.489999999999995</v>
      </c>
      <c r="AB334" s="5">
        <v>87651</v>
      </c>
      <c r="AC334" s="5">
        <f>IF(COUNTIF($AB$2:AB334, AB334) = 1, 1, 0)</f>
        <v>1</v>
      </c>
      <c r="AD334" s="15">
        <f>'Formated Data'!$G334-'Formated Data'!$E334</f>
        <v>55.419999999999995</v>
      </c>
      <c r="AE334" s="5" t="str" cm="1">
        <f t="array" ref="AE334">_xlfn.IFS('Formated Data'!$Q334="Central","Chris",'Formated Data'!$Q334="East","Erin",'Formated Data'!$Q334="South","Sam",'Formated Data'!$Q334="West","William")</f>
        <v>William</v>
      </c>
    </row>
    <row r="335" spans="1:31" ht="15.75" customHeight="1" x14ac:dyDescent="0.45">
      <c r="A335" s="5">
        <v>24</v>
      </c>
      <c r="B335" s="5">
        <f>IF(COUNTIF($A$2:A335, A335) = 1, 1, 0)</f>
        <v>0</v>
      </c>
      <c r="C335" s="5" t="s">
        <v>2656</v>
      </c>
      <c r="D335" s="5" t="s">
        <v>56</v>
      </c>
      <c r="E335" s="6">
        <v>0.02</v>
      </c>
      <c r="F335" s="6" t="str">
        <f>IF(Table_1[[#This Row],[Discount]] &gt; 0, "After Discount", " No Discount")</f>
        <v>After Discount</v>
      </c>
      <c r="G335" s="6">
        <v>1.68</v>
      </c>
      <c r="H335" s="6">
        <v>1.57</v>
      </c>
      <c r="I335" s="5" t="s">
        <v>9</v>
      </c>
      <c r="J335" s="5" t="s">
        <v>39</v>
      </c>
      <c r="K335" s="5" t="s">
        <v>24</v>
      </c>
      <c r="L335" s="5" t="s">
        <v>79</v>
      </c>
      <c r="M335" s="5" t="s">
        <v>37</v>
      </c>
      <c r="N335" s="5" t="s">
        <v>384</v>
      </c>
      <c r="O335" s="6">
        <v>0.59</v>
      </c>
      <c r="P335" s="5" t="s">
        <v>3</v>
      </c>
      <c r="Q335" s="5" t="s">
        <v>48</v>
      </c>
      <c r="R335" s="5" t="s">
        <v>54</v>
      </c>
      <c r="S335" s="5" t="s">
        <v>2655</v>
      </c>
      <c r="T335" s="5">
        <v>92677</v>
      </c>
      <c r="U335" s="8">
        <v>42032</v>
      </c>
      <c r="V335" s="29" t="str">
        <f>TEXT(Table_1[[#This Row],[Order Date]], "DDD")</f>
        <v>Wed</v>
      </c>
      <c r="W335" s="8">
        <v>42034</v>
      </c>
      <c r="X335" s="7">
        <f>Table_1[[#This Row],[Ship Date]]-Table_1[[#This Row],[Order Date]]</f>
        <v>2</v>
      </c>
      <c r="Y335" s="15">
        <v>-5.3071999999999999</v>
      </c>
      <c r="Z335" s="5">
        <v>1</v>
      </c>
      <c r="AA335" s="15">
        <v>2.25</v>
      </c>
      <c r="AB335" s="5">
        <v>87651</v>
      </c>
      <c r="AC335" s="5">
        <f>IF(COUNTIF($AB$2:AB335, AB335) = 1, 1, 0)</f>
        <v>0</v>
      </c>
      <c r="AD335" s="15">
        <f>'Formated Data'!$G335-'Formated Data'!$E335</f>
        <v>1.66</v>
      </c>
      <c r="AE335" s="5" t="str" cm="1">
        <f t="array" ref="AE335">_xlfn.IFS('Formated Data'!$Q335="Central","Chris",'Formated Data'!$Q335="East","Erin",'Formated Data'!$Q335="South","Sam",'Formated Data'!$Q335="West","William")</f>
        <v>William</v>
      </c>
    </row>
    <row r="336" spans="1:31" ht="15.75" customHeight="1" x14ac:dyDescent="0.45">
      <c r="A336" s="5">
        <v>744</v>
      </c>
      <c r="B336" s="5">
        <f>IF(COUNTIF($A$2:A336, A336) = 1, 1, 0)</f>
        <v>0</v>
      </c>
      <c r="C336" s="5" t="s">
        <v>874</v>
      </c>
      <c r="D336" s="5" t="s">
        <v>30</v>
      </c>
      <c r="E336" s="6">
        <v>0.02</v>
      </c>
      <c r="F336" s="6" t="str">
        <f>IF(Table_1[[#This Row],[Discount]] &gt; 0, "After Discount", " No Discount")</f>
        <v>After Discount</v>
      </c>
      <c r="G336" s="6">
        <v>59.98</v>
      </c>
      <c r="H336" s="6">
        <v>3.99</v>
      </c>
      <c r="I336" s="5" t="s">
        <v>9</v>
      </c>
      <c r="J336" s="5" t="s">
        <v>39</v>
      </c>
      <c r="K336" s="5" t="s">
        <v>24</v>
      </c>
      <c r="L336" s="5" t="s">
        <v>45</v>
      </c>
      <c r="M336" s="5" t="s">
        <v>5</v>
      </c>
      <c r="N336" s="5" t="s">
        <v>2654</v>
      </c>
      <c r="O336" s="6">
        <v>0.56999999999999995</v>
      </c>
      <c r="P336" s="5" t="s">
        <v>3</v>
      </c>
      <c r="Q336" s="5" t="s">
        <v>48</v>
      </c>
      <c r="R336" s="5" t="s">
        <v>95</v>
      </c>
      <c r="S336" s="5" t="s">
        <v>872</v>
      </c>
      <c r="T336" s="5">
        <v>85737</v>
      </c>
      <c r="U336" s="8">
        <v>42032</v>
      </c>
      <c r="V336" s="29" t="str">
        <f>TEXT(Table_1[[#This Row],[Order Date]], "DDD")</f>
        <v>Wed</v>
      </c>
      <c r="W336" s="8">
        <v>42041</v>
      </c>
      <c r="X336" s="7">
        <f>Table_1[[#This Row],[Ship Date]]-Table_1[[#This Row],[Order Date]]</f>
        <v>9</v>
      </c>
      <c r="Y336" s="15">
        <v>-54.622</v>
      </c>
      <c r="Z336" s="5">
        <v>1</v>
      </c>
      <c r="AA336" s="15">
        <v>63.48</v>
      </c>
      <c r="AB336" s="5">
        <v>87725</v>
      </c>
      <c r="AC336" s="5">
        <f>IF(COUNTIF($AB$2:AB336, AB336) = 1, 1, 0)</f>
        <v>1</v>
      </c>
      <c r="AD336" s="15">
        <f>'Formated Data'!$G336-'Formated Data'!$E336</f>
        <v>59.959999999999994</v>
      </c>
      <c r="AE336" s="5" t="str" cm="1">
        <f t="array" ref="AE336">_xlfn.IFS('Formated Data'!$Q336="Central","Chris",'Formated Data'!$Q336="East","Erin",'Formated Data'!$Q336="South","Sam",'Formated Data'!$Q336="West","William")</f>
        <v>William</v>
      </c>
    </row>
    <row r="337" spans="1:31" ht="15.75" customHeight="1" x14ac:dyDescent="0.45">
      <c r="A337" s="5">
        <v>744</v>
      </c>
      <c r="B337" s="5">
        <f>IF(COUNTIF($A$2:A337, A337) = 1, 1, 0)</f>
        <v>0</v>
      </c>
      <c r="C337" s="5" t="s">
        <v>874</v>
      </c>
      <c r="D337" s="5" t="s">
        <v>30</v>
      </c>
      <c r="E337" s="6">
        <v>0.03</v>
      </c>
      <c r="F337" s="6" t="str">
        <f>IF(Table_1[[#This Row],[Discount]] &gt; 0, "After Discount", " No Discount")</f>
        <v>After Discount</v>
      </c>
      <c r="G337" s="6">
        <v>5.18</v>
      </c>
      <c r="H337" s="6">
        <v>5.74</v>
      </c>
      <c r="I337" s="5" t="s">
        <v>9</v>
      </c>
      <c r="J337" s="5" t="s">
        <v>39</v>
      </c>
      <c r="K337" s="5" t="s">
        <v>24</v>
      </c>
      <c r="L337" s="5" t="s">
        <v>106</v>
      </c>
      <c r="M337" s="5" t="s">
        <v>5</v>
      </c>
      <c r="N337" s="5" t="s">
        <v>1743</v>
      </c>
      <c r="O337" s="6">
        <v>0.36</v>
      </c>
      <c r="P337" s="5" t="s">
        <v>3</v>
      </c>
      <c r="Q337" s="5" t="s">
        <v>48</v>
      </c>
      <c r="R337" s="5" t="s">
        <v>95</v>
      </c>
      <c r="S337" s="5" t="s">
        <v>872</v>
      </c>
      <c r="T337" s="5">
        <v>85737</v>
      </c>
      <c r="U337" s="8">
        <v>42032</v>
      </c>
      <c r="V337" s="29" t="str">
        <f>TEXT(Table_1[[#This Row],[Order Date]], "DDD")</f>
        <v>Wed</v>
      </c>
      <c r="W337" s="8">
        <v>42036</v>
      </c>
      <c r="X337" s="7">
        <f>Table_1[[#This Row],[Ship Date]]-Table_1[[#This Row],[Order Date]]</f>
        <v>4</v>
      </c>
      <c r="Y337" s="15">
        <v>-126.81417999999999</v>
      </c>
      <c r="Z337" s="5">
        <v>9</v>
      </c>
      <c r="AA337" s="15">
        <v>47.64</v>
      </c>
      <c r="AB337" s="5">
        <v>87725</v>
      </c>
      <c r="AC337" s="5">
        <f>IF(COUNTIF($AB$2:AB337, AB337) = 1, 1, 0)</f>
        <v>0</v>
      </c>
      <c r="AD337" s="15">
        <f>'Formated Data'!$G337-'Formated Data'!$E337</f>
        <v>5.1499999999999995</v>
      </c>
      <c r="AE337" s="5" t="str" cm="1">
        <f t="array" ref="AE337">_xlfn.IFS('Formated Data'!$Q337="Central","Chris",'Formated Data'!$Q337="East","Erin",'Formated Data'!$Q337="South","Sam",'Formated Data'!$Q337="West","William")</f>
        <v>William</v>
      </c>
    </row>
    <row r="338" spans="1:31" ht="15.75" customHeight="1" x14ac:dyDescent="0.45">
      <c r="A338" s="5">
        <v>553</v>
      </c>
      <c r="B338" s="5">
        <f>IF(COUNTIF($A$2:A338, A338) = 1, 1, 0)</f>
        <v>1</v>
      </c>
      <c r="C338" s="5" t="s">
        <v>345</v>
      </c>
      <c r="D338" s="5" t="s">
        <v>72</v>
      </c>
      <c r="E338" s="6">
        <v>0</v>
      </c>
      <c r="F338" s="6" t="str">
        <f>IF(Table_1[[#This Row],[Discount]] &gt; 0, "After Discount", " No Discount")</f>
        <v xml:space="preserve"> No Discount</v>
      </c>
      <c r="G338" s="6">
        <v>6.88</v>
      </c>
      <c r="H338" s="6">
        <v>2</v>
      </c>
      <c r="I338" s="5" t="s">
        <v>17</v>
      </c>
      <c r="J338" s="5" t="s">
        <v>16</v>
      </c>
      <c r="K338" s="5" t="s">
        <v>24</v>
      </c>
      <c r="L338" s="5" t="s">
        <v>38</v>
      </c>
      <c r="M338" s="5" t="s">
        <v>37</v>
      </c>
      <c r="N338" s="5" t="s">
        <v>398</v>
      </c>
      <c r="O338" s="6">
        <v>0.39</v>
      </c>
      <c r="P338" s="5" t="s">
        <v>3</v>
      </c>
      <c r="Q338" s="5" t="s">
        <v>48</v>
      </c>
      <c r="R338" s="5" t="s">
        <v>54</v>
      </c>
      <c r="S338" s="5" t="s">
        <v>62</v>
      </c>
      <c r="T338" s="5">
        <v>90008</v>
      </c>
      <c r="U338" s="8">
        <v>42032</v>
      </c>
      <c r="V338" s="29" t="str">
        <f>TEXT(Table_1[[#This Row],[Order Date]], "DDD")</f>
        <v>Wed</v>
      </c>
      <c r="W338" s="8">
        <v>42033</v>
      </c>
      <c r="X338" s="7">
        <f>Table_1[[#This Row],[Ship Date]]-Table_1[[#This Row],[Order Date]]</f>
        <v>1</v>
      </c>
      <c r="Y338" s="15">
        <v>34.067999999999998</v>
      </c>
      <c r="Z338" s="5">
        <v>36</v>
      </c>
      <c r="AA338" s="15">
        <v>267.52999999999997</v>
      </c>
      <c r="AB338" s="5">
        <v>17155</v>
      </c>
      <c r="AC338" s="5">
        <f>IF(COUNTIF($AB$2:AB338, AB338) = 1, 1, 0)</f>
        <v>1</v>
      </c>
      <c r="AD338" s="15">
        <f>'Formated Data'!$G338-'Formated Data'!$E338</f>
        <v>6.88</v>
      </c>
      <c r="AE338" s="5" t="str" cm="1">
        <f t="array" ref="AE338">_xlfn.IFS('Formated Data'!$Q338="Central","Chris",'Formated Data'!$Q338="East","Erin",'Formated Data'!$Q338="South","Sam",'Formated Data'!$Q338="West","William")</f>
        <v>William</v>
      </c>
    </row>
    <row r="339" spans="1:31" ht="15.75" customHeight="1" x14ac:dyDescent="0.45">
      <c r="A339" s="5">
        <v>556</v>
      </c>
      <c r="B339" s="5">
        <f>IF(COUNTIF($A$2:A339, A339) = 1, 1, 0)</f>
        <v>1</v>
      </c>
      <c r="C339" s="5" t="s">
        <v>2653</v>
      </c>
      <c r="D339" s="5" t="s">
        <v>72</v>
      </c>
      <c r="E339" s="6">
        <v>0</v>
      </c>
      <c r="F339" s="6" t="str">
        <f>IF(Table_1[[#This Row],[Discount]] &gt; 0, "After Discount", " No Discount")</f>
        <v xml:space="preserve"> No Discount</v>
      </c>
      <c r="G339" s="6">
        <v>6.88</v>
      </c>
      <c r="H339" s="6">
        <v>2</v>
      </c>
      <c r="I339" s="5" t="s">
        <v>17</v>
      </c>
      <c r="J339" s="5" t="s">
        <v>16</v>
      </c>
      <c r="K339" s="5" t="s">
        <v>24</v>
      </c>
      <c r="L339" s="5" t="s">
        <v>38</v>
      </c>
      <c r="M339" s="5" t="s">
        <v>37</v>
      </c>
      <c r="N339" s="5" t="s">
        <v>398</v>
      </c>
      <c r="O339" s="6">
        <v>0.39</v>
      </c>
      <c r="P339" s="5" t="s">
        <v>3</v>
      </c>
      <c r="Q339" s="5" t="s">
        <v>48</v>
      </c>
      <c r="R339" s="5" t="s">
        <v>65</v>
      </c>
      <c r="S339" s="5" t="s">
        <v>2651</v>
      </c>
      <c r="T339" s="5">
        <v>84604</v>
      </c>
      <c r="U339" s="8">
        <v>42032</v>
      </c>
      <c r="V339" s="29" t="str">
        <f>TEXT(Table_1[[#This Row],[Order Date]], "DDD")</f>
        <v>Wed</v>
      </c>
      <c r="W339" s="8">
        <v>42033</v>
      </c>
      <c r="X339" s="7">
        <f>Table_1[[#This Row],[Ship Date]]-Table_1[[#This Row],[Order Date]]</f>
        <v>1</v>
      </c>
      <c r="Y339" s="15">
        <v>46.147199999999998</v>
      </c>
      <c r="Z339" s="5">
        <v>9</v>
      </c>
      <c r="AA339" s="15">
        <v>66.88</v>
      </c>
      <c r="AB339" s="5">
        <v>86189</v>
      </c>
      <c r="AC339" s="5">
        <f>IF(COUNTIF($AB$2:AB339, AB339) = 1, 1, 0)</f>
        <v>1</v>
      </c>
      <c r="AD339" s="15">
        <f>'Formated Data'!$G339-'Formated Data'!$E339</f>
        <v>6.88</v>
      </c>
      <c r="AE339" s="5" t="str" cm="1">
        <f t="array" ref="AE339">_xlfn.IFS('Formated Data'!$Q339="Central","Chris",'Formated Data'!$Q339="East","Erin",'Formated Data'!$Q339="South","Sam",'Formated Data'!$Q339="West","William")</f>
        <v>William</v>
      </c>
    </row>
    <row r="340" spans="1:31" ht="15.75" customHeight="1" x14ac:dyDescent="0.45">
      <c r="A340" s="5">
        <v>556</v>
      </c>
      <c r="B340" s="5">
        <f>IF(COUNTIF($A$2:A340, A340) = 1, 1, 0)</f>
        <v>0</v>
      </c>
      <c r="C340" s="5" t="s">
        <v>2653</v>
      </c>
      <c r="D340" s="5" t="s">
        <v>72</v>
      </c>
      <c r="E340" s="6">
        <v>0.03</v>
      </c>
      <c r="F340" s="6" t="str">
        <f>IF(Table_1[[#This Row],[Discount]] &gt; 0, "After Discount", " No Discount")</f>
        <v>After Discount</v>
      </c>
      <c r="G340" s="6">
        <v>32.479999999999997</v>
      </c>
      <c r="H340" s="6">
        <v>35</v>
      </c>
      <c r="I340" s="5" t="s">
        <v>17</v>
      </c>
      <c r="J340" s="5" t="s">
        <v>16</v>
      </c>
      <c r="K340" s="5" t="s">
        <v>24</v>
      </c>
      <c r="L340" s="5" t="s">
        <v>23</v>
      </c>
      <c r="M340" s="5" t="s">
        <v>42</v>
      </c>
      <c r="N340" s="5" t="s">
        <v>2652</v>
      </c>
      <c r="O340" s="6">
        <v>0.81</v>
      </c>
      <c r="P340" s="5" t="s">
        <v>3</v>
      </c>
      <c r="Q340" s="5" t="s">
        <v>48</v>
      </c>
      <c r="R340" s="5" t="s">
        <v>65</v>
      </c>
      <c r="S340" s="5" t="s">
        <v>2651</v>
      </c>
      <c r="T340" s="5">
        <v>84604</v>
      </c>
      <c r="U340" s="8">
        <v>42032</v>
      </c>
      <c r="V340" s="29" t="str">
        <f>TEXT(Table_1[[#This Row],[Order Date]], "DDD")</f>
        <v>Wed</v>
      </c>
      <c r="W340" s="8">
        <v>42032</v>
      </c>
      <c r="X340" s="7">
        <f>Table_1[[#This Row],[Ship Date]]-Table_1[[#This Row],[Order Date]]</f>
        <v>0</v>
      </c>
      <c r="Y340" s="15">
        <v>-1116.3348000000001</v>
      </c>
      <c r="Z340" s="5">
        <v>8</v>
      </c>
      <c r="AA340" s="15">
        <v>274.91000000000003</v>
      </c>
      <c r="AB340" s="5">
        <v>86189</v>
      </c>
      <c r="AC340" s="5">
        <f>IF(COUNTIF($AB$2:AB340, AB340) = 1, 1, 0)</f>
        <v>0</v>
      </c>
      <c r="AD340" s="15">
        <f>'Formated Data'!$G340-'Formated Data'!$E340</f>
        <v>32.449999999999996</v>
      </c>
      <c r="AE340" s="5" t="str" cm="1">
        <f t="array" ref="AE340">_xlfn.IFS('Formated Data'!$Q340="Central","Chris",'Formated Data'!$Q340="East","Erin",'Formated Data'!$Q340="South","Sam",'Formated Data'!$Q340="West","William")</f>
        <v>William</v>
      </c>
    </row>
    <row r="341" spans="1:31" ht="15.75" customHeight="1" x14ac:dyDescent="0.45">
      <c r="A341" s="5">
        <v>1875</v>
      </c>
      <c r="B341" s="5">
        <f>IF(COUNTIF($A$2:A341, A341) = 1, 1, 0)</f>
        <v>1</v>
      </c>
      <c r="C341" s="5" t="s">
        <v>2650</v>
      </c>
      <c r="D341" s="5" t="s">
        <v>123</v>
      </c>
      <c r="E341" s="6">
        <v>0.09</v>
      </c>
      <c r="F341" s="6" t="str">
        <f>IF(Table_1[[#This Row],[Discount]] &gt; 0, "After Discount", " No Discount")</f>
        <v>After Discount</v>
      </c>
      <c r="G341" s="6">
        <v>95.99</v>
      </c>
      <c r="H341" s="6">
        <v>4.9000000000000004</v>
      </c>
      <c r="I341" s="5" t="s">
        <v>9</v>
      </c>
      <c r="J341" s="5" t="s">
        <v>8</v>
      </c>
      <c r="K341" s="5" t="s">
        <v>7</v>
      </c>
      <c r="L341" s="5" t="s">
        <v>6</v>
      </c>
      <c r="M341" s="5" t="s">
        <v>5</v>
      </c>
      <c r="N341" s="5" t="s">
        <v>1125</v>
      </c>
      <c r="O341" s="6">
        <v>0.56000000000000005</v>
      </c>
      <c r="P341" s="5" t="s">
        <v>3</v>
      </c>
      <c r="Q341" s="5" t="s">
        <v>21</v>
      </c>
      <c r="R341" s="5" t="s">
        <v>20</v>
      </c>
      <c r="S341" s="5" t="s">
        <v>2649</v>
      </c>
      <c r="T341" s="5">
        <v>23320</v>
      </c>
      <c r="U341" s="8">
        <v>42033</v>
      </c>
      <c r="V341" s="29" t="str">
        <f>TEXT(Table_1[[#This Row],[Order Date]], "DDD")</f>
        <v>Thu</v>
      </c>
      <c r="W341" s="8">
        <v>42035</v>
      </c>
      <c r="X341" s="7">
        <f>Table_1[[#This Row],[Ship Date]]-Table_1[[#This Row],[Order Date]]</f>
        <v>2</v>
      </c>
      <c r="Y341" s="15">
        <v>34.302</v>
      </c>
      <c r="Z341" s="5">
        <v>4</v>
      </c>
      <c r="AA341" s="15">
        <v>320.75</v>
      </c>
      <c r="AB341" s="5">
        <v>90899</v>
      </c>
      <c r="AC341" s="5">
        <f>IF(COUNTIF($AB$2:AB341, AB341) = 1, 1, 0)</f>
        <v>1</v>
      </c>
      <c r="AD341" s="15">
        <f>'Formated Data'!$G341-'Formated Data'!$E341</f>
        <v>95.899999999999991</v>
      </c>
      <c r="AE341" s="5" t="str" cm="1">
        <f t="array" ref="AE341">_xlfn.IFS('Formated Data'!$Q341="Central","Chris",'Formated Data'!$Q341="East","Erin",'Formated Data'!$Q341="South","Sam",'Formated Data'!$Q341="West","William")</f>
        <v>Sam</v>
      </c>
    </row>
    <row r="342" spans="1:31" ht="15.75" customHeight="1" x14ac:dyDescent="0.45">
      <c r="A342" s="5">
        <v>2265</v>
      </c>
      <c r="B342" s="5">
        <f>IF(COUNTIF($A$2:A342, A342) = 1, 1, 0)</f>
        <v>1</v>
      </c>
      <c r="C342" s="5" t="s">
        <v>2647</v>
      </c>
      <c r="D342" s="5" t="s">
        <v>123</v>
      </c>
      <c r="E342" s="6">
        <v>0.1</v>
      </c>
      <c r="F342" s="6" t="str">
        <f>IF(Table_1[[#This Row],[Discount]] &gt; 0, "After Discount", " No Discount")</f>
        <v>After Discount</v>
      </c>
      <c r="G342" s="6">
        <v>7.45</v>
      </c>
      <c r="H342" s="6">
        <v>6.28</v>
      </c>
      <c r="I342" s="5" t="s">
        <v>9</v>
      </c>
      <c r="J342" s="5" t="s">
        <v>39</v>
      </c>
      <c r="K342" s="5" t="s">
        <v>24</v>
      </c>
      <c r="L342" s="5" t="s">
        <v>106</v>
      </c>
      <c r="M342" s="5" t="s">
        <v>5</v>
      </c>
      <c r="N342" s="5" t="s">
        <v>2648</v>
      </c>
      <c r="O342" s="6">
        <v>0.4</v>
      </c>
      <c r="P342" s="5" t="s">
        <v>3</v>
      </c>
      <c r="Q342" s="5" t="s">
        <v>70</v>
      </c>
      <c r="R342" s="5" t="s">
        <v>168</v>
      </c>
      <c r="S342" s="5" t="s">
        <v>2646</v>
      </c>
      <c r="T342" s="5">
        <v>64130</v>
      </c>
      <c r="U342" s="8">
        <v>42033</v>
      </c>
      <c r="V342" s="29" t="str">
        <f>TEXT(Table_1[[#This Row],[Order Date]], "DDD")</f>
        <v>Thu</v>
      </c>
      <c r="W342" s="8">
        <v>42036</v>
      </c>
      <c r="X342" s="7">
        <f>Table_1[[#This Row],[Ship Date]]-Table_1[[#This Row],[Order Date]]</f>
        <v>3</v>
      </c>
      <c r="Y342" s="15">
        <v>-69.873999999999995</v>
      </c>
      <c r="Z342" s="5">
        <v>8</v>
      </c>
      <c r="AA342" s="15">
        <v>59.4</v>
      </c>
      <c r="AB342" s="5">
        <v>86612</v>
      </c>
      <c r="AC342" s="5">
        <f>IF(COUNTIF($AB$2:AB342, AB342) = 1, 1, 0)</f>
        <v>1</v>
      </c>
      <c r="AD342" s="15">
        <f>'Formated Data'!$G342-'Formated Data'!$E342</f>
        <v>7.3500000000000005</v>
      </c>
      <c r="AE342" s="5" t="str" cm="1">
        <f t="array" ref="AE342">_xlfn.IFS('Formated Data'!$Q342="Central","Chris",'Formated Data'!$Q342="East","Erin",'Formated Data'!$Q342="South","Sam",'Formated Data'!$Q342="West","William")</f>
        <v>Chris</v>
      </c>
    </row>
    <row r="343" spans="1:31" ht="15.75" customHeight="1" x14ac:dyDescent="0.45">
      <c r="A343" s="5">
        <v>2265</v>
      </c>
      <c r="B343" s="5">
        <f>IF(COUNTIF($A$2:A343, A343) = 1, 1, 0)</f>
        <v>0</v>
      </c>
      <c r="C343" s="5" t="s">
        <v>2647</v>
      </c>
      <c r="D343" s="5" t="s">
        <v>123</v>
      </c>
      <c r="E343" s="6">
        <v>0.01</v>
      </c>
      <c r="F343" s="6" t="str">
        <f>IF(Table_1[[#This Row],[Discount]] &gt; 0, "After Discount", " No Discount")</f>
        <v>After Discount</v>
      </c>
      <c r="G343" s="6">
        <v>6.48</v>
      </c>
      <c r="H343" s="6">
        <v>7.86</v>
      </c>
      <c r="I343" s="5" t="s">
        <v>9</v>
      </c>
      <c r="J343" s="5" t="s">
        <v>39</v>
      </c>
      <c r="K343" s="5" t="s">
        <v>24</v>
      </c>
      <c r="L343" s="5" t="s">
        <v>38</v>
      </c>
      <c r="M343" s="5" t="s">
        <v>5</v>
      </c>
      <c r="N343" s="5" t="s">
        <v>502</v>
      </c>
      <c r="O343" s="6">
        <v>0.37</v>
      </c>
      <c r="P343" s="5" t="s">
        <v>3</v>
      </c>
      <c r="Q343" s="5" t="s">
        <v>70</v>
      </c>
      <c r="R343" s="5" t="s">
        <v>168</v>
      </c>
      <c r="S343" s="5" t="s">
        <v>2646</v>
      </c>
      <c r="T343" s="5">
        <v>64130</v>
      </c>
      <c r="U343" s="8">
        <v>42033</v>
      </c>
      <c r="V343" s="29" t="str">
        <f>TEXT(Table_1[[#This Row],[Order Date]], "DDD")</f>
        <v>Thu</v>
      </c>
      <c r="W343" s="8">
        <v>42035</v>
      </c>
      <c r="X343" s="7">
        <f>Table_1[[#This Row],[Ship Date]]-Table_1[[#This Row],[Order Date]]</f>
        <v>2</v>
      </c>
      <c r="Y343" s="15">
        <v>-135.74</v>
      </c>
      <c r="Z343" s="5">
        <v>10</v>
      </c>
      <c r="AA343" s="15">
        <v>66.459999999999994</v>
      </c>
      <c r="AB343" s="5">
        <v>86612</v>
      </c>
      <c r="AC343" s="5">
        <f>IF(COUNTIF($AB$2:AB343, AB343) = 1, 1, 0)</f>
        <v>0</v>
      </c>
      <c r="AD343" s="15">
        <f>'Formated Data'!$G343-'Formated Data'!$E343</f>
        <v>6.4700000000000006</v>
      </c>
      <c r="AE343" s="5" t="str" cm="1">
        <f t="array" ref="AE343">_xlfn.IFS('Formated Data'!$Q343="Central","Chris",'Formated Data'!$Q343="East","Erin",'Formated Data'!$Q343="South","Sam",'Formated Data'!$Q343="West","William")</f>
        <v>Chris</v>
      </c>
    </row>
    <row r="344" spans="1:31" ht="15.75" customHeight="1" x14ac:dyDescent="0.45">
      <c r="A344" s="5">
        <v>699</v>
      </c>
      <c r="B344" s="5">
        <f>IF(COUNTIF($A$2:A344, A344) = 1, 1, 0)</f>
        <v>1</v>
      </c>
      <c r="C344" s="5" t="s">
        <v>63</v>
      </c>
      <c r="D344" s="5" t="s">
        <v>72</v>
      </c>
      <c r="E344" s="6">
        <v>7.0000000000000007E-2</v>
      </c>
      <c r="F344" s="6" t="str">
        <f>IF(Table_1[[#This Row],[Discount]] &gt; 0, "After Discount", " No Discount")</f>
        <v>After Discount</v>
      </c>
      <c r="G344" s="6">
        <v>5.0199999999999996</v>
      </c>
      <c r="H344" s="6">
        <v>5.14</v>
      </c>
      <c r="I344" s="5" t="s">
        <v>9</v>
      </c>
      <c r="J344" s="5" t="s">
        <v>8</v>
      </c>
      <c r="K344" s="5" t="s">
        <v>7</v>
      </c>
      <c r="L344" s="5" t="s">
        <v>15</v>
      </c>
      <c r="M344" s="5" t="s">
        <v>50</v>
      </c>
      <c r="N344" s="5" t="s">
        <v>1775</v>
      </c>
      <c r="O344" s="6">
        <v>0.79</v>
      </c>
      <c r="P344" s="5" t="s">
        <v>3</v>
      </c>
      <c r="Q344" s="5" t="s">
        <v>48</v>
      </c>
      <c r="R344" s="5" t="s">
        <v>54</v>
      </c>
      <c r="S344" s="5" t="s">
        <v>62</v>
      </c>
      <c r="T344" s="5">
        <v>90041</v>
      </c>
      <c r="U344" s="8">
        <v>42033</v>
      </c>
      <c r="V344" s="29" t="str">
        <f>TEXT(Table_1[[#This Row],[Order Date]], "DDD")</f>
        <v>Thu</v>
      </c>
      <c r="W344" s="8">
        <v>42035</v>
      </c>
      <c r="X344" s="7">
        <f>Table_1[[#This Row],[Ship Date]]-Table_1[[#This Row],[Order Date]]</f>
        <v>2</v>
      </c>
      <c r="Y344" s="15">
        <v>-168.72</v>
      </c>
      <c r="Z344" s="5">
        <v>42</v>
      </c>
      <c r="AA344" s="15">
        <v>210.1</v>
      </c>
      <c r="AB344" s="5">
        <v>32420</v>
      </c>
      <c r="AC344" s="5">
        <f>IF(COUNTIF($AB$2:AB344, AB344) = 1, 1, 0)</f>
        <v>1</v>
      </c>
      <c r="AD344" s="15">
        <f>'Formated Data'!$G344-'Formated Data'!$E344</f>
        <v>4.9499999999999993</v>
      </c>
      <c r="AE344" s="5" t="str" cm="1">
        <f t="array" ref="AE344">_xlfn.IFS('Formated Data'!$Q344="Central","Chris",'Formated Data'!$Q344="East","Erin",'Formated Data'!$Q344="South","Sam",'Formated Data'!$Q344="West","William")</f>
        <v>William</v>
      </c>
    </row>
    <row r="345" spans="1:31" ht="15.75" customHeight="1" x14ac:dyDescent="0.45">
      <c r="A345" s="5">
        <v>699</v>
      </c>
      <c r="B345" s="5">
        <f>IF(COUNTIF($A$2:A345, A345) = 1, 1, 0)</f>
        <v>0</v>
      </c>
      <c r="C345" s="5" t="s">
        <v>63</v>
      </c>
      <c r="D345" s="5" t="s">
        <v>72</v>
      </c>
      <c r="E345" s="6">
        <v>7.0000000000000007E-2</v>
      </c>
      <c r="F345" s="6" t="str">
        <f>IF(Table_1[[#This Row],[Discount]] &gt; 0, "After Discount", " No Discount")</f>
        <v>After Discount</v>
      </c>
      <c r="G345" s="6">
        <v>280.98</v>
      </c>
      <c r="H345" s="6">
        <v>57</v>
      </c>
      <c r="I345" s="5" t="s">
        <v>119</v>
      </c>
      <c r="J345" s="5" t="s">
        <v>8</v>
      </c>
      <c r="K345" s="5" t="s">
        <v>29</v>
      </c>
      <c r="L345" s="5" t="s">
        <v>153</v>
      </c>
      <c r="M345" s="5" t="s">
        <v>152</v>
      </c>
      <c r="N345" s="5" t="s">
        <v>321</v>
      </c>
      <c r="O345" s="6">
        <v>0.78</v>
      </c>
      <c r="P345" s="5" t="s">
        <v>3</v>
      </c>
      <c r="Q345" s="5" t="s">
        <v>48</v>
      </c>
      <c r="R345" s="5" t="s">
        <v>54</v>
      </c>
      <c r="S345" s="5" t="s">
        <v>62</v>
      </c>
      <c r="T345" s="5">
        <v>90041</v>
      </c>
      <c r="U345" s="8">
        <v>42033</v>
      </c>
      <c r="V345" s="29" t="str">
        <f>TEXT(Table_1[[#This Row],[Order Date]], "DDD")</f>
        <v>Thu</v>
      </c>
      <c r="W345" s="8">
        <v>42035</v>
      </c>
      <c r="X345" s="7">
        <f>Table_1[[#This Row],[Ship Date]]-Table_1[[#This Row],[Order Date]]</f>
        <v>2</v>
      </c>
      <c r="Y345" s="15">
        <v>-439.62</v>
      </c>
      <c r="Z345" s="5">
        <v>23</v>
      </c>
      <c r="AA345" s="15">
        <v>6499.87</v>
      </c>
      <c r="AB345" s="5">
        <v>32420</v>
      </c>
      <c r="AC345" s="5">
        <f>IF(COUNTIF($AB$2:AB345, AB345) = 1, 1, 0)</f>
        <v>0</v>
      </c>
      <c r="AD345" s="15">
        <f>'Formated Data'!$G345-'Formated Data'!$E345</f>
        <v>280.91000000000003</v>
      </c>
      <c r="AE345" s="5" t="str" cm="1">
        <f t="array" ref="AE345">_xlfn.IFS('Formated Data'!$Q345="Central","Chris",'Formated Data'!$Q345="East","Erin",'Formated Data'!$Q345="South","Sam",'Formated Data'!$Q345="West","William")</f>
        <v>William</v>
      </c>
    </row>
    <row r="346" spans="1:31" ht="15.75" customHeight="1" x14ac:dyDescent="0.45">
      <c r="A346" s="5">
        <v>2061</v>
      </c>
      <c r="B346" s="5">
        <f>IF(COUNTIF($A$2:A346, A346) = 1, 1, 0)</f>
        <v>1</v>
      </c>
      <c r="C346" s="5" t="s">
        <v>2645</v>
      </c>
      <c r="D346" s="5" t="s">
        <v>72</v>
      </c>
      <c r="E346" s="6">
        <v>0.02</v>
      </c>
      <c r="F346" s="6" t="str">
        <f>IF(Table_1[[#This Row],[Discount]] &gt; 0, "After Discount", " No Discount")</f>
        <v>After Discount</v>
      </c>
      <c r="G346" s="6">
        <v>240.98</v>
      </c>
      <c r="H346" s="6">
        <v>60.2</v>
      </c>
      <c r="I346" s="5" t="s">
        <v>119</v>
      </c>
      <c r="J346" s="5" t="s">
        <v>39</v>
      </c>
      <c r="K346" s="5" t="s">
        <v>29</v>
      </c>
      <c r="L346" s="5" t="s">
        <v>130</v>
      </c>
      <c r="M346" s="5" t="s">
        <v>117</v>
      </c>
      <c r="N346" s="5" t="s">
        <v>2644</v>
      </c>
      <c r="O346" s="6">
        <v>0.56000000000000005</v>
      </c>
      <c r="P346" s="5" t="s">
        <v>3</v>
      </c>
      <c r="Q346" s="5" t="s">
        <v>70</v>
      </c>
      <c r="R346" s="5" t="s">
        <v>226</v>
      </c>
      <c r="S346" s="5" t="s">
        <v>2643</v>
      </c>
      <c r="T346" s="5">
        <v>69101</v>
      </c>
      <c r="U346" s="8">
        <v>42033</v>
      </c>
      <c r="V346" s="29" t="str">
        <f>TEXT(Table_1[[#This Row],[Order Date]], "DDD")</f>
        <v>Thu</v>
      </c>
      <c r="W346" s="8">
        <v>42035</v>
      </c>
      <c r="X346" s="7">
        <f>Table_1[[#This Row],[Ship Date]]-Table_1[[#This Row],[Order Date]]</f>
        <v>2</v>
      </c>
      <c r="Y346" s="15">
        <v>-272.71319999999997</v>
      </c>
      <c r="Z346" s="5">
        <v>1</v>
      </c>
      <c r="AA346" s="15">
        <v>260.66000000000003</v>
      </c>
      <c r="AB346" s="5">
        <v>87146</v>
      </c>
      <c r="AC346" s="5">
        <f>IF(COUNTIF($AB$2:AB346, AB346) = 1, 1, 0)</f>
        <v>1</v>
      </c>
      <c r="AD346" s="15">
        <f>'Formated Data'!$G346-'Formated Data'!$E346</f>
        <v>240.95999999999998</v>
      </c>
      <c r="AE346" s="5" t="str" cm="1">
        <f t="array" ref="AE346">_xlfn.IFS('Formated Data'!$Q346="Central","Chris",'Formated Data'!$Q346="East","Erin",'Formated Data'!$Q346="South","Sam",'Formated Data'!$Q346="West","William")</f>
        <v>Chris</v>
      </c>
    </row>
    <row r="347" spans="1:31" ht="15.75" customHeight="1" x14ac:dyDescent="0.45">
      <c r="A347" s="5">
        <v>2062</v>
      </c>
      <c r="B347" s="5">
        <f>IF(COUNTIF($A$2:A347, A347) = 1, 1, 0)</f>
        <v>1</v>
      </c>
      <c r="C347" s="5" t="s">
        <v>154</v>
      </c>
      <c r="D347" s="5" t="s">
        <v>72</v>
      </c>
      <c r="E347" s="6">
        <v>0.02</v>
      </c>
      <c r="F347" s="6" t="str">
        <f>IF(Table_1[[#This Row],[Discount]] &gt; 0, "After Discount", " No Discount")</f>
        <v>After Discount</v>
      </c>
      <c r="G347" s="6">
        <v>420.98</v>
      </c>
      <c r="H347" s="6">
        <v>19.989999999999998</v>
      </c>
      <c r="I347" s="5" t="s">
        <v>9</v>
      </c>
      <c r="J347" s="5" t="s">
        <v>39</v>
      </c>
      <c r="K347" s="5" t="s">
        <v>24</v>
      </c>
      <c r="L347" s="5" t="s">
        <v>106</v>
      </c>
      <c r="M347" s="5" t="s">
        <v>5</v>
      </c>
      <c r="N347" s="5" t="s">
        <v>1994</v>
      </c>
      <c r="O347" s="6">
        <v>0.35</v>
      </c>
      <c r="P347" s="5" t="s">
        <v>3</v>
      </c>
      <c r="Q347" s="5" t="s">
        <v>21</v>
      </c>
      <c r="R347" s="5" t="s">
        <v>20</v>
      </c>
      <c r="S347" s="5" t="s">
        <v>150</v>
      </c>
      <c r="T347" s="5">
        <v>23111</v>
      </c>
      <c r="U347" s="8">
        <v>42033</v>
      </c>
      <c r="V347" s="29" t="str">
        <f>TEXT(Table_1[[#This Row],[Order Date]], "DDD")</f>
        <v>Thu</v>
      </c>
      <c r="W347" s="8">
        <v>42036</v>
      </c>
      <c r="X347" s="7">
        <f>Table_1[[#This Row],[Ship Date]]-Table_1[[#This Row],[Order Date]]</f>
        <v>3</v>
      </c>
      <c r="Y347" s="15">
        <v>-162.69399999999999</v>
      </c>
      <c r="Z347" s="5">
        <v>10</v>
      </c>
      <c r="AA347" s="15">
        <v>4249.37</v>
      </c>
      <c r="AB347" s="5">
        <v>87146</v>
      </c>
      <c r="AC347" s="5">
        <f>IF(COUNTIF($AB$2:AB347, AB347) = 1, 1, 0)</f>
        <v>0</v>
      </c>
      <c r="AD347" s="15">
        <f>'Formated Data'!$G347-'Formated Data'!$E347</f>
        <v>420.96000000000004</v>
      </c>
      <c r="AE347" s="5" t="str" cm="1">
        <f t="array" ref="AE347">_xlfn.IFS('Formated Data'!$Q347="Central","Chris",'Formated Data'!$Q347="East","Erin",'Formated Data'!$Q347="South","Sam",'Formated Data'!$Q347="West","William")</f>
        <v>Sam</v>
      </c>
    </row>
    <row r="348" spans="1:31" ht="15.75" customHeight="1" x14ac:dyDescent="0.45">
      <c r="A348" s="5">
        <v>767</v>
      </c>
      <c r="B348" s="5">
        <f>IF(COUNTIF($A$2:A348, A348) = 1, 1, 0)</f>
        <v>1</v>
      </c>
      <c r="C348" s="5" t="s">
        <v>2642</v>
      </c>
      <c r="D348" s="5" t="s">
        <v>123</v>
      </c>
      <c r="E348" s="6">
        <v>0.1</v>
      </c>
      <c r="F348" s="6" t="str">
        <f>IF(Table_1[[#This Row],[Discount]] &gt; 0, "After Discount", " No Discount")</f>
        <v>After Discount</v>
      </c>
      <c r="G348" s="6">
        <v>31.78</v>
      </c>
      <c r="H348" s="6">
        <v>1.99</v>
      </c>
      <c r="I348" s="5" t="s">
        <v>9</v>
      </c>
      <c r="J348" s="5" t="s">
        <v>39</v>
      </c>
      <c r="K348" s="5" t="s">
        <v>7</v>
      </c>
      <c r="L348" s="5" t="s">
        <v>15</v>
      </c>
      <c r="M348" s="5" t="s">
        <v>50</v>
      </c>
      <c r="N348" s="5" t="s">
        <v>2377</v>
      </c>
      <c r="O348" s="6">
        <v>0.42</v>
      </c>
      <c r="P348" s="5" t="s">
        <v>3</v>
      </c>
      <c r="Q348" s="5" t="s">
        <v>70</v>
      </c>
      <c r="R348" s="5" t="s">
        <v>260</v>
      </c>
      <c r="S348" s="5" t="s">
        <v>2641</v>
      </c>
      <c r="T348" s="5">
        <v>61201</v>
      </c>
      <c r="U348" s="8">
        <v>42034</v>
      </c>
      <c r="V348" s="29" t="str">
        <f>TEXT(Table_1[[#This Row],[Order Date]], "DDD")</f>
        <v>Fri</v>
      </c>
      <c r="W348" s="8">
        <v>42036</v>
      </c>
      <c r="X348" s="7">
        <f>Table_1[[#This Row],[Ship Date]]-Table_1[[#This Row],[Order Date]]</f>
        <v>2</v>
      </c>
      <c r="Y348" s="15">
        <v>232.2816</v>
      </c>
      <c r="Z348" s="5">
        <v>11</v>
      </c>
      <c r="AA348" s="15">
        <v>336.64</v>
      </c>
      <c r="AB348" s="5">
        <v>86279</v>
      </c>
      <c r="AC348" s="5">
        <f>IF(COUNTIF($AB$2:AB348, AB348) = 1, 1, 0)</f>
        <v>1</v>
      </c>
      <c r="AD348" s="15">
        <f>'Formated Data'!$G348-'Formated Data'!$E348</f>
        <v>31.68</v>
      </c>
      <c r="AE348" s="5" t="str" cm="1">
        <f t="array" ref="AE348">_xlfn.IFS('Formated Data'!$Q348="Central","Chris",'Formated Data'!$Q348="East","Erin",'Formated Data'!$Q348="South","Sam",'Formated Data'!$Q348="West","William")</f>
        <v>Chris</v>
      </c>
    </row>
    <row r="349" spans="1:31" ht="15.75" customHeight="1" x14ac:dyDescent="0.45">
      <c r="A349" s="5">
        <v>550</v>
      </c>
      <c r="B349" s="5">
        <f>IF(COUNTIF($A$2:A349, A349) = 1, 1, 0)</f>
        <v>1</v>
      </c>
      <c r="C349" s="5" t="s">
        <v>479</v>
      </c>
      <c r="D349" s="5" t="s">
        <v>56</v>
      </c>
      <c r="E349" s="6">
        <v>0.05</v>
      </c>
      <c r="F349" s="6" t="str">
        <f>IF(Table_1[[#This Row],[Discount]] &gt; 0, "After Discount", " No Discount")</f>
        <v>After Discount</v>
      </c>
      <c r="G349" s="6">
        <v>1.68</v>
      </c>
      <c r="H349" s="6">
        <v>1.57</v>
      </c>
      <c r="I349" s="5" t="s">
        <v>9</v>
      </c>
      <c r="J349" s="5" t="s">
        <v>39</v>
      </c>
      <c r="K349" s="5" t="s">
        <v>24</v>
      </c>
      <c r="L349" s="5" t="s">
        <v>79</v>
      </c>
      <c r="M349" s="5" t="s">
        <v>37</v>
      </c>
      <c r="N349" s="5" t="s">
        <v>384</v>
      </c>
      <c r="O349" s="6">
        <v>0.59</v>
      </c>
      <c r="P349" s="5" t="s">
        <v>3</v>
      </c>
      <c r="Q349" s="5" t="s">
        <v>70</v>
      </c>
      <c r="R349" s="5" t="s">
        <v>69</v>
      </c>
      <c r="S349" s="5" t="s">
        <v>477</v>
      </c>
      <c r="T349" s="5">
        <v>78155</v>
      </c>
      <c r="U349" s="8">
        <v>42034</v>
      </c>
      <c r="V349" s="29" t="str">
        <f>TEXT(Table_1[[#This Row],[Order Date]], "DDD")</f>
        <v>Fri</v>
      </c>
      <c r="W349" s="8">
        <v>42035</v>
      </c>
      <c r="X349" s="7">
        <f>Table_1[[#This Row],[Ship Date]]-Table_1[[#This Row],[Order Date]]</f>
        <v>1</v>
      </c>
      <c r="Y349" s="15">
        <v>-33.340000000000003</v>
      </c>
      <c r="Z349" s="5">
        <v>11</v>
      </c>
      <c r="AA349" s="15">
        <v>18.75</v>
      </c>
      <c r="AB349" s="5">
        <v>90909</v>
      </c>
      <c r="AC349" s="5">
        <f>IF(COUNTIF($AB$2:AB349, AB349) = 1, 1, 0)</f>
        <v>1</v>
      </c>
      <c r="AD349" s="15">
        <f>'Formated Data'!$G349-'Formated Data'!$E349</f>
        <v>1.63</v>
      </c>
      <c r="AE349" s="5" t="str" cm="1">
        <f t="array" ref="AE349">_xlfn.IFS('Formated Data'!$Q349="Central","Chris",'Formated Data'!$Q349="East","Erin",'Formated Data'!$Q349="South","Sam",'Formated Data'!$Q349="West","William")</f>
        <v>Chris</v>
      </c>
    </row>
    <row r="350" spans="1:31" ht="15.75" customHeight="1" x14ac:dyDescent="0.45">
      <c r="A350" s="5">
        <v>550</v>
      </c>
      <c r="B350" s="5">
        <f>IF(COUNTIF($A$2:A350, A350) = 1, 1, 0)</f>
        <v>0</v>
      </c>
      <c r="C350" s="5" t="s">
        <v>479</v>
      </c>
      <c r="D350" s="5" t="s">
        <v>56</v>
      </c>
      <c r="E350" s="6">
        <v>0.1</v>
      </c>
      <c r="F350" s="6" t="str">
        <f>IF(Table_1[[#This Row],[Discount]] &gt; 0, "After Discount", " No Discount")</f>
        <v>After Discount</v>
      </c>
      <c r="G350" s="6">
        <v>218.75</v>
      </c>
      <c r="H350" s="6">
        <v>69.64</v>
      </c>
      <c r="I350" s="5" t="s">
        <v>119</v>
      </c>
      <c r="J350" s="5" t="s">
        <v>39</v>
      </c>
      <c r="K350" s="5" t="s">
        <v>29</v>
      </c>
      <c r="L350" s="5" t="s">
        <v>165</v>
      </c>
      <c r="M350" s="5" t="s">
        <v>117</v>
      </c>
      <c r="N350" s="5" t="s">
        <v>676</v>
      </c>
      <c r="O350" s="6">
        <v>0.77</v>
      </c>
      <c r="P350" s="5" t="s">
        <v>3</v>
      </c>
      <c r="Q350" s="5" t="s">
        <v>70</v>
      </c>
      <c r="R350" s="5" t="s">
        <v>69</v>
      </c>
      <c r="S350" s="5" t="s">
        <v>477</v>
      </c>
      <c r="T350" s="5">
        <v>78155</v>
      </c>
      <c r="U350" s="8">
        <v>42034</v>
      </c>
      <c r="V350" s="29" t="str">
        <f>TEXT(Table_1[[#This Row],[Order Date]], "DDD")</f>
        <v>Fri</v>
      </c>
      <c r="W350" s="8">
        <v>42036</v>
      </c>
      <c r="X350" s="7">
        <f>Table_1[[#This Row],[Ship Date]]-Table_1[[#This Row],[Order Date]]</f>
        <v>2</v>
      </c>
      <c r="Y350" s="15">
        <v>-201.27600000000001</v>
      </c>
      <c r="Z350" s="5">
        <v>1</v>
      </c>
      <c r="AA350" s="15">
        <v>188.51</v>
      </c>
      <c r="AB350" s="5">
        <v>90909</v>
      </c>
      <c r="AC350" s="5">
        <f>IF(COUNTIF($AB$2:AB350, AB350) = 1, 1, 0)</f>
        <v>0</v>
      </c>
      <c r="AD350" s="15">
        <f>'Formated Data'!$G350-'Formated Data'!$E350</f>
        <v>218.65</v>
      </c>
      <c r="AE350" s="5" t="str" cm="1">
        <f t="array" ref="AE350">_xlfn.IFS('Formated Data'!$Q350="Central","Chris",'Formated Data'!$Q350="East","Erin",'Formated Data'!$Q350="South","Sam",'Formated Data'!$Q350="West","William")</f>
        <v>Chris</v>
      </c>
    </row>
    <row r="351" spans="1:31" ht="15.75" customHeight="1" x14ac:dyDescent="0.45">
      <c r="A351" s="5">
        <v>551</v>
      </c>
      <c r="B351" s="5">
        <f>IF(COUNTIF($A$2:A351, A351) = 1, 1, 0)</f>
        <v>1</v>
      </c>
      <c r="C351" s="5" t="s">
        <v>2640</v>
      </c>
      <c r="D351" s="5" t="s">
        <v>56</v>
      </c>
      <c r="E351" s="6">
        <v>0</v>
      </c>
      <c r="F351" s="6" t="str">
        <f>IF(Table_1[[#This Row],[Discount]] &gt; 0, "After Discount", " No Discount")</f>
        <v xml:space="preserve"> No Discount</v>
      </c>
      <c r="G351" s="6">
        <v>15.04</v>
      </c>
      <c r="H351" s="6">
        <v>1.97</v>
      </c>
      <c r="I351" s="5" t="s">
        <v>9</v>
      </c>
      <c r="J351" s="5" t="s">
        <v>39</v>
      </c>
      <c r="K351" s="5" t="s">
        <v>24</v>
      </c>
      <c r="L351" s="5" t="s">
        <v>38</v>
      </c>
      <c r="M351" s="5" t="s">
        <v>37</v>
      </c>
      <c r="N351" s="5" t="s">
        <v>1183</v>
      </c>
      <c r="O351" s="6">
        <v>0.39</v>
      </c>
      <c r="P351" s="5" t="s">
        <v>3</v>
      </c>
      <c r="Q351" s="5" t="s">
        <v>70</v>
      </c>
      <c r="R351" s="5" t="s">
        <v>69</v>
      </c>
      <c r="S351" s="5" t="s">
        <v>2639</v>
      </c>
      <c r="T351" s="5">
        <v>75090</v>
      </c>
      <c r="U351" s="8">
        <v>42034</v>
      </c>
      <c r="V351" s="29" t="str">
        <f>TEXT(Table_1[[#This Row],[Order Date]], "DDD")</f>
        <v>Fri</v>
      </c>
      <c r="W351" s="8">
        <v>42036</v>
      </c>
      <c r="X351" s="7">
        <f>Table_1[[#This Row],[Ship Date]]-Table_1[[#This Row],[Order Date]]</f>
        <v>2</v>
      </c>
      <c r="Y351" s="15">
        <v>21.514199999999999</v>
      </c>
      <c r="Z351" s="5">
        <v>2</v>
      </c>
      <c r="AA351" s="15">
        <v>31.18</v>
      </c>
      <c r="AB351" s="5">
        <v>90909</v>
      </c>
      <c r="AC351" s="5">
        <f>IF(COUNTIF($AB$2:AB351, AB351) = 1, 1, 0)</f>
        <v>0</v>
      </c>
      <c r="AD351" s="15">
        <f>'Formated Data'!$G351-'Formated Data'!$E351</f>
        <v>15.04</v>
      </c>
      <c r="AE351" s="5" t="str" cm="1">
        <f t="array" ref="AE351">_xlfn.IFS('Formated Data'!$Q351="Central","Chris",'Formated Data'!$Q351="East","Erin",'Formated Data'!$Q351="South","Sam",'Formated Data'!$Q351="West","William")</f>
        <v>Chris</v>
      </c>
    </row>
    <row r="352" spans="1:31" ht="15.75" customHeight="1" x14ac:dyDescent="0.45">
      <c r="A352" s="5">
        <v>1442</v>
      </c>
      <c r="B352" s="5">
        <f>IF(COUNTIF($A$2:A352, A352) = 1, 1, 0)</f>
        <v>1</v>
      </c>
      <c r="C352" s="5" t="s">
        <v>170</v>
      </c>
      <c r="D352" s="5" t="s">
        <v>30</v>
      </c>
      <c r="E352" s="6">
        <v>0.02</v>
      </c>
      <c r="F352" s="6" t="str">
        <f>IF(Table_1[[#This Row],[Discount]] &gt; 0, "After Discount", " No Discount")</f>
        <v>After Discount</v>
      </c>
      <c r="G352" s="6">
        <v>15.99</v>
      </c>
      <c r="H352" s="6">
        <v>13.18</v>
      </c>
      <c r="I352" s="5" t="s">
        <v>17</v>
      </c>
      <c r="J352" s="5" t="s">
        <v>39</v>
      </c>
      <c r="K352" s="5" t="s">
        <v>24</v>
      </c>
      <c r="L352" s="5" t="s">
        <v>106</v>
      </c>
      <c r="M352" s="5" t="s">
        <v>5</v>
      </c>
      <c r="N352" s="5" t="s">
        <v>844</v>
      </c>
      <c r="O352" s="6">
        <v>0.37</v>
      </c>
      <c r="P352" s="5" t="s">
        <v>3</v>
      </c>
      <c r="Q352" s="5" t="s">
        <v>70</v>
      </c>
      <c r="R352" s="5" t="s">
        <v>168</v>
      </c>
      <c r="S352" s="5" t="s">
        <v>167</v>
      </c>
      <c r="T352" s="5">
        <v>65807</v>
      </c>
      <c r="U352" s="8">
        <v>42034</v>
      </c>
      <c r="V352" s="29" t="str">
        <f>TEXT(Table_1[[#This Row],[Order Date]], "DDD")</f>
        <v>Fri</v>
      </c>
      <c r="W352" s="8">
        <v>42038</v>
      </c>
      <c r="X352" s="7">
        <f>Table_1[[#This Row],[Ship Date]]-Table_1[[#This Row],[Order Date]]</f>
        <v>4</v>
      </c>
      <c r="Y352" s="15">
        <v>-76.992500000000007</v>
      </c>
      <c r="Z352" s="5">
        <v>7</v>
      </c>
      <c r="AA352" s="15">
        <v>123.03</v>
      </c>
      <c r="AB352" s="5">
        <v>89077</v>
      </c>
      <c r="AC352" s="5">
        <f>IF(COUNTIF($AB$2:AB352, AB352) = 1, 1, 0)</f>
        <v>1</v>
      </c>
      <c r="AD352" s="15">
        <f>'Formated Data'!$G352-'Formated Data'!$E352</f>
        <v>15.97</v>
      </c>
      <c r="AE352" s="5" t="str" cm="1">
        <f t="array" ref="AE352">_xlfn.IFS('Formated Data'!$Q352="Central","Chris",'Formated Data'!$Q352="East","Erin",'Formated Data'!$Q352="South","Sam",'Formated Data'!$Q352="West","William")</f>
        <v>Chris</v>
      </c>
    </row>
    <row r="353" spans="1:31" ht="15.75" customHeight="1" x14ac:dyDescent="0.45">
      <c r="A353" s="5">
        <v>1442</v>
      </c>
      <c r="B353" s="5">
        <f>IF(COUNTIF($A$2:A353, A353) = 1, 1, 0)</f>
        <v>0</v>
      </c>
      <c r="C353" s="5" t="s">
        <v>170</v>
      </c>
      <c r="D353" s="5" t="s">
        <v>30</v>
      </c>
      <c r="E353" s="6">
        <v>0.09</v>
      </c>
      <c r="F353" s="6" t="str">
        <f>IF(Table_1[[#This Row],[Discount]] &gt; 0, "After Discount", " No Discount")</f>
        <v>After Discount</v>
      </c>
      <c r="G353" s="6">
        <v>46.94</v>
      </c>
      <c r="H353" s="6">
        <v>6.77</v>
      </c>
      <c r="I353" s="5" t="s">
        <v>17</v>
      </c>
      <c r="J353" s="5" t="s">
        <v>39</v>
      </c>
      <c r="K353" s="5" t="s">
        <v>29</v>
      </c>
      <c r="L353" s="5" t="s">
        <v>28</v>
      </c>
      <c r="M353" s="5" t="s">
        <v>5</v>
      </c>
      <c r="N353" s="5" t="s">
        <v>2638</v>
      </c>
      <c r="O353" s="6">
        <v>0.44</v>
      </c>
      <c r="P353" s="5" t="s">
        <v>3</v>
      </c>
      <c r="Q353" s="5" t="s">
        <v>70</v>
      </c>
      <c r="R353" s="5" t="s">
        <v>168</v>
      </c>
      <c r="S353" s="5" t="s">
        <v>167</v>
      </c>
      <c r="T353" s="5">
        <v>65807</v>
      </c>
      <c r="U353" s="8">
        <v>42034</v>
      </c>
      <c r="V353" s="29" t="str">
        <f>TEXT(Table_1[[#This Row],[Order Date]], "DDD")</f>
        <v>Fri</v>
      </c>
      <c r="W353" s="8">
        <v>42034</v>
      </c>
      <c r="X353" s="7">
        <f>Table_1[[#This Row],[Ship Date]]-Table_1[[#This Row],[Order Date]]</f>
        <v>0</v>
      </c>
      <c r="Y353" s="15">
        <v>297.96960000000001</v>
      </c>
      <c r="Z353" s="5">
        <v>10</v>
      </c>
      <c r="AA353" s="15">
        <v>431.84</v>
      </c>
      <c r="AB353" s="5">
        <v>89077</v>
      </c>
      <c r="AC353" s="5">
        <f>IF(COUNTIF($AB$2:AB353, AB353) = 1, 1, 0)</f>
        <v>0</v>
      </c>
      <c r="AD353" s="15">
        <f>'Formated Data'!$G353-'Formated Data'!$E353</f>
        <v>46.849999999999994</v>
      </c>
      <c r="AE353" s="5" t="str" cm="1">
        <f t="array" ref="AE353">_xlfn.IFS('Formated Data'!$Q353="Central","Chris",'Formated Data'!$Q353="East","Erin",'Formated Data'!$Q353="South","Sam",'Formated Data'!$Q353="West","William")</f>
        <v>Chris</v>
      </c>
    </row>
    <row r="354" spans="1:31" ht="15.75" customHeight="1" x14ac:dyDescent="0.45">
      <c r="A354" s="5">
        <v>2775</v>
      </c>
      <c r="B354" s="5">
        <f>IF(COUNTIF($A$2:A354, A354) = 1, 1, 0)</f>
        <v>1</v>
      </c>
      <c r="C354" s="5" t="s">
        <v>2637</v>
      </c>
      <c r="D354" s="5" t="s">
        <v>30</v>
      </c>
      <c r="E354" s="6">
        <v>7.0000000000000007E-2</v>
      </c>
      <c r="F354" s="6" t="str">
        <f>IF(Table_1[[#This Row],[Discount]] &gt; 0, "After Discount", " No Discount")</f>
        <v>After Discount</v>
      </c>
      <c r="G354" s="6">
        <v>574.74</v>
      </c>
      <c r="H354" s="6">
        <v>24.49</v>
      </c>
      <c r="I354" s="5" t="s">
        <v>9</v>
      </c>
      <c r="J354" s="5" t="s">
        <v>8</v>
      </c>
      <c r="K354" s="5" t="s">
        <v>7</v>
      </c>
      <c r="L354" s="5" t="s">
        <v>118</v>
      </c>
      <c r="M354" s="5" t="s">
        <v>42</v>
      </c>
      <c r="N354" s="5" t="s">
        <v>2636</v>
      </c>
      <c r="O354" s="6">
        <v>0.37</v>
      </c>
      <c r="P354" s="5" t="s">
        <v>3</v>
      </c>
      <c r="Q354" s="5" t="s">
        <v>70</v>
      </c>
      <c r="R354" s="5" t="s">
        <v>260</v>
      </c>
      <c r="S354" s="5" t="s">
        <v>2635</v>
      </c>
      <c r="T354" s="5">
        <v>60131</v>
      </c>
      <c r="U354" s="8">
        <v>42034</v>
      </c>
      <c r="V354" s="29" t="str">
        <f>TEXT(Table_1[[#This Row],[Order Date]], "DDD")</f>
        <v>Fri</v>
      </c>
      <c r="W354" s="8">
        <v>42039</v>
      </c>
      <c r="X354" s="7">
        <f>Table_1[[#This Row],[Ship Date]]-Table_1[[#This Row],[Order Date]]</f>
        <v>5</v>
      </c>
      <c r="Y354" s="15">
        <v>2860.9331999999999</v>
      </c>
      <c r="Z354" s="5">
        <v>8</v>
      </c>
      <c r="AA354" s="15">
        <v>4146.28</v>
      </c>
      <c r="AB354" s="5">
        <v>91229</v>
      </c>
      <c r="AC354" s="5">
        <f>IF(COUNTIF($AB$2:AB354, AB354) = 1, 1, 0)</f>
        <v>1</v>
      </c>
      <c r="AD354" s="15">
        <f>'Formated Data'!$G354-'Formated Data'!$E354</f>
        <v>574.66999999999996</v>
      </c>
      <c r="AE354" s="5" t="str" cm="1">
        <f t="array" ref="AE354">_xlfn.IFS('Formated Data'!$Q354="Central","Chris",'Formated Data'!$Q354="East","Erin",'Formated Data'!$Q354="South","Sam",'Formated Data'!$Q354="West","William")</f>
        <v>Chris</v>
      </c>
    </row>
    <row r="355" spans="1:31" ht="15.75" customHeight="1" x14ac:dyDescent="0.45">
      <c r="A355" s="5">
        <v>256</v>
      </c>
      <c r="B355" s="5">
        <f>IF(COUNTIF($A$2:A355, A355) = 1, 1, 0)</f>
        <v>1</v>
      </c>
      <c r="C355" s="5" t="s">
        <v>2634</v>
      </c>
      <c r="D355" s="5" t="s">
        <v>123</v>
      </c>
      <c r="E355" s="6">
        <v>0.03</v>
      </c>
      <c r="F355" s="6" t="str">
        <f>IF(Table_1[[#This Row],[Discount]] &gt; 0, "After Discount", " No Discount")</f>
        <v>After Discount</v>
      </c>
      <c r="G355" s="6">
        <v>8.34</v>
      </c>
      <c r="H355" s="6">
        <v>2.64</v>
      </c>
      <c r="I355" s="5" t="s">
        <v>9</v>
      </c>
      <c r="J355" s="5" t="s">
        <v>16</v>
      </c>
      <c r="K355" s="5" t="s">
        <v>24</v>
      </c>
      <c r="L355" s="5" t="s">
        <v>59</v>
      </c>
      <c r="M355" s="5" t="s">
        <v>50</v>
      </c>
      <c r="N355" s="5" t="s">
        <v>572</v>
      </c>
      <c r="O355" s="6">
        <v>0.59</v>
      </c>
      <c r="P355" s="5" t="s">
        <v>3</v>
      </c>
      <c r="Q355" s="5" t="s">
        <v>2</v>
      </c>
      <c r="R355" s="5" t="s">
        <v>247</v>
      </c>
      <c r="S355" s="5" t="s">
        <v>2633</v>
      </c>
      <c r="T355" s="5">
        <v>17331</v>
      </c>
      <c r="U355" s="8">
        <v>42035</v>
      </c>
      <c r="V355" s="29" t="str">
        <f>TEXT(Table_1[[#This Row],[Order Date]], "DDD")</f>
        <v>Sat</v>
      </c>
      <c r="W355" s="8">
        <v>42037</v>
      </c>
      <c r="X355" s="7">
        <f>Table_1[[#This Row],[Ship Date]]-Table_1[[#This Row],[Order Date]]</f>
        <v>2</v>
      </c>
      <c r="Y355" s="15">
        <v>0.68400000000000005</v>
      </c>
      <c r="Z355" s="5">
        <v>4</v>
      </c>
      <c r="AA355" s="15">
        <v>34.64</v>
      </c>
      <c r="AB355" s="5">
        <v>86267</v>
      </c>
      <c r="AC355" s="5">
        <f>IF(COUNTIF($AB$2:AB355, AB355) = 1, 1, 0)</f>
        <v>1</v>
      </c>
      <c r="AD355" s="15">
        <f>'Formated Data'!$G355-'Formated Data'!$E355</f>
        <v>8.31</v>
      </c>
      <c r="AE355" s="5" t="str" cm="1">
        <f t="array" ref="AE355">_xlfn.IFS('Formated Data'!$Q355="Central","Chris",'Formated Data'!$Q355="East","Erin",'Formated Data'!$Q355="South","Sam",'Formated Data'!$Q355="West","William")</f>
        <v>Erin</v>
      </c>
    </row>
    <row r="356" spans="1:31" ht="15.75" customHeight="1" x14ac:dyDescent="0.45">
      <c r="A356" s="5">
        <v>343</v>
      </c>
      <c r="B356" s="5">
        <f>IF(COUNTIF($A$2:A356, A356) = 1, 1, 0)</f>
        <v>1</v>
      </c>
      <c r="C356" s="5" t="s">
        <v>2632</v>
      </c>
      <c r="D356" s="5" t="s">
        <v>123</v>
      </c>
      <c r="E356" s="6">
        <v>0.03</v>
      </c>
      <c r="F356" s="6" t="str">
        <f>IF(Table_1[[#This Row],[Discount]] &gt; 0, "After Discount", " No Discount")</f>
        <v>After Discount</v>
      </c>
      <c r="G356" s="6">
        <v>15.23</v>
      </c>
      <c r="H356" s="6">
        <v>27.75</v>
      </c>
      <c r="I356" s="5" t="s">
        <v>119</v>
      </c>
      <c r="J356" s="5" t="s">
        <v>39</v>
      </c>
      <c r="K356" s="5" t="s">
        <v>29</v>
      </c>
      <c r="L356" s="5" t="s">
        <v>165</v>
      </c>
      <c r="M356" s="5" t="s">
        <v>117</v>
      </c>
      <c r="N356" s="5" t="s">
        <v>2631</v>
      </c>
      <c r="O356" s="6">
        <v>0.76</v>
      </c>
      <c r="P356" s="5" t="s">
        <v>3</v>
      </c>
      <c r="Q356" s="5" t="s">
        <v>2</v>
      </c>
      <c r="R356" s="5" t="s">
        <v>244</v>
      </c>
      <c r="S356" s="5" t="s">
        <v>644</v>
      </c>
      <c r="T356" s="5">
        <v>4401</v>
      </c>
      <c r="U356" s="8">
        <v>42035</v>
      </c>
      <c r="V356" s="29" t="str">
        <f>TEXT(Table_1[[#This Row],[Order Date]], "DDD")</f>
        <v>Sat</v>
      </c>
      <c r="W356" s="8">
        <v>42036</v>
      </c>
      <c r="X356" s="7">
        <f>Table_1[[#This Row],[Ship Date]]-Table_1[[#This Row],[Order Date]]</f>
        <v>1</v>
      </c>
      <c r="Y356" s="15">
        <v>11.65095</v>
      </c>
      <c r="Z356" s="5">
        <v>7</v>
      </c>
      <c r="AA356" s="15">
        <v>111.86</v>
      </c>
      <c r="AB356" s="5">
        <v>88151</v>
      </c>
      <c r="AC356" s="5">
        <f>IF(COUNTIF($AB$2:AB356, AB356) = 1, 1, 0)</f>
        <v>1</v>
      </c>
      <c r="AD356" s="15">
        <f>'Formated Data'!$G356-'Formated Data'!$E356</f>
        <v>15.200000000000001</v>
      </c>
      <c r="AE356" s="5" t="str" cm="1">
        <f t="array" ref="AE356">_xlfn.IFS('Formated Data'!$Q356="Central","Chris",'Formated Data'!$Q356="East","Erin",'Formated Data'!$Q356="South","Sam",'Formated Data'!$Q356="West","William")</f>
        <v>Erin</v>
      </c>
    </row>
    <row r="357" spans="1:31" ht="15.75" customHeight="1" x14ac:dyDescent="0.45">
      <c r="A357" s="5">
        <v>1723</v>
      </c>
      <c r="B357" s="5">
        <f>IF(COUNTIF($A$2:A357, A357) = 1, 1, 0)</f>
        <v>1</v>
      </c>
      <c r="C357" s="5" t="s">
        <v>1082</v>
      </c>
      <c r="D357" s="5" t="s">
        <v>30</v>
      </c>
      <c r="E357" s="6">
        <v>0.1</v>
      </c>
      <c r="F357" s="6" t="str">
        <f>IF(Table_1[[#This Row],[Discount]] &gt; 0, "After Discount", " No Discount")</f>
        <v>After Discount</v>
      </c>
      <c r="G357" s="6">
        <v>49.99</v>
      </c>
      <c r="H357" s="6">
        <v>19.989999999999998</v>
      </c>
      <c r="I357" s="5" t="s">
        <v>17</v>
      </c>
      <c r="J357" s="5" t="s">
        <v>39</v>
      </c>
      <c r="K357" s="5" t="s">
        <v>7</v>
      </c>
      <c r="L357" s="5" t="s">
        <v>15</v>
      </c>
      <c r="M357" s="5" t="s">
        <v>5</v>
      </c>
      <c r="N357" s="5" t="s">
        <v>1415</v>
      </c>
      <c r="O357" s="6">
        <v>0.45</v>
      </c>
      <c r="P357" s="5" t="s">
        <v>3</v>
      </c>
      <c r="Q357" s="5" t="s">
        <v>48</v>
      </c>
      <c r="R357" s="5" t="s">
        <v>54</v>
      </c>
      <c r="S357" s="5" t="s">
        <v>1080</v>
      </c>
      <c r="T357" s="5">
        <v>92037</v>
      </c>
      <c r="U357" s="8">
        <v>42035</v>
      </c>
      <c r="V357" s="29" t="str">
        <f>TEXT(Table_1[[#This Row],[Order Date]], "DDD")</f>
        <v>Sat</v>
      </c>
      <c r="W357" s="8">
        <v>42040</v>
      </c>
      <c r="X357" s="7">
        <f>Table_1[[#This Row],[Ship Date]]-Table_1[[#This Row],[Order Date]]</f>
        <v>5</v>
      </c>
      <c r="Y357" s="15">
        <v>13.507999999999999</v>
      </c>
      <c r="Z357" s="5">
        <v>46</v>
      </c>
      <c r="AA357" s="15">
        <v>2188.06</v>
      </c>
      <c r="AB357" s="5">
        <v>40101</v>
      </c>
      <c r="AC357" s="5">
        <f>IF(COUNTIF($AB$2:AB357, AB357) = 1, 1, 0)</f>
        <v>1</v>
      </c>
      <c r="AD357" s="15">
        <f>'Formated Data'!$G357-'Formated Data'!$E357</f>
        <v>49.89</v>
      </c>
      <c r="AE357" s="5" t="str" cm="1">
        <f t="array" ref="AE357">_xlfn.IFS('Formated Data'!$Q357="Central","Chris",'Formated Data'!$Q357="East","Erin",'Formated Data'!$Q357="South","Sam",'Formated Data'!$Q357="West","William")</f>
        <v>William</v>
      </c>
    </row>
    <row r="358" spans="1:31" ht="15.75" customHeight="1" x14ac:dyDescent="0.45">
      <c r="A358" s="5">
        <v>2202</v>
      </c>
      <c r="B358" s="5">
        <f>IF(COUNTIF($A$2:A358, A358) = 1, 1, 0)</f>
        <v>1</v>
      </c>
      <c r="C358" s="5" t="s">
        <v>2630</v>
      </c>
      <c r="D358" s="5" t="s">
        <v>30</v>
      </c>
      <c r="E358" s="6">
        <v>0.09</v>
      </c>
      <c r="F358" s="6" t="str">
        <f>IF(Table_1[[#This Row],[Discount]] &gt; 0, "After Discount", " No Discount")</f>
        <v>After Discount</v>
      </c>
      <c r="G358" s="6">
        <v>160.97999999999999</v>
      </c>
      <c r="H358" s="6">
        <v>30</v>
      </c>
      <c r="I358" s="5" t="s">
        <v>119</v>
      </c>
      <c r="J358" s="5" t="s">
        <v>16</v>
      </c>
      <c r="K358" s="5" t="s">
        <v>29</v>
      </c>
      <c r="L358" s="5" t="s">
        <v>153</v>
      </c>
      <c r="M358" s="5" t="s">
        <v>152</v>
      </c>
      <c r="N358" s="5" t="s">
        <v>1265</v>
      </c>
      <c r="O358" s="6">
        <v>0.62</v>
      </c>
      <c r="P358" s="5" t="s">
        <v>3</v>
      </c>
      <c r="Q358" s="5" t="s">
        <v>70</v>
      </c>
      <c r="R358" s="5" t="s">
        <v>87</v>
      </c>
      <c r="S358" s="5" t="s">
        <v>2629</v>
      </c>
      <c r="T358" s="5">
        <v>55429</v>
      </c>
      <c r="U358" s="8">
        <v>42035</v>
      </c>
      <c r="V358" s="29" t="str">
        <f>TEXT(Table_1[[#This Row],[Order Date]], "DDD")</f>
        <v>Sat</v>
      </c>
      <c r="W358" s="8">
        <v>42035</v>
      </c>
      <c r="X358" s="7">
        <f>Table_1[[#This Row],[Ship Date]]-Table_1[[#This Row],[Order Date]]</f>
        <v>0</v>
      </c>
      <c r="Y358" s="15">
        <v>357.428</v>
      </c>
      <c r="Z358" s="5">
        <v>11</v>
      </c>
      <c r="AA358" s="15">
        <v>1635.38</v>
      </c>
      <c r="AB358" s="5">
        <v>86050</v>
      </c>
      <c r="AC358" s="5">
        <f>IF(COUNTIF($AB$2:AB358, AB358) = 1, 1, 0)</f>
        <v>1</v>
      </c>
      <c r="AD358" s="15">
        <f>'Formated Data'!$G358-'Formated Data'!$E358</f>
        <v>160.88999999999999</v>
      </c>
      <c r="AE358" s="5" t="str" cm="1">
        <f t="array" ref="AE358">_xlfn.IFS('Formated Data'!$Q358="Central","Chris",'Formated Data'!$Q358="East","Erin",'Formated Data'!$Q358="South","Sam",'Formated Data'!$Q358="West","William")</f>
        <v>Chris</v>
      </c>
    </row>
    <row r="359" spans="1:31" ht="15.75" customHeight="1" x14ac:dyDescent="0.45">
      <c r="A359" s="5">
        <v>2202</v>
      </c>
      <c r="B359" s="5">
        <f>IF(COUNTIF($A$2:A359, A359) = 1, 1, 0)</f>
        <v>0</v>
      </c>
      <c r="C359" s="5" t="s">
        <v>2630</v>
      </c>
      <c r="D359" s="5" t="s">
        <v>30</v>
      </c>
      <c r="E359" s="6">
        <v>0.09</v>
      </c>
      <c r="F359" s="6" t="str">
        <f>IF(Table_1[[#This Row],[Discount]] &gt; 0, "After Discount", " No Discount")</f>
        <v>After Discount</v>
      </c>
      <c r="G359" s="6">
        <v>6.3</v>
      </c>
      <c r="H359" s="6">
        <v>0.5</v>
      </c>
      <c r="I359" s="5" t="s">
        <v>9</v>
      </c>
      <c r="J359" s="5" t="s">
        <v>16</v>
      </c>
      <c r="K359" s="5" t="s">
        <v>24</v>
      </c>
      <c r="L359" s="5" t="s">
        <v>144</v>
      </c>
      <c r="M359" s="5" t="s">
        <v>5</v>
      </c>
      <c r="N359" s="5" t="s">
        <v>767</v>
      </c>
      <c r="O359" s="6">
        <v>0.39</v>
      </c>
      <c r="P359" s="5" t="s">
        <v>3</v>
      </c>
      <c r="Q359" s="5" t="s">
        <v>70</v>
      </c>
      <c r="R359" s="5" t="s">
        <v>87</v>
      </c>
      <c r="S359" s="5" t="s">
        <v>2629</v>
      </c>
      <c r="T359" s="5">
        <v>55429</v>
      </c>
      <c r="U359" s="8">
        <v>42035</v>
      </c>
      <c r="V359" s="29" t="str">
        <f>TEXT(Table_1[[#This Row],[Order Date]], "DDD")</f>
        <v>Sat</v>
      </c>
      <c r="W359" s="8">
        <v>42035</v>
      </c>
      <c r="X359" s="7">
        <f>Table_1[[#This Row],[Ship Date]]-Table_1[[#This Row],[Order Date]]</f>
        <v>0</v>
      </c>
      <c r="Y359" s="15">
        <v>40.351199999999999</v>
      </c>
      <c r="Z359" s="5">
        <v>10</v>
      </c>
      <c r="AA359" s="15">
        <v>58.48</v>
      </c>
      <c r="AB359" s="5">
        <v>86050</v>
      </c>
      <c r="AC359" s="5">
        <f>IF(COUNTIF($AB$2:AB359, AB359) = 1, 1, 0)</f>
        <v>0</v>
      </c>
      <c r="AD359" s="15">
        <f>'Formated Data'!$G359-'Formated Data'!$E359</f>
        <v>6.21</v>
      </c>
      <c r="AE359" s="5" t="str" cm="1">
        <f t="array" ref="AE359">_xlfn.IFS('Formated Data'!$Q359="Central","Chris",'Formated Data'!$Q359="East","Erin",'Formated Data'!$Q359="South","Sam",'Formated Data'!$Q359="West","William")</f>
        <v>Chris</v>
      </c>
    </row>
    <row r="360" spans="1:31" ht="15.75" customHeight="1" x14ac:dyDescent="0.45">
      <c r="A360" s="5">
        <v>2202</v>
      </c>
      <c r="B360" s="5">
        <f>IF(COUNTIF($A$2:A360, A360) = 1, 1, 0)</f>
        <v>0</v>
      </c>
      <c r="C360" s="5" t="s">
        <v>2630</v>
      </c>
      <c r="D360" s="5" t="s">
        <v>30</v>
      </c>
      <c r="E360" s="6">
        <v>0</v>
      </c>
      <c r="F360" s="6" t="str">
        <f>IF(Table_1[[#This Row],[Discount]] &gt; 0, "After Discount", " No Discount")</f>
        <v xml:space="preserve"> No Discount</v>
      </c>
      <c r="G360" s="6">
        <v>4.9800000000000004</v>
      </c>
      <c r="H360" s="6">
        <v>0.8</v>
      </c>
      <c r="I360" s="5" t="s">
        <v>9</v>
      </c>
      <c r="J360" s="5" t="s">
        <v>16</v>
      </c>
      <c r="K360" s="5" t="s">
        <v>24</v>
      </c>
      <c r="L360" s="5" t="s">
        <v>38</v>
      </c>
      <c r="M360" s="5" t="s">
        <v>37</v>
      </c>
      <c r="N360" s="5" t="s">
        <v>980</v>
      </c>
      <c r="O360" s="6">
        <v>0.36</v>
      </c>
      <c r="P360" s="5" t="s">
        <v>3</v>
      </c>
      <c r="Q360" s="5" t="s">
        <v>70</v>
      </c>
      <c r="R360" s="5" t="s">
        <v>87</v>
      </c>
      <c r="S360" s="5" t="s">
        <v>2629</v>
      </c>
      <c r="T360" s="5">
        <v>55429</v>
      </c>
      <c r="U360" s="8">
        <v>42035</v>
      </c>
      <c r="V360" s="29" t="str">
        <f>TEXT(Table_1[[#This Row],[Order Date]], "DDD")</f>
        <v>Sat</v>
      </c>
      <c r="W360" s="8">
        <v>42042</v>
      </c>
      <c r="X360" s="7">
        <f>Table_1[[#This Row],[Ship Date]]-Table_1[[#This Row],[Order Date]]</f>
        <v>7</v>
      </c>
      <c r="Y360" s="15">
        <v>27.634499999999999</v>
      </c>
      <c r="Z360" s="5">
        <v>8</v>
      </c>
      <c r="AA360" s="15">
        <v>40.049999999999997</v>
      </c>
      <c r="AB360" s="5">
        <v>86050</v>
      </c>
      <c r="AC360" s="5">
        <f>IF(COUNTIF($AB$2:AB360, AB360) = 1, 1, 0)</f>
        <v>0</v>
      </c>
      <c r="AD360" s="15">
        <f>'Formated Data'!$G360-'Formated Data'!$E360</f>
        <v>4.9800000000000004</v>
      </c>
      <c r="AE360" s="5" t="str" cm="1">
        <f t="array" ref="AE360">_xlfn.IFS('Formated Data'!$Q360="Central","Chris",'Formated Data'!$Q360="East","Erin",'Formated Data'!$Q360="South","Sam",'Formated Data'!$Q360="West","William")</f>
        <v>Chris</v>
      </c>
    </row>
    <row r="361" spans="1:31" ht="15.75" customHeight="1" x14ac:dyDescent="0.45">
      <c r="A361" s="5">
        <v>2781</v>
      </c>
      <c r="B361" s="5">
        <f>IF(COUNTIF($A$2:A361, A361) = 1, 1, 0)</f>
        <v>1</v>
      </c>
      <c r="C361" s="5" t="s">
        <v>2627</v>
      </c>
      <c r="D361" s="5" t="s">
        <v>30</v>
      </c>
      <c r="E361" s="6">
        <v>0.09</v>
      </c>
      <c r="F361" s="6" t="str">
        <f>IF(Table_1[[#This Row],[Discount]] &gt; 0, "After Discount", " No Discount")</f>
        <v>After Discount</v>
      </c>
      <c r="G361" s="6">
        <v>2.16</v>
      </c>
      <c r="H361" s="6">
        <v>6.05</v>
      </c>
      <c r="I361" s="5" t="s">
        <v>9</v>
      </c>
      <c r="J361" s="5" t="s">
        <v>8</v>
      </c>
      <c r="K361" s="5" t="s">
        <v>24</v>
      </c>
      <c r="L361" s="5" t="s">
        <v>106</v>
      </c>
      <c r="M361" s="5" t="s">
        <v>5</v>
      </c>
      <c r="N361" s="5" t="s">
        <v>934</v>
      </c>
      <c r="O361" s="6">
        <v>0.37</v>
      </c>
      <c r="P361" s="5" t="s">
        <v>3</v>
      </c>
      <c r="Q361" s="5" t="s">
        <v>48</v>
      </c>
      <c r="R361" s="5" t="s">
        <v>47</v>
      </c>
      <c r="S361" s="5" t="s">
        <v>2626</v>
      </c>
      <c r="T361" s="5">
        <v>97071</v>
      </c>
      <c r="U361" s="8">
        <v>42035</v>
      </c>
      <c r="V361" s="29" t="str">
        <f>TEXT(Table_1[[#This Row],[Order Date]], "DDD")</f>
        <v>Sat</v>
      </c>
      <c r="W361" s="8">
        <v>42039</v>
      </c>
      <c r="X361" s="7">
        <f>Table_1[[#This Row],[Ship Date]]-Table_1[[#This Row],[Order Date]]</f>
        <v>4</v>
      </c>
      <c r="Y361" s="15">
        <v>-37.789000000000001</v>
      </c>
      <c r="Z361" s="5">
        <v>2</v>
      </c>
      <c r="AA361" s="15">
        <v>5.48</v>
      </c>
      <c r="AB361" s="5">
        <v>87162</v>
      </c>
      <c r="AC361" s="5">
        <f>IF(COUNTIF($AB$2:AB361, AB361) = 1, 1, 0)</f>
        <v>1</v>
      </c>
      <c r="AD361" s="15">
        <f>'Formated Data'!$G361-'Formated Data'!$E361</f>
        <v>2.0700000000000003</v>
      </c>
      <c r="AE361" s="5" t="str" cm="1">
        <f t="array" ref="AE361">_xlfn.IFS('Formated Data'!$Q361="Central","Chris",'Formated Data'!$Q361="East","Erin",'Formated Data'!$Q361="South","Sam",'Formated Data'!$Q361="West","William")</f>
        <v>William</v>
      </c>
    </row>
    <row r="362" spans="1:31" ht="15.75" customHeight="1" x14ac:dyDescent="0.45">
      <c r="A362" s="5">
        <v>2781</v>
      </c>
      <c r="B362" s="5">
        <f>IF(COUNTIF($A$2:A362, A362) = 1, 1, 0)</f>
        <v>0</v>
      </c>
      <c r="C362" s="5" t="s">
        <v>2627</v>
      </c>
      <c r="D362" s="5" t="s">
        <v>30</v>
      </c>
      <c r="E362" s="6">
        <v>0.03</v>
      </c>
      <c r="F362" s="6" t="str">
        <f>IF(Table_1[[#This Row],[Discount]] &gt; 0, "After Discount", " No Discount")</f>
        <v>After Discount</v>
      </c>
      <c r="G362" s="6">
        <v>808.49</v>
      </c>
      <c r="H362" s="6">
        <v>55.3</v>
      </c>
      <c r="I362" s="5" t="s">
        <v>119</v>
      </c>
      <c r="J362" s="5" t="s">
        <v>8</v>
      </c>
      <c r="K362" s="5" t="s">
        <v>7</v>
      </c>
      <c r="L362" s="5" t="s">
        <v>118</v>
      </c>
      <c r="M362" s="5" t="s">
        <v>152</v>
      </c>
      <c r="N362" s="5" t="s">
        <v>2628</v>
      </c>
      <c r="O362" s="6">
        <v>0.4</v>
      </c>
      <c r="P362" s="5" t="s">
        <v>3</v>
      </c>
      <c r="Q362" s="5" t="s">
        <v>48</v>
      </c>
      <c r="R362" s="5" t="s">
        <v>47</v>
      </c>
      <c r="S362" s="5" t="s">
        <v>2626</v>
      </c>
      <c r="T362" s="5">
        <v>97071</v>
      </c>
      <c r="U362" s="8">
        <v>42035</v>
      </c>
      <c r="V362" s="29" t="str">
        <f>TEXT(Table_1[[#This Row],[Order Date]], "DDD")</f>
        <v>Sat</v>
      </c>
      <c r="W362" s="8">
        <v>42042</v>
      </c>
      <c r="X362" s="7">
        <f>Table_1[[#This Row],[Ship Date]]-Table_1[[#This Row],[Order Date]]</f>
        <v>7</v>
      </c>
      <c r="Y362" s="15">
        <v>7576.11</v>
      </c>
      <c r="Z362" s="5">
        <v>11</v>
      </c>
      <c r="AA362" s="15">
        <v>8201.33</v>
      </c>
      <c r="AB362" s="5">
        <v>87162</v>
      </c>
      <c r="AC362" s="5">
        <f>IF(COUNTIF($AB$2:AB362, AB362) = 1, 1, 0)</f>
        <v>0</v>
      </c>
      <c r="AD362" s="15">
        <f>'Formated Data'!$G362-'Formated Data'!$E362</f>
        <v>808.46</v>
      </c>
      <c r="AE362" s="5" t="str" cm="1">
        <f t="array" ref="AE362">_xlfn.IFS('Formated Data'!$Q362="Central","Chris",'Formated Data'!$Q362="East","Erin",'Formated Data'!$Q362="South","Sam",'Formated Data'!$Q362="West","William")</f>
        <v>William</v>
      </c>
    </row>
    <row r="363" spans="1:31" ht="15.75" customHeight="1" x14ac:dyDescent="0.45">
      <c r="A363" s="5">
        <v>2781</v>
      </c>
      <c r="B363" s="5">
        <f>IF(COUNTIF($A$2:A363, A363) = 1, 1, 0)</f>
        <v>0</v>
      </c>
      <c r="C363" s="5" t="s">
        <v>2627</v>
      </c>
      <c r="D363" s="5" t="s">
        <v>30</v>
      </c>
      <c r="E363" s="6">
        <v>0</v>
      </c>
      <c r="F363" s="6" t="str">
        <f>IF(Table_1[[#This Row],[Discount]] &gt; 0, "After Discount", " No Discount")</f>
        <v xml:space="preserve"> No Discount</v>
      </c>
      <c r="G363" s="6">
        <v>6.48</v>
      </c>
      <c r="H363" s="6">
        <v>8.19</v>
      </c>
      <c r="I363" s="5" t="s">
        <v>9</v>
      </c>
      <c r="J363" s="5" t="s">
        <v>8</v>
      </c>
      <c r="K363" s="5" t="s">
        <v>24</v>
      </c>
      <c r="L363" s="5" t="s">
        <v>38</v>
      </c>
      <c r="M363" s="5" t="s">
        <v>5</v>
      </c>
      <c r="N363" s="5" t="s">
        <v>2456</v>
      </c>
      <c r="O363" s="6">
        <v>0.37</v>
      </c>
      <c r="P363" s="5" t="s">
        <v>3</v>
      </c>
      <c r="Q363" s="5" t="s">
        <v>48</v>
      </c>
      <c r="R363" s="5" t="s">
        <v>47</v>
      </c>
      <c r="S363" s="5" t="s">
        <v>2626</v>
      </c>
      <c r="T363" s="5">
        <v>97071</v>
      </c>
      <c r="U363" s="8">
        <v>42035</v>
      </c>
      <c r="V363" s="29" t="str">
        <f>TEXT(Table_1[[#This Row],[Order Date]], "DDD")</f>
        <v>Sat</v>
      </c>
      <c r="W363" s="8">
        <v>42042</v>
      </c>
      <c r="X363" s="7">
        <f>Table_1[[#This Row],[Ship Date]]-Table_1[[#This Row],[Order Date]]</f>
        <v>7</v>
      </c>
      <c r="Y363" s="15">
        <v>-43.26</v>
      </c>
      <c r="Z363" s="5">
        <v>3</v>
      </c>
      <c r="AA363" s="15">
        <v>22.67</v>
      </c>
      <c r="AB363" s="5">
        <v>87162</v>
      </c>
      <c r="AC363" s="5">
        <f>IF(COUNTIF($AB$2:AB363, AB363) = 1, 1, 0)</f>
        <v>0</v>
      </c>
      <c r="AD363" s="15">
        <f>'Formated Data'!$G363-'Formated Data'!$E363</f>
        <v>6.48</v>
      </c>
      <c r="AE363" s="5" t="str" cm="1">
        <f t="array" ref="AE363">_xlfn.IFS('Formated Data'!$Q363="Central","Chris",'Formated Data'!$Q363="East","Erin",'Formated Data'!$Q363="South","Sam",'Formated Data'!$Q363="West","William")</f>
        <v>William</v>
      </c>
    </row>
    <row r="364" spans="1:31" ht="15.75" customHeight="1" x14ac:dyDescent="0.45">
      <c r="A364" s="5">
        <v>1238</v>
      </c>
      <c r="B364" s="5">
        <f>IF(COUNTIF($A$2:A364, A364) = 1, 1, 0)</f>
        <v>1</v>
      </c>
      <c r="C364" s="5" t="s">
        <v>2625</v>
      </c>
      <c r="D364" s="5" t="s">
        <v>72</v>
      </c>
      <c r="E364" s="6">
        <v>0.01</v>
      </c>
      <c r="F364" s="6" t="str">
        <f>IF(Table_1[[#This Row],[Discount]] &gt; 0, "After Discount", " No Discount")</f>
        <v>After Discount</v>
      </c>
      <c r="G364" s="6">
        <v>160.97999999999999</v>
      </c>
      <c r="H364" s="6">
        <v>30</v>
      </c>
      <c r="I364" s="5" t="s">
        <v>119</v>
      </c>
      <c r="J364" s="5" t="s">
        <v>39</v>
      </c>
      <c r="K364" s="5" t="s">
        <v>29</v>
      </c>
      <c r="L364" s="5" t="s">
        <v>153</v>
      </c>
      <c r="M364" s="5" t="s">
        <v>152</v>
      </c>
      <c r="N364" s="5" t="s">
        <v>1265</v>
      </c>
      <c r="O364" s="6">
        <v>0.62</v>
      </c>
      <c r="P364" s="5" t="s">
        <v>3</v>
      </c>
      <c r="Q364" s="5" t="s">
        <v>70</v>
      </c>
      <c r="R364" s="5" t="s">
        <v>69</v>
      </c>
      <c r="S364" s="5" t="s">
        <v>2624</v>
      </c>
      <c r="T364" s="5">
        <v>75104</v>
      </c>
      <c r="U364" s="8">
        <v>42035</v>
      </c>
      <c r="V364" s="29" t="str">
        <f>TEXT(Table_1[[#This Row],[Order Date]], "DDD")</f>
        <v>Sat</v>
      </c>
      <c r="W364" s="8">
        <v>42037</v>
      </c>
      <c r="X364" s="7">
        <f>Table_1[[#This Row],[Ship Date]]-Table_1[[#This Row],[Order Date]]</f>
        <v>2</v>
      </c>
      <c r="Y364" s="15">
        <v>788.79</v>
      </c>
      <c r="Z364" s="5">
        <v>10</v>
      </c>
      <c r="AA364" s="15">
        <v>1634.67</v>
      </c>
      <c r="AB364" s="5">
        <v>86075</v>
      </c>
      <c r="AC364" s="5">
        <f>IF(COUNTIF($AB$2:AB364, AB364) = 1, 1, 0)</f>
        <v>1</v>
      </c>
      <c r="AD364" s="15">
        <f>'Formated Data'!$G364-'Formated Data'!$E364</f>
        <v>160.97</v>
      </c>
      <c r="AE364" s="5" t="str" cm="1">
        <f t="array" ref="AE364">_xlfn.IFS('Formated Data'!$Q364="Central","Chris",'Formated Data'!$Q364="East","Erin",'Formated Data'!$Q364="South","Sam",'Formated Data'!$Q364="West","William")</f>
        <v>Chris</v>
      </c>
    </row>
    <row r="365" spans="1:31" ht="15.75" customHeight="1" x14ac:dyDescent="0.45">
      <c r="A365" s="5">
        <v>911</v>
      </c>
      <c r="B365" s="5">
        <f>IF(COUNTIF($A$2:A365, A365) = 1, 1, 0)</f>
        <v>1</v>
      </c>
      <c r="C365" s="5" t="s">
        <v>1799</v>
      </c>
      <c r="D365" s="5" t="s">
        <v>10</v>
      </c>
      <c r="E365" s="6">
        <v>0.05</v>
      </c>
      <c r="F365" s="6" t="str">
        <f>IF(Table_1[[#This Row],[Discount]] &gt; 0, "After Discount", " No Discount")</f>
        <v>After Discount</v>
      </c>
      <c r="G365" s="6">
        <v>7.64</v>
      </c>
      <c r="H365" s="6">
        <v>5.83</v>
      </c>
      <c r="I365" s="5" t="s">
        <v>9</v>
      </c>
      <c r="J365" s="5" t="s">
        <v>39</v>
      </c>
      <c r="K365" s="5" t="s">
        <v>24</v>
      </c>
      <c r="L365" s="5" t="s">
        <v>38</v>
      </c>
      <c r="M365" s="5" t="s">
        <v>37</v>
      </c>
      <c r="N365" s="5" t="s">
        <v>402</v>
      </c>
      <c r="O365" s="6">
        <v>0.36</v>
      </c>
      <c r="P365" s="5" t="s">
        <v>3</v>
      </c>
      <c r="Q365" s="5" t="s">
        <v>2</v>
      </c>
      <c r="R365" s="5" t="s">
        <v>434</v>
      </c>
      <c r="S365" s="5" t="s">
        <v>1798</v>
      </c>
      <c r="T365" s="5">
        <v>26003</v>
      </c>
      <c r="U365" s="8">
        <v>42035</v>
      </c>
      <c r="V365" s="29" t="str">
        <f>TEXT(Table_1[[#This Row],[Order Date]], "DDD")</f>
        <v>Sat</v>
      </c>
      <c r="W365" s="8">
        <v>42037</v>
      </c>
      <c r="X365" s="7">
        <f>Table_1[[#This Row],[Ship Date]]-Table_1[[#This Row],[Order Date]]</f>
        <v>2</v>
      </c>
      <c r="Y365" s="15">
        <v>-21.018000000000001</v>
      </c>
      <c r="Z365" s="5">
        <v>2</v>
      </c>
      <c r="AA365" s="15">
        <v>16.600000000000001</v>
      </c>
      <c r="AB365" s="5">
        <v>90185</v>
      </c>
      <c r="AC365" s="5">
        <f>IF(COUNTIF($AB$2:AB365, AB365) = 1, 1, 0)</f>
        <v>1</v>
      </c>
      <c r="AD365" s="15">
        <f>'Formated Data'!$G365-'Formated Data'!$E365</f>
        <v>7.59</v>
      </c>
      <c r="AE365" s="5" t="str" cm="1">
        <f t="array" ref="AE365">_xlfn.IFS('Formated Data'!$Q365="Central","Chris",'Formated Data'!$Q365="East","Erin",'Formated Data'!$Q365="South","Sam",'Formated Data'!$Q365="West","William")</f>
        <v>Erin</v>
      </c>
    </row>
    <row r="366" spans="1:31" ht="15.75" customHeight="1" x14ac:dyDescent="0.45">
      <c r="A366" s="5">
        <v>911</v>
      </c>
      <c r="B366" s="5">
        <f>IF(COUNTIF($A$2:A366, A366) = 1, 1, 0)</f>
        <v>0</v>
      </c>
      <c r="C366" s="5" t="s">
        <v>1799</v>
      </c>
      <c r="D366" s="5" t="s">
        <v>10</v>
      </c>
      <c r="E366" s="6">
        <v>0.04</v>
      </c>
      <c r="F366" s="6" t="str">
        <f>IF(Table_1[[#This Row],[Discount]] &gt; 0, "After Discount", " No Discount")</f>
        <v>After Discount</v>
      </c>
      <c r="G366" s="6">
        <v>218.75</v>
      </c>
      <c r="H366" s="6">
        <v>69.64</v>
      </c>
      <c r="I366" s="5" t="s">
        <v>119</v>
      </c>
      <c r="J366" s="5" t="s">
        <v>39</v>
      </c>
      <c r="K366" s="5" t="s">
        <v>29</v>
      </c>
      <c r="L366" s="5" t="s">
        <v>165</v>
      </c>
      <c r="M366" s="5" t="s">
        <v>117</v>
      </c>
      <c r="N366" s="5" t="s">
        <v>676</v>
      </c>
      <c r="O366" s="6">
        <v>0.72</v>
      </c>
      <c r="P366" s="5" t="s">
        <v>3</v>
      </c>
      <c r="Q366" s="5" t="s">
        <v>2</v>
      </c>
      <c r="R366" s="5" t="s">
        <v>434</v>
      </c>
      <c r="S366" s="5" t="s">
        <v>1798</v>
      </c>
      <c r="T366" s="5">
        <v>26003</v>
      </c>
      <c r="U366" s="8">
        <v>42035</v>
      </c>
      <c r="V366" s="29" t="str">
        <f>TEXT(Table_1[[#This Row],[Order Date]], "DDD")</f>
        <v>Sat</v>
      </c>
      <c r="W366" s="8">
        <v>42036</v>
      </c>
      <c r="X366" s="7">
        <f>Table_1[[#This Row],[Ship Date]]-Table_1[[#This Row],[Order Date]]</f>
        <v>1</v>
      </c>
      <c r="Y366" s="15">
        <v>-655.52987499999995</v>
      </c>
      <c r="Z366" s="5">
        <v>10</v>
      </c>
      <c r="AA366" s="15">
        <v>2285.41</v>
      </c>
      <c r="AB366" s="5">
        <v>90185</v>
      </c>
      <c r="AC366" s="5">
        <f>IF(COUNTIF($AB$2:AB366, AB366) = 1, 1, 0)</f>
        <v>0</v>
      </c>
      <c r="AD366" s="15">
        <f>'Formated Data'!$G366-'Formated Data'!$E366</f>
        <v>218.71</v>
      </c>
      <c r="AE366" s="5" t="str" cm="1">
        <f t="array" ref="AE366">_xlfn.IFS('Formated Data'!$Q366="Central","Chris",'Formated Data'!$Q366="East","Erin",'Formated Data'!$Q366="South","Sam",'Formated Data'!$Q366="West","William")</f>
        <v>Erin</v>
      </c>
    </row>
    <row r="367" spans="1:31" ht="15.75" customHeight="1" x14ac:dyDescent="0.45">
      <c r="A367" s="5">
        <v>2137</v>
      </c>
      <c r="B367" s="5">
        <f>IF(COUNTIF($A$2:A367, A367) = 1, 1, 0)</f>
        <v>1</v>
      </c>
      <c r="C367" s="5" t="s">
        <v>2623</v>
      </c>
      <c r="D367" s="5" t="s">
        <v>10</v>
      </c>
      <c r="E367" s="6">
        <v>0</v>
      </c>
      <c r="F367" s="6" t="str">
        <f>IF(Table_1[[#This Row],[Discount]] &gt; 0, "After Discount", " No Discount")</f>
        <v xml:space="preserve"> No Discount</v>
      </c>
      <c r="G367" s="6">
        <v>6.98</v>
      </c>
      <c r="H367" s="6">
        <v>1.6</v>
      </c>
      <c r="I367" s="5" t="s">
        <v>9</v>
      </c>
      <c r="J367" s="5" t="s">
        <v>39</v>
      </c>
      <c r="K367" s="5" t="s">
        <v>24</v>
      </c>
      <c r="L367" s="5" t="s">
        <v>38</v>
      </c>
      <c r="M367" s="5" t="s">
        <v>37</v>
      </c>
      <c r="N367" s="5" t="s">
        <v>867</v>
      </c>
      <c r="O367" s="6">
        <v>0.38</v>
      </c>
      <c r="P367" s="5" t="s">
        <v>3</v>
      </c>
      <c r="Q367" s="5" t="s">
        <v>21</v>
      </c>
      <c r="R367" s="5" t="s">
        <v>75</v>
      </c>
      <c r="S367" s="5" t="s">
        <v>2622</v>
      </c>
      <c r="T367" s="5">
        <v>33407</v>
      </c>
      <c r="U367" s="8">
        <v>42035</v>
      </c>
      <c r="V367" s="29" t="str">
        <f>TEXT(Table_1[[#This Row],[Order Date]], "DDD")</f>
        <v>Sat</v>
      </c>
      <c r="W367" s="8">
        <v>42037</v>
      </c>
      <c r="X367" s="7">
        <f>Table_1[[#This Row],[Ship Date]]-Table_1[[#This Row],[Order Date]]</f>
        <v>2</v>
      </c>
      <c r="Y367" s="15">
        <v>-343.86799999999999</v>
      </c>
      <c r="Z367" s="5">
        <v>9</v>
      </c>
      <c r="AA367" s="15">
        <v>64.48</v>
      </c>
      <c r="AB367" s="5">
        <v>86002</v>
      </c>
      <c r="AC367" s="5">
        <f>IF(COUNTIF($AB$2:AB367, AB367) = 1, 1, 0)</f>
        <v>1</v>
      </c>
      <c r="AD367" s="15">
        <f>'Formated Data'!$G367-'Formated Data'!$E367</f>
        <v>6.98</v>
      </c>
      <c r="AE367" s="5" t="str" cm="1">
        <f t="array" ref="AE367">_xlfn.IFS('Formated Data'!$Q367="Central","Chris",'Formated Data'!$Q367="East","Erin",'Formated Data'!$Q367="South","Sam",'Formated Data'!$Q367="West","William")</f>
        <v>Sam</v>
      </c>
    </row>
    <row r="368" spans="1:31" ht="15.75" customHeight="1" x14ac:dyDescent="0.45">
      <c r="A368" s="5">
        <v>510</v>
      </c>
      <c r="B368" s="5">
        <f>IF(COUNTIF($A$2:A368, A368) = 1, 1, 0)</f>
        <v>0</v>
      </c>
      <c r="C368" s="5" t="s">
        <v>2621</v>
      </c>
      <c r="D368" s="5" t="s">
        <v>123</v>
      </c>
      <c r="E368" s="6">
        <v>0.03</v>
      </c>
      <c r="F368" s="6" t="str">
        <f>IF(Table_1[[#This Row],[Discount]] &gt; 0, "After Discount", " No Discount")</f>
        <v>After Discount</v>
      </c>
      <c r="G368" s="6">
        <v>6.37</v>
      </c>
      <c r="H368" s="6">
        <v>5.19</v>
      </c>
      <c r="I368" s="5" t="s">
        <v>9</v>
      </c>
      <c r="J368" s="5" t="s">
        <v>39</v>
      </c>
      <c r="K368" s="5" t="s">
        <v>24</v>
      </c>
      <c r="L368" s="5" t="s">
        <v>106</v>
      </c>
      <c r="M368" s="5" t="s">
        <v>5</v>
      </c>
      <c r="N368" s="5" t="s">
        <v>2273</v>
      </c>
      <c r="O368" s="6">
        <v>0.38</v>
      </c>
      <c r="P368" s="5" t="s">
        <v>3</v>
      </c>
      <c r="Q368" s="5" t="s">
        <v>48</v>
      </c>
      <c r="R368" s="5" t="s">
        <v>54</v>
      </c>
      <c r="S368" s="5" t="s">
        <v>2620</v>
      </c>
      <c r="T368" s="5">
        <v>95336</v>
      </c>
      <c r="U368" s="8">
        <v>42036</v>
      </c>
      <c r="V368" s="29" t="str">
        <f>TEXT(Table_1[[#This Row],[Order Date]], "DDD")</f>
        <v>Sun</v>
      </c>
      <c r="W368" s="8">
        <v>42037</v>
      </c>
      <c r="X368" s="7">
        <f>Table_1[[#This Row],[Ship Date]]-Table_1[[#This Row],[Order Date]]</f>
        <v>1</v>
      </c>
      <c r="Y368" s="15">
        <v>-29.092700000000001</v>
      </c>
      <c r="Z368" s="5">
        <v>14</v>
      </c>
      <c r="AA368" s="15">
        <v>89.79</v>
      </c>
      <c r="AB368" s="5">
        <v>90059</v>
      </c>
      <c r="AC368" s="5">
        <f>IF(COUNTIF($AB$2:AB368, AB368) = 1, 1, 0)</f>
        <v>1</v>
      </c>
      <c r="AD368" s="15">
        <f>'Formated Data'!$G368-'Formated Data'!$E368</f>
        <v>6.34</v>
      </c>
      <c r="AE368" s="5" t="str" cm="1">
        <f t="array" ref="AE368">_xlfn.IFS('Formated Data'!$Q368="Central","Chris",'Formated Data'!$Q368="East","Erin",'Formated Data'!$Q368="South","Sam",'Formated Data'!$Q368="West","William")</f>
        <v>William</v>
      </c>
    </row>
    <row r="369" spans="1:31" ht="15.75" customHeight="1" x14ac:dyDescent="0.45">
      <c r="A369" s="5">
        <v>2122</v>
      </c>
      <c r="B369" s="5">
        <f>IF(COUNTIF($A$2:A369, A369) = 1, 1, 0)</f>
        <v>1</v>
      </c>
      <c r="C369" s="5" t="s">
        <v>2619</v>
      </c>
      <c r="D369" s="5" t="s">
        <v>123</v>
      </c>
      <c r="E369" s="6">
        <v>0.06</v>
      </c>
      <c r="F369" s="6" t="str">
        <f>IF(Table_1[[#This Row],[Discount]] &gt; 0, "After Discount", " No Discount")</f>
        <v>After Discount</v>
      </c>
      <c r="G369" s="6">
        <v>80.97</v>
      </c>
      <c r="H369" s="6">
        <v>33.6</v>
      </c>
      <c r="I369" s="5" t="s">
        <v>119</v>
      </c>
      <c r="J369" s="5" t="s">
        <v>8</v>
      </c>
      <c r="K369" s="5" t="s">
        <v>7</v>
      </c>
      <c r="L369" s="5" t="s">
        <v>118</v>
      </c>
      <c r="M369" s="5" t="s">
        <v>152</v>
      </c>
      <c r="N369" s="5" t="s">
        <v>894</v>
      </c>
      <c r="O369" s="6">
        <v>0.37</v>
      </c>
      <c r="P369" s="5" t="s">
        <v>3</v>
      </c>
      <c r="Q369" s="5" t="s">
        <v>21</v>
      </c>
      <c r="R369" s="5" t="s">
        <v>206</v>
      </c>
      <c r="S369" s="5" t="s">
        <v>2618</v>
      </c>
      <c r="T369" s="5">
        <v>72116</v>
      </c>
      <c r="U369" s="8">
        <v>42036</v>
      </c>
      <c r="V369" s="29" t="str">
        <f>TEXT(Table_1[[#This Row],[Order Date]], "DDD")</f>
        <v>Sun</v>
      </c>
      <c r="W369" s="8">
        <v>42038</v>
      </c>
      <c r="X369" s="7">
        <f>Table_1[[#This Row],[Ship Date]]-Table_1[[#This Row],[Order Date]]</f>
        <v>2</v>
      </c>
      <c r="Y369" s="15">
        <v>-15.1844</v>
      </c>
      <c r="Z369" s="5">
        <v>10</v>
      </c>
      <c r="AA369" s="15">
        <v>799.76</v>
      </c>
      <c r="AB369" s="5">
        <v>89664</v>
      </c>
      <c r="AC369" s="5">
        <f>IF(COUNTIF($AB$2:AB369, AB369) = 1, 1, 0)</f>
        <v>1</v>
      </c>
      <c r="AD369" s="15">
        <f>'Formated Data'!$G369-'Formated Data'!$E369</f>
        <v>80.91</v>
      </c>
      <c r="AE369" s="5" t="str" cm="1">
        <f t="array" ref="AE369">_xlfn.IFS('Formated Data'!$Q369="Central","Chris",'Formated Data'!$Q369="East","Erin",'Formated Data'!$Q369="South","Sam",'Formated Data'!$Q369="West","William")</f>
        <v>Sam</v>
      </c>
    </row>
    <row r="370" spans="1:31" ht="15.75" customHeight="1" x14ac:dyDescent="0.45">
      <c r="A370" s="5">
        <v>1211</v>
      </c>
      <c r="B370" s="5">
        <f>IF(COUNTIF($A$2:A370, A370) = 1, 1, 0)</f>
        <v>1</v>
      </c>
      <c r="C370" s="5" t="s">
        <v>2617</v>
      </c>
      <c r="D370" s="5" t="s">
        <v>30</v>
      </c>
      <c r="E370" s="6">
        <v>0.01</v>
      </c>
      <c r="F370" s="6" t="str">
        <f>IF(Table_1[[#This Row],[Discount]] &gt; 0, "After Discount", " No Discount")</f>
        <v>After Discount</v>
      </c>
      <c r="G370" s="6">
        <v>3.08</v>
      </c>
      <c r="H370" s="6">
        <v>0.5</v>
      </c>
      <c r="I370" s="5" t="s">
        <v>9</v>
      </c>
      <c r="J370" s="5" t="s">
        <v>39</v>
      </c>
      <c r="K370" s="5" t="s">
        <v>24</v>
      </c>
      <c r="L370" s="5" t="s">
        <v>144</v>
      </c>
      <c r="M370" s="5" t="s">
        <v>5</v>
      </c>
      <c r="N370" s="5" t="s">
        <v>2616</v>
      </c>
      <c r="O370" s="6">
        <v>0.37</v>
      </c>
      <c r="P370" s="5" t="s">
        <v>3</v>
      </c>
      <c r="Q370" s="5" t="s">
        <v>70</v>
      </c>
      <c r="R370" s="5" t="s">
        <v>172</v>
      </c>
      <c r="S370" s="5" t="s">
        <v>2615</v>
      </c>
      <c r="T370" s="5">
        <v>46806</v>
      </c>
      <c r="U370" s="8">
        <v>42036</v>
      </c>
      <c r="V370" s="29" t="str">
        <f>TEXT(Table_1[[#This Row],[Order Date]], "DDD")</f>
        <v>Sun</v>
      </c>
      <c r="W370" s="8">
        <v>42041</v>
      </c>
      <c r="X370" s="7">
        <f>Table_1[[#This Row],[Ship Date]]-Table_1[[#This Row],[Order Date]]</f>
        <v>5</v>
      </c>
      <c r="Y370" s="15">
        <v>9.0045000000000002</v>
      </c>
      <c r="Z370" s="5">
        <v>4</v>
      </c>
      <c r="AA370" s="15">
        <v>13.05</v>
      </c>
      <c r="AB370" s="5">
        <v>88598</v>
      </c>
      <c r="AC370" s="5">
        <f>IF(COUNTIF($AB$2:AB370, AB370) = 1, 1, 0)</f>
        <v>1</v>
      </c>
      <c r="AD370" s="15">
        <f>'Formated Data'!$G370-'Formated Data'!$E370</f>
        <v>3.0700000000000003</v>
      </c>
      <c r="AE370" s="5" t="str" cm="1">
        <f t="array" ref="AE370">_xlfn.IFS('Formated Data'!$Q370="Central","Chris",'Formated Data'!$Q370="East","Erin",'Formated Data'!$Q370="South","Sam",'Formated Data'!$Q370="West","William")</f>
        <v>Chris</v>
      </c>
    </row>
    <row r="371" spans="1:31" ht="15.75" customHeight="1" x14ac:dyDescent="0.45">
      <c r="A371" s="5">
        <v>1949</v>
      </c>
      <c r="B371" s="5">
        <f>IF(COUNTIF($A$2:A371, A371) = 1, 1, 0)</f>
        <v>1</v>
      </c>
      <c r="C371" s="5" t="s">
        <v>2614</v>
      </c>
      <c r="D371" s="5" t="s">
        <v>30</v>
      </c>
      <c r="E371" s="6">
        <v>0.05</v>
      </c>
      <c r="F371" s="6" t="str">
        <f>IF(Table_1[[#This Row],[Discount]] &gt; 0, "After Discount", " No Discount")</f>
        <v>After Discount</v>
      </c>
      <c r="G371" s="6">
        <v>424.21</v>
      </c>
      <c r="H371" s="6">
        <v>110.2</v>
      </c>
      <c r="I371" s="5" t="s">
        <v>119</v>
      </c>
      <c r="J371" s="5" t="s">
        <v>51</v>
      </c>
      <c r="K371" s="5" t="s">
        <v>29</v>
      </c>
      <c r="L371" s="5" t="s">
        <v>165</v>
      </c>
      <c r="M371" s="5" t="s">
        <v>117</v>
      </c>
      <c r="N371" s="5" t="s">
        <v>512</v>
      </c>
      <c r="O371" s="6">
        <v>0.67</v>
      </c>
      <c r="P371" s="5" t="s">
        <v>3</v>
      </c>
      <c r="Q371" s="5" t="s">
        <v>48</v>
      </c>
      <c r="R371" s="5" t="s">
        <v>961</v>
      </c>
      <c r="S371" s="5" t="s">
        <v>1563</v>
      </c>
      <c r="T371" s="5">
        <v>59715</v>
      </c>
      <c r="U371" s="8">
        <v>42036</v>
      </c>
      <c r="V371" s="29" t="str">
        <f>TEXT(Table_1[[#This Row],[Order Date]], "DDD")</f>
        <v>Sun</v>
      </c>
      <c r="W371" s="8">
        <v>42040</v>
      </c>
      <c r="X371" s="7">
        <f>Table_1[[#This Row],[Ship Date]]-Table_1[[#This Row],[Order Date]]</f>
        <v>4</v>
      </c>
      <c r="Y371" s="15">
        <v>-213.40280000000001</v>
      </c>
      <c r="Z371" s="5">
        <v>12</v>
      </c>
      <c r="AA371" s="15">
        <v>4935.22</v>
      </c>
      <c r="AB371" s="5">
        <v>90415</v>
      </c>
      <c r="AC371" s="5">
        <f>IF(COUNTIF($AB$2:AB371, AB371) = 1, 1, 0)</f>
        <v>1</v>
      </c>
      <c r="AD371" s="15">
        <f>'Formated Data'!$G371-'Formated Data'!$E371</f>
        <v>424.15999999999997</v>
      </c>
      <c r="AE371" s="5" t="str" cm="1">
        <f t="array" ref="AE371">_xlfn.IFS('Formated Data'!$Q371="Central","Chris",'Formated Data'!$Q371="East","Erin",'Formated Data'!$Q371="South","Sam",'Formated Data'!$Q371="West","William")</f>
        <v>William</v>
      </c>
    </row>
    <row r="372" spans="1:31" ht="15.75" customHeight="1" x14ac:dyDescent="0.45">
      <c r="A372" s="5">
        <v>2071</v>
      </c>
      <c r="B372" s="5">
        <f>IF(COUNTIF($A$2:A372, A372) = 1, 1, 0)</f>
        <v>1</v>
      </c>
      <c r="C372" s="5" t="s">
        <v>1073</v>
      </c>
      <c r="D372" s="5" t="s">
        <v>10</v>
      </c>
      <c r="E372" s="6">
        <v>0.03</v>
      </c>
      <c r="F372" s="6" t="str">
        <f>IF(Table_1[[#This Row],[Discount]] &gt; 0, "After Discount", " No Discount")</f>
        <v>After Discount</v>
      </c>
      <c r="G372" s="6">
        <v>60.98</v>
      </c>
      <c r="H372" s="6">
        <v>1.99</v>
      </c>
      <c r="I372" s="5" t="s">
        <v>9</v>
      </c>
      <c r="J372" s="5" t="s">
        <v>39</v>
      </c>
      <c r="K372" s="5" t="s">
        <v>7</v>
      </c>
      <c r="L372" s="5" t="s">
        <v>15</v>
      </c>
      <c r="M372" s="5" t="s">
        <v>50</v>
      </c>
      <c r="N372" s="5" t="s">
        <v>2613</v>
      </c>
      <c r="O372" s="6">
        <v>0.5</v>
      </c>
      <c r="P372" s="5" t="s">
        <v>3</v>
      </c>
      <c r="Q372" s="5" t="s">
        <v>70</v>
      </c>
      <c r="R372" s="5" t="s">
        <v>160</v>
      </c>
      <c r="S372" s="5" t="s">
        <v>1071</v>
      </c>
      <c r="T372" s="5">
        <v>48336</v>
      </c>
      <c r="U372" s="8">
        <v>42036</v>
      </c>
      <c r="V372" s="29" t="str">
        <f>TEXT(Table_1[[#This Row],[Order Date]], "DDD")</f>
        <v>Sun</v>
      </c>
      <c r="W372" s="8">
        <v>42036</v>
      </c>
      <c r="X372" s="7">
        <f>Table_1[[#This Row],[Ship Date]]-Table_1[[#This Row],[Order Date]]</f>
        <v>0</v>
      </c>
      <c r="Y372" s="15">
        <v>976.2672</v>
      </c>
      <c r="Z372" s="5">
        <v>23</v>
      </c>
      <c r="AA372" s="15">
        <v>1414.88</v>
      </c>
      <c r="AB372" s="5">
        <v>88555</v>
      </c>
      <c r="AC372" s="5">
        <f>IF(COUNTIF($AB$2:AB372, AB372) = 1, 1, 0)</f>
        <v>1</v>
      </c>
      <c r="AD372" s="15">
        <f>'Formated Data'!$G372-'Formated Data'!$E372</f>
        <v>60.949999999999996</v>
      </c>
      <c r="AE372" s="5" t="str" cm="1">
        <f t="array" ref="AE372">_xlfn.IFS('Formated Data'!$Q372="Central","Chris",'Formated Data'!$Q372="East","Erin",'Formated Data'!$Q372="South","Sam",'Formated Data'!$Q372="West","William")</f>
        <v>Chris</v>
      </c>
    </row>
    <row r="373" spans="1:31" ht="15.75" customHeight="1" x14ac:dyDescent="0.45">
      <c r="A373" s="5">
        <v>2071</v>
      </c>
      <c r="B373" s="5">
        <f>IF(COUNTIF($A$2:A373, A373) = 1, 1, 0)</f>
        <v>0</v>
      </c>
      <c r="C373" s="5" t="s">
        <v>1073</v>
      </c>
      <c r="D373" s="5" t="s">
        <v>10</v>
      </c>
      <c r="E373" s="6">
        <v>0.04</v>
      </c>
      <c r="F373" s="6" t="str">
        <f>IF(Table_1[[#This Row],[Discount]] &gt; 0, "After Discount", " No Discount")</f>
        <v>After Discount</v>
      </c>
      <c r="G373" s="6">
        <v>3.08</v>
      </c>
      <c r="H373" s="6">
        <v>0.99</v>
      </c>
      <c r="I373" s="5" t="s">
        <v>9</v>
      </c>
      <c r="J373" s="5" t="s">
        <v>39</v>
      </c>
      <c r="K373" s="5" t="s">
        <v>24</v>
      </c>
      <c r="L373" s="5" t="s">
        <v>144</v>
      </c>
      <c r="M373" s="5" t="s">
        <v>5</v>
      </c>
      <c r="N373" s="5" t="s">
        <v>294</v>
      </c>
      <c r="O373" s="6">
        <v>0.37</v>
      </c>
      <c r="P373" s="5" t="s">
        <v>3</v>
      </c>
      <c r="Q373" s="5" t="s">
        <v>70</v>
      </c>
      <c r="R373" s="5" t="s">
        <v>160</v>
      </c>
      <c r="S373" s="5" t="s">
        <v>1071</v>
      </c>
      <c r="T373" s="5">
        <v>48336</v>
      </c>
      <c r="U373" s="8">
        <v>42036</v>
      </c>
      <c r="V373" s="29" t="str">
        <f>TEXT(Table_1[[#This Row],[Order Date]], "DDD")</f>
        <v>Sun</v>
      </c>
      <c r="W373" s="8">
        <v>42037</v>
      </c>
      <c r="X373" s="7">
        <f>Table_1[[#This Row],[Ship Date]]-Table_1[[#This Row],[Order Date]]</f>
        <v>1</v>
      </c>
      <c r="Y373" s="15">
        <v>23.204699999999999</v>
      </c>
      <c r="Z373" s="5">
        <v>11</v>
      </c>
      <c r="AA373" s="15">
        <v>33.630000000000003</v>
      </c>
      <c r="AB373" s="5">
        <v>88555</v>
      </c>
      <c r="AC373" s="5">
        <f>IF(COUNTIF($AB$2:AB373, AB373) = 1, 1, 0)</f>
        <v>0</v>
      </c>
      <c r="AD373" s="15">
        <f>'Formated Data'!$G373-'Formated Data'!$E373</f>
        <v>3.04</v>
      </c>
      <c r="AE373" s="5" t="str" cm="1">
        <f t="array" ref="AE373">_xlfn.IFS('Formated Data'!$Q373="Central","Chris",'Formated Data'!$Q373="East","Erin",'Formated Data'!$Q373="South","Sam",'Formated Data'!$Q373="West","William")</f>
        <v>Chris</v>
      </c>
    </row>
    <row r="374" spans="1:31" ht="15.75" customHeight="1" x14ac:dyDescent="0.45">
      <c r="A374" s="5">
        <v>2072</v>
      </c>
      <c r="B374" s="5">
        <f>IF(COUNTIF($A$2:A374, A374) = 1, 1, 0)</f>
        <v>1</v>
      </c>
      <c r="C374" s="5" t="s">
        <v>2482</v>
      </c>
      <c r="D374" s="5" t="s">
        <v>10</v>
      </c>
      <c r="E374" s="6">
        <v>0</v>
      </c>
      <c r="F374" s="6" t="str">
        <f>IF(Table_1[[#This Row],[Discount]] &gt; 0, "After Discount", " No Discount")</f>
        <v xml:space="preserve"> No Discount</v>
      </c>
      <c r="G374" s="6">
        <v>10.31</v>
      </c>
      <c r="H374" s="6">
        <v>1.79</v>
      </c>
      <c r="I374" s="5" t="s">
        <v>9</v>
      </c>
      <c r="J374" s="5" t="s">
        <v>39</v>
      </c>
      <c r="K374" s="5" t="s">
        <v>24</v>
      </c>
      <c r="L374" s="5" t="s">
        <v>38</v>
      </c>
      <c r="M374" s="5" t="s">
        <v>37</v>
      </c>
      <c r="N374" s="5" t="s">
        <v>2612</v>
      </c>
      <c r="O374" s="6">
        <v>0.38</v>
      </c>
      <c r="P374" s="5" t="s">
        <v>3</v>
      </c>
      <c r="Q374" s="5" t="s">
        <v>70</v>
      </c>
      <c r="R374" s="5" t="s">
        <v>160</v>
      </c>
      <c r="S374" s="5" t="s">
        <v>2480</v>
      </c>
      <c r="T374" s="5">
        <v>48505</v>
      </c>
      <c r="U374" s="8">
        <v>42036</v>
      </c>
      <c r="V374" s="29" t="str">
        <f>TEXT(Table_1[[#This Row],[Order Date]], "DDD")</f>
        <v>Sun</v>
      </c>
      <c r="W374" s="8">
        <v>42038</v>
      </c>
      <c r="X374" s="7">
        <f>Table_1[[#This Row],[Ship Date]]-Table_1[[#This Row],[Order Date]]</f>
        <v>2</v>
      </c>
      <c r="Y374" s="15">
        <v>167.46299999999999</v>
      </c>
      <c r="Z374" s="5">
        <v>23</v>
      </c>
      <c r="AA374" s="15">
        <v>242.7</v>
      </c>
      <c r="AB374" s="5">
        <v>88555</v>
      </c>
      <c r="AC374" s="5">
        <f>IF(COUNTIF($AB$2:AB374, AB374) = 1, 1, 0)</f>
        <v>0</v>
      </c>
      <c r="AD374" s="15">
        <f>'Formated Data'!$G374-'Formated Data'!$E374</f>
        <v>10.31</v>
      </c>
      <c r="AE374" s="5" t="str" cm="1">
        <f t="array" ref="AE374">_xlfn.IFS('Formated Data'!$Q374="Central","Chris",'Formated Data'!$Q374="East","Erin",'Formated Data'!$Q374="South","Sam",'Formated Data'!$Q374="West","William")</f>
        <v>Chris</v>
      </c>
    </row>
    <row r="375" spans="1:31" ht="15.75" customHeight="1" x14ac:dyDescent="0.45">
      <c r="A375" s="5">
        <v>397</v>
      </c>
      <c r="B375" s="5">
        <f>IF(COUNTIF($A$2:A375, A375) = 1, 1, 0)</f>
        <v>1</v>
      </c>
      <c r="C375" s="5" t="s">
        <v>2611</v>
      </c>
      <c r="D375" s="5" t="s">
        <v>123</v>
      </c>
      <c r="E375" s="6">
        <v>0.1</v>
      </c>
      <c r="F375" s="6" t="str">
        <f>IF(Table_1[[#This Row],[Discount]] &gt; 0, "After Discount", " No Discount")</f>
        <v>After Discount</v>
      </c>
      <c r="G375" s="6">
        <v>154.13</v>
      </c>
      <c r="H375" s="6">
        <v>69</v>
      </c>
      <c r="I375" s="5" t="s">
        <v>9</v>
      </c>
      <c r="J375" s="5" t="s">
        <v>39</v>
      </c>
      <c r="K375" s="5" t="s">
        <v>29</v>
      </c>
      <c r="L375" s="5" t="s">
        <v>165</v>
      </c>
      <c r="M375" s="5" t="s">
        <v>42</v>
      </c>
      <c r="N375" s="5" t="s">
        <v>2073</v>
      </c>
      <c r="O375" s="6">
        <v>0.68</v>
      </c>
      <c r="P375" s="5" t="s">
        <v>3</v>
      </c>
      <c r="Q375" s="5" t="s">
        <v>2</v>
      </c>
      <c r="R375" s="5" t="s">
        <v>13</v>
      </c>
      <c r="S375" s="5" t="s">
        <v>2610</v>
      </c>
      <c r="T375" s="5">
        <v>44221</v>
      </c>
      <c r="U375" s="8">
        <v>42037</v>
      </c>
      <c r="V375" s="29" t="str">
        <f>TEXT(Table_1[[#This Row],[Order Date]], "DDD")</f>
        <v>Mon</v>
      </c>
      <c r="W375" s="8">
        <v>42038</v>
      </c>
      <c r="X375" s="7">
        <f>Table_1[[#This Row],[Ship Date]]-Table_1[[#This Row],[Order Date]]</f>
        <v>1</v>
      </c>
      <c r="Y375" s="15">
        <v>-372.48597100000001</v>
      </c>
      <c r="Z375" s="5">
        <v>8</v>
      </c>
      <c r="AA375" s="15">
        <v>1216.32</v>
      </c>
      <c r="AB375" s="5">
        <v>89319</v>
      </c>
      <c r="AC375" s="5">
        <f>IF(COUNTIF($AB$2:AB375, AB375) = 1, 1, 0)</f>
        <v>1</v>
      </c>
      <c r="AD375" s="15">
        <f>'Formated Data'!$G375-'Formated Data'!$E375</f>
        <v>154.03</v>
      </c>
      <c r="AE375" s="5" t="str" cm="1">
        <f t="array" ref="AE375">_xlfn.IFS('Formated Data'!$Q375="Central","Chris",'Formated Data'!$Q375="East","Erin",'Formated Data'!$Q375="South","Sam",'Formated Data'!$Q375="West","William")</f>
        <v>Erin</v>
      </c>
    </row>
    <row r="376" spans="1:31" ht="15.75" customHeight="1" x14ac:dyDescent="0.45">
      <c r="A376" s="5">
        <v>2555</v>
      </c>
      <c r="B376" s="5">
        <f>IF(COUNTIF($A$2:A376, A376) = 1, 1, 0)</f>
        <v>0</v>
      </c>
      <c r="C376" s="5" t="s">
        <v>2609</v>
      </c>
      <c r="D376" s="5" t="s">
        <v>123</v>
      </c>
      <c r="E376" s="6">
        <v>0</v>
      </c>
      <c r="F376" s="6" t="str">
        <f>IF(Table_1[[#This Row],[Discount]] &gt; 0, "After Discount", " No Discount")</f>
        <v xml:space="preserve"> No Discount</v>
      </c>
      <c r="G376" s="6">
        <v>12.97</v>
      </c>
      <c r="H376" s="6">
        <v>1.49</v>
      </c>
      <c r="I376" s="5" t="s">
        <v>9</v>
      </c>
      <c r="J376" s="5" t="s">
        <v>16</v>
      </c>
      <c r="K376" s="5" t="s">
        <v>24</v>
      </c>
      <c r="L376" s="5" t="s">
        <v>106</v>
      </c>
      <c r="M376" s="5" t="s">
        <v>5</v>
      </c>
      <c r="N376" s="5" t="s">
        <v>2583</v>
      </c>
      <c r="O376" s="6">
        <v>0.35</v>
      </c>
      <c r="P376" s="5" t="s">
        <v>3</v>
      </c>
      <c r="Q376" s="5" t="s">
        <v>70</v>
      </c>
      <c r="R376" s="5" t="s">
        <v>147</v>
      </c>
      <c r="S376" s="5" t="s">
        <v>1643</v>
      </c>
      <c r="T376" s="5">
        <v>53711</v>
      </c>
      <c r="U376" s="8">
        <v>42037</v>
      </c>
      <c r="V376" s="29" t="str">
        <f>TEXT(Table_1[[#This Row],[Order Date]], "DDD")</f>
        <v>Mon</v>
      </c>
      <c r="W376" s="8">
        <v>42038</v>
      </c>
      <c r="X376" s="7">
        <f>Table_1[[#This Row],[Ship Date]]-Table_1[[#This Row],[Order Date]]</f>
        <v>1</v>
      </c>
      <c r="Y376" s="15">
        <v>180.23490000000001</v>
      </c>
      <c r="Z376" s="5">
        <v>19</v>
      </c>
      <c r="AA376" s="15">
        <v>261.20999999999998</v>
      </c>
      <c r="AB376" s="5">
        <v>86529</v>
      </c>
      <c r="AC376" s="5">
        <f>IF(COUNTIF($AB$2:AB376, AB376) = 1, 1, 0)</f>
        <v>1</v>
      </c>
      <c r="AD376" s="15">
        <f>'Formated Data'!$G376-'Formated Data'!$E376</f>
        <v>12.97</v>
      </c>
      <c r="AE376" s="5" t="str" cm="1">
        <f t="array" ref="AE376">_xlfn.IFS('Formated Data'!$Q376="Central","Chris",'Formated Data'!$Q376="East","Erin",'Formated Data'!$Q376="South","Sam",'Formated Data'!$Q376="West","William")</f>
        <v>Chris</v>
      </c>
    </row>
    <row r="377" spans="1:31" ht="15.75" customHeight="1" x14ac:dyDescent="0.45">
      <c r="A377" s="5">
        <v>2555</v>
      </c>
      <c r="B377" s="5">
        <f>IF(COUNTIF($A$2:A377, A377) = 1, 1, 0)</f>
        <v>0</v>
      </c>
      <c r="C377" s="5" t="s">
        <v>2609</v>
      </c>
      <c r="D377" s="5" t="s">
        <v>123</v>
      </c>
      <c r="E377" s="6">
        <v>0.06</v>
      </c>
      <c r="F377" s="6" t="str">
        <f>IF(Table_1[[#This Row],[Discount]] &gt; 0, "After Discount", " No Discount")</f>
        <v>After Discount</v>
      </c>
      <c r="G377" s="6">
        <v>4.91</v>
      </c>
      <c r="H377" s="6">
        <v>0.5</v>
      </c>
      <c r="I377" s="5" t="s">
        <v>9</v>
      </c>
      <c r="J377" s="5" t="s">
        <v>16</v>
      </c>
      <c r="K377" s="5" t="s">
        <v>24</v>
      </c>
      <c r="L377" s="5" t="s">
        <v>144</v>
      </c>
      <c r="M377" s="5" t="s">
        <v>5</v>
      </c>
      <c r="N377" s="5" t="s">
        <v>2608</v>
      </c>
      <c r="O377" s="6">
        <v>0.36</v>
      </c>
      <c r="P377" s="5" t="s">
        <v>3</v>
      </c>
      <c r="Q377" s="5" t="s">
        <v>70</v>
      </c>
      <c r="R377" s="5" t="s">
        <v>147</v>
      </c>
      <c r="S377" s="5" t="s">
        <v>1643</v>
      </c>
      <c r="T377" s="5">
        <v>53711</v>
      </c>
      <c r="U377" s="8">
        <v>42037</v>
      </c>
      <c r="V377" s="29" t="str">
        <f>TEXT(Table_1[[#This Row],[Order Date]], "DDD")</f>
        <v>Mon</v>
      </c>
      <c r="W377" s="8">
        <v>42037</v>
      </c>
      <c r="X377" s="7">
        <f>Table_1[[#This Row],[Ship Date]]-Table_1[[#This Row],[Order Date]]</f>
        <v>0</v>
      </c>
      <c r="Y377" s="15">
        <v>29.525099999999998</v>
      </c>
      <c r="Z377" s="5">
        <v>9</v>
      </c>
      <c r="AA377" s="15">
        <v>42.79</v>
      </c>
      <c r="AB377" s="5">
        <v>86529</v>
      </c>
      <c r="AC377" s="5">
        <f>IF(COUNTIF($AB$2:AB377, AB377) = 1, 1, 0)</f>
        <v>0</v>
      </c>
      <c r="AD377" s="15">
        <f>'Formated Data'!$G377-'Formated Data'!$E377</f>
        <v>4.8500000000000005</v>
      </c>
      <c r="AE377" s="5" t="str" cm="1">
        <f t="array" ref="AE377">_xlfn.IFS('Formated Data'!$Q377="Central","Chris",'Formated Data'!$Q377="East","Erin",'Formated Data'!$Q377="South","Sam",'Formated Data'!$Q377="West","William")</f>
        <v>Chris</v>
      </c>
    </row>
    <row r="378" spans="1:31" ht="15.75" customHeight="1" x14ac:dyDescent="0.45">
      <c r="A378" s="5">
        <v>68</v>
      </c>
      <c r="B378" s="5">
        <f>IF(COUNTIF($A$2:A378, A378) = 1, 1, 0)</f>
        <v>0</v>
      </c>
      <c r="C378" s="5" t="s">
        <v>2607</v>
      </c>
      <c r="D378" s="5" t="s">
        <v>56</v>
      </c>
      <c r="E378" s="6">
        <v>0.09</v>
      </c>
      <c r="F378" s="6" t="str">
        <f>IF(Table_1[[#This Row],[Discount]] &gt; 0, "After Discount", " No Discount")</f>
        <v>After Discount</v>
      </c>
      <c r="G378" s="6">
        <v>122.99</v>
      </c>
      <c r="H378" s="6">
        <v>70.2</v>
      </c>
      <c r="I378" s="5" t="s">
        <v>119</v>
      </c>
      <c r="J378" s="5" t="s">
        <v>39</v>
      </c>
      <c r="K378" s="5" t="s">
        <v>29</v>
      </c>
      <c r="L378" s="5" t="s">
        <v>153</v>
      </c>
      <c r="M378" s="5" t="s">
        <v>152</v>
      </c>
      <c r="N378" s="5" t="s">
        <v>451</v>
      </c>
      <c r="O378" s="6">
        <v>0.74</v>
      </c>
      <c r="P378" s="5" t="s">
        <v>3</v>
      </c>
      <c r="Q378" s="5" t="s">
        <v>2</v>
      </c>
      <c r="R378" s="5" t="s">
        <v>1</v>
      </c>
      <c r="S378" s="5" t="s">
        <v>302</v>
      </c>
      <c r="T378" s="5">
        <v>10177</v>
      </c>
      <c r="U378" s="8">
        <v>42037</v>
      </c>
      <c r="V378" s="29" t="str">
        <f>TEXT(Table_1[[#This Row],[Order Date]], "DDD")</f>
        <v>Mon</v>
      </c>
      <c r="W378" s="8">
        <v>42039</v>
      </c>
      <c r="X378" s="7">
        <f>Table_1[[#This Row],[Ship Date]]-Table_1[[#This Row],[Order Date]]</f>
        <v>2</v>
      </c>
      <c r="Y378" s="15">
        <v>-2426.5500000000002</v>
      </c>
      <c r="Z378" s="5">
        <v>49</v>
      </c>
      <c r="AA378" s="15">
        <v>5718.85</v>
      </c>
      <c r="AB378" s="5">
        <v>55713</v>
      </c>
      <c r="AC378" s="5">
        <f>IF(COUNTIF($AB$2:AB378, AB378) = 1, 1, 0)</f>
        <v>1</v>
      </c>
      <c r="AD378" s="15">
        <f>'Formated Data'!$G378-'Formated Data'!$E378</f>
        <v>122.89999999999999</v>
      </c>
      <c r="AE378" s="5" t="str" cm="1">
        <f t="array" ref="AE378">_xlfn.IFS('Formated Data'!$Q378="Central","Chris",'Formated Data'!$Q378="East","Erin",'Formated Data'!$Q378="South","Sam",'Formated Data'!$Q378="West","William")</f>
        <v>Erin</v>
      </c>
    </row>
    <row r="379" spans="1:31" ht="15.75" customHeight="1" x14ac:dyDescent="0.45">
      <c r="A379" s="5">
        <v>70</v>
      </c>
      <c r="B379" s="5">
        <f>IF(COUNTIF($A$2:A379, A379) = 1, 1, 0)</f>
        <v>1</v>
      </c>
      <c r="C379" s="5" t="s">
        <v>2606</v>
      </c>
      <c r="D379" s="5" t="s">
        <v>56</v>
      </c>
      <c r="E379" s="6">
        <v>0.09</v>
      </c>
      <c r="F379" s="6" t="str">
        <f>IF(Table_1[[#This Row],[Discount]] &gt; 0, "After Discount", " No Discount")</f>
        <v>After Discount</v>
      </c>
      <c r="G379" s="6">
        <v>122.99</v>
      </c>
      <c r="H379" s="6">
        <v>70.2</v>
      </c>
      <c r="I379" s="5" t="s">
        <v>119</v>
      </c>
      <c r="J379" s="5" t="s">
        <v>39</v>
      </c>
      <c r="K379" s="5" t="s">
        <v>29</v>
      </c>
      <c r="L379" s="5" t="s">
        <v>153</v>
      </c>
      <c r="M379" s="5" t="s">
        <v>152</v>
      </c>
      <c r="N379" s="5" t="s">
        <v>451</v>
      </c>
      <c r="O379" s="6">
        <v>0.74</v>
      </c>
      <c r="P379" s="5" t="s">
        <v>3</v>
      </c>
      <c r="Q379" s="5" t="s">
        <v>2</v>
      </c>
      <c r="R379" s="5" t="s">
        <v>638</v>
      </c>
      <c r="S379" s="5" t="s">
        <v>637</v>
      </c>
      <c r="T379" s="5">
        <v>5401</v>
      </c>
      <c r="U379" s="8">
        <v>42037</v>
      </c>
      <c r="V379" s="29" t="str">
        <f>TEXT(Table_1[[#This Row],[Order Date]], "DDD")</f>
        <v>Mon</v>
      </c>
      <c r="W379" s="8">
        <v>42039</v>
      </c>
      <c r="X379" s="7">
        <f>Table_1[[#This Row],[Ship Date]]-Table_1[[#This Row],[Order Date]]</f>
        <v>2</v>
      </c>
      <c r="Y379" s="15">
        <v>-2426.5500000000002</v>
      </c>
      <c r="Z379" s="5">
        <v>12</v>
      </c>
      <c r="AA379" s="15">
        <v>1400.53</v>
      </c>
      <c r="AB379" s="5">
        <v>87947</v>
      </c>
      <c r="AC379" s="5">
        <f>IF(COUNTIF($AB$2:AB379, AB379) = 1, 1, 0)</f>
        <v>1</v>
      </c>
      <c r="AD379" s="15">
        <f>'Formated Data'!$G379-'Formated Data'!$E379</f>
        <v>122.89999999999999</v>
      </c>
      <c r="AE379" s="5" t="str" cm="1">
        <f t="array" ref="AE379">_xlfn.IFS('Formated Data'!$Q379="Central","Chris",'Formated Data'!$Q379="East","Erin",'Formated Data'!$Q379="South","Sam",'Formated Data'!$Q379="West","William")</f>
        <v>Erin</v>
      </c>
    </row>
    <row r="380" spans="1:31" ht="15.75" customHeight="1" x14ac:dyDescent="0.45">
      <c r="A380" s="5">
        <v>894</v>
      </c>
      <c r="B380" s="5">
        <f>IF(COUNTIF($A$2:A380, A380) = 1, 1, 0)</f>
        <v>0</v>
      </c>
      <c r="C380" s="5" t="s">
        <v>2605</v>
      </c>
      <c r="D380" s="5" t="s">
        <v>30</v>
      </c>
      <c r="E380" s="6">
        <v>0.02</v>
      </c>
      <c r="F380" s="6" t="str">
        <f>IF(Table_1[[#This Row],[Discount]] &gt; 0, "After Discount", " No Discount")</f>
        <v>After Discount</v>
      </c>
      <c r="G380" s="6">
        <v>1.1399999999999999</v>
      </c>
      <c r="H380" s="6">
        <v>0.7</v>
      </c>
      <c r="I380" s="5" t="s">
        <v>9</v>
      </c>
      <c r="J380" s="5" t="s">
        <v>39</v>
      </c>
      <c r="K380" s="5" t="s">
        <v>24</v>
      </c>
      <c r="L380" s="5" t="s">
        <v>61</v>
      </c>
      <c r="M380" s="5" t="s">
        <v>37</v>
      </c>
      <c r="N380" s="5" t="s">
        <v>2604</v>
      </c>
      <c r="O380" s="6">
        <v>0.38</v>
      </c>
      <c r="P380" s="5" t="s">
        <v>3</v>
      </c>
      <c r="Q380" s="5" t="s">
        <v>2</v>
      </c>
      <c r="R380" s="5" t="s">
        <v>104</v>
      </c>
      <c r="S380" s="5" t="s">
        <v>103</v>
      </c>
      <c r="T380" s="5">
        <v>20024</v>
      </c>
      <c r="U380" s="8">
        <v>42037</v>
      </c>
      <c r="V380" s="29" t="str">
        <f>TEXT(Table_1[[#This Row],[Order Date]], "DDD")</f>
        <v>Mon</v>
      </c>
      <c r="W380" s="8">
        <v>42037</v>
      </c>
      <c r="X380" s="7">
        <f>Table_1[[#This Row],[Ship Date]]-Table_1[[#This Row],[Order Date]]</f>
        <v>0</v>
      </c>
      <c r="Y380" s="15">
        <v>-0.49</v>
      </c>
      <c r="Z380" s="5">
        <v>38</v>
      </c>
      <c r="AA380" s="15">
        <v>44.85</v>
      </c>
      <c r="AB380" s="5">
        <v>38529</v>
      </c>
      <c r="AC380" s="5">
        <f>IF(COUNTIF($AB$2:AB380, AB380) = 1, 1, 0)</f>
        <v>1</v>
      </c>
      <c r="AD380" s="15">
        <f>'Formated Data'!$G380-'Formated Data'!$E380</f>
        <v>1.1199999999999999</v>
      </c>
      <c r="AE380" s="5" t="str" cm="1">
        <f t="array" ref="AE380">_xlfn.IFS('Formated Data'!$Q380="Central","Chris",'Formated Data'!$Q380="East","Erin",'Formated Data'!$Q380="South","Sam",'Formated Data'!$Q380="West","William")</f>
        <v>Erin</v>
      </c>
    </row>
    <row r="381" spans="1:31" ht="15.75" customHeight="1" x14ac:dyDescent="0.45">
      <c r="A381" s="5">
        <v>2498</v>
      </c>
      <c r="B381" s="5">
        <f>IF(COUNTIF($A$2:A381, A381) = 1, 1, 0)</f>
        <v>1</v>
      </c>
      <c r="C381" s="5" t="s">
        <v>2386</v>
      </c>
      <c r="D381" s="5" t="s">
        <v>72</v>
      </c>
      <c r="E381" s="6">
        <v>0.09</v>
      </c>
      <c r="F381" s="6" t="str">
        <f>IF(Table_1[[#This Row],[Discount]] &gt; 0, "After Discount", " No Discount")</f>
        <v>After Discount</v>
      </c>
      <c r="G381" s="6">
        <v>6.28</v>
      </c>
      <c r="H381" s="6">
        <v>5.41</v>
      </c>
      <c r="I381" s="5" t="s">
        <v>9</v>
      </c>
      <c r="J381" s="5" t="s">
        <v>51</v>
      </c>
      <c r="K381" s="5" t="s">
        <v>29</v>
      </c>
      <c r="L381" s="5" t="s">
        <v>28</v>
      </c>
      <c r="M381" s="5" t="s">
        <v>5</v>
      </c>
      <c r="N381" s="5" t="s">
        <v>2421</v>
      </c>
      <c r="O381" s="6">
        <v>0.53</v>
      </c>
      <c r="P381" s="5" t="s">
        <v>3</v>
      </c>
      <c r="Q381" s="5" t="s">
        <v>48</v>
      </c>
      <c r="R381" s="5" t="s">
        <v>54</v>
      </c>
      <c r="S381" s="5" t="s">
        <v>1080</v>
      </c>
      <c r="T381" s="5">
        <v>92024</v>
      </c>
      <c r="U381" s="8">
        <v>42037</v>
      </c>
      <c r="V381" s="29" t="str">
        <f>TEXT(Table_1[[#This Row],[Order Date]], "DDD")</f>
        <v>Mon</v>
      </c>
      <c r="W381" s="8">
        <v>42039</v>
      </c>
      <c r="X381" s="7">
        <f>Table_1[[#This Row],[Ship Date]]-Table_1[[#This Row],[Order Date]]</f>
        <v>2</v>
      </c>
      <c r="Y381" s="15">
        <v>-61.59</v>
      </c>
      <c r="Z381" s="5">
        <v>56</v>
      </c>
      <c r="AA381" s="15">
        <v>355.4</v>
      </c>
      <c r="AB381" s="5">
        <v>54567</v>
      </c>
      <c r="AC381" s="5">
        <f>IF(COUNTIF($AB$2:AB381, AB381) = 1, 1, 0)</f>
        <v>1</v>
      </c>
      <c r="AD381" s="15">
        <f>'Formated Data'!$G381-'Formated Data'!$E381</f>
        <v>6.19</v>
      </c>
      <c r="AE381" s="5" t="str" cm="1">
        <f t="array" ref="AE381">_xlfn.IFS('Formated Data'!$Q381="Central","Chris",'Formated Data'!$Q381="East","Erin",'Formated Data'!$Q381="South","Sam",'Formated Data'!$Q381="West","William")</f>
        <v>William</v>
      </c>
    </row>
    <row r="382" spans="1:31" ht="15.75" customHeight="1" x14ac:dyDescent="0.45">
      <c r="A382" s="5">
        <v>2500</v>
      </c>
      <c r="B382" s="5">
        <f>IF(COUNTIF($A$2:A382, A382) = 1, 1, 0)</f>
        <v>1</v>
      </c>
      <c r="C382" s="5" t="s">
        <v>2603</v>
      </c>
      <c r="D382" s="5" t="s">
        <v>72</v>
      </c>
      <c r="E382" s="6">
        <v>0.09</v>
      </c>
      <c r="F382" s="6" t="str">
        <f>IF(Table_1[[#This Row],[Discount]] &gt; 0, "After Discount", " No Discount")</f>
        <v>After Discount</v>
      </c>
      <c r="G382" s="6">
        <v>6.28</v>
      </c>
      <c r="H382" s="6">
        <v>5.41</v>
      </c>
      <c r="I382" s="5" t="s">
        <v>9</v>
      </c>
      <c r="J382" s="5" t="s">
        <v>51</v>
      </c>
      <c r="K382" s="5" t="s">
        <v>29</v>
      </c>
      <c r="L382" s="5" t="s">
        <v>28</v>
      </c>
      <c r="M382" s="5" t="s">
        <v>5</v>
      </c>
      <c r="N382" s="5" t="s">
        <v>2421</v>
      </c>
      <c r="O382" s="6">
        <v>0.53</v>
      </c>
      <c r="P382" s="5" t="s">
        <v>3</v>
      </c>
      <c r="Q382" s="5" t="s">
        <v>70</v>
      </c>
      <c r="R382" s="5" t="s">
        <v>260</v>
      </c>
      <c r="S382" s="5" t="s">
        <v>2602</v>
      </c>
      <c r="T382" s="5">
        <v>60102</v>
      </c>
      <c r="U382" s="8">
        <v>42037</v>
      </c>
      <c r="V382" s="29" t="str">
        <f>TEXT(Table_1[[#This Row],[Order Date]], "DDD")</f>
        <v>Mon</v>
      </c>
      <c r="W382" s="8">
        <v>42039</v>
      </c>
      <c r="X382" s="7">
        <f>Table_1[[#This Row],[Ship Date]]-Table_1[[#This Row],[Order Date]]</f>
        <v>2</v>
      </c>
      <c r="Y382" s="15">
        <v>-32.026800000000001</v>
      </c>
      <c r="Z382" s="5">
        <v>14</v>
      </c>
      <c r="AA382" s="15">
        <v>88.85</v>
      </c>
      <c r="AB382" s="5">
        <v>88320</v>
      </c>
      <c r="AC382" s="5">
        <f>IF(COUNTIF($AB$2:AB382, AB382) = 1, 1, 0)</f>
        <v>1</v>
      </c>
      <c r="AD382" s="15">
        <f>'Formated Data'!$G382-'Formated Data'!$E382</f>
        <v>6.19</v>
      </c>
      <c r="AE382" s="5" t="str" cm="1">
        <f t="array" ref="AE382">_xlfn.IFS('Formated Data'!$Q382="Central","Chris",'Formated Data'!$Q382="East","Erin",'Formated Data'!$Q382="South","Sam",'Formated Data'!$Q382="West","William")</f>
        <v>Chris</v>
      </c>
    </row>
    <row r="383" spans="1:31" ht="15.75" customHeight="1" x14ac:dyDescent="0.45">
      <c r="A383" s="5">
        <v>84</v>
      </c>
      <c r="B383" s="5">
        <f>IF(COUNTIF($A$2:A383, A383) = 1, 1, 0)</f>
        <v>1</v>
      </c>
      <c r="C383" s="5" t="s">
        <v>1859</v>
      </c>
      <c r="D383" s="5" t="s">
        <v>10</v>
      </c>
      <c r="E383" s="6">
        <v>0</v>
      </c>
      <c r="F383" s="6" t="str">
        <f>IF(Table_1[[#This Row],[Discount]] &gt; 0, "After Discount", " No Discount")</f>
        <v xml:space="preserve"> No Discount</v>
      </c>
      <c r="G383" s="6">
        <v>8.09</v>
      </c>
      <c r="H383" s="6">
        <v>7.96</v>
      </c>
      <c r="I383" s="5" t="s">
        <v>9</v>
      </c>
      <c r="J383" s="5" t="s">
        <v>8</v>
      </c>
      <c r="K383" s="5" t="s">
        <v>29</v>
      </c>
      <c r="L383" s="5" t="s">
        <v>28</v>
      </c>
      <c r="M383" s="5" t="s">
        <v>5</v>
      </c>
      <c r="N383" s="5" t="s">
        <v>1288</v>
      </c>
      <c r="O383" s="6">
        <v>0.49</v>
      </c>
      <c r="P383" s="5" t="s">
        <v>3</v>
      </c>
      <c r="Q383" s="5" t="s">
        <v>2</v>
      </c>
      <c r="R383" s="5" t="s">
        <v>13</v>
      </c>
      <c r="S383" s="5" t="s">
        <v>1857</v>
      </c>
      <c r="T383" s="5">
        <v>45231</v>
      </c>
      <c r="U383" s="8">
        <v>42037</v>
      </c>
      <c r="V383" s="29" t="str">
        <f>TEXT(Table_1[[#This Row],[Order Date]], "DDD")</f>
        <v>Mon</v>
      </c>
      <c r="W383" s="8">
        <v>42038</v>
      </c>
      <c r="X383" s="7">
        <f>Table_1[[#This Row],[Ship Date]]-Table_1[[#This Row],[Order Date]]</f>
        <v>1</v>
      </c>
      <c r="Y383" s="15">
        <v>-144.56</v>
      </c>
      <c r="Z383" s="5">
        <v>11</v>
      </c>
      <c r="AA383" s="15">
        <v>90.98</v>
      </c>
      <c r="AB383" s="5">
        <v>87364</v>
      </c>
      <c r="AC383" s="5">
        <f>IF(COUNTIF($AB$2:AB383, AB383) = 1, 1, 0)</f>
        <v>1</v>
      </c>
      <c r="AD383" s="15">
        <f>'Formated Data'!$G383-'Formated Data'!$E383</f>
        <v>8.09</v>
      </c>
      <c r="AE383" s="5" t="str" cm="1">
        <f t="array" ref="AE383">_xlfn.IFS('Formated Data'!$Q383="Central","Chris",'Formated Data'!$Q383="East","Erin",'Formated Data'!$Q383="South","Sam",'Formated Data'!$Q383="West","William")</f>
        <v>Erin</v>
      </c>
    </row>
    <row r="384" spans="1:31" ht="15.75" customHeight="1" x14ac:dyDescent="0.45">
      <c r="A384" s="5">
        <v>1412</v>
      </c>
      <c r="B384" s="5">
        <f>IF(COUNTIF($A$2:A384, A384) = 1, 1, 0)</f>
        <v>1</v>
      </c>
      <c r="C384" s="5" t="s">
        <v>2601</v>
      </c>
      <c r="D384" s="5" t="s">
        <v>10</v>
      </c>
      <c r="E384" s="6">
        <v>0.08</v>
      </c>
      <c r="F384" s="6" t="str">
        <f>IF(Table_1[[#This Row],[Discount]] &gt; 0, "After Discount", " No Discount")</f>
        <v>After Discount</v>
      </c>
      <c r="G384" s="6">
        <v>3.38</v>
      </c>
      <c r="H384" s="6">
        <v>0.85</v>
      </c>
      <c r="I384" s="5" t="s">
        <v>9</v>
      </c>
      <c r="J384" s="5" t="s">
        <v>39</v>
      </c>
      <c r="K384" s="5" t="s">
        <v>24</v>
      </c>
      <c r="L384" s="5" t="s">
        <v>79</v>
      </c>
      <c r="M384" s="5" t="s">
        <v>37</v>
      </c>
      <c r="N384" s="5" t="s">
        <v>1434</v>
      </c>
      <c r="O384" s="6">
        <v>0.48</v>
      </c>
      <c r="P384" s="5" t="s">
        <v>3</v>
      </c>
      <c r="Q384" s="5" t="s">
        <v>48</v>
      </c>
      <c r="R384" s="5" t="s">
        <v>54</v>
      </c>
      <c r="S384" s="5" t="s">
        <v>2600</v>
      </c>
      <c r="T384" s="5">
        <v>94043</v>
      </c>
      <c r="U384" s="8">
        <v>42037</v>
      </c>
      <c r="V384" s="29" t="str">
        <f>TEXT(Table_1[[#This Row],[Order Date]], "DDD")</f>
        <v>Mon</v>
      </c>
      <c r="W384" s="8">
        <v>42039</v>
      </c>
      <c r="X384" s="7">
        <f>Table_1[[#This Row],[Ship Date]]-Table_1[[#This Row],[Order Date]]</f>
        <v>2</v>
      </c>
      <c r="Y384" s="15">
        <v>20.453600000000002</v>
      </c>
      <c r="Z384" s="5">
        <v>12</v>
      </c>
      <c r="AA384" s="15">
        <v>38.81</v>
      </c>
      <c r="AB384" s="5">
        <v>87087</v>
      </c>
      <c r="AC384" s="5">
        <f>IF(COUNTIF($AB$2:AB384, AB384) = 1, 1, 0)</f>
        <v>1</v>
      </c>
      <c r="AD384" s="15">
        <f>'Formated Data'!$G384-'Formated Data'!$E384</f>
        <v>3.3</v>
      </c>
      <c r="AE384" s="5" t="str" cm="1">
        <f t="array" ref="AE384">_xlfn.IFS('Formated Data'!$Q384="Central","Chris",'Formated Data'!$Q384="East","Erin",'Formated Data'!$Q384="South","Sam",'Formated Data'!$Q384="West","William")</f>
        <v>William</v>
      </c>
    </row>
    <row r="385" spans="1:31" ht="15.75" customHeight="1" x14ac:dyDescent="0.45">
      <c r="A385" s="5">
        <v>1413</v>
      </c>
      <c r="B385" s="5">
        <f>IF(COUNTIF($A$2:A385, A385) = 1, 1, 0)</f>
        <v>1</v>
      </c>
      <c r="C385" s="5" t="s">
        <v>1711</v>
      </c>
      <c r="D385" s="5" t="s">
        <v>10</v>
      </c>
      <c r="E385" s="6">
        <v>0.02</v>
      </c>
      <c r="F385" s="6" t="str">
        <f>IF(Table_1[[#This Row],[Discount]] &gt; 0, "After Discount", " No Discount")</f>
        <v>After Discount</v>
      </c>
      <c r="G385" s="6">
        <v>16.48</v>
      </c>
      <c r="H385" s="6">
        <v>1.99</v>
      </c>
      <c r="I385" s="5" t="s">
        <v>17</v>
      </c>
      <c r="J385" s="5" t="s">
        <v>39</v>
      </c>
      <c r="K385" s="5" t="s">
        <v>7</v>
      </c>
      <c r="L385" s="5" t="s">
        <v>15</v>
      </c>
      <c r="M385" s="5" t="s">
        <v>50</v>
      </c>
      <c r="N385" s="5" t="s">
        <v>1219</v>
      </c>
      <c r="O385" s="6">
        <v>0.42</v>
      </c>
      <c r="P385" s="5" t="s">
        <v>3</v>
      </c>
      <c r="Q385" s="5" t="s">
        <v>2</v>
      </c>
      <c r="R385" s="5" t="s">
        <v>240</v>
      </c>
      <c r="S385" s="5" t="s">
        <v>239</v>
      </c>
      <c r="T385" s="5">
        <v>2113</v>
      </c>
      <c r="U385" s="8">
        <v>42037</v>
      </c>
      <c r="V385" s="29" t="str">
        <f>TEXT(Table_1[[#This Row],[Order Date]], "DDD")</f>
        <v>Mon</v>
      </c>
      <c r="W385" s="8">
        <v>42039</v>
      </c>
      <c r="X385" s="7">
        <f>Table_1[[#This Row],[Ship Date]]-Table_1[[#This Row],[Order Date]]</f>
        <v>2</v>
      </c>
      <c r="Y385" s="15">
        <v>69.61</v>
      </c>
      <c r="Z385" s="5">
        <v>27</v>
      </c>
      <c r="AA385" s="15">
        <v>484.56</v>
      </c>
      <c r="AB385" s="5">
        <v>45539</v>
      </c>
      <c r="AC385" s="5">
        <f>IF(COUNTIF($AB$2:AB385, AB385) = 1, 1, 0)</f>
        <v>1</v>
      </c>
      <c r="AD385" s="15">
        <f>'Formated Data'!$G385-'Formated Data'!$E385</f>
        <v>16.46</v>
      </c>
      <c r="AE385" s="5" t="str" cm="1">
        <f t="array" ref="AE385">_xlfn.IFS('Formated Data'!$Q385="Central","Chris",'Formated Data'!$Q385="East","Erin",'Formated Data'!$Q385="South","Sam",'Formated Data'!$Q385="West","William")</f>
        <v>Erin</v>
      </c>
    </row>
    <row r="386" spans="1:31" ht="15.75" customHeight="1" x14ac:dyDescent="0.45">
      <c r="A386" s="5">
        <v>3196</v>
      </c>
      <c r="B386" s="5">
        <f>IF(COUNTIF($A$2:A386, A386) = 1, 1, 0)</f>
        <v>1</v>
      </c>
      <c r="C386" s="5" t="s">
        <v>2599</v>
      </c>
      <c r="D386" s="5" t="s">
        <v>10</v>
      </c>
      <c r="E386" s="6">
        <v>0.03</v>
      </c>
      <c r="F386" s="6" t="str">
        <f>IF(Table_1[[#This Row],[Discount]] &gt; 0, "After Discount", " No Discount")</f>
        <v>After Discount</v>
      </c>
      <c r="G386" s="6">
        <v>200.97</v>
      </c>
      <c r="H386" s="6">
        <v>15.59</v>
      </c>
      <c r="I386" s="5" t="s">
        <v>119</v>
      </c>
      <c r="J386" s="5" t="s">
        <v>16</v>
      </c>
      <c r="K386" s="5" t="s">
        <v>7</v>
      </c>
      <c r="L386" s="5" t="s">
        <v>118</v>
      </c>
      <c r="M386" s="5" t="s">
        <v>152</v>
      </c>
      <c r="N386" s="5" t="s">
        <v>1932</v>
      </c>
      <c r="O386" s="6">
        <v>0.36</v>
      </c>
      <c r="P386" s="5" t="s">
        <v>3</v>
      </c>
      <c r="Q386" s="5" t="s">
        <v>48</v>
      </c>
      <c r="R386" s="5" t="s">
        <v>54</v>
      </c>
      <c r="S386" s="5" t="s">
        <v>950</v>
      </c>
      <c r="T386" s="5">
        <v>94109</v>
      </c>
      <c r="U386" s="8">
        <v>42037</v>
      </c>
      <c r="V386" s="29" t="str">
        <f>TEXT(Table_1[[#This Row],[Order Date]], "DDD")</f>
        <v>Mon</v>
      </c>
      <c r="W386" s="8">
        <v>42038</v>
      </c>
      <c r="X386" s="7">
        <f>Table_1[[#This Row],[Ship Date]]-Table_1[[#This Row],[Order Date]]</f>
        <v>1</v>
      </c>
      <c r="Y386" s="15">
        <v>1951.3</v>
      </c>
      <c r="Z386" s="5">
        <v>43</v>
      </c>
      <c r="AA386" s="15">
        <v>8717.75</v>
      </c>
      <c r="AB386" s="5">
        <v>24294</v>
      </c>
      <c r="AC386" s="5">
        <f>IF(COUNTIF($AB$2:AB386, AB386) = 1, 1, 0)</f>
        <v>1</v>
      </c>
      <c r="AD386" s="15">
        <f>'Formated Data'!$G386-'Formated Data'!$E386</f>
        <v>200.94</v>
      </c>
      <c r="AE386" s="5" t="str" cm="1">
        <f t="array" ref="AE386">_xlfn.IFS('Formated Data'!$Q386="Central","Chris",'Formated Data'!$Q386="East","Erin",'Formated Data'!$Q386="South","Sam",'Formated Data'!$Q386="West","William")</f>
        <v>William</v>
      </c>
    </row>
    <row r="387" spans="1:31" ht="15.75" customHeight="1" x14ac:dyDescent="0.45">
      <c r="A387" s="5">
        <v>3197</v>
      </c>
      <c r="B387" s="5">
        <f>IF(COUNTIF($A$2:A387, A387) = 1, 1, 0)</f>
        <v>1</v>
      </c>
      <c r="C387" s="5" t="s">
        <v>2598</v>
      </c>
      <c r="D387" s="5" t="s">
        <v>10</v>
      </c>
      <c r="E387" s="6">
        <v>0.03</v>
      </c>
      <c r="F387" s="6" t="str">
        <f>IF(Table_1[[#This Row],[Discount]] &gt; 0, "After Discount", " No Discount")</f>
        <v>After Discount</v>
      </c>
      <c r="G387" s="6">
        <v>200.97</v>
      </c>
      <c r="H387" s="6">
        <v>15.59</v>
      </c>
      <c r="I387" s="5" t="s">
        <v>119</v>
      </c>
      <c r="J387" s="5" t="s">
        <v>16</v>
      </c>
      <c r="K387" s="5" t="s">
        <v>7</v>
      </c>
      <c r="L387" s="5" t="s">
        <v>118</v>
      </c>
      <c r="M387" s="5" t="s">
        <v>152</v>
      </c>
      <c r="N387" s="5" t="s">
        <v>1932</v>
      </c>
      <c r="O387" s="6">
        <v>0.36</v>
      </c>
      <c r="P387" s="5" t="s">
        <v>3</v>
      </c>
      <c r="Q387" s="5" t="s">
        <v>70</v>
      </c>
      <c r="R387" s="5" t="s">
        <v>260</v>
      </c>
      <c r="S387" s="5" t="s">
        <v>2597</v>
      </c>
      <c r="T387" s="5">
        <v>60062</v>
      </c>
      <c r="U387" s="8">
        <v>42037</v>
      </c>
      <c r="V387" s="29" t="str">
        <f>TEXT(Table_1[[#This Row],[Order Date]], "DDD")</f>
        <v>Mon</v>
      </c>
      <c r="W387" s="8">
        <v>42038</v>
      </c>
      <c r="X387" s="7">
        <f>Table_1[[#This Row],[Ship Date]]-Table_1[[#This Row],[Order Date]]</f>
        <v>1</v>
      </c>
      <c r="Y387" s="15">
        <v>1538.7828</v>
      </c>
      <c r="Z387" s="5">
        <v>11</v>
      </c>
      <c r="AA387" s="15">
        <v>2230.12</v>
      </c>
      <c r="AB387" s="5">
        <v>90850</v>
      </c>
      <c r="AC387" s="5">
        <f>IF(COUNTIF($AB$2:AB387, AB387) = 1, 1, 0)</f>
        <v>1</v>
      </c>
      <c r="AD387" s="15">
        <f>'Formated Data'!$G387-'Formated Data'!$E387</f>
        <v>200.94</v>
      </c>
      <c r="AE387" s="5" t="str" cm="1">
        <f t="array" ref="AE387">_xlfn.IFS('Formated Data'!$Q387="Central","Chris",'Formated Data'!$Q387="East","Erin",'Formated Data'!$Q387="South","Sam",'Formated Data'!$Q387="West","William")</f>
        <v>Chris</v>
      </c>
    </row>
    <row r="388" spans="1:31" ht="15.75" customHeight="1" x14ac:dyDescent="0.45">
      <c r="A388" s="5">
        <v>2486</v>
      </c>
      <c r="B388" s="5">
        <f>IF(COUNTIF($A$2:A388, A388) = 1, 1, 0)</f>
        <v>1</v>
      </c>
      <c r="C388" s="5" t="s">
        <v>2537</v>
      </c>
      <c r="D388" s="5" t="s">
        <v>30</v>
      </c>
      <c r="E388" s="6">
        <v>0</v>
      </c>
      <c r="F388" s="6" t="str">
        <f>IF(Table_1[[#This Row],[Discount]] &gt; 0, "After Discount", " No Discount")</f>
        <v xml:space="preserve"> No Discount</v>
      </c>
      <c r="G388" s="6">
        <v>180.98</v>
      </c>
      <c r="H388" s="6">
        <v>30</v>
      </c>
      <c r="I388" s="5" t="s">
        <v>119</v>
      </c>
      <c r="J388" s="5" t="s">
        <v>51</v>
      </c>
      <c r="K388" s="5" t="s">
        <v>29</v>
      </c>
      <c r="L388" s="5" t="s">
        <v>153</v>
      </c>
      <c r="M388" s="5" t="s">
        <v>152</v>
      </c>
      <c r="N388" s="5" t="s">
        <v>761</v>
      </c>
      <c r="O388" s="6">
        <v>0.69</v>
      </c>
      <c r="P388" s="5" t="s">
        <v>3</v>
      </c>
      <c r="Q388" s="5" t="s">
        <v>21</v>
      </c>
      <c r="R388" s="5" t="s">
        <v>291</v>
      </c>
      <c r="S388" s="5" t="s">
        <v>2536</v>
      </c>
      <c r="T388" s="5">
        <v>30458</v>
      </c>
      <c r="U388" s="8">
        <v>42038</v>
      </c>
      <c r="V388" s="29" t="str">
        <f>TEXT(Table_1[[#This Row],[Order Date]], "DDD")</f>
        <v>Tue</v>
      </c>
      <c r="W388" s="8">
        <v>42040</v>
      </c>
      <c r="X388" s="7">
        <f>Table_1[[#This Row],[Ship Date]]-Table_1[[#This Row],[Order Date]]</f>
        <v>2</v>
      </c>
      <c r="Y388" s="15">
        <v>9.2040000000000006</v>
      </c>
      <c r="Z388" s="5">
        <v>11</v>
      </c>
      <c r="AA388" s="15">
        <v>2084.16</v>
      </c>
      <c r="AB388" s="5">
        <v>91416</v>
      </c>
      <c r="AC388" s="5">
        <f>IF(COUNTIF($AB$2:AB388, AB388) = 1, 1, 0)</f>
        <v>1</v>
      </c>
      <c r="AD388" s="15">
        <f>'Formated Data'!$G388-'Formated Data'!$E388</f>
        <v>180.98</v>
      </c>
      <c r="AE388" s="5" t="str" cm="1">
        <f t="array" ref="AE388">_xlfn.IFS('Formated Data'!$Q388="Central","Chris",'Formated Data'!$Q388="East","Erin",'Formated Data'!$Q388="South","Sam",'Formated Data'!$Q388="West","William")</f>
        <v>Sam</v>
      </c>
    </row>
    <row r="389" spans="1:31" ht="15.75" customHeight="1" x14ac:dyDescent="0.45">
      <c r="A389" s="5">
        <v>3053</v>
      </c>
      <c r="B389" s="5">
        <f>IF(COUNTIF($A$2:A389, A389) = 1, 1, 0)</f>
        <v>1</v>
      </c>
      <c r="C389" s="5" t="s">
        <v>2596</v>
      </c>
      <c r="D389" s="5" t="s">
        <v>72</v>
      </c>
      <c r="E389" s="6">
        <v>0.06</v>
      </c>
      <c r="F389" s="6" t="str">
        <f>IF(Table_1[[#This Row],[Discount]] &gt; 0, "After Discount", " No Discount")</f>
        <v>After Discount</v>
      </c>
      <c r="G389" s="6">
        <v>125.99</v>
      </c>
      <c r="H389" s="6">
        <v>2.5</v>
      </c>
      <c r="I389" s="5" t="s">
        <v>9</v>
      </c>
      <c r="J389" s="5" t="s">
        <v>39</v>
      </c>
      <c r="K389" s="5" t="s">
        <v>7</v>
      </c>
      <c r="L389" s="5" t="s">
        <v>6</v>
      </c>
      <c r="M389" s="5" t="s">
        <v>5</v>
      </c>
      <c r="N389" s="5" t="s">
        <v>1824</v>
      </c>
      <c r="O389" s="6">
        <v>0.6</v>
      </c>
      <c r="P389" s="5" t="s">
        <v>3</v>
      </c>
      <c r="Q389" s="5" t="s">
        <v>21</v>
      </c>
      <c r="R389" s="5" t="s">
        <v>365</v>
      </c>
      <c r="S389" s="5" t="s">
        <v>563</v>
      </c>
      <c r="T389" s="5">
        <v>42071</v>
      </c>
      <c r="U389" s="8">
        <v>42038</v>
      </c>
      <c r="V389" s="29" t="str">
        <f>TEXT(Table_1[[#This Row],[Order Date]], "DDD")</f>
        <v>Tue</v>
      </c>
      <c r="W389" s="8">
        <v>42040</v>
      </c>
      <c r="X389" s="7">
        <f>Table_1[[#This Row],[Ship Date]]-Table_1[[#This Row],[Order Date]]</f>
        <v>2</v>
      </c>
      <c r="Y389" s="15">
        <v>402.06599999999997</v>
      </c>
      <c r="Z389" s="5">
        <v>11</v>
      </c>
      <c r="AA389" s="15">
        <v>1173.76</v>
      </c>
      <c r="AB389" s="5">
        <v>86662</v>
      </c>
      <c r="AC389" s="5">
        <f>IF(COUNTIF($AB$2:AB389, AB389) = 1, 1, 0)</f>
        <v>1</v>
      </c>
      <c r="AD389" s="15">
        <f>'Formated Data'!$G389-'Formated Data'!$E389</f>
        <v>125.92999999999999</v>
      </c>
      <c r="AE389" s="5" t="str" cm="1">
        <f t="array" ref="AE389">_xlfn.IFS('Formated Data'!$Q389="Central","Chris",'Formated Data'!$Q389="East","Erin",'Formated Data'!$Q389="South","Sam",'Formated Data'!$Q389="West","William")</f>
        <v>Sam</v>
      </c>
    </row>
    <row r="390" spans="1:31" ht="15.75" customHeight="1" x14ac:dyDescent="0.45">
      <c r="A390" s="5">
        <v>603</v>
      </c>
      <c r="B390" s="5">
        <f>IF(COUNTIF($A$2:A390, A390) = 1, 1, 0)</f>
        <v>1</v>
      </c>
      <c r="C390" s="5" t="s">
        <v>2595</v>
      </c>
      <c r="D390" s="5" t="s">
        <v>10</v>
      </c>
      <c r="E390" s="6">
        <v>0.02</v>
      </c>
      <c r="F390" s="6" t="str">
        <f>IF(Table_1[[#This Row],[Discount]] &gt; 0, "After Discount", " No Discount")</f>
        <v>After Discount</v>
      </c>
      <c r="G390" s="6">
        <v>35.99</v>
      </c>
      <c r="H390" s="6">
        <v>5</v>
      </c>
      <c r="I390" s="5" t="s">
        <v>9</v>
      </c>
      <c r="J390" s="5" t="s">
        <v>16</v>
      </c>
      <c r="K390" s="5" t="s">
        <v>7</v>
      </c>
      <c r="L390" s="5" t="s">
        <v>6</v>
      </c>
      <c r="M390" s="5" t="s">
        <v>5</v>
      </c>
      <c r="N390" s="5" t="s">
        <v>1389</v>
      </c>
      <c r="O390" s="6">
        <v>0.85</v>
      </c>
      <c r="P390" s="5" t="s">
        <v>3</v>
      </c>
      <c r="Q390" s="5" t="s">
        <v>48</v>
      </c>
      <c r="R390" s="5" t="s">
        <v>296</v>
      </c>
      <c r="S390" s="5" t="s">
        <v>1377</v>
      </c>
      <c r="T390" s="5">
        <v>81001</v>
      </c>
      <c r="U390" s="8">
        <v>42038</v>
      </c>
      <c r="V390" s="29" t="str">
        <f>TEXT(Table_1[[#This Row],[Order Date]], "DDD")</f>
        <v>Tue</v>
      </c>
      <c r="W390" s="8">
        <v>42040</v>
      </c>
      <c r="X390" s="7">
        <f>Table_1[[#This Row],[Ship Date]]-Table_1[[#This Row],[Order Date]]</f>
        <v>2</v>
      </c>
      <c r="Y390" s="15">
        <v>-120.934</v>
      </c>
      <c r="Z390" s="5">
        <v>7</v>
      </c>
      <c r="AA390" s="15">
        <v>227.79</v>
      </c>
      <c r="AB390" s="5">
        <v>87020</v>
      </c>
      <c r="AC390" s="5">
        <f>IF(COUNTIF($AB$2:AB390, AB390) = 1, 1, 0)</f>
        <v>1</v>
      </c>
      <c r="AD390" s="15">
        <f>'Formated Data'!$G390-'Formated Data'!$E390</f>
        <v>35.97</v>
      </c>
      <c r="AE390" s="5" t="str" cm="1">
        <f t="array" ref="AE390">_xlfn.IFS('Formated Data'!$Q390="Central","Chris",'Formated Data'!$Q390="East","Erin",'Formated Data'!$Q390="South","Sam",'Formated Data'!$Q390="West","William")</f>
        <v>William</v>
      </c>
    </row>
    <row r="391" spans="1:31" ht="15.75" customHeight="1" x14ac:dyDescent="0.45">
      <c r="A391" s="5">
        <v>3151</v>
      </c>
      <c r="B391" s="5">
        <f>IF(COUNTIF($A$2:A391, A391) = 1, 1, 0)</f>
        <v>1</v>
      </c>
      <c r="C391" s="5" t="s">
        <v>680</v>
      </c>
      <c r="D391" s="5" t="s">
        <v>123</v>
      </c>
      <c r="E391" s="6">
        <v>0.01</v>
      </c>
      <c r="F391" s="6" t="str">
        <f>IF(Table_1[[#This Row],[Discount]] &gt; 0, "After Discount", " No Discount")</f>
        <v>After Discount</v>
      </c>
      <c r="G391" s="6">
        <v>3502.14</v>
      </c>
      <c r="H391" s="6">
        <v>8.73</v>
      </c>
      <c r="I391" s="5" t="s">
        <v>119</v>
      </c>
      <c r="J391" s="5" t="s">
        <v>39</v>
      </c>
      <c r="K391" s="5" t="s">
        <v>7</v>
      </c>
      <c r="L391" s="5" t="s">
        <v>118</v>
      </c>
      <c r="M391" s="5" t="s">
        <v>117</v>
      </c>
      <c r="N391" s="5" t="s">
        <v>2594</v>
      </c>
      <c r="O391" s="6">
        <v>0.56999999999999995</v>
      </c>
      <c r="P391" s="5" t="s">
        <v>3</v>
      </c>
      <c r="Q391" s="5" t="s">
        <v>48</v>
      </c>
      <c r="R391" s="5" t="s">
        <v>54</v>
      </c>
      <c r="S391" s="5" t="s">
        <v>678</v>
      </c>
      <c r="T391" s="5">
        <v>92277</v>
      </c>
      <c r="U391" s="8">
        <v>42039</v>
      </c>
      <c r="V391" s="29" t="str">
        <f>TEXT(Table_1[[#This Row],[Order Date]], "DDD")</f>
        <v>Wed</v>
      </c>
      <c r="W391" s="8">
        <v>42040</v>
      </c>
      <c r="X391" s="7">
        <f>Table_1[[#This Row],[Ship Date]]-Table_1[[#This Row],[Order Date]]</f>
        <v>1</v>
      </c>
      <c r="Y391" s="15">
        <v>-4075.9339920000002</v>
      </c>
      <c r="Z391" s="5">
        <v>1</v>
      </c>
      <c r="AA391" s="15">
        <v>3501.79</v>
      </c>
      <c r="AB391" s="5">
        <v>88544</v>
      </c>
      <c r="AC391" s="5">
        <f>IF(COUNTIF($AB$2:AB391, AB391) = 1, 1, 0)</f>
        <v>1</v>
      </c>
      <c r="AD391" s="15">
        <f>'Formated Data'!$G391-'Formated Data'!$E391</f>
        <v>3502.1299999999997</v>
      </c>
      <c r="AE391" s="5" t="str" cm="1">
        <f t="array" ref="AE391">_xlfn.IFS('Formated Data'!$Q391="Central","Chris",'Formated Data'!$Q391="East","Erin",'Formated Data'!$Q391="South","Sam",'Formated Data'!$Q391="West","William")</f>
        <v>William</v>
      </c>
    </row>
    <row r="392" spans="1:31" ht="15.75" customHeight="1" x14ac:dyDescent="0.45">
      <c r="A392" s="5">
        <v>3151</v>
      </c>
      <c r="B392" s="5">
        <f>IF(COUNTIF($A$2:A392, A392) = 1, 1, 0)</f>
        <v>0</v>
      </c>
      <c r="C392" s="5" t="s">
        <v>680</v>
      </c>
      <c r="D392" s="5" t="s">
        <v>123</v>
      </c>
      <c r="E392" s="6">
        <v>0.06</v>
      </c>
      <c r="F392" s="6" t="str">
        <f>IF(Table_1[[#This Row],[Discount]] &gt; 0, "After Discount", " No Discount")</f>
        <v>After Discount</v>
      </c>
      <c r="G392" s="6">
        <v>15.73</v>
      </c>
      <c r="H392" s="6">
        <v>7.42</v>
      </c>
      <c r="I392" s="5" t="s">
        <v>9</v>
      </c>
      <c r="J392" s="5" t="s">
        <v>39</v>
      </c>
      <c r="K392" s="5" t="s">
        <v>24</v>
      </c>
      <c r="L392" s="5" t="s">
        <v>59</v>
      </c>
      <c r="M392" s="5" t="s">
        <v>50</v>
      </c>
      <c r="N392" s="5" t="s">
        <v>2076</v>
      </c>
      <c r="O392" s="6">
        <v>0.56000000000000005</v>
      </c>
      <c r="P392" s="5" t="s">
        <v>3</v>
      </c>
      <c r="Q392" s="5" t="s">
        <v>48</v>
      </c>
      <c r="R392" s="5" t="s">
        <v>54</v>
      </c>
      <c r="S392" s="5" t="s">
        <v>678</v>
      </c>
      <c r="T392" s="5">
        <v>92277</v>
      </c>
      <c r="U392" s="8">
        <v>42039</v>
      </c>
      <c r="V392" s="29" t="str">
        <f>TEXT(Table_1[[#This Row],[Order Date]], "DDD")</f>
        <v>Wed</v>
      </c>
      <c r="W392" s="8">
        <v>42040</v>
      </c>
      <c r="X392" s="7">
        <f>Table_1[[#This Row],[Ship Date]]-Table_1[[#This Row],[Order Date]]</f>
        <v>1</v>
      </c>
      <c r="Y392" s="15">
        <v>-18.558800000000002</v>
      </c>
      <c r="Z392" s="5">
        <v>4</v>
      </c>
      <c r="AA392" s="15">
        <v>63.04</v>
      </c>
      <c r="AB392" s="5">
        <v>88544</v>
      </c>
      <c r="AC392" s="5">
        <f>IF(COUNTIF($AB$2:AB392, AB392) = 1, 1, 0)</f>
        <v>0</v>
      </c>
      <c r="AD392" s="15">
        <f>'Formated Data'!$G392-'Formated Data'!$E392</f>
        <v>15.67</v>
      </c>
      <c r="AE392" s="5" t="str" cm="1">
        <f t="array" ref="AE392">_xlfn.IFS('Formated Data'!$Q392="Central","Chris",'Formated Data'!$Q392="East","Erin",'Formated Data'!$Q392="South","Sam",'Formated Data'!$Q392="West","William")</f>
        <v>William</v>
      </c>
    </row>
    <row r="393" spans="1:31" ht="15.75" customHeight="1" x14ac:dyDescent="0.45">
      <c r="A393" s="5">
        <v>3351</v>
      </c>
      <c r="B393" s="5">
        <f>IF(COUNTIF($A$2:A393, A393) = 1, 1, 0)</f>
        <v>1</v>
      </c>
      <c r="C393" s="5" t="s">
        <v>2526</v>
      </c>
      <c r="D393" s="5" t="s">
        <v>123</v>
      </c>
      <c r="E393" s="6">
        <v>0.1</v>
      </c>
      <c r="F393" s="6" t="str">
        <f>IF(Table_1[[#This Row],[Discount]] &gt; 0, "After Discount", " No Discount")</f>
        <v>After Discount</v>
      </c>
      <c r="G393" s="6">
        <v>10.89</v>
      </c>
      <c r="H393" s="6">
        <v>4.5</v>
      </c>
      <c r="I393" s="5" t="s">
        <v>9</v>
      </c>
      <c r="J393" s="5" t="s">
        <v>51</v>
      </c>
      <c r="K393" s="5" t="s">
        <v>24</v>
      </c>
      <c r="L393" s="5" t="s">
        <v>45</v>
      </c>
      <c r="M393" s="5" t="s">
        <v>5</v>
      </c>
      <c r="N393" s="5" t="s">
        <v>374</v>
      </c>
      <c r="O393" s="6">
        <v>0.59</v>
      </c>
      <c r="P393" s="5" t="s">
        <v>3</v>
      </c>
      <c r="Q393" s="5" t="s">
        <v>48</v>
      </c>
      <c r="R393" s="5" t="s">
        <v>103</v>
      </c>
      <c r="S393" s="5" t="s">
        <v>2525</v>
      </c>
      <c r="T393" s="5">
        <v>99301</v>
      </c>
      <c r="U393" s="8">
        <v>42039</v>
      </c>
      <c r="V393" s="29" t="str">
        <f>TEXT(Table_1[[#This Row],[Order Date]], "DDD")</f>
        <v>Wed</v>
      </c>
      <c r="W393" s="8">
        <v>42041</v>
      </c>
      <c r="X393" s="7">
        <f>Table_1[[#This Row],[Ship Date]]-Table_1[[#This Row],[Order Date]]</f>
        <v>2</v>
      </c>
      <c r="Y393" s="15">
        <v>-19.2972</v>
      </c>
      <c r="Z393" s="5">
        <v>17</v>
      </c>
      <c r="AA393" s="15">
        <v>178.68</v>
      </c>
      <c r="AB393" s="5">
        <v>91297</v>
      </c>
      <c r="AC393" s="5">
        <f>IF(COUNTIF($AB$2:AB393, AB393) = 1, 1, 0)</f>
        <v>1</v>
      </c>
      <c r="AD393" s="15">
        <f>'Formated Data'!$G393-'Formated Data'!$E393</f>
        <v>10.790000000000001</v>
      </c>
      <c r="AE393" s="5" t="str" cm="1">
        <f t="array" ref="AE393">_xlfn.IFS('Formated Data'!$Q393="Central","Chris",'Formated Data'!$Q393="East","Erin",'Formated Data'!$Q393="South","Sam",'Formated Data'!$Q393="West","William")</f>
        <v>William</v>
      </c>
    </row>
    <row r="394" spans="1:31" ht="15.75" customHeight="1" x14ac:dyDescent="0.45">
      <c r="A394" s="5">
        <v>960</v>
      </c>
      <c r="B394" s="5">
        <f>IF(COUNTIF($A$2:A394, A394) = 1, 1, 0)</f>
        <v>1</v>
      </c>
      <c r="C394" s="5" t="s">
        <v>2593</v>
      </c>
      <c r="D394" s="5" t="s">
        <v>30</v>
      </c>
      <c r="E394" s="6">
        <v>0.03</v>
      </c>
      <c r="F394" s="6" t="str">
        <f>IF(Table_1[[#This Row],[Discount]] &gt; 0, "After Discount", " No Discount")</f>
        <v>After Discount</v>
      </c>
      <c r="G394" s="6">
        <v>2.94</v>
      </c>
      <c r="H394" s="6">
        <v>0.96</v>
      </c>
      <c r="I394" s="5" t="s">
        <v>9</v>
      </c>
      <c r="J394" s="5" t="s">
        <v>16</v>
      </c>
      <c r="K394" s="5" t="s">
        <v>24</v>
      </c>
      <c r="L394" s="5" t="s">
        <v>79</v>
      </c>
      <c r="M394" s="5" t="s">
        <v>37</v>
      </c>
      <c r="N394" s="5" t="s">
        <v>1055</v>
      </c>
      <c r="O394" s="6">
        <v>0.57999999999999996</v>
      </c>
      <c r="P394" s="5" t="s">
        <v>3</v>
      </c>
      <c r="Q394" s="5" t="s">
        <v>48</v>
      </c>
      <c r="R394" s="5" t="s">
        <v>54</v>
      </c>
      <c r="S394" s="5" t="s">
        <v>135</v>
      </c>
      <c r="T394" s="5">
        <v>90278</v>
      </c>
      <c r="U394" s="8">
        <v>42039</v>
      </c>
      <c r="V394" s="29" t="str">
        <f>TEXT(Table_1[[#This Row],[Order Date]], "DDD")</f>
        <v>Wed</v>
      </c>
      <c r="W394" s="8">
        <v>42043</v>
      </c>
      <c r="X394" s="7">
        <f>Table_1[[#This Row],[Ship Date]]-Table_1[[#This Row],[Order Date]]</f>
        <v>4</v>
      </c>
      <c r="Y394" s="15">
        <v>-4.2</v>
      </c>
      <c r="Z394" s="5">
        <v>1</v>
      </c>
      <c r="AA394" s="15">
        <v>3.51</v>
      </c>
      <c r="AB394" s="5">
        <v>89401</v>
      </c>
      <c r="AC394" s="5">
        <f>IF(COUNTIF($AB$2:AB394, AB394) = 1, 1, 0)</f>
        <v>1</v>
      </c>
      <c r="AD394" s="15">
        <f>'Formated Data'!$G394-'Formated Data'!$E394</f>
        <v>2.91</v>
      </c>
      <c r="AE394" s="5" t="str" cm="1">
        <f t="array" ref="AE394">_xlfn.IFS('Formated Data'!$Q394="Central","Chris",'Formated Data'!$Q394="East","Erin",'Formated Data'!$Q394="South","Sam",'Formated Data'!$Q394="West","William")</f>
        <v>William</v>
      </c>
    </row>
    <row r="395" spans="1:31" ht="15.75" customHeight="1" x14ac:dyDescent="0.45">
      <c r="A395" s="5">
        <v>962</v>
      </c>
      <c r="B395" s="5">
        <f>IF(COUNTIF($A$2:A395, A395) = 1, 1, 0)</f>
        <v>1</v>
      </c>
      <c r="C395" s="5" t="s">
        <v>2592</v>
      </c>
      <c r="D395" s="5" t="s">
        <v>30</v>
      </c>
      <c r="E395" s="6">
        <v>0.03</v>
      </c>
      <c r="F395" s="6" t="str">
        <f>IF(Table_1[[#This Row],[Discount]] &gt; 0, "After Discount", " No Discount")</f>
        <v>After Discount</v>
      </c>
      <c r="G395" s="6">
        <v>2.94</v>
      </c>
      <c r="H395" s="6">
        <v>0.96</v>
      </c>
      <c r="I395" s="5" t="s">
        <v>9</v>
      </c>
      <c r="J395" s="5" t="s">
        <v>16</v>
      </c>
      <c r="K395" s="5" t="s">
        <v>24</v>
      </c>
      <c r="L395" s="5" t="s">
        <v>79</v>
      </c>
      <c r="M395" s="5" t="s">
        <v>37</v>
      </c>
      <c r="N395" s="5" t="s">
        <v>1055</v>
      </c>
      <c r="O395" s="6">
        <v>0.57999999999999996</v>
      </c>
      <c r="P395" s="5" t="s">
        <v>3</v>
      </c>
      <c r="Q395" s="5" t="s">
        <v>70</v>
      </c>
      <c r="R395" s="5" t="s">
        <v>260</v>
      </c>
      <c r="S395" s="5" t="s">
        <v>584</v>
      </c>
      <c r="T395" s="5">
        <v>60610</v>
      </c>
      <c r="U395" s="8">
        <v>42039</v>
      </c>
      <c r="V395" s="29" t="str">
        <f>TEXT(Table_1[[#This Row],[Order Date]], "DDD")</f>
        <v>Wed</v>
      </c>
      <c r="W395" s="8">
        <v>42043</v>
      </c>
      <c r="X395" s="7">
        <f>Table_1[[#This Row],[Ship Date]]-Table_1[[#This Row],[Order Date]]</f>
        <v>4</v>
      </c>
      <c r="Y395" s="15">
        <v>-4.2</v>
      </c>
      <c r="Z395" s="5">
        <v>2</v>
      </c>
      <c r="AA395" s="15">
        <v>7.01</v>
      </c>
      <c r="AB395" s="5">
        <v>17636</v>
      </c>
      <c r="AC395" s="5">
        <f>IF(COUNTIF($AB$2:AB395, AB395) = 1, 1, 0)</f>
        <v>1</v>
      </c>
      <c r="AD395" s="15">
        <f>'Formated Data'!$G395-'Formated Data'!$E395</f>
        <v>2.91</v>
      </c>
      <c r="AE395" s="5" t="str" cm="1">
        <f t="array" ref="AE395">_xlfn.IFS('Formated Data'!$Q395="Central","Chris",'Formated Data'!$Q395="East","Erin",'Formated Data'!$Q395="South","Sam",'Formated Data'!$Q395="West","William")</f>
        <v>Chris</v>
      </c>
    </row>
    <row r="396" spans="1:31" ht="15.75" customHeight="1" x14ac:dyDescent="0.45">
      <c r="A396" s="5">
        <v>1213</v>
      </c>
      <c r="B396" s="5">
        <f>IF(COUNTIF($A$2:A396, A396) = 1, 1, 0)</f>
        <v>0</v>
      </c>
      <c r="C396" s="5" t="s">
        <v>2591</v>
      </c>
      <c r="D396" s="5" t="s">
        <v>30</v>
      </c>
      <c r="E396" s="6">
        <v>7.0000000000000007E-2</v>
      </c>
      <c r="F396" s="6" t="str">
        <f>IF(Table_1[[#This Row],[Discount]] &gt; 0, "After Discount", " No Discount")</f>
        <v>After Discount</v>
      </c>
      <c r="G396" s="6">
        <v>29.89</v>
      </c>
      <c r="H396" s="6">
        <v>1.99</v>
      </c>
      <c r="I396" s="5" t="s">
        <v>17</v>
      </c>
      <c r="J396" s="5" t="s">
        <v>39</v>
      </c>
      <c r="K396" s="5" t="s">
        <v>7</v>
      </c>
      <c r="L396" s="5" t="s">
        <v>15</v>
      </c>
      <c r="M396" s="5" t="s">
        <v>50</v>
      </c>
      <c r="N396" s="5" t="s">
        <v>1921</v>
      </c>
      <c r="O396" s="6">
        <v>0.5</v>
      </c>
      <c r="P396" s="5" t="s">
        <v>3</v>
      </c>
      <c r="Q396" s="5" t="s">
        <v>70</v>
      </c>
      <c r="R396" s="5" t="s">
        <v>172</v>
      </c>
      <c r="S396" s="5" t="s">
        <v>2590</v>
      </c>
      <c r="T396" s="5">
        <v>46530</v>
      </c>
      <c r="U396" s="8">
        <v>42039</v>
      </c>
      <c r="V396" s="29" t="str">
        <f>TEXT(Table_1[[#This Row],[Order Date]], "DDD")</f>
        <v>Wed</v>
      </c>
      <c r="W396" s="8">
        <v>42044</v>
      </c>
      <c r="X396" s="7">
        <f>Table_1[[#This Row],[Ship Date]]-Table_1[[#This Row],[Order Date]]</f>
        <v>5</v>
      </c>
      <c r="Y396" s="15">
        <v>258.6189</v>
      </c>
      <c r="Z396" s="5">
        <v>13</v>
      </c>
      <c r="AA396" s="15">
        <v>374.81</v>
      </c>
      <c r="AB396" s="5">
        <v>88599</v>
      </c>
      <c r="AC396" s="5">
        <f>IF(COUNTIF($AB$2:AB396, AB396) = 1, 1, 0)</f>
        <v>1</v>
      </c>
      <c r="AD396" s="15">
        <f>'Formated Data'!$G396-'Formated Data'!$E396</f>
        <v>29.82</v>
      </c>
      <c r="AE396" s="5" t="str" cm="1">
        <f t="array" ref="AE396">_xlfn.IFS('Formated Data'!$Q396="Central","Chris",'Formated Data'!$Q396="East","Erin",'Formated Data'!$Q396="South","Sam",'Formated Data'!$Q396="West","William")</f>
        <v>Chris</v>
      </c>
    </row>
    <row r="397" spans="1:31" ht="15.75" customHeight="1" x14ac:dyDescent="0.45">
      <c r="A397" s="5">
        <v>1213</v>
      </c>
      <c r="B397" s="5">
        <f>IF(COUNTIF($A$2:A397, A397) = 1, 1, 0)</f>
        <v>0</v>
      </c>
      <c r="C397" s="5" t="s">
        <v>2591</v>
      </c>
      <c r="D397" s="5" t="s">
        <v>30</v>
      </c>
      <c r="E397" s="6">
        <v>0.03</v>
      </c>
      <c r="F397" s="6" t="str">
        <f>IF(Table_1[[#This Row],[Discount]] &gt; 0, "After Discount", " No Discount")</f>
        <v>After Discount</v>
      </c>
      <c r="G397" s="6">
        <v>8.34</v>
      </c>
      <c r="H397" s="6">
        <v>4.82</v>
      </c>
      <c r="I397" s="5" t="s">
        <v>9</v>
      </c>
      <c r="J397" s="5" t="s">
        <v>39</v>
      </c>
      <c r="K397" s="5" t="s">
        <v>24</v>
      </c>
      <c r="L397" s="5" t="s">
        <v>38</v>
      </c>
      <c r="M397" s="5" t="s">
        <v>5</v>
      </c>
      <c r="N397" s="5" t="s">
        <v>1727</v>
      </c>
      <c r="O397" s="6">
        <v>0.4</v>
      </c>
      <c r="P397" s="5" t="s">
        <v>3</v>
      </c>
      <c r="Q397" s="5" t="s">
        <v>70</v>
      </c>
      <c r="R397" s="5" t="s">
        <v>172</v>
      </c>
      <c r="S397" s="5" t="s">
        <v>2590</v>
      </c>
      <c r="T397" s="5">
        <v>46530</v>
      </c>
      <c r="U397" s="8">
        <v>42039</v>
      </c>
      <c r="V397" s="29" t="str">
        <f>TEXT(Table_1[[#This Row],[Order Date]], "DDD")</f>
        <v>Wed</v>
      </c>
      <c r="W397" s="8">
        <v>42043</v>
      </c>
      <c r="X397" s="7">
        <f>Table_1[[#This Row],[Ship Date]]-Table_1[[#This Row],[Order Date]]</f>
        <v>4</v>
      </c>
      <c r="Y397" s="15">
        <v>-6.71</v>
      </c>
      <c r="Z397" s="5">
        <v>5</v>
      </c>
      <c r="AA397" s="15">
        <v>43.27</v>
      </c>
      <c r="AB397" s="5">
        <v>88599</v>
      </c>
      <c r="AC397" s="5">
        <f>IF(COUNTIF($AB$2:AB397, AB397) = 1, 1, 0)</f>
        <v>0</v>
      </c>
      <c r="AD397" s="15">
        <f>'Formated Data'!$G397-'Formated Data'!$E397</f>
        <v>8.31</v>
      </c>
      <c r="AE397" s="5" t="str" cm="1">
        <f t="array" ref="AE397">_xlfn.IFS('Formated Data'!$Q397="Central","Chris",'Formated Data'!$Q397="East","Erin",'Formated Data'!$Q397="South","Sam",'Formated Data'!$Q397="West","William")</f>
        <v>Chris</v>
      </c>
    </row>
    <row r="398" spans="1:31" ht="15.75" customHeight="1" x14ac:dyDescent="0.45">
      <c r="A398" s="5">
        <v>2203</v>
      </c>
      <c r="B398" s="5">
        <f>IF(COUNTIF($A$2:A398, A398) = 1, 1, 0)</f>
        <v>0</v>
      </c>
      <c r="C398" s="5" t="s">
        <v>2589</v>
      </c>
      <c r="D398" s="5" t="s">
        <v>30</v>
      </c>
      <c r="E398" s="6">
        <v>0.08</v>
      </c>
      <c r="F398" s="6" t="str">
        <f>IF(Table_1[[#This Row],[Discount]] &gt; 0, "After Discount", " No Discount")</f>
        <v>After Discount</v>
      </c>
      <c r="G398" s="6">
        <v>145.44999999999999</v>
      </c>
      <c r="H398" s="6">
        <v>17.850000000000001</v>
      </c>
      <c r="I398" s="5" t="s">
        <v>119</v>
      </c>
      <c r="J398" s="5" t="s">
        <v>16</v>
      </c>
      <c r="K398" s="5" t="s">
        <v>7</v>
      </c>
      <c r="L398" s="5" t="s">
        <v>118</v>
      </c>
      <c r="M398" s="5" t="s">
        <v>152</v>
      </c>
      <c r="N398" s="5" t="s">
        <v>1975</v>
      </c>
      <c r="O398" s="6">
        <v>0.56000000000000005</v>
      </c>
      <c r="P398" s="5" t="s">
        <v>3</v>
      </c>
      <c r="Q398" s="5" t="s">
        <v>70</v>
      </c>
      <c r="R398" s="5" t="s">
        <v>87</v>
      </c>
      <c r="S398" s="5" t="s">
        <v>2588</v>
      </c>
      <c r="T398" s="5">
        <v>55445</v>
      </c>
      <c r="U398" s="8">
        <v>42039</v>
      </c>
      <c r="V398" s="29" t="str">
        <f>TEXT(Table_1[[#This Row],[Order Date]], "DDD")</f>
        <v>Wed</v>
      </c>
      <c r="W398" s="8">
        <v>42039</v>
      </c>
      <c r="X398" s="7">
        <f>Table_1[[#This Row],[Ship Date]]-Table_1[[#This Row],[Order Date]]</f>
        <v>0</v>
      </c>
      <c r="Y398" s="15">
        <v>751.58</v>
      </c>
      <c r="Z398" s="5">
        <v>8</v>
      </c>
      <c r="AA398" s="15">
        <v>1117.6600000000001</v>
      </c>
      <c r="AB398" s="5">
        <v>86051</v>
      </c>
      <c r="AC398" s="5">
        <f>IF(COUNTIF($AB$2:AB398, AB398) = 1, 1, 0)</f>
        <v>1</v>
      </c>
      <c r="AD398" s="15">
        <f>'Formated Data'!$G398-'Formated Data'!$E398</f>
        <v>145.36999999999998</v>
      </c>
      <c r="AE398" s="5" t="str" cm="1">
        <f t="array" ref="AE398">_xlfn.IFS('Formated Data'!$Q398="Central","Chris",'Formated Data'!$Q398="East","Erin",'Formated Data'!$Q398="South","Sam",'Formated Data'!$Q398="West","William")</f>
        <v>Chris</v>
      </c>
    </row>
    <row r="399" spans="1:31" ht="15.75" customHeight="1" x14ac:dyDescent="0.45">
      <c r="A399" s="5">
        <v>2204</v>
      </c>
      <c r="B399" s="5">
        <f>IF(COUNTIF($A$2:A399, A399) = 1, 1, 0)</f>
        <v>1</v>
      </c>
      <c r="C399" s="5" t="s">
        <v>2504</v>
      </c>
      <c r="D399" s="5" t="s">
        <v>30</v>
      </c>
      <c r="E399" s="6">
        <v>7.0000000000000007E-2</v>
      </c>
      <c r="F399" s="6" t="str">
        <f>IF(Table_1[[#This Row],[Discount]] &gt; 0, "After Discount", " No Discount")</f>
        <v>After Discount</v>
      </c>
      <c r="G399" s="6">
        <v>33.94</v>
      </c>
      <c r="H399" s="6">
        <v>19.190000000000001</v>
      </c>
      <c r="I399" s="5" t="s">
        <v>119</v>
      </c>
      <c r="J399" s="5" t="s">
        <v>16</v>
      </c>
      <c r="K399" s="5" t="s">
        <v>29</v>
      </c>
      <c r="L399" s="5" t="s">
        <v>153</v>
      </c>
      <c r="M399" s="5" t="s">
        <v>152</v>
      </c>
      <c r="N399" s="5" t="s">
        <v>2587</v>
      </c>
      <c r="O399" s="6">
        <v>0.57999999999999996</v>
      </c>
      <c r="P399" s="5" t="s">
        <v>3</v>
      </c>
      <c r="Q399" s="5" t="s">
        <v>70</v>
      </c>
      <c r="R399" s="5" t="s">
        <v>87</v>
      </c>
      <c r="S399" s="5" t="s">
        <v>1278</v>
      </c>
      <c r="T399" s="5">
        <v>55337</v>
      </c>
      <c r="U399" s="8">
        <v>42039</v>
      </c>
      <c r="V399" s="29" t="str">
        <f>TEXT(Table_1[[#This Row],[Order Date]], "DDD")</f>
        <v>Wed</v>
      </c>
      <c r="W399" s="8">
        <v>42043</v>
      </c>
      <c r="X399" s="7">
        <f>Table_1[[#This Row],[Ship Date]]-Table_1[[#This Row],[Order Date]]</f>
        <v>4</v>
      </c>
      <c r="Y399" s="15">
        <v>-157.56</v>
      </c>
      <c r="Z399" s="5">
        <v>5</v>
      </c>
      <c r="AA399" s="15">
        <v>169.46</v>
      </c>
      <c r="AB399" s="5">
        <v>86051</v>
      </c>
      <c r="AC399" s="5">
        <f>IF(COUNTIF($AB$2:AB399, AB399) = 1, 1, 0)</f>
        <v>0</v>
      </c>
      <c r="AD399" s="15">
        <f>'Formated Data'!$G399-'Formated Data'!$E399</f>
        <v>33.869999999999997</v>
      </c>
      <c r="AE399" s="5" t="str" cm="1">
        <f t="array" ref="AE399">_xlfn.IFS('Formated Data'!$Q399="Central","Chris",'Formated Data'!$Q399="East","Erin",'Formated Data'!$Q399="South","Sam",'Formated Data'!$Q399="West","William")</f>
        <v>Chris</v>
      </c>
    </row>
    <row r="400" spans="1:31" ht="15.75" customHeight="1" x14ac:dyDescent="0.45">
      <c r="A400" s="5">
        <v>689</v>
      </c>
      <c r="B400" s="5">
        <f>IF(COUNTIF($A$2:A400, A400) = 1, 1, 0)</f>
        <v>1</v>
      </c>
      <c r="C400" s="5" t="s">
        <v>2586</v>
      </c>
      <c r="D400" s="5" t="s">
        <v>72</v>
      </c>
      <c r="E400" s="6">
        <v>7.0000000000000007E-2</v>
      </c>
      <c r="F400" s="6" t="str">
        <f>IF(Table_1[[#This Row],[Discount]] &gt; 0, "After Discount", " No Discount")</f>
        <v>After Discount</v>
      </c>
      <c r="G400" s="6">
        <v>1.7</v>
      </c>
      <c r="H400" s="6">
        <v>1.99</v>
      </c>
      <c r="I400" s="5" t="s">
        <v>9</v>
      </c>
      <c r="J400" s="5" t="s">
        <v>51</v>
      </c>
      <c r="K400" s="5" t="s">
        <v>7</v>
      </c>
      <c r="L400" s="5" t="s">
        <v>15</v>
      </c>
      <c r="M400" s="5" t="s">
        <v>50</v>
      </c>
      <c r="N400" s="5" t="s">
        <v>2585</v>
      </c>
      <c r="O400" s="6">
        <v>0.51</v>
      </c>
      <c r="P400" s="5" t="s">
        <v>3</v>
      </c>
      <c r="Q400" s="5" t="s">
        <v>70</v>
      </c>
      <c r="R400" s="5" t="s">
        <v>168</v>
      </c>
      <c r="S400" s="5" t="s">
        <v>2584</v>
      </c>
      <c r="T400" s="5">
        <v>63376</v>
      </c>
      <c r="U400" s="8">
        <v>42039</v>
      </c>
      <c r="V400" s="29" t="str">
        <f>TEXT(Table_1[[#This Row],[Order Date]], "DDD")</f>
        <v>Wed</v>
      </c>
      <c r="W400" s="8">
        <v>42040</v>
      </c>
      <c r="X400" s="7">
        <f>Table_1[[#This Row],[Ship Date]]-Table_1[[#This Row],[Order Date]]</f>
        <v>1</v>
      </c>
      <c r="Y400" s="15">
        <v>-51.42</v>
      </c>
      <c r="Z400" s="5">
        <v>10</v>
      </c>
      <c r="AA400" s="15">
        <v>17.420000000000002</v>
      </c>
      <c r="AB400" s="5">
        <v>88502</v>
      </c>
      <c r="AC400" s="5">
        <f>IF(COUNTIF($AB$2:AB400, AB400) = 1, 1, 0)</f>
        <v>1</v>
      </c>
      <c r="AD400" s="15">
        <f>'Formated Data'!$G400-'Formated Data'!$E400</f>
        <v>1.63</v>
      </c>
      <c r="AE400" s="5" t="str" cm="1">
        <f t="array" ref="AE400">_xlfn.IFS('Formated Data'!$Q400="Central","Chris",'Formated Data'!$Q400="East","Erin",'Formated Data'!$Q400="South","Sam",'Formated Data'!$Q400="West","William")</f>
        <v>Chris</v>
      </c>
    </row>
    <row r="401" spans="1:31" ht="15.75" customHeight="1" x14ac:dyDescent="0.45">
      <c r="A401" s="5">
        <v>1363</v>
      </c>
      <c r="B401" s="5">
        <f>IF(COUNTIF($A$2:A401, A401) = 1, 1, 0)</f>
        <v>1</v>
      </c>
      <c r="C401" s="5" t="s">
        <v>2582</v>
      </c>
      <c r="D401" s="5" t="s">
        <v>72</v>
      </c>
      <c r="E401" s="6">
        <v>0.05</v>
      </c>
      <c r="F401" s="6" t="str">
        <f>IF(Table_1[[#This Row],[Discount]] &gt; 0, "After Discount", " No Discount")</f>
        <v>After Discount</v>
      </c>
      <c r="G401" s="6">
        <v>12.97</v>
      </c>
      <c r="H401" s="6">
        <v>1.49</v>
      </c>
      <c r="I401" s="5" t="s">
        <v>9</v>
      </c>
      <c r="J401" s="5" t="s">
        <v>8</v>
      </c>
      <c r="K401" s="5" t="s">
        <v>24</v>
      </c>
      <c r="L401" s="5" t="s">
        <v>106</v>
      </c>
      <c r="M401" s="5" t="s">
        <v>5</v>
      </c>
      <c r="N401" s="5" t="s">
        <v>2583</v>
      </c>
      <c r="O401" s="6">
        <v>0.35</v>
      </c>
      <c r="P401" s="5" t="s">
        <v>3</v>
      </c>
      <c r="Q401" s="5" t="s">
        <v>21</v>
      </c>
      <c r="R401" s="5" t="s">
        <v>75</v>
      </c>
      <c r="S401" s="5" t="s">
        <v>2580</v>
      </c>
      <c r="T401" s="5">
        <v>32707</v>
      </c>
      <c r="U401" s="8">
        <v>42039</v>
      </c>
      <c r="V401" s="29" t="str">
        <f>TEXT(Table_1[[#This Row],[Order Date]], "DDD")</f>
        <v>Wed</v>
      </c>
      <c r="W401" s="8">
        <v>42041</v>
      </c>
      <c r="X401" s="7">
        <f>Table_1[[#This Row],[Ship Date]]-Table_1[[#This Row],[Order Date]]</f>
        <v>2</v>
      </c>
      <c r="Y401" s="15">
        <v>5.4660000000000002</v>
      </c>
      <c r="Z401" s="5">
        <v>2</v>
      </c>
      <c r="AA401" s="15">
        <v>26.37</v>
      </c>
      <c r="AB401" s="5">
        <v>89993</v>
      </c>
      <c r="AC401" s="5">
        <f>IF(COUNTIF($AB$2:AB401, AB401) = 1, 1, 0)</f>
        <v>1</v>
      </c>
      <c r="AD401" s="15">
        <f>'Formated Data'!$G401-'Formated Data'!$E401</f>
        <v>12.92</v>
      </c>
      <c r="AE401" s="5" t="str" cm="1">
        <f t="array" ref="AE401">_xlfn.IFS('Formated Data'!$Q401="Central","Chris",'Formated Data'!$Q401="East","Erin",'Formated Data'!$Q401="South","Sam",'Formated Data'!$Q401="West","William")</f>
        <v>Sam</v>
      </c>
    </row>
    <row r="402" spans="1:31" ht="15.75" customHeight="1" x14ac:dyDescent="0.45">
      <c r="A402" s="5">
        <v>1363</v>
      </c>
      <c r="B402" s="5">
        <f>IF(COUNTIF($A$2:A402, A402) = 1, 1, 0)</f>
        <v>0</v>
      </c>
      <c r="C402" s="5" t="s">
        <v>2582</v>
      </c>
      <c r="D402" s="5" t="s">
        <v>72</v>
      </c>
      <c r="E402" s="6">
        <v>0.06</v>
      </c>
      <c r="F402" s="6" t="str">
        <f>IF(Table_1[[#This Row],[Discount]] &gt; 0, "After Discount", " No Discount")</f>
        <v>After Discount</v>
      </c>
      <c r="G402" s="6">
        <v>5.81</v>
      </c>
      <c r="H402" s="6">
        <v>3.37</v>
      </c>
      <c r="I402" s="5" t="s">
        <v>9</v>
      </c>
      <c r="J402" s="5" t="s">
        <v>8</v>
      </c>
      <c r="K402" s="5" t="s">
        <v>24</v>
      </c>
      <c r="L402" s="5" t="s">
        <v>61</v>
      </c>
      <c r="M402" s="5" t="s">
        <v>37</v>
      </c>
      <c r="N402" s="5" t="s">
        <v>2581</v>
      </c>
      <c r="O402" s="6">
        <v>0.54</v>
      </c>
      <c r="P402" s="5" t="s">
        <v>3</v>
      </c>
      <c r="Q402" s="5" t="s">
        <v>21</v>
      </c>
      <c r="R402" s="5" t="s">
        <v>75</v>
      </c>
      <c r="S402" s="5" t="s">
        <v>2580</v>
      </c>
      <c r="T402" s="5">
        <v>32707</v>
      </c>
      <c r="U402" s="8">
        <v>42039</v>
      </c>
      <c r="V402" s="29" t="str">
        <f>TEXT(Table_1[[#This Row],[Order Date]], "DDD")</f>
        <v>Wed</v>
      </c>
      <c r="W402" s="8">
        <v>42041</v>
      </c>
      <c r="X402" s="7">
        <f>Table_1[[#This Row],[Ship Date]]-Table_1[[#This Row],[Order Date]]</f>
        <v>2</v>
      </c>
      <c r="Y402" s="15">
        <v>-149.1182</v>
      </c>
      <c r="Z402" s="5">
        <v>9</v>
      </c>
      <c r="AA402" s="15">
        <v>53.44</v>
      </c>
      <c r="AB402" s="5">
        <v>89993</v>
      </c>
      <c r="AC402" s="5">
        <f>IF(COUNTIF($AB$2:AB402, AB402) = 1, 1, 0)</f>
        <v>0</v>
      </c>
      <c r="AD402" s="15">
        <f>'Formated Data'!$G402-'Formated Data'!$E402</f>
        <v>5.75</v>
      </c>
      <c r="AE402" s="5" t="str" cm="1">
        <f t="array" ref="AE402">_xlfn.IFS('Formated Data'!$Q402="Central","Chris",'Formated Data'!$Q402="East","Erin",'Formated Data'!$Q402="South","Sam",'Formated Data'!$Q402="West","William")</f>
        <v>Sam</v>
      </c>
    </row>
    <row r="403" spans="1:31" ht="15.75" customHeight="1" x14ac:dyDescent="0.45">
      <c r="A403" s="5">
        <v>1499</v>
      </c>
      <c r="B403" s="5">
        <f>IF(COUNTIF($A$2:A403, A403) = 1, 1, 0)</f>
        <v>1</v>
      </c>
      <c r="C403" s="5" t="s">
        <v>2578</v>
      </c>
      <c r="D403" s="5" t="s">
        <v>72</v>
      </c>
      <c r="E403" s="6">
        <v>0.05</v>
      </c>
      <c r="F403" s="6" t="str">
        <f>IF(Table_1[[#This Row],[Discount]] &gt; 0, "After Discount", " No Discount")</f>
        <v>After Discount</v>
      </c>
      <c r="G403" s="6">
        <v>2.16</v>
      </c>
      <c r="H403" s="6">
        <v>6.05</v>
      </c>
      <c r="I403" s="5" t="s">
        <v>9</v>
      </c>
      <c r="J403" s="5" t="s">
        <v>16</v>
      </c>
      <c r="K403" s="5" t="s">
        <v>24</v>
      </c>
      <c r="L403" s="5" t="s">
        <v>106</v>
      </c>
      <c r="M403" s="5" t="s">
        <v>5</v>
      </c>
      <c r="N403" s="5" t="s">
        <v>934</v>
      </c>
      <c r="O403" s="6">
        <v>0.37</v>
      </c>
      <c r="P403" s="5" t="s">
        <v>3</v>
      </c>
      <c r="Q403" s="5" t="s">
        <v>21</v>
      </c>
      <c r="R403" s="5" t="s">
        <v>75</v>
      </c>
      <c r="S403" s="5" t="s">
        <v>2577</v>
      </c>
      <c r="T403" s="5">
        <v>33134</v>
      </c>
      <c r="U403" s="8">
        <v>42039</v>
      </c>
      <c r="V403" s="29" t="str">
        <f>TEXT(Table_1[[#This Row],[Order Date]], "DDD")</f>
        <v>Wed</v>
      </c>
      <c r="W403" s="8">
        <v>42040</v>
      </c>
      <c r="X403" s="7">
        <f>Table_1[[#This Row],[Ship Date]]-Table_1[[#This Row],[Order Date]]</f>
        <v>1</v>
      </c>
      <c r="Y403" s="15">
        <v>-298.88600000000002</v>
      </c>
      <c r="Z403" s="5">
        <v>8</v>
      </c>
      <c r="AA403" s="15">
        <v>18.59</v>
      </c>
      <c r="AB403" s="5">
        <v>90731</v>
      </c>
      <c r="AC403" s="5">
        <f>IF(COUNTIF($AB$2:AB403, AB403) = 1, 1, 0)</f>
        <v>1</v>
      </c>
      <c r="AD403" s="15">
        <f>'Formated Data'!$G403-'Formated Data'!$E403</f>
        <v>2.1100000000000003</v>
      </c>
      <c r="AE403" s="5" t="str" cm="1">
        <f t="array" ref="AE403">_xlfn.IFS('Formated Data'!$Q403="Central","Chris",'Formated Data'!$Q403="East","Erin",'Formated Data'!$Q403="South","Sam",'Formated Data'!$Q403="West","William")</f>
        <v>Sam</v>
      </c>
    </row>
    <row r="404" spans="1:31" ht="15.75" customHeight="1" x14ac:dyDescent="0.45">
      <c r="A404" s="5">
        <v>1499</v>
      </c>
      <c r="B404" s="5">
        <f>IF(COUNTIF($A$2:A404, A404) = 1, 1, 0)</f>
        <v>0</v>
      </c>
      <c r="C404" s="5" t="s">
        <v>2578</v>
      </c>
      <c r="D404" s="5" t="s">
        <v>72</v>
      </c>
      <c r="E404" s="6">
        <v>0.03</v>
      </c>
      <c r="F404" s="6" t="str">
        <f>IF(Table_1[[#This Row],[Discount]] &gt; 0, "After Discount", " No Discount")</f>
        <v>After Discount</v>
      </c>
      <c r="G404" s="6">
        <v>6.48</v>
      </c>
      <c r="H404" s="6">
        <v>6.6</v>
      </c>
      <c r="I404" s="5" t="s">
        <v>9</v>
      </c>
      <c r="J404" s="5" t="s">
        <v>16</v>
      </c>
      <c r="K404" s="5" t="s">
        <v>24</v>
      </c>
      <c r="L404" s="5" t="s">
        <v>38</v>
      </c>
      <c r="M404" s="5" t="s">
        <v>5</v>
      </c>
      <c r="N404" s="5" t="s">
        <v>2579</v>
      </c>
      <c r="O404" s="6">
        <v>0.37</v>
      </c>
      <c r="P404" s="5" t="s">
        <v>3</v>
      </c>
      <c r="Q404" s="5" t="s">
        <v>21</v>
      </c>
      <c r="R404" s="5" t="s">
        <v>75</v>
      </c>
      <c r="S404" s="5" t="s">
        <v>2577</v>
      </c>
      <c r="T404" s="5">
        <v>33134</v>
      </c>
      <c r="U404" s="8">
        <v>42039</v>
      </c>
      <c r="V404" s="29" t="str">
        <f>TEXT(Table_1[[#This Row],[Order Date]], "DDD")</f>
        <v>Wed</v>
      </c>
      <c r="W404" s="8">
        <v>42040</v>
      </c>
      <c r="X404" s="7">
        <f>Table_1[[#This Row],[Ship Date]]-Table_1[[#This Row],[Order Date]]</f>
        <v>1</v>
      </c>
      <c r="Y404" s="15">
        <v>-145.852</v>
      </c>
      <c r="Z404" s="5">
        <v>9</v>
      </c>
      <c r="AA404" s="15">
        <v>58.83</v>
      </c>
      <c r="AB404" s="5">
        <v>90731</v>
      </c>
      <c r="AC404" s="5">
        <f>IF(COUNTIF($AB$2:AB404, AB404) = 1, 1, 0)</f>
        <v>0</v>
      </c>
      <c r="AD404" s="15">
        <f>'Formated Data'!$G404-'Formated Data'!$E404</f>
        <v>6.45</v>
      </c>
      <c r="AE404" s="5" t="str" cm="1">
        <f t="array" ref="AE404">_xlfn.IFS('Formated Data'!$Q404="Central","Chris",'Formated Data'!$Q404="East","Erin",'Formated Data'!$Q404="South","Sam",'Formated Data'!$Q404="West","William")</f>
        <v>Sam</v>
      </c>
    </row>
    <row r="405" spans="1:31" ht="15.75" customHeight="1" x14ac:dyDescent="0.45">
      <c r="A405" s="5">
        <v>1499</v>
      </c>
      <c r="B405" s="5">
        <f>IF(COUNTIF($A$2:A405, A405) = 1, 1, 0)</f>
        <v>0</v>
      </c>
      <c r="C405" s="5" t="s">
        <v>2578</v>
      </c>
      <c r="D405" s="5" t="s">
        <v>72</v>
      </c>
      <c r="E405" s="6">
        <v>0.08</v>
      </c>
      <c r="F405" s="6" t="str">
        <f>IF(Table_1[[#This Row],[Discount]] &gt; 0, "After Discount", " No Discount")</f>
        <v>After Discount</v>
      </c>
      <c r="G405" s="6">
        <v>146.05000000000001</v>
      </c>
      <c r="H405" s="6">
        <v>80.2</v>
      </c>
      <c r="I405" s="5" t="s">
        <v>119</v>
      </c>
      <c r="J405" s="5" t="s">
        <v>16</v>
      </c>
      <c r="K405" s="5" t="s">
        <v>29</v>
      </c>
      <c r="L405" s="5" t="s">
        <v>165</v>
      </c>
      <c r="M405" s="5" t="s">
        <v>117</v>
      </c>
      <c r="N405" s="5" t="s">
        <v>2328</v>
      </c>
      <c r="O405" s="6">
        <v>0.71</v>
      </c>
      <c r="P405" s="5" t="s">
        <v>3</v>
      </c>
      <c r="Q405" s="5" t="s">
        <v>21</v>
      </c>
      <c r="R405" s="5" t="s">
        <v>75</v>
      </c>
      <c r="S405" s="5" t="s">
        <v>2577</v>
      </c>
      <c r="T405" s="5">
        <v>33134</v>
      </c>
      <c r="U405" s="8">
        <v>42039</v>
      </c>
      <c r="V405" s="29" t="str">
        <f>TEXT(Table_1[[#This Row],[Order Date]], "DDD")</f>
        <v>Wed</v>
      </c>
      <c r="W405" s="8">
        <v>42040</v>
      </c>
      <c r="X405" s="7">
        <f>Table_1[[#This Row],[Ship Date]]-Table_1[[#This Row],[Order Date]]</f>
        <v>1</v>
      </c>
      <c r="Y405" s="15">
        <v>-27.951000000000001</v>
      </c>
      <c r="Z405" s="5">
        <v>11</v>
      </c>
      <c r="AA405" s="15">
        <v>1557.66</v>
      </c>
      <c r="AB405" s="5">
        <v>90731</v>
      </c>
      <c r="AC405" s="5">
        <f>IF(COUNTIF($AB$2:AB405, AB405) = 1, 1, 0)</f>
        <v>0</v>
      </c>
      <c r="AD405" s="15">
        <f>'Formated Data'!$G405-'Formated Data'!$E405</f>
        <v>145.97</v>
      </c>
      <c r="AE405" s="5" t="str" cm="1">
        <f t="array" ref="AE405">_xlfn.IFS('Formated Data'!$Q405="Central","Chris",'Formated Data'!$Q405="East","Erin",'Formated Data'!$Q405="South","Sam",'Formated Data'!$Q405="West","William")</f>
        <v>Sam</v>
      </c>
    </row>
    <row r="406" spans="1:31" ht="15.75" customHeight="1" x14ac:dyDescent="0.45">
      <c r="A406" s="5">
        <v>2286</v>
      </c>
      <c r="B406" s="5">
        <f>IF(COUNTIF($A$2:A406, A406) = 1, 1, 0)</f>
        <v>1</v>
      </c>
      <c r="C406" s="5" t="s">
        <v>2576</v>
      </c>
      <c r="D406" s="5" t="s">
        <v>72</v>
      </c>
      <c r="E406" s="6">
        <v>0</v>
      </c>
      <c r="F406" s="6" t="str">
        <f>IF(Table_1[[#This Row],[Discount]] &gt; 0, "After Discount", " No Discount")</f>
        <v xml:space="preserve"> No Discount</v>
      </c>
      <c r="G406" s="6">
        <v>4.91</v>
      </c>
      <c r="H406" s="6">
        <v>0.5</v>
      </c>
      <c r="I406" s="5" t="s">
        <v>9</v>
      </c>
      <c r="J406" s="5" t="s">
        <v>39</v>
      </c>
      <c r="K406" s="5" t="s">
        <v>24</v>
      </c>
      <c r="L406" s="5" t="s">
        <v>144</v>
      </c>
      <c r="M406" s="5" t="s">
        <v>5</v>
      </c>
      <c r="N406" s="5" t="s">
        <v>1672</v>
      </c>
      <c r="O406" s="6">
        <v>0.36</v>
      </c>
      <c r="P406" s="5" t="s">
        <v>3</v>
      </c>
      <c r="Q406" s="5" t="s">
        <v>21</v>
      </c>
      <c r="R406" s="5" t="s">
        <v>713</v>
      </c>
      <c r="S406" s="5" t="s">
        <v>2575</v>
      </c>
      <c r="T406" s="5">
        <v>29301</v>
      </c>
      <c r="U406" s="8">
        <v>42039</v>
      </c>
      <c r="V406" s="29" t="str">
        <f>TEXT(Table_1[[#This Row],[Order Date]], "DDD")</f>
        <v>Wed</v>
      </c>
      <c r="W406" s="8">
        <v>42041</v>
      </c>
      <c r="X406" s="7">
        <f>Table_1[[#This Row],[Ship Date]]-Table_1[[#This Row],[Order Date]]</f>
        <v>2</v>
      </c>
      <c r="Y406" s="15">
        <v>99.197999999999993</v>
      </c>
      <c r="Z406" s="5">
        <v>12</v>
      </c>
      <c r="AA406" s="15">
        <v>61.87</v>
      </c>
      <c r="AB406" s="5">
        <v>90145</v>
      </c>
      <c r="AC406" s="5">
        <f>IF(COUNTIF($AB$2:AB406, AB406) = 1, 1, 0)</f>
        <v>1</v>
      </c>
      <c r="AD406" s="15">
        <f>'Formated Data'!$G406-'Formated Data'!$E406</f>
        <v>4.91</v>
      </c>
      <c r="AE406" s="5" t="str" cm="1">
        <f t="array" ref="AE406">_xlfn.IFS('Formated Data'!$Q406="Central","Chris",'Formated Data'!$Q406="East","Erin",'Formated Data'!$Q406="South","Sam",'Formated Data'!$Q406="West","William")</f>
        <v>Sam</v>
      </c>
    </row>
    <row r="407" spans="1:31" ht="15.75" customHeight="1" x14ac:dyDescent="0.45">
      <c r="A407" s="5">
        <v>2286</v>
      </c>
      <c r="B407" s="5">
        <f>IF(COUNTIF($A$2:A407, A407) = 1, 1, 0)</f>
        <v>0</v>
      </c>
      <c r="C407" s="5" t="s">
        <v>2576</v>
      </c>
      <c r="D407" s="5" t="s">
        <v>72</v>
      </c>
      <c r="E407" s="6">
        <v>0.01</v>
      </c>
      <c r="F407" s="6" t="str">
        <f>IF(Table_1[[#This Row],[Discount]] &gt; 0, "After Discount", " No Discount")</f>
        <v>After Discount</v>
      </c>
      <c r="G407" s="6">
        <v>7.28</v>
      </c>
      <c r="H407" s="6">
        <v>11.15</v>
      </c>
      <c r="I407" s="5" t="s">
        <v>9</v>
      </c>
      <c r="J407" s="5" t="s">
        <v>39</v>
      </c>
      <c r="K407" s="5" t="s">
        <v>24</v>
      </c>
      <c r="L407" s="5" t="s">
        <v>38</v>
      </c>
      <c r="M407" s="5" t="s">
        <v>5</v>
      </c>
      <c r="N407" s="5" t="s">
        <v>1614</v>
      </c>
      <c r="O407" s="6">
        <v>0.37</v>
      </c>
      <c r="P407" s="5" t="s">
        <v>3</v>
      </c>
      <c r="Q407" s="5" t="s">
        <v>21</v>
      </c>
      <c r="R407" s="5" t="s">
        <v>713</v>
      </c>
      <c r="S407" s="5" t="s">
        <v>2575</v>
      </c>
      <c r="T407" s="5">
        <v>29301</v>
      </c>
      <c r="U407" s="8">
        <v>42039</v>
      </c>
      <c r="V407" s="29" t="str">
        <f>TEXT(Table_1[[#This Row],[Order Date]], "DDD")</f>
        <v>Wed</v>
      </c>
      <c r="W407" s="8">
        <v>42040</v>
      </c>
      <c r="X407" s="7">
        <f>Table_1[[#This Row],[Ship Date]]-Table_1[[#This Row],[Order Date]]</f>
        <v>1</v>
      </c>
      <c r="Y407" s="15">
        <v>136.03139999999999</v>
      </c>
      <c r="Z407" s="5">
        <v>6</v>
      </c>
      <c r="AA407" s="15">
        <v>48.88</v>
      </c>
      <c r="AB407" s="5">
        <v>90145</v>
      </c>
      <c r="AC407" s="5">
        <f>IF(COUNTIF($AB$2:AB407, AB407) = 1, 1, 0)</f>
        <v>0</v>
      </c>
      <c r="AD407" s="15">
        <f>'Formated Data'!$G407-'Formated Data'!$E407</f>
        <v>7.2700000000000005</v>
      </c>
      <c r="AE407" s="5" t="str" cm="1">
        <f t="array" ref="AE407">_xlfn.IFS('Formated Data'!$Q407="Central","Chris",'Formated Data'!$Q407="East","Erin",'Formated Data'!$Q407="South","Sam",'Formated Data'!$Q407="West","William")</f>
        <v>Sam</v>
      </c>
    </row>
    <row r="408" spans="1:31" ht="15.75" customHeight="1" x14ac:dyDescent="0.45">
      <c r="A408" s="5">
        <v>2286</v>
      </c>
      <c r="B408" s="5">
        <f>IF(COUNTIF($A$2:A408, A408) = 1, 1, 0)</f>
        <v>0</v>
      </c>
      <c r="C408" s="5" t="s">
        <v>2576</v>
      </c>
      <c r="D408" s="5" t="s">
        <v>72</v>
      </c>
      <c r="E408" s="6">
        <v>0.1</v>
      </c>
      <c r="F408" s="6" t="str">
        <f>IF(Table_1[[#This Row],[Discount]] &gt; 0, "After Discount", " No Discount")</f>
        <v>After Discount</v>
      </c>
      <c r="G408" s="6">
        <v>6.68</v>
      </c>
      <c r="H408" s="6">
        <v>6.93</v>
      </c>
      <c r="I408" s="5" t="s">
        <v>9</v>
      </c>
      <c r="J408" s="5" t="s">
        <v>39</v>
      </c>
      <c r="K408" s="5" t="s">
        <v>24</v>
      </c>
      <c r="L408" s="5" t="s">
        <v>38</v>
      </c>
      <c r="M408" s="5" t="s">
        <v>5</v>
      </c>
      <c r="N408" s="5" t="s">
        <v>491</v>
      </c>
      <c r="O408" s="6">
        <v>0.37</v>
      </c>
      <c r="P408" s="5" t="s">
        <v>3</v>
      </c>
      <c r="Q408" s="5" t="s">
        <v>21</v>
      </c>
      <c r="R408" s="5" t="s">
        <v>713</v>
      </c>
      <c r="S408" s="5" t="s">
        <v>2575</v>
      </c>
      <c r="T408" s="5">
        <v>29301</v>
      </c>
      <c r="U408" s="8">
        <v>42039</v>
      </c>
      <c r="V408" s="29" t="str">
        <f>TEXT(Table_1[[#This Row],[Order Date]], "DDD")</f>
        <v>Wed</v>
      </c>
      <c r="W408" s="8">
        <v>42042</v>
      </c>
      <c r="X408" s="7">
        <f>Table_1[[#This Row],[Ship Date]]-Table_1[[#This Row],[Order Date]]</f>
        <v>3</v>
      </c>
      <c r="Y408" s="15">
        <v>-100.072</v>
      </c>
      <c r="Z408" s="5">
        <v>3</v>
      </c>
      <c r="AA408" s="15">
        <v>21.56</v>
      </c>
      <c r="AB408" s="5">
        <v>90145</v>
      </c>
      <c r="AC408" s="5">
        <f>IF(COUNTIF($AB$2:AB408, AB408) = 1, 1, 0)</f>
        <v>0</v>
      </c>
      <c r="AD408" s="15">
        <f>'Formated Data'!$G408-'Formated Data'!$E408</f>
        <v>6.58</v>
      </c>
      <c r="AE408" s="5" t="str" cm="1">
        <f t="array" ref="AE408">_xlfn.IFS('Formated Data'!$Q408="Central","Chris",'Formated Data'!$Q408="East","Erin",'Formated Data'!$Q408="South","Sam",'Formated Data'!$Q408="West","William")</f>
        <v>Sam</v>
      </c>
    </row>
    <row r="409" spans="1:31" ht="15.75" customHeight="1" x14ac:dyDescent="0.45">
      <c r="A409" s="5">
        <v>2290</v>
      </c>
      <c r="B409" s="5">
        <f>IF(COUNTIF($A$2:A409, A409) = 1, 1, 0)</f>
        <v>0</v>
      </c>
      <c r="C409" s="5" t="s">
        <v>2574</v>
      </c>
      <c r="D409" s="5" t="s">
        <v>72</v>
      </c>
      <c r="E409" s="6">
        <v>7.0000000000000007E-2</v>
      </c>
      <c r="F409" s="6" t="str">
        <f>IF(Table_1[[#This Row],[Discount]] &gt; 0, "After Discount", " No Discount")</f>
        <v>After Discount</v>
      </c>
      <c r="G409" s="6">
        <v>80.98</v>
      </c>
      <c r="H409" s="6">
        <v>7.18</v>
      </c>
      <c r="I409" s="5" t="s">
        <v>9</v>
      </c>
      <c r="J409" s="5" t="s">
        <v>39</v>
      </c>
      <c r="K409" s="5" t="s">
        <v>7</v>
      </c>
      <c r="L409" s="5" t="s">
        <v>15</v>
      </c>
      <c r="M409" s="5" t="s">
        <v>5</v>
      </c>
      <c r="N409" s="5" t="s">
        <v>2573</v>
      </c>
      <c r="O409" s="6">
        <v>0.48</v>
      </c>
      <c r="P409" s="5" t="s">
        <v>3</v>
      </c>
      <c r="Q409" s="5" t="s">
        <v>70</v>
      </c>
      <c r="R409" s="5" t="s">
        <v>87</v>
      </c>
      <c r="S409" s="5" t="s">
        <v>2572</v>
      </c>
      <c r="T409" s="5">
        <v>55433</v>
      </c>
      <c r="U409" s="8">
        <v>42039</v>
      </c>
      <c r="V409" s="29" t="str">
        <f>TEXT(Table_1[[#This Row],[Order Date]], "DDD")</f>
        <v>Wed</v>
      </c>
      <c r="W409" s="8">
        <v>42041</v>
      </c>
      <c r="X409" s="7">
        <f>Table_1[[#This Row],[Ship Date]]-Table_1[[#This Row],[Order Date]]</f>
        <v>2</v>
      </c>
      <c r="Y409" s="15">
        <v>779.47230000000002</v>
      </c>
      <c r="Z409" s="5">
        <v>15</v>
      </c>
      <c r="AA409" s="15">
        <v>1129.67</v>
      </c>
      <c r="AB409" s="5">
        <v>88164</v>
      </c>
      <c r="AC409" s="5">
        <f>IF(COUNTIF($AB$2:AB409, AB409) = 1, 1, 0)</f>
        <v>1</v>
      </c>
      <c r="AD409" s="15">
        <f>'Formated Data'!$G409-'Formated Data'!$E409</f>
        <v>80.910000000000011</v>
      </c>
      <c r="AE409" s="5" t="str" cm="1">
        <f t="array" ref="AE409">_xlfn.IFS('Formated Data'!$Q409="Central","Chris",'Formated Data'!$Q409="East","Erin",'Formated Data'!$Q409="South","Sam",'Formated Data'!$Q409="West","William")</f>
        <v>Chris</v>
      </c>
    </row>
    <row r="410" spans="1:31" ht="15.75" customHeight="1" x14ac:dyDescent="0.45">
      <c r="A410" s="5">
        <v>3042</v>
      </c>
      <c r="B410" s="5">
        <f>IF(COUNTIF($A$2:A410, A410) = 1, 1, 0)</f>
        <v>1</v>
      </c>
      <c r="C410" s="5" t="s">
        <v>2571</v>
      </c>
      <c r="D410" s="5" t="s">
        <v>72</v>
      </c>
      <c r="E410" s="6">
        <v>7.0000000000000007E-2</v>
      </c>
      <c r="F410" s="6" t="str">
        <f>IF(Table_1[[#This Row],[Discount]] &gt; 0, "After Discount", " No Discount")</f>
        <v>After Discount</v>
      </c>
      <c r="G410" s="6">
        <v>14.48</v>
      </c>
      <c r="H410" s="6">
        <v>6.46</v>
      </c>
      <c r="I410" s="5" t="s">
        <v>9</v>
      </c>
      <c r="J410" s="5" t="s">
        <v>51</v>
      </c>
      <c r="K410" s="5" t="s">
        <v>24</v>
      </c>
      <c r="L410" s="5" t="s">
        <v>106</v>
      </c>
      <c r="M410" s="5" t="s">
        <v>5</v>
      </c>
      <c r="N410" s="5" t="s">
        <v>2570</v>
      </c>
      <c r="O410" s="6">
        <v>0.38</v>
      </c>
      <c r="P410" s="5" t="s">
        <v>3</v>
      </c>
      <c r="Q410" s="5" t="s">
        <v>70</v>
      </c>
      <c r="R410" s="5" t="s">
        <v>379</v>
      </c>
      <c r="S410" s="5" t="s">
        <v>2569</v>
      </c>
      <c r="T410" s="5">
        <v>67501</v>
      </c>
      <c r="U410" s="8">
        <v>42039</v>
      </c>
      <c r="V410" s="29" t="str">
        <f>TEXT(Table_1[[#This Row],[Order Date]], "DDD")</f>
        <v>Wed</v>
      </c>
      <c r="W410" s="8">
        <v>42040</v>
      </c>
      <c r="X410" s="7">
        <f>Table_1[[#This Row],[Ship Date]]-Table_1[[#This Row],[Order Date]]</f>
        <v>1</v>
      </c>
      <c r="Y410" s="15">
        <v>67.864000000000004</v>
      </c>
      <c r="Z410" s="5">
        <v>12</v>
      </c>
      <c r="AA410" s="15">
        <v>171.33</v>
      </c>
      <c r="AB410" s="5">
        <v>86101</v>
      </c>
      <c r="AC410" s="5">
        <f>IF(COUNTIF($AB$2:AB410, AB410) = 1, 1, 0)</f>
        <v>1</v>
      </c>
      <c r="AD410" s="15">
        <f>'Formated Data'!$G410-'Formated Data'!$E410</f>
        <v>14.41</v>
      </c>
      <c r="AE410" s="5" t="str" cm="1">
        <f t="array" ref="AE410">_xlfn.IFS('Formated Data'!$Q410="Central","Chris",'Formated Data'!$Q410="East","Erin",'Formated Data'!$Q410="South","Sam",'Formated Data'!$Q410="West","William")</f>
        <v>Chris</v>
      </c>
    </row>
    <row r="411" spans="1:31" ht="15.75" customHeight="1" x14ac:dyDescent="0.45">
      <c r="A411" s="5">
        <v>1776</v>
      </c>
      <c r="B411" s="5">
        <f>IF(COUNTIF($A$2:A411, A411) = 1, 1, 0)</f>
        <v>1</v>
      </c>
      <c r="C411" s="5" t="s">
        <v>2568</v>
      </c>
      <c r="D411" s="5" t="s">
        <v>10</v>
      </c>
      <c r="E411" s="6">
        <v>0.08</v>
      </c>
      <c r="F411" s="6" t="str">
        <f>IF(Table_1[[#This Row],[Discount]] &gt; 0, "After Discount", " No Discount")</f>
        <v>After Discount</v>
      </c>
      <c r="G411" s="6">
        <v>5.78</v>
      </c>
      <c r="H411" s="6">
        <v>5.67</v>
      </c>
      <c r="I411" s="5" t="s">
        <v>9</v>
      </c>
      <c r="J411" s="5" t="s">
        <v>8</v>
      </c>
      <c r="K411" s="5" t="s">
        <v>24</v>
      </c>
      <c r="L411" s="5" t="s">
        <v>38</v>
      </c>
      <c r="M411" s="5" t="s">
        <v>5</v>
      </c>
      <c r="N411" s="5" t="s">
        <v>2243</v>
      </c>
      <c r="O411" s="6">
        <v>0.36</v>
      </c>
      <c r="P411" s="5" t="s">
        <v>3</v>
      </c>
      <c r="Q411" s="5" t="s">
        <v>70</v>
      </c>
      <c r="R411" s="5" t="s">
        <v>172</v>
      </c>
      <c r="S411" s="5" t="s">
        <v>2567</v>
      </c>
      <c r="T411" s="5">
        <v>47802</v>
      </c>
      <c r="U411" s="8">
        <v>42039</v>
      </c>
      <c r="V411" s="29" t="str">
        <f>TEXT(Table_1[[#This Row],[Order Date]], "DDD")</f>
        <v>Wed</v>
      </c>
      <c r="W411" s="8">
        <v>42040</v>
      </c>
      <c r="X411" s="7">
        <f>Table_1[[#This Row],[Ship Date]]-Table_1[[#This Row],[Order Date]]</f>
        <v>1</v>
      </c>
      <c r="Y411" s="15">
        <v>-53.898000000000003</v>
      </c>
      <c r="Z411" s="5">
        <v>19</v>
      </c>
      <c r="AA411" s="15">
        <v>106.57</v>
      </c>
      <c r="AB411" s="5">
        <v>89941</v>
      </c>
      <c r="AC411" s="5">
        <f>IF(COUNTIF($AB$2:AB411, AB411) = 1, 1, 0)</f>
        <v>1</v>
      </c>
      <c r="AD411" s="15">
        <f>'Formated Data'!$G411-'Formated Data'!$E411</f>
        <v>5.7</v>
      </c>
      <c r="AE411" s="5" t="str" cm="1">
        <f t="array" ref="AE411">_xlfn.IFS('Formated Data'!$Q411="Central","Chris",'Formated Data'!$Q411="East","Erin",'Formated Data'!$Q411="South","Sam",'Formated Data'!$Q411="West","William")</f>
        <v>Chris</v>
      </c>
    </row>
    <row r="412" spans="1:31" ht="15.75" customHeight="1" x14ac:dyDescent="0.45">
      <c r="A412" s="5">
        <v>2947</v>
      </c>
      <c r="B412" s="5">
        <f>IF(COUNTIF($A$2:A412, A412) = 1, 1, 0)</f>
        <v>1</v>
      </c>
      <c r="C412" s="5" t="s">
        <v>2566</v>
      </c>
      <c r="D412" s="5" t="s">
        <v>10</v>
      </c>
      <c r="E412" s="6">
        <v>0.01</v>
      </c>
      <c r="F412" s="6" t="str">
        <f>IF(Table_1[[#This Row],[Discount]] &gt; 0, "After Discount", " No Discount")</f>
        <v>After Discount</v>
      </c>
      <c r="G412" s="6">
        <v>7.64</v>
      </c>
      <c r="H412" s="6">
        <v>1.39</v>
      </c>
      <c r="I412" s="5" t="s">
        <v>9</v>
      </c>
      <c r="J412" s="5" t="s">
        <v>8</v>
      </c>
      <c r="K412" s="5" t="s">
        <v>24</v>
      </c>
      <c r="L412" s="5" t="s">
        <v>181</v>
      </c>
      <c r="M412" s="5" t="s">
        <v>5</v>
      </c>
      <c r="N412" s="5" t="s">
        <v>2565</v>
      </c>
      <c r="O412" s="6">
        <v>0.36</v>
      </c>
      <c r="P412" s="5" t="s">
        <v>3</v>
      </c>
      <c r="Q412" s="5" t="s">
        <v>2</v>
      </c>
      <c r="R412" s="5" t="s">
        <v>1</v>
      </c>
      <c r="S412" s="5" t="s">
        <v>2564</v>
      </c>
      <c r="T412" s="5">
        <v>14043</v>
      </c>
      <c r="U412" s="8">
        <v>42039</v>
      </c>
      <c r="V412" s="29" t="str">
        <f>TEXT(Table_1[[#This Row],[Order Date]], "DDD")</f>
        <v>Wed</v>
      </c>
      <c r="W412" s="8">
        <v>42042</v>
      </c>
      <c r="X412" s="7">
        <f>Table_1[[#This Row],[Ship Date]]-Table_1[[#This Row],[Order Date]]</f>
        <v>3</v>
      </c>
      <c r="Y412" s="15">
        <v>112.1181</v>
      </c>
      <c r="Z412" s="5">
        <v>20</v>
      </c>
      <c r="AA412" s="15">
        <v>162.49</v>
      </c>
      <c r="AB412" s="5">
        <v>87511</v>
      </c>
      <c r="AC412" s="5">
        <f>IF(COUNTIF($AB$2:AB412, AB412) = 1, 1, 0)</f>
        <v>1</v>
      </c>
      <c r="AD412" s="15">
        <f>'Formated Data'!$G412-'Formated Data'!$E412</f>
        <v>7.63</v>
      </c>
      <c r="AE412" s="5" t="str" cm="1">
        <f t="array" ref="AE412">_xlfn.IFS('Formated Data'!$Q412="Central","Chris",'Formated Data'!$Q412="East","Erin",'Formated Data'!$Q412="South","Sam",'Formated Data'!$Q412="West","William")</f>
        <v>Erin</v>
      </c>
    </row>
    <row r="413" spans="1:31" ht="15.75" customHeight="1" x14ac:dyDescent="0.45">
      <c r="A413" s="5">
        <v>234</v>
      </c>
      <c r="B413" s="5">
        <f>IF(COUNTIF($A$2:A413, A413) = 1, 1, 0)</f>
        <v>1</v>
      </c>
      <c r="C413" s="5" t="s">
        <v>1403</v>
      </c>
      <c r="D413" s="5" t="s">
        <v>123</v>
      </c>
      <c r="E413" s="6">
        <v>0.06</v>
      </c>
      <c r="F413" s="6" t="str">
        <f>IF(Table_1[[#This Row],[Discount]] &gt; 0, "After Discount", " No Discount")</f>
        <v>After Discount</v>
      </c>
      <c r="G413" s="6">
        <v>279.81</v>
      </c>
      <c r="H413" s="6">
        <v>23.19</v>
      </c>
      <c r="I413" s="5" t="s">
        <v>119</v>
      </c>
      <c r="J413" s="5" t="s">
        <v>51</v>
      </c>
      <c r="K413" s="5" t="s">
        <v>24</v>
      </c>
      <c r="L413" s="5" t="s">
        <v>45</v>
      </c>
      <c r="M413" s="5" t="s">
        <v>152</v>
      </c>
      <c r="N413" s="5" t="s">
        <v>2563</v>
      </c>
      <c r="O413" s="6">
        <v>0.59</v>
      </c>
      <c r="P413" s="5" t="s">
        <v>3</v>
      </c>
      <c r="Q413" s="5" t="s">
        <v>70</v>
      </c>
      <c r="R413" s="5" t="s">
        <v>126</v>
      </c>
      <c r="S413" s="5" t="s">
        <v>1401</v>
      </c>
      <c r="T413" s="5">
        <v>50208</v>
      </c>
      <c r="U413" s="8">
        <v>42040</v>
      </c>
      <c r="V413" s="29" t="str">
        <f>TEXT(Table_1[[#This Row],[Order Date]], "DDD")</f>
        <v>Thu</v>
      </c>
      <c r="W413" s="8">
        <v>42041</v>
      </c>
      <c r="X413" s="7">
        <f>Table_1[[#This Row],[Ship Date]]-Table_1[[#This Row],[Order Date]]</f>
        <v>1</v>
      </c>
      <c r="Y413" s="15">
        <v>1103.9724000000001</v>
      </c>
      <c r="Z413" s="5">
        <v>6</v>
      </c>
      <c r="AA413" s="15">
        <v>1599.96</v>
      </c>
      <c r="AB413" s="5">
        <v>90236</v>
      </c>
      <c r="AC413" s="5">
        <f>IF(COUNTIF($AB$2:AB413, AB413) = 1, 1, 0)</f>
        <v>1</v>
      </c>
      <c r="AD413" s="15">
        <f>'Formated Data'!$G413-'Formated Data'!$E413</f>
        <v>279.75</v>
      </c>
      <c r="AE413" s="5" t="str" cm="1">
        <f t="array" ref="AE413">_xlfn.IFS('Formated Data'!$Q413="Central","Chris",'Formated Data'!$Q413="East","Erin",'Formated Data'!$Q413="South","Sam",'Formated Data'!$Q413="West","William")</f>
        <v>Chris</v>
      </c>
    </row>
    <row r="414" spans="1:31" ht="15.75" customHeight="1" x14ac:dyDescent="0.45">
      <c r="A414" s="5">
        <v>2359</v>
      </c>
      <c r="B414" s="5">
        <f>IF(COUNTIF($A$2:A414, A414) = 1, 1, 0)</f>
        <v>1</v>
      </c>
      <c r="C414" s="5" t="s">
        <v>2562</v>
      </c>
      <c r="D414" s="5" t="s">
        <v>123</v>
      </c>
      <c r="E414" s="6">
        <v>0</v>
      </c>
      <c r="F414" s="6" t="str">
        <f>IF(Table_1[[#This Row],[Discount]] &gt; 0, "After Discount", " No Discount")</f>
        <v xml:space="preserve"> No Discount</v>
      </c>
      <c r="G414" s="6">
        <v>7.28</v>
      </c>
      <c r="H414" s="6">
        <v>1.77</v>
      </c>
      <c r="I414" s="5" t="s">
        <v>9</v>
      </c>
      <c r="J414" s="5" t="s">
        <v>16</v>
      </c>
      <c r="K414" s="5" t="s">
        <v>24</v>
      </c>
      <c r="L414" s="5" t="s">
        <v>38</v>
      </c>
      <c r="M414" s="5" t="s">
        <v>37</v>
      </c>
      <c r="N414" s="5" t="s">
        <v>2561</v>
      </c>
      <c r="O414" s="6">
        <v>0.37</v>
      </c>
      <c r="P414" s="5" t="s">
        <v>3</v>
      </c>
      <c r="Q414" s="5" t="s">
        <v>21</v>
      </c>
      <c r="R414" s="5" t="s">
        <v>75</v>
      </c>
      <c r="S414" s="5" t="s">
        <v>2560</v>
      </c>
      <c r="T414" s="5">
        <v>33917</v>
      </c>
      <c r="U414" s="8">
        <v>42040</v>
      </c>
      <c r="V414" s="29" t="str">
        <f>TEXT(Table_1[[#This Row],[Order Date]], "DDD")</f>
        <v>Thu</v>
      </c>
      <c r="W414" s="8">
        <v>42040</v>
      </c>
      <c r="X414" s="7">
        <f>Table_1[[#This Row],[Ship Date]]-Table_1[[#This Row],[Order Date]]</f>
        <v>0</v>
      </c>
      <c r="Y414" s="15">
        <v>167.16</v>
      </c>
      <c r="Z414" s="5">
        <v>7</v>
      </c>
      <c r="AA414" s="15">
        <v>53.42</v>
      </c>
      <c r="AB414" s="5">
        <v>88265</v>
      </c>
      <c r="AC414" s="5">
        <f>IF(COUNTIF($AB$2:AB414, AB414) = 1, 1, 0)</f>
        <v>1</v>
      </c>
      <c r="AD414" s="15">
        <f>'Formated Data'!$G414-'Formated Data'!$E414</f>
        <v>7.28</v>
      </c>
      <c r="AE414" s="5" t="str" cm="1">
        <f t="array" ref="AE414">_xlfn.IFS('Formated Data'!$Q414="Central","Chris",'Formated Data'!$Q414="East","Erin",'Formated Data'!$Q414="South","Sam",'Formated Data'!$Q414="West","William")</f>
        <v>Sam</v>
      </c>
    </row>
    <row r="415" spans="1:31" ht="15.75" customHeight="1" x14ac:dyDescent="0.45">
      <c r="A415" s="5">
        <v>672</v>
      </c>
      <c r="B415" s="5">
        <f>IF(COUNTIF($A$2:A415, A415) = 1, 1, 0)</f>
        <v>1</v>
      </c>
      <c r="C415" s="5" t="s">
        <v>2559</v>
      </c>
      <c r="D415" s="5" t="s">
        <v>30</v>
      </c>
      <c r="E415" s="6">
        <v>7.0000000000000007E-2</v>
      </c>
      <c r="F415" s="6" t="str">
        <f>IF(Table_1[[#This Row],[Discount]] &gt; 0, "After Discount", " No Discount")</f>
        <v>After Discount</v>
      </c>
      <c r="G415" s="6">
        <v>2.88</v>
      </c>
      <c r="H415" s="6">
        <v>1.01</v>
      </c>
      <c r="I415" s="5" t="s">
        <v>9</v>
      </c>
      <c r="J415" s="5" t="s">
        <v>51</v>
      </c>
      <c r="K415" s="5" t="s">
        <v>24</v>
      </c>
      <c r="L415" s="5" t="s">
        <v>79</v>
      </c>
      <c r="M415" s="5" t="s">
        <v>37</v>
      </c>
      <c r="N415" s="5" t="s">
        <v>754</v>
      </c>
      <c r="O415" s="6">
        <v>0.55000000000000004</v>
      </c>
      <c r="P415" s="5" t="s">
        <v>3</v>
      </c>
      <c r="Q415" s="5" t="s">
        <v>70</v>
      </c>
      <c r="R415" s="5" t="s">
        <v>126</v>
      </c>
      <c r="S415" s="5" t="s">
        <v>1401</v>
      </c>
      <c r="T415" s="5">
        <v>50208</v>
      </c>
      <c r="U415" s="8">
        <v>42040</v>
      </c>
      <c r="V415" s="29" t="str">
        <f>TEXT(Table_1[[#This Row],[Order Date]], "DDD")</f>
        <v>Thu</v>
      </c>
      <c r="W415" s="8">
        <v>42044</v>
      </c>
      <c r="X415" s="7">
        <f>Table_1[[#This Row],[Ship Date]]-Table_1[[#This Row],[Order Date]]</f>
        <v>4</v>
      </c>
      <c r="Y415" s="15">
        <v>9.59</v>
      </c>
      <c r="Z415" s="5">
        <v>12</v>
      </c>
      <c r="AA415" s="15">
        <v>34.97</v>
      </c>
      <c r="AB415" s="5">
        <v>88173</v>
      </c>
      <c r="AC415" s="5">
        <f>IF(COUNTIF($AB$2:AB415, AB415) = 1, 1, 0)</f>
        <v>1</v>
      </c>
      <c r="AD415" s="15">
        <f>'Formated Data'!$G415-'Formated Data'!$E415</f>
        <v>2.81</v>
      </c>
      <c r="AE415" s="5" t="str" cm="1">
        <f t="array" ref="AE415">_xlfn.IFS('Formated Data'!$Q415="Central","Chris",'Formated Data'!$Q415="East","Erin",'Formated Data'!$Q415="South","Sam",'Formated Data'!$Q415="West","William")</f>
        <v>Chris</v>
      </c>
    </row>
    <row r="416" spans="1:31" ht="15.75" customHeight="1" x14ac:dyDescent="0.45">
      <c r="A416" s="5">
        <v>672</v>
      </c>
      <c r="B416" s="5">
        <f>IF(COUNTIF($A$2:A416, A416) = 1, 1, 0)</f>
        <v>0</v>
      </c>
      <c r="C416" s="5" t="s">
        <v>2559</v>
      </c>
      <c r="D416" s="5" t="s">
        <v>30</v>
      </c>
      <c r="E416" s="6">
        <v>0.1</v>
      </c>
      <c r="F416" s="6" t="str">
        <f>IF(Table_1[[#This Row],[Discount]] &gt; 0, "After Discount", " No Discount")</f>
        <v>After Discount</v>
      </c>
      <c r="G416" s="6">
        <v>195.99</v>
      </c>
      <c r="H416" s="6">
        <v>3.99</v>
      </c>
      <c r="I416" s="5" t="s">
        <v>9</v>
      </c>
      <c r="J416" s="5" t="s">
        <v>51</v>
      </c>
      <c r="K416" s="5" t="s">
        <v>7</v>
      </c>
      <c r="L416" s="5" t="s">
        <v>6</v>
      </c>
      <c r="M416" s="5" t="s">
        <v>5</v>
      </c>
      <c r="N416" s="5" t="s">
        <v>2558</v>
      </c>
      <c r="O416" s="6">
        <v>0.57999999999999996</v>
      </c>
      <c r="P416" s="5" t="s">
        <v>3</v>
      </c>
      <c r="Q416" s="5" t="s">
        <v>70</v>
      </c>
      <c r="R416" s="5" t="s">
        <v>126</v>
      </c>
      <c r="S416" s="5" t="s">
        <v>1401</v>
      </c>
      <c r="T416" s="5">
        <v>50208</v>
      </c>
      <c r="U416" s="8">
        <v>42040</v>
      </c>
      <c r="V416" s="29" t="str">
        <f>TEXT(Table_1[[#This Row],[Order Date]], "DDD")</f>
        <v>Thu</v>
      </c>
      <c r="W416" s="8">
        <v>42047</v>
      </c>
      <c r="X416" s="7">
        <f>Table_1[[#This Row],[Ship Date]]-Table_1[[#This Row],[Order Date]]</f>
        <v>7</v>
      </c>
      <c r="Y416" s="15">
        <v>-655.42399999999998</v>
      </c>
      <c r="Z416" s="5">
        <v>2</v>
      </c>
      <c r="AA416" s="15">
        <v>308.86</v>
      </c>
      <c r="AB416" s="5">
        <v>88173</v>
      </c>
      <c r="AC416" s="5">
        <f>IF(COUNTIF($AB$2:AB416, AB416) = 1, 1, 0)</f>
        <v>0</v>
      </c>
      <c r="AD416" s="15">
        <f>'Formated Data'!$G416-'Formated Data'!$E416</f>
        <v>195.89000000000001</v>
      </c>
      <c r="AE416" s="5" t="str" cm="1">
        <f t="array" ref="AE416">_xlfn.IFS('Formated Data'!$Q416="Central","Chris",'Formated Data'!$Q416="East","Erin",'Formated Data'!$Q416="South","Sam",'Formated Data'!$Q416="West","William")</f>
        <v>Chris</v>
      </c>
    </row>
    <row r="417" spans="1:31" ht="15.75" customHeight="1" x14ac:dyDescent="0.45">
      <c r="A417" s="5">
        <v>1427</v>
      </c>
      <c r="B417" s="5">
        <f>IF(COUNTIF($A$2:A417, A417) = 1, 1, 0)</f>
        <v>1</v>
      </c>
      <c r="C417" s="5" t="s">
        <v>2557</v>
      </c>
      <c r="D417" s="5" t="s">
        <v>30</v>
      </c>
      <c r="E417" s="6">
        <v>0.09</v>
      </c>
      <c r="F417" s="6" t="str">
        <f>IF(Table_1[[#This Row],[Discount]] &gt; 0, "After Discount", " No Discount")</f>
        <v>After Discount</v>
      </c>
      <c r="G417" s="6">
        <v>125.99</v>
      </c>
      <c r="H417" s="6">
        <v>2.5</v>
      </c>
      <c r="I417" s="5" t="s">
        <v>9</v>
      </c>
      <c r="J417" s="5" t="s">
        <v>16</v>
      </c>
      <c r="K417" s="5" t="s">
        <v>7</v>
      </c>
      <c r="L417" s="5" t="s">
        <v>6</v>
      </c>
      <c r="M417" s="5" t="s">
        <v>5</v>
      </c>
      <c r="N417" s="5" t="s">
        <v>1824</v>
      </c>
      <c r="O417" s="6">
        <v>0.6</v>
      </c>
      <c r="P417" s="5" t="s">
        <v>3</v>
      </c>
      <c r="Q417" s="5" t="s">
        <v>70</v>
      </c>
      <c r="R417" s="5" t="s">
        <v>160</v>
      </c>
      <c r="S417" s="5" t="s">
        <v>1881</v>
      </c>
      <c r="T417" s="5">
        <v>48708</v>
      </c>
      <c r="U417" s="8">
        <v>42040</v>
      </c>
      <c r="V417" s="29" t="str">
        <f>TEXT(Table_1[[#This Row],[Order Date]], "DDD")</f>
        <v>Thu</v>
      </c>
      <c r="W417" s="8">
        <v>42044</v>
      </c>
      <c r="X417" s="7">
        <f>Table_1[[#This Row],[Ship Date]]-Table_1[[#This Row],[Order Date]]</f>
        <v>4</v>
      </c>
      <c r="Y417" s="15">
        <v>1258.7877000000001</v>
      </c>
      <c r="Z417" s="5">
        <v>18</v>
      </c>
      <c r="AA417" s="15">
        <v>1824.33</v>
      </c>
      <c r="AB417" s="5">
        <v>90905</v>
      </c>
      <c r="AC417" s="5">
        <f>IF(COUNTIF($AB$2:AB417, AB417) = 1, 1, 0)</f>
        <v>1</v>
      </c>
      <c r="AD417" s="15">
        <f>'Formated Data'!$G417-'Formated Data'!$E417</f>
        <v>125.89999999999999</v>
      </c>
      <c r="AE417" s="5" t="str" cm="1">
        <f t="array" ref="AE417">_xlfn.IFS('Formated Data'!$Q417="Central","Chris",'Formated Data'!$Q417="East","Erin",'Formated Data'!$Q417="South","Sam",'Formated Data'!$Q417="West","William")</f>
        <v>Chris</v>
      </c>
    </row>
    <row r="418" spans="1:31" ht="15.75" customHeight="1" x14ac:dyDescent="0.45">
      <c r="A418" s="5">
        <v>1816</v>
      </c>
      <c r="B418" s="5">
        <f>IF(COUNTIF($A$2:A418, A418) = 1, 1, 0)</f>
        <v>1</v>
      </c>
      <c r="C418" s="5" t="s">
        <v>2556</v>
      </c>
      <c r="D418" s="5" t="s">
        <v>30</v>
      </c>
      <c r="E418" s="6">
        <v>0.01</v>
      </c>
      <c r="F418" s="6" t="str">
        <f>IF(Table_1[[#This Row],[Discount]] &gt; 0, "After Discount", " No Discount")</f>
        <v>After Discount</v>
      </c>
      <c r="G418" s="6">
        <v>10.48</v>
      </c>
      <c r="H418" s="6">
        <v>2.89</v>
      </c>
      <c r="I418" s="5" t="s">
        <v>9</v>
      </c>
      <c r="J418" s="5" t="s">
        <v>8</v>
      </c>
      <c r="K418" s="5" t="s">
        <v>24</v>
      </c>
      <c r="L418" s="5" t="s">
        <v>79</v>
      </c>
      <c r="M418" s="5" t="s">
        <v>50</v>
      </c>
      <c r="N418" s="5" t="s">
        <v>341</v>
      </c>
      <c r="O418" s="6">
        <v>0.6</v>
      </c>
      <c r="P418" s="5" t="s">
        <v>3</v>
      </c>
      <c r="Q418" s="5" t="s">
        <v>70</v>
      </c>
      <c r="R418" s="5" t="s">
        <v>160</v>
      </c>
      <c r="S418" s="5" t="s">
        <v>2088</v>
      </c>
      <c r="T418" s="5">
        <v>48187</v>
      </c>
      <c r="U418" s="8">
        <v>42040</v>
      </c>
      <c r="V418" s="29" t="str">
        <f>TEXT(Table_1[[#This Row],[Order Date]], "DDD")</f>
        <v>Thu</v>
      </c>
      <c r="W418" s="8">
        <v>42042</v>
      </c>
      <c r="X418" s="7">
        <f>Table_1[[#This Row],[Ship Date]]-Table_1[[#This Row],[Order Date]]</f>
        <v>2</v>
      </c>
      <c r="Y418" s="15">
        <v>60.561599999999999</v>
      </c>
      <c r="Z418" s="5">
        <v>19</v>
      </c>
      <c r="AA418" s="15">
        <v>202.38</v>
      </c>
      <c r="AB418" s="5">
        <v>85990</v>
      </c>
      <c r="AC418" s="5">
        <f>IF(COUNTIF($AB$2:AB418, AB418) = 1, 1, 0)</f>
        <v>1</v>
      </c>
      <c r="AD418" s="15">
        <f>'Formated Data'!$G418-'Formated Data'!$E418</f>
        <v>10.47</v>
      </c>
      <c r="AE418" s="5" t="str" cm="1">
        <f t="array" ref="AE418">_xlfn.IFS('Formated Data'!$Q418="Central","Chris",'Formated Data'!$Q418="East","Erin",'Formated Data'!$Q418="South","Sam",'Formated Data'!$Q418="West","William")</f>
        <v>Chris</v>
      </c>
    </row>
    <row r="419" spans="1:31" ht="15.75" customHeight="1" x14ac:dyDescent="0.45">
      <c r="A419" s="5">
        <v>1821</v>
      </c>
      <c r="B419" s="5">
        <f>IF(COUNTIF($A$2:A419, A419) = 1, 1, 0)</f>
        <v>1</v>
      </c>
      <c r="C419" s="5" t="s">
        <v>1587</v>
      </c>
      <c r="D419" s="5" t="s">
        <v>30</v>
      </c>
      <c r="E419" s="6">
        <v>0.01</v>
      </c>
      <c r="F419" s="6" t="str">
        <f>IF(Table_1[[#This Row],[Discount]] &gt; 0, "After Discount", " No Discount")</f>
        <v>After Discount</v>
      </c>
      <c r="G419" s="6">
        <v>10.48</v>
      </c>
      <c r="H419" s="6">
        <v>2.89</v>
      </c>
      <c r="I419" s="5" t="s">
        <v>9</v>
      </c>
      <c r="J419" s="5" t="s">
        <v>8</v>
      </c>
      <c r="K419" s="5" t="s">
        <v>24</v>
      </c>
      <c r="L419" s="5" t="s">
        <v>79</v>
      </c>
      <c r="M419" s="5" t="s">
        <v>50</v>
      </c>
      <c r="N419" s="5" t="s">
        <v>341</v>
      </c>
      <c r="O419" s="6">
        <v>0.6</v>
      </c>
      <c r="P419" s="5" t="s">
        <v>3</v>
      </c>
      <c r="Q419" s="5" t="s">
        <v>2</v>
      </c>
      <c r="R419" s="5" t="s">
        <v>1</v>
      </c>
      <c r="S419" s="5" t="s">
        <v>302</v>
      </c>
      <c r="T419" s="5">
        <v>10177</v>
      </c>
      <c r="U419" s="8">
        <v>42040</v>
      </c>
      <c r="V419" s="29" t="str">
        <f>TEXT(Table_1[[#This Row],[Order Date]], "DDD")</f>
        <v>Thu</v>
      </c>
      <c r="W419" s="8">
        <v>42042</v>
      </c>
      <c r="X419" s="7">
        <f>Table_1[[#This Row],[Ship Date]]-Table_1[[#This Row],[Order Date]]</f>
        <v>2</v>
      </c>
      <c r="Y419" s="15">
        <v>40.92</v>
      </c>
      <c r="Z419" s="5">
        <v>76</v>
      </c>
      <c r="AA419" s="15">
        <v>809.51</v>
      </c>
      <c r="AB419" s="5">
        <v>34435</v>
      </c>
      <c r="AC419" s="5">
        <f>IF(COUNTIF($AB$2:AB419, AB419) = 1, 1, 0)</f>
        <v>1</v>
      </c>
      <c r="AD419" s="15">
        <f>'Formated Data'!$G419-'Formated Data'!$E419</f>
        <v>10.47</v>
      </c>
      <c r="AE419" s="5" t="str" cm="1">
        <f t="array" ref="AE419">_xlfn.IFS('Formated Data'!$Q419="Central","Chris",'Formated Data'!$Q419="East","Erin",'Formated Data'!$Q419="South","Sam",'Formated Data'!$Q419="West","William")</f>
        <v>Erin</v>
      </c>
    </row>
    <row r="420" spans="1:31" ht="15.75" customHeight="1" x14ac:dyDescent="0.45">
      <c r="A420" s="5">
        <v>980</v>
      </c>
      <c r="B420" s="5">
        <f>IF(COUNTIF($A$2:A420, A420) = 1, 1, 0)</f>
        <v>1</v>
      </c>
      <c r="C420" s="5" t="s">
        <v>2555</v>
      </c>
      <c r="D420" s="5" t="s">
        <v>72</v>
      </c>
      <c r="E420" s="6">
        <v>0</v>
      </c>
      <c r="F420" s="6" t="str">
        <f>IF(Table_1[[#This Row],[Discount]] &gt; 0, "After Discount", " No Discount")</f>
        <v xml:space="preserve"> No Discount</v>
      </c>
      <c r="G420" s="6">
        <v>37.76</v>
      </c>
      <c r="H420" s="6">
        <v>12.9</v>
      </c>
      <c r="I420" s="5" t="s">
        <v>9</v>
      </c>
      <c r="J420" s="5" t="s">
        <v>39</v>
      </c>
      <c r="K420" s="5" t="s">
        <v>24</v>
      </c>
      <c r="L420" s="5" t="s">
        <v>23</v>
      </c>
      <c r="M420" s="5" t="s">
        <v>5</v>
      </c>
      <c r="N420" s="5" t="s">
        <v>2554</v>
      </c>
      <c r="O420" s="6">
        <v>0.56999999999999995</v>
      </c>
      <c r="P420" s="5" t="s">
        <v>3</v>
      </c>
      <c r="Q420" s="5" t="s">
        <v>2</v>
      </c>
      <c r="R420" s="5" t="s">
        <v>638</v>
      </c>
      <c r="S420" s="5" t="s">
        <v>1396</v>
      </c>
      <c r="T420" s="5">
        <v>5403</v>
      </c>
      <c r="U420" s="8">
        <v>42040</v>
      </c>
      <c r="V420" s="29" t="str">
        <f>TEXT(Table_1[[#This Row],[Order Date]], "DDD")</f>
        <v>Thu</v>
      </c>
      <c r="W420" s="8">
        <v>42041</v>
      </c>
      <c r="X420" s="7">
        <f>Table_1[[#This Row],[Ship Date]]-Table_1[[#This Row],[Order Date]]</f>
        <v>1</v>
      </c>
      <c r="Y420" s="15">
        <v>93.846800000000002</v>
      </c>
      <c r="Z420" s="5">
        <v>12</v>
      </c>
      <c r="AA420" s="15">
        <v>477.2</v>
      </c>
      <c r="AB420" s="5">
        <v>87258</v>
      </c>
      <c r="AC420" s="5">
        <f>IF(COUNTIF($AB$2:AB420, AB420) = 1, 1, 0)</f>
        <v>1</v>
      </c>
      <c r="AD420" s="15">
        <f>'Formated Data'!$G420-'Formated Data'!$E420</f>
        <v>37.76</v>
      </c>
      <c r="AE420" s="5" t="str" cm="1">
        <f t="array" ref="AE420">_xlfn.IFS('Formated Data'!$Q420="Central","Chris",'Formated Data'!$Q420="East","Erin",'Formated Data'!$Q420="South","Sam",'Formated Data'!$Q420="West","William")</f>
        <v>Erin</v>
      </c>
    </row>
    <row r="421" spans="1:31" ht="15.75" customHeight="1" x14ac:dyDescent="0.45">
      <c r="A421" s="5">
        <v>2094</v>
      </c>
      <c r="B421" s="5">
        <f>IF(COUNTIF($A$2:A421, A421) = 1, 1, 0)</f>
        <v>1</v>
      </c>
      <c r="C421" s="5" t="s">
        <v>2553</v>
      </c>
      <c r="D421" s="5" t="s">
        <v>72</v>
      </c>
      <c r="E421" s="6">
        <v>0.08</v>
      </c>
      <c r="F421" s="6" t="str">
        <f>IF(Table_1[[#This Row],[Discount]] &gt; 0, "After Discount", " No Discount")</f>
        <v>After Discount</v>
      </c>
      <c r="G421" s="6">
        <v>400.98</v>
      </c>
      <c r="H421" s="6">
        <v>42.52</v>
      </c>
      <c r="I421" s="5" t="s">
        <v>119</v>
      </c>
      <c r="J421" s="5" t="s">
        <v>39</v>
      </c>
      <c r="K421" s="5" t="s">
        <v>29</v>
      </c>
      <c r="L421" s="5" t="s">
        <v>165</v>
      </c>
      <c r="M421" s="5" t="s">
        <v>117</v>
      </c>
      <c r="N421" s="5" t="s">
        <v>2108</v>
      </c>
      <c r="O421" s="6">
        <v>0.71</v>
      </c>
      <c r="P421" s="5" t="s">
        <v>3</v>
      </c>
      <c r="Q421" s="5" t="s">
        <v>48</v>
      </c>
      <c r="R421" s="5" t="s">
        <v>54</v>
      </c>
      <c r="S421" s="5" t="s">
        <v>2552</v>
      </c>
      <c r="T421" s="5">
        <v>95928</v>
      </c>
      <c r="U421" s="8">
        <v>42040</v>
      </c>
      <c r="V421" s="29" t="str">
        <f>TEXT(Table_1[[#This Row],[Order Date]], "DDD")</f>
        <v>Thu</v>
      </c>
      <c r="W421" s="8">
        <v>42041</v>
      </c>
      <c r="X421" s="7">
        <f>Table_1[[#This Row],[Ship Date]]-Table_1[[#This Row],[Order Date]]</f>
        <v>1</v>
      </c>
      <c r="Y421" s="15">
        <v>3031.9724000000001</v>
      </c>
      <c r="Z421" s="5">
        <v>20</v>
      </c>
      <c r="AA421" s="15">
        <v>7840.04</v>
      </c>
      <c r="AB421" s="5">
        <v>86629</v>
      </c>
      <c r="AC421" s="5">
        <f>IF(COUNTIF($AB$2:AB421, AB421) = 1, 1, 0)</f>
        <v>1</v>
      </c>
      <c r="AD421" s="15">
        <f>'Formated Data'!$G421-'Formated Data'!$E421</f>
        <v>400.90000000000003</v>
      </c>
      <c r="AE421" s="5" t="str" cm="1">
        <f t="array" ref="AE421">_xlfn.IFS('Formated Data'!$Q421="Central","Chris",'Formated Data'!$Q421="East","Erin",'Formated Data'!$Q421="South","Sam",'Formated Data'!$Q421="West","William")</f>
        <v>William</v>
      </c>
    </row>
    <row r="422" spans="1:31" ht="15.75" customHeight="1" x14ac:dyDescent="0.45">
      <c r="A422" s="5">
        <v>2282</v>
      </c>
      <c r="B422" s="5">
        <f>IF(COUNTIF($A$2:A422, A422) = 1, 1, 0)</f>
        <v>1</v>
      </c>
      <c r="C422" s="5" t="s">
        <v>2551</v>
      </c>
      <c r="D422" s="5" t="s">
        <v>72</v>
      </c>
      <c r="E422" s="6">
        <v>0.04</v>
      </c>
      <c r="F422" s="6" t="str">
        <f>IF(Table_1[[#This Row],[Discount]] &gt; 0, "After Discount", " No Discount")</f>
        <v>After Discount</v>
      </c>
      <c r="G422" s="6">
        <v>5.98</v>
      </c>
      <c r="H422" s="6">
        <v>5.79</v>
      </c>
      <c r="I422" s="5" t="s">
        <v>9</v>
      </c>
      <c r="J422" s="5" t="s">
        <v>16</v>
      </c>
      <c r="K422" s="5" t="s">
        <v>24</v>
      </c>
      <c r="L422" s="5" t="s">
        <v>38</v>
      </c>
      <c r="M422" s="5" t="s">
        <v>5</v>
      </c>
      <c r="N422" s="5" t="s">
        <v>2154</v>
      </c>
      <c r="O422" s="6">
        <v>0.36</v>
      </c>
      <c r="P422" s="5" t="s">
        <v>3</v>
      </c>
      <c r="Q422" s="5" t="s">
        <v>70</v>
      </c>
      <c r="R422" s="5" t="s">
        <v>147</v>
      </c>
      <c r="S422" s="5" t="s">
        <v>2550</v>
      </c>
      <c r="T422" s="5">
        <v>53713</v>
      </c>
      <c r="U422" s="8">
        <v>42040</v>
      </c>
      <c r="V422" s="29" t="str">
        <f>TEXT(Table_1[[#This Row],[Order Date]], "DDD")</f>
        <v>Thu</v>
      </c>
      <c r="W422" s="8">
        <v>42042</v>
      </c>
      <c r="X422" s="7">
        <f>Table_1[[#This Row],[Ship Date]]-Table_1[[#This Row],[Order Date]]</f>
        <v>2</v>
      </c>
      <c r="Y422" s="15">
        <v>-36.030799999999999</v>
      </c>
      <c r="Z422" s="5">
        <v>14</v>
      </c>
      <c r="AA422" s="15">
        <v>86.12</v>
      </c>
      <c r="AB422" s="5">
        <v>85950</v>
      </c>
      <c r="AC422" s="5">
        <f>IF(COUNTIF($AB$2:AB422, AB422) = 1, 1, 0)</f>
        <v>1</v>
      </c>
      <c r="AD422" s="15">
        <f>'Formated Data'!$G422-'Formated Data'!$E422</f>
        <v>5.94</v>
      </c>
      <c r="AE422" s="5" t="str" cm="1">
        <f t="array" ref="AE422">_xlfn.IFS('Formated Data'!$Q422="Central","Chris",'Formated Data'!$Q422="East","Erin",'Formated Data'!$Q422="South","Sam",'Formated Data'!$Q422="West","William")</f>
        <v>Chris</v>
      </c>
    </row>
    <row r="423" spans="1:31" ht="15.75" customHeight="1" x14ac:dyDescent="0.45">
      <c r="A423" s="5">
        <v>2747</v>
      </c>
      <c r="B423" s="5">
        <f>IF(COUNTIF($A$2:A423, A423) = 1, 1, 0)</f>
        <v>1</v>
      </c>
      <c r="C423" s="5" t="s">
        <v>2037</v>
      </c>
      <c r="D423" s="5" t="s">
        <v>72</v>
      </c>
      <c r="E423" s="6">
        <v>0.08</v>
      </c>
      <c r="F423" s="6" t="str">
        <f>IF(Table_1[[#This Row],[Discount]] &gt; 0, "After Discount", " No Discount")</f>
        <v>After Discount</v>
      </c>
      <c r="G423" s="6">
        <v>9.98</v>
      </c>
      <c r="H423" s="6">
        <v>12.52</v>
      </c>
      <c r="I423" s="5" t="s">
        <v>9</v>
      </c>
      <c r="J423" s="5" t="s">
        <v>39</v>
      </c>
      <c r="K423" s="5" t="s">
        <v>29</v>
      </c>
      <c r="L423" s="5" t="s">
        <v>28</v>
      </c>
      <c r="M423" s="5" t="s">
        <v>5</v>
      </c>
      <c r="N423" s="5" t="s">
        <v>2549</v>
      </c>
      <c r="O423" s="6">
        <v>0.56999999999999995</v>
      </c>
      <c r="P423" s="5" t="s">
        <v>3</v>
      </c>
      <c r="Q423" s="5" t="s">
        <v>2</v>
      </c>
      <c r="R423" s="5" t="s">
        <v>1</v>
      </c>
      <c r="S423" s="5" t="s">
        <v>302</v>
      </c>
      <c r="T423" s="5">
        <v>10115</v>
      </c>
      <c r="U423" s="8">
        <v>42040</v>
      </c>
      <c r="V423" s="29" t="str">
        <f>TEXT(Table_1[[#This Row],[Order Date]], "DDD")</f>
        <v>Thu</v>
      </c>
      <c r="W423" s="8">
        <v>42042</v>
      </c>
      <c r="X423" s="7">
        <f>Table_1[[#This Row],[Ship Date]]-Table_1[[#This Row],[Order Date]]</f>
        <v>2</v>
      </c>
      <c r="Y423" s="15">
        <v>-102.93</v>
      </c>
      <c r="Z423" s="5">
        <v>15</v>
      </c>
      <c r="AA423" s="15">
        <v>150.24</v>
      </c>
      <c r="AB423" s="5">
        <v>35200</v>
      </c>
      <c r="AC423" s="5">
        <f>IF(COUNTIF($AB$2:AB423, AB423) = 1, 1, 0)</f>
        <v>1</v>
      </c>
      <c r="AD423" s="15">
        <f>'Formated Data'!$G423-'Formated Data'!$E423</f>
        <v>9.9</v>
      </c>
      <c r="AE423" s="5" t="str" cm="1">
        <f t="array" ref="AE423">_xlfn.IFS('Formated Data'!$Q423="Central","Chris",'Formated Data'!$Q423="East","Erin",'Formated Data'!$Q423="South","Sam",'Formated Data'!$Q423="West","William")</f>
        <v>Erin</v>
      </c>
    </row>
    <row r="424" spans="1:31" ht="15.75" customHeight="1" x14ac:dyDescent="0.45">
      <c r="A424" s="5">
        <v>2803</v>
      </c>
      <c r="B424" s="5">
        <f>IF(COUNTIF($A$2:A424, A424) = 1, 1, 0)</f>
        <v>1</v>
      </c>
      <c r="C424" s="5" t="s">
        <v>2547</v>
      </c>
      <c r="D424" s="5" t="s">
        <v>72</v>
      </c>
      <c r="E424" s="6">
        <v>7.0000000000000007E-2</v>
      </c>
      <c r="F424" s="6" t="str">
        <f>IF(Table_1[[#This Row],[Discount]] &gt; 0, "After Discount", " No Discount")</f>
        <v>After Discount</v>
      </c>
      <c r="G424" s="6">
        <v>500.98</v>
      </c>
      <c r="H424" s="6">
        <v>28.14</v>
      </c>
      <c r="I424" s="5" t="s">
        <v>119</v>
      </c>
      <c r="J424" s="5" t="s">
        <v>51</v>
      </c>
      <c r="K424" s="5" t="s">
        <v>7</v>
      </c>
      <c r="L424" s="5" t="s">
        <v>118</v>
      </c>
      <c r="M424" s="5" t="s">
        <v>152</v>
      </c>
      <c r="N424" s="5" t="s">
        <v>2548</v>
      </c>
      <c r="O424" s="6">
        <v>0.38</v>
      </c>
      <c r="P424" s="5" t="s">
        <v>3</v>
      </c>
      <c r="Q424" s="5" t="s">
        <v>48</v>
      </c>
      <c r="R424" s="5" t="s">
        <v>54</v>
      </c>
      <c r="S424" s="5" t="s">
        <v>2546</v>
      </c>
      <c r="T424" s="5">
        <v>90022</v>
      </c>
      <c r="U424" s="8">
        <v>42040</v>
      </c>
      <c r="V424" s="29" t="str">
        <f>TEXT(Table_1[[#This Row],[Order Date]], "DDD")</f>
        <v>Thu</v>
      </c>
      <c r="W424" s="8">
        <v>42041</v>
      </c>
      <c r="X424" s="7">
        <f>Table_1[[#This Row],[Ship Date]]-Table_1[[#This Row],[Order Date]]</f>
        <v>1</v>
      </c>
      <c r="Y424" s="15">
        <v>2699.9838</v>
      </c>
      <c r="Z424" s="5">
        <v>10</v>
      </c>
      <c r="AA424" s="15">
        <v>3913.02</v>
      </c>
      <c r="AB424" s="5">
        <v>86227</v>
      </c>
      <c r="AC424" s="5">
        <f>IF(COUNTIF($AB$2:AB424, AB424) = 1, 1, 0)</f>
        <v>1</v>
      </c>
      <c r="AD424" s="15">
        <f>'Formated Data'!$G424-'Formated Data'!$E424</f>
        <v>500.91</v>
      </c>
      <c r="AE424" s="5" t="str" cm="1">
        <f t="array" ref="AE424">_xlfn.IFS('Formated Data'!$Q424="Central","Chris",'Formated Data'!$Q424="East","Erin",'Formated Data'!$Q424="South","Sam",'Formated Data'!$Q424="West","William")</f>
        <v>William</v>
      </c>
    </row>
    <row r="425" spans="1:31" ht="15.75" customHeight="1" x14ac:dyDescent="0.45">
      <c r="A425" s="5">
        <v>2803</v>
      </c>
      <c r="B425" s="5">
        <f>IF(COUNTIF($A$2:A425, A425) = 1, 1, 0)</f>
        <v>0</v>
      </c>
      <c r="C425" s="5" t="s">
        <v>2547</v>
      </c>
      <c r="D425" s="5" t="s">
        <v>72</v>
      </c>
      <c r="E425" s="6">
        <v>0.1</v>
      </c>
      <c r="F425" s="6" t="str">
        <f>IF(Table_1[[#This Row],[Discount]] &gt; 0, "After Discount", " No Discount")</f>
        <v>After Discount</v>
      </c>
      <c r="G425" s="6">
        <v>178.47</v>
      </c>
      <c r="H425" s="6">
        <v>19.989999999999998</v>
      </c>
      <c r="I425" s="5" t="s">
        <v>9</v>
      </c>
      <c r="J425" s="5" t="s">
        <v>51</v>
      </c>
      <c r="K425" s="5" t="s">
        <v>24</v>
      </c>
      <c r="L425" s="5" t="s">
        <v>23</v>
      </c>
      <c r="M425" s="5" t="s">
        <v>5</v>
      </c>
      <c r="N425" s="5" t="s">
        <v>1269</v>
      </c>
      <c r="O425" s="6">
        <v>0.55000000000000004</v>
      </c>
      <c r="P425" s="5" t="s">
        <v>3</v>
      </c>
      <c r="Q425" s="5" t="s">
        <v>48</v>
      </c>
      <c r="R425" s="5" t="s">
        <v>54</v>
      </c>
      <c r="S425" s="5" t="s">
        <v>2546</v>
      </c>
      <c r="T425" s="5">
        <v>90022</v>
      </c>
      <c r="U425" s="8">
        <v>42040</v>
      </c>
      <c r="V425" s="29" t="str">
        <f>TEXT(Table_1[[#This Row],[Order Date]], "DDD")</f>
        <v>Thu</v>
      </c>
      <c r="W425" s="8">
        <v>42042</v>
      </c>
      <c r="X425" s="7">
        <f>Table_1[[#This Row],[Ship Date]]-Table_1[[#This Row],[Order Date]]</f>
        <v>2</v>
      </c>
      <c r="Y425" s="15">
        <v>-170.98</v>
      </c>
      <c r="Z425" s="5">
        <v>1</v>
      </c>
      <c r="AA425" s="15">
        <v>180.14</v>
      </c>
      <c r="AB425" s="5">
        <v>86227</v>
      </c>
      <c r="AC425" s="5">
        <f>IF(COUNTIF($AB$2:AB425, AB425) = 1, 1, 0)</f>
        <v>0</v>
      </c>
      <c r="AD425" s="15">
        <f>'Formated Data'!$G425-'Formated Data'!$E425</f>
        <v>178.37</v>
      </c>
      <c r="AE425" s="5" t="str" cm="1">
        <f t="array" ref="AE425">_xlfn.IFS('Formated Data'!$Q425="Central","Chris",'Formated Data'!$Q425="East","Erin",'Formated Data'!$Q425="South","Sam",'Formated Data'!$Q425="West","William")</f>
        <v>William</v>
      </c>
    </row>
    <row r="426" spans="1:31" ht="15.75" customHeight="1" x14ac:dyDescent="0.45">
      <c r="A426" s="5">
        <v>1117</v>
      </c>
      <c r="B426" s="5">
        <f>IF(COUNTIF($A$2:A426, A426) = 1, 1, 0)</f>
        <v>1</v>
      </c>
      <c r="C426" s="5" t="s">
        <v>2545</v>
      </c>
      <c r="D426" s="5" t="s">
        <v>10</v>
      </c>
      <c r="E426" s="6">
        <v>0.06</v>
      </c>
      <c r="F426" s="6" t="str">
        <f>IF(Table_1[[#This Row],[Discount]] &gt; 0, "After Discount", " No Discount")</f>
        <v>After Discount</v>
      </c>
      <c r="G426" s="6">
        <v>64.650000000000006</v>
      </c>
      <c r="H426" s="6">
        <v>35</v>
      </c>
      <c r="I426" s="5" t="s">
        <v>9</v>
      </c>
      <c r="J426" s="5" t="s">
        <v>16</v>
      </c>
      <c r="K426" s="5" t="s">
        <v>24</v>
      </c>
      <c r="L426" s="5" t="s">
        <v>23</v>
      </c>
      <c r="M426" s="5" t="s">
        <v>42</v>
      </c>
      <c r="N426" s="5" t="s">
        <v>731</v>
      </c>
      <c r="O426" s="6">
        <v>0.8</v>
      </c>
      <c r="P426" s="5" t="s">
        <v>3</v>
      </c>
      <c r="Q426" s="5" t="s">
        <v>48</v>
      </c>
      <c r="R426" s="5" t="s">
        <v>95</v>
      </c>
      <c r="S426" s="5" t="s">
        <v>2544</v>
      </c>
      <c r="T426" s="5">
        <v>85705</v>
      </c>
      <c r="U426" s="8">
        <v>42040</v>
      </c>
      <c r="V426" s="29" t="str">
        <f>TEXT(Table_1[[#This Row],[Order Date]], "DDD")</f>
        <v>Thu</v>
      </c>
      <c r="W426" s="8">
        <v>42041</v>
      </c>
      <c r="X426" s="7">
        <f>Table_1[[#This Row],[Ship Date]]-Table_1[[#This Row],[Order Date]]</f>
        <v>1</v>
      </c>
      <c r="Y426" s="15">
        <v>-139.28720000000001</v>
      </c>
      <c r="Z426" s="5">
        <v>4</v>
      </c>
      <c r="AA426" s="15">
        <v>277.60000000000002</v>
      </c>
      <c r="AB426" s="5">
        <v>86768</v>
      </c>
      <c r="AC426" s="5">
        <f>IF(COUNTIF($AB$2:AB426, AB426) = 1, 1, 0)</f>
        <v>1</v>
      </c>
      <c r="AD426" s="15">
        <f>'Formated Data'!$G426-'Formated Data'!$E426</f>
        <v>64.59</v>
      </c>
      <c r="AE426" s="5" t="str" cm="1">
        <f t="array" ref="AE426">_xlfn.IFS('Formated Data'!$Q426="Central","Chris",'Formated Data'!$Q426="East","Erin",'Formated Data'!$Q426="South","Sam",'Formated Data'!$Q426="West","William")</f>
        <v>William</v>
      </c>
    </row>
    <row r="427" spans="1:31" ht="15.75" customHeight="1" x14ac:dyDescent="0.45">
      <c r="A427" s="5">
        <v>2498</v>
      </c>
      <c r="B427" s="5">
        <f>IF(COUNTIF($A$2:A427, A427) = 1, 1, 0)</f>
        <v>0</v>
      </c>
      <c r="C427" s="5" t="s">
        <v>2386</v>
      </c>
      <c r="D427" s="5" t="s">
        <v>10</v>
      </c>
      <c r="E427" s="6">
        <v>0.08</v>
      </c>
      <c r="F427" s="6" t="str">
        <f>IF(Table_1[[#This Row],[Discount]] &gt; 0, "After Discount", " No Discount")</f>
        <v>After Discount</v>
      </c>
      <c r="G427" s="6">
        <v>1.68</v>
      </c>
      <c r="H427" s="6">
        <v>1.57</v>
      </c>
      <c r="I427" s="5" t="s">
        <v>9</v>
      </c>
      <c r="J427" s="5" t="s">
        <v>51</v>
      </c>
      <c r="K427" s="5" t="s">
        <v>24</v>
      </c>
      <c r="L427" s="5" t="s">
        <v>79</v>
      </c>
      <c r="M427" s="5" t="s">
        <v>37</v>
      </c>
      <c r="N427" s="5" t="s">
        <v>384</v>
      </c>
      <c r="O427" s="6">
        <v>0.59</v>
      </c>
      <c r="P427" s="5" t="s">
        <v>3</v>
      </c>
      <c r="Q427" s="5" t="s">
        <v>48</v>
      </c>
      <c r="R427" s="5" t="s">
        <v>54</v>
      </c>
      <c r="S427" s="5" t="s">
        <v>1080</v>
      </c>
      <c r="T427" s="5">
        <v>92024</v>
      </c>
      <c r="U427" s="8">
        <v>42040</v>
      </c>
      <c r="V427" s="29" t="str">
        <f>TEXT(Table_1[[#This Row],[Order Date]], "DDD")</f>
        <v>Thu</v>
      </c>
      <c r="W427" s="8">
        <v>42041</v>
      </c>
      <c r="X427" s="7">
        <f>Table_1[[#This Row],[Ship Date]]-Table_1[[#This Row],[Order Date]]</f>
        <v>1</v>
      </c>
      <c r="Y427" s="15">
        <v>-46.25</v>
      </c>
      <c r="Z427" s="5">
        <v>88</v>
      </c>
      <c r="AA427" s="15">
        <v>148.36000000000001</v>
      </c>
      <c r="AB427" s="5">
        <v>20007</v>
      </c>
      <c r="AC427" s="5">
        <f>IF(COUNTIF($AB$2:AB427, AB427) = 1, 1, 0)</f>
        <v>1</v>
      </c>
      <c r="AD427" s="15">
        <f>'Formated Data'!$G427-'Formated Data'!$E427</f>
        <v>1.5999999999999999</v>
      </c>
      <c r="AE427" s="5" t="str" cm="1">
        <f t="array" ref="AE427">_xlfn.IFS('Formated Data'!$Q427="Central","Chris",'Formated Data'!$Q427="East","Erin",'Formated Data'!$Q427="South","Sam",'Formated Data'!$Q427="West","William")</f>
        <v>William</v>
      </c>
    </row>
    <row r="428" spans="1:31" ht="15.75" customHeight="1" x14ac:dyDescent="0.45">
      <c r="A428" s="5">
        <v>421</v>
      </c>
      <c r="B428" s="5">
        <f>IF(COUNTIF($A$2:A428, A428) = 1, 1, 0)</f>
        <v>1</v>
      </c>
      <c r="C428" s="5" t="s">
        <v>2543</v>
      </c>
      <c r="D428" s="5" t="s">
        <v>123</v>
      </c>
      <c r="E428" s="6">
        <v>0.09</v>
      </c>
      <c r="F428" s="6" t="str">
        <f>IF(Table_1[[#This Row],[Discount]] &gt; 0, "After Discount", " No Discount")</f>
        <v>After Discount</v>
      </c>
      <c r="G428" s="6">
        <v>999.99</v>
      </c>
      <c r="H428" s="6">
        <v>13.99</v>
      </c>
      <c r="I428" s="5" t="s">
        <v>9</v>
      </c>
      <c r="J428" s="5" t="s">
        <v>51</v>
      </c>
      <c r="K428" s="5" t="s">
        <v>7</v>
      </c>
      <c r="L428" s="5" t="s">
        <v>118</v>
      </c>
      <c r="M428" s="5" t="s">
        <v>97</v>
      </c>
      <c r="N428" s="5" t="s">
        <v>667</v>
      </c>
      <c r="O428" s="6">
        <v>0.36</v>
      </c>
      <c r="P428" s="5" t="s">
        <v>3</v>
      </c>
      <c r="Q428" s="5" t="s">
        <v>2</v>
      </c>
      <c r="R428" s="5" t="s">
        <v>236</v>
      </c>
      <c r="S428" s="5" t="s">
        <v>2542</v>
      </c>
      <c r="T428" s="5">
        <v>7201</v>
      </c>
      <c r="U428" s="8">
        <v>42041</v>
      </c>
      <c r="V428" s="29" t="str">
        <f>TEXT(Table_1[[#This Row],[Order Date]], "DDD")</f>
        <v>Fri</v>
      </c>
      <c r="W428" s="8">
        <v>42043</v>
      </c>
      <c r="X428" s="7">
        <f>Table_1[[#This Row],[Ship Date]]-Table_1[[#This Row],[Order Date]]</f>
        <v>2</v>
      </c>
      <c r="Y428" s="15">
        <v>-2531.4825000000001</v>
      </c>
      <c r="Z428" s="5">
        <v>1</v>
      </c>
      <c r="AA428" s="15">
        <v>919.09</v>
      </c>
      <c r="AB428" s="5">
        <v>87700</v>
      </c>
      <c r="AC428" s="5">
        <f>IF(COUNTIF($AB$2:AB428, AB428) = 1, 1, 0)</f>
        <v>1</v>
      </c>
      <c r="AD428" s="15">
        <f>'Formated Data'!$G428-'Formated Data'!$E428</f>
        <v>999.9</v>
      </c>
      <c r="AE428" s="5" t="str" cm="1">
        <f t="array" ref="AE428">_xlfn.IFS('Formated Data'!$Q428="Central","Chris",'Formated Data'!$Q428="East","Erin",'Formated Data'!$Q428="South","Sam",'Formated Data'!$Q428="West","William")</f>
        <v>Erin</v>
      </c>
    </row>
    <row r="429" spans="1:31" ht="15.75" customHeight="1" x14ac:dyDescent="0.45">
      <c r="A429" s="5">
        <v>1020</v>
      </c>
      <c r="B429" s="5">
        <f>IF(COUNTIF($A$2:A429, A429) = 1, 1, 0)</f>
        <v>1</v>
      </c>
      <c r="C429" s="5" t="s">
        <v>2184</v>
      </c>
      <c r="D429" s="5" t="s">
        <v>123</v>
      </c>
      <c r="E429" s="6">
        <v>7.0000000000000007E-2</v>
      </c>
      <c r="F429" s="6" t="str">
        <f>IF(Table_1[[#This Row],[Discount]] &gt; 0, "After Discount", " No Discount")</f>
        <v>After Discount</v>
      </c>
      <c r="G429" s="6">
        <v>4.13</v>
      </c>
      <c r="H429" s="6">
        <v>5.04</v>
      </c>
      <c r="I429" s="5" t="s">
        <v>9</v>
      </c>
      <c r="J429" s="5" t="s">
        <v>51</v>
      </c>
      <c r="K429" s="5" t="s">
        <v>24</v>
      </c>
      <c r="L429" s="5" t="s">
        <v>106</v>
      </c>
      <c r="M429" s="5" t="s">
        <v>5</v>
      </c>
      <c r="N429" s="5" t="s">
        <v>2125</v>
      </c>
      <c r="O429" s="6">
        <v>0.38</v>
      </c>
      <c r="P429" s="5" t="s">
        <v>3</v>
      </c>
      <c r="Q429" s="5" t="s">
        <v>70</v>
      </c>
      <c r="R429" s="5" t="s">
        <v>379</v>
      </c>
      <c r="S429" s="5" t="s">
        <v>2182</v>
      </c>
      <c r="T429" s="5">
        <v>66762</v>
      </c>
      <c r="U429" s="8">
        <v>42041</v>
      </c>
      <c r="V429" s="29" t="str">
        <f>TEXT(Table_1[[#This Row],[Order Date]], "DDD")</f>
        <v>Fri</v>
      </c>
      <c r="W429" s="8">
        <v>42042</v>
      </c>
      <c r="X429" s="7">
        <f>Table_1[[#This Row],[Ship Date]]-Table_1[[#This Row],[Order Date]]</f>
        <v>1</v>
      </c>
      <c r="Y429" s="15">
        <v>-76.424400000000006</v>
      </c>
      <c r="Z429" s="5">
        <v>20</v>
      </c>
      <c r="AA429" s="15">
        <v>79.06</v>
      </c>
      <c r="AB429" s="5">
        <v>88634</v>
      </c>
      <c r="AC429" s="5">
        <f>IF(COUNTIF($AB$2:AB429, AB429) = 1, 1, 0)</f>
        <v>1</v>
      </c>
      <c r="AD429" s="15">
        <f>'Formated Data'!$G429-'Formated Data'!$E429</f>
        <v>4.0599999999999996</v>
      </c>
      <c r="AE429" s="5" t="str" cm="1">
        <f t="array" ref="AE429">_xlfn.IFS('Formated Data'!$Q429="Central","Chris",'Formated Data'!$Q429="East","Erin",'Formated Data'!$Q429="South","Sam",'Formated Data'!$Q429="West","William")</f>
        <v>Chris</v>
      </c>
    </row>
    <row r="430" spans="1:31" ht="15.75" customHeight="1" x14ac:dyDescent="0.45">
      <c r="A430" s="5">
        <v>1020</v>
      </c>
      <c r="B430" s="5">
        <f>IF(COUNTIF($A$2:A430, A430) = 1, 1, 0)</f>
        <v>0</v>
      </c>
      <c r="C430" s="5" t="s">
        <v>2184</v>
      </c>
      <c r="D430" s="5" t="s">
        <v>123</v>
      </c>
      <c r="E430" s="6">
        <v>0</v>
      </c>
      <c r="F430" s="6" t="str">
        <f>IF(Table_1[[#This Row],[Discount]] &gt; 0, "After Discount", " No Discount")</f>
        <v xml:space="preserve"> No Discount</v>
      </c>
      <c r="G430" s="6">
        <v>4.4800000000000004</v>
      </c>
      <c r="H430" s="6">
        <v>2.5</v>
      </c>
      <c r="I430" s="5" t="s">
        <v>9</v>
      </c>
      <c r="J430" s="5" t="s">
        <v>51</v>
      </c>
      <c r="K430" s="5" t="s">
        <v>24</v>
      </c>
      <c r="L430" s="5" t="s">
        <v>181</v>
      </c>
      <c r="M430" s="5" t="s">
        <v>5</v>
      </c>
      <c r="N430" s="5" t="s">
        <v>248</v>
      </c>
      <c r="O430" s="6">
        <v>0.37</v>
      </c>
      <c r="P430" s="5" t="s">
        <v>3</v>
      </c>
      <c r="Q430" s="5" t="s">
        <v>70</v>
      </c>
      <c r="R430" s="5" t="s">
        <v>379</v>
      </c>
      <c r="S430" s="5" t="s">
        <v>2182</v>
      </c>
      <c r="T430" s="5">
        <v>66762</v>
      </c>
      <c r="U430" s="8">
        <v>42041</v>
      </c>
      <c r="V430" s="29" t="str">
        <f>TEXT(Table_1[[#This Row],[Order Date]], "DDD")</f>
        <v>Fri</v>
      </c>
      <c r="W430" s="8">
        <v>42043</v>
      </c>
      <c r="X430" s="7">
        <f>Table_1[[#This Row],[Ship Date]]-Table_1[[#This Row],[Order Date]]</f>
        <v>2</v>
      </c>
      <c r="Y430" s="15">
        <v>8.7319999999999993</v>
      </c>
      <c r="Z430" s="5">
        <v>14</v>
      </c>
      <c r="AA430" s="15">
        <v>65.14</v>
      </c>
      <c r="AB430" s="5">
        <v>88634</v>
      </c>
      <c r="AC430" s="5">
        <f>IF(COUNTIF($AB$2:AB430, AB430) = 1, 1, 0)</f>
        <v>0</v>
      </c>
      <c r="AD430" s="15">
        <f>'Formated Data'!$G430-'Formated Data'!$E430</f>
        <v>4.4800000000000004</v>
      </c>
      <c r="AE430" s="5" t="str" cm="1">
        <f t="array" ref="AE430">_xlfn.IFS('Formated Data'!$Q430="Central","Chris",'Formated Data'!$Q430="East","Erin",'Formated Data'!$Q430="South","Sam",'Formated Data'!$Q430="West","William")</f>
        <v>Chris</v>
      </c>
    </row>
    <row r="431" spans="1:31" ht="15.75" customHeight="1" x14ac:dyDescent="0.45">
      <c r="A431" s="5">
        <v>1533</v>
      </c>
      <c r="B431" s="5">
        <f>IF(COUNTIF($A$2:A431, A431) = 1, 1, 0)</f>
        <v>1</v>
      </c>
      <c r="C431" s="5" t="s">
        <v>2541</v>
      </c>
      <c r="D431" s="5" t="s">
        <v>56</v>
      </c>
      <c r="E431" s="6">
        <v>0.02</v>
      </c>
      <c r="F431" s="6" t="str">
        <f>IF(Table_1[[#This Row],[Discount]] &gt; 0, "After Discount", " No Discount")</f>
        <v>After Discount</v>
      </c>
      <c r="G431" s="6">
        <v>4.8899999999999997</v>
      </c>
      <c r="H431" s="6">
        <v>4.93</v>
      </c>
      <c r="I431" s="5" t="s">
        <v>9</v>
      </c>
      <c r="J431" s="5" t="s">
        <v>39</v>
      </c>
      <c r="K431" s="5" t="s">
        <v>7</v>
      </c>
      <c r="L431" s="5" t="s">
        <v>15</v>
      </c>
      <c r="M431" s="5" t="s">
        <v>50</v>
      </c>
      <c r="N431" s="5" t="s">
        <v>1117</v>
      </c>
      <c r="O431" s="6">
        <v>0.66</v>
      </c>
      <c r="P431" s="5" t="s">
        <v>3</v>
      </c>
      <c r="Q431" s="5" t="s">
        <v>70</v>
      </c>
      <c r="R431" s="5" t="s">
        <v>168</v>
      </c>
      <c r="S431" s="5" t="s">
        <v>1722</v>
      </c>
      <c r="T431" s="5">
        <v>63130</v>
      </c>
      <c r="U431" s="8">
        <v>42041</v>
      </c>
      <c r="V431" s="29" t="str">
        <f>TEXT(Table_1[[#This Row],[Order Date]], "DDD")</f>
        <v>Fri</v>
      </c>
      <c r="W431" s="8">
        <v>42042</v>
      </c>
      <c r="X431" s="7">
        <f>Table_1[[#This Row],[Ship Date]]-Table_1[[#This Row],[Order Date]]</f>
        <v>1</v>
      </c>
      <c r="Y431" s="15">
        <v>-56.445999999999998</v>
      </c>
      <c r="Z431" s="5">
        <v>14</v>
      </c>
      <c r="AA431" s="15">
        <v>74.010000000000005</v>
      </c>
      <c r="AB431" s="5">
        <v>91328</v>
      </c>
      <c r="AC431" s="5">
        <f>IF(COUNTIF($AB$2:AB431, AB431) = 1, 1, 0)</f>
        <v>1</v>
      </c>
      <c r="AD431" s="15">
        <f>'Formated Data'!$G431-'Formated Data'!$E431</f>
        <v>4.87</v>
      </c>
      <c r="AE431" s="5" t="str" cm="1">
        <f t="array" ref="AE431">_xlfn.IFS('Formated Data'!$Q431="Central","Chris",'Formated Data'!$Q431="East","Erin",'Formated Data'!$Q431="South","Sam",'Formated Data'!$Q431="West","William")</f>
        <v>Chris</v>
      </c>
    </row>
    <row r="432" spans="1:31" ht="15.75" customHeight="1" x14ac:dyDescent="0.45">
      <c r="A432" s="5">
        <v>1533</v>
      </c>
      <c r="B432" s="5">
        <f>IF(COUNTIF($A$2:A432, A432) = 1, 1, 0)</f>
        <v>0</v>
      </c>
      <c r="C432" s="5" t="s">
        <v>2541</v>
      </c>
      <c r="D432" s="5" t="s">
        <v>56</v>
      </c>
      <c r="E432" s="6">
        <v>7.0000000000000007E-2</v>
      </c>
      <c r="F432" s="6" t="str">
        <f>IF(Table_1[[#This Row],[Discount]] &gt; 0, "After Discount", " No Discount")</f>
        <v>After Discount</v>
      </c>
      <c r="G432" s="6">
        <v>10.06</v>
      </c>
      <c r="H432" s="6">
        <v>2.06</v>
      </c>
      <c r="I432" s="5" t="s">
        <v>9</v>
      </c>
      <c r="J432" s="5" t="s">
        <v>39</v>
      </c>
      <c r="K432" s="5" t="s">
        <v>24</v>
      </c>
      <c r="L432" s="5" t="s">
        <v>38</v>
      </c>
      <c r="M432" s="5" t="s">
        <v>37</v>
      </c>
      <c r="N432" s="5" t="s">
        <v>949</v>
      </c>
      <c r="O432" s="6">
        <v>0.39</v>
      </c>
      <c r="P432" s="5" t="s">
        <v>3</v>
      </c>
      <c r="Q432" s="5" t="s">
        <v>70</v>
      </c>
      <c r="R432" s="5" t="s">
        <v>168</v>
      </c>
      <c r="S432" s="5" t="s">
        <v>1722</v>
      </c>
      <c r="T432" s="5">
        <v>63130</v>
      </c>
      <c r="U432" s="8">
        <v>42041</v>
      </c>
      <c r="V432" s="29" t="str">
        <f>TEXT(Table_1[[#This Row],[Order Date]], "DDD")</f>
        <v>Fri</v>
      </c>
      <c r="W432" s="8">
        <v>42042</v>
      </c>
      <c r="X432" s="7">
        <f>Table_1[[#This Row],[Ship Date]]-Table_1[[#This Row],[Order Date]]</f>
        <v>1</v>
      </c>
      <c r="Y432" s="15">
        <v>33.189</v>
      </c>
      <c r="Z432" s="5">
        <v>5</v>
      </c>
      <c r="AA432" s="15">
        <v>48.1</v>
      </c>
      <c r="AB432" s="5">
        <v>91328</v>
      </c>
      <c r="AC432" s="5">
        <f>IF(COUNTIF($AB$2:AB432, AB432) = 1, 1, 0)</f>
        <v>0</v>
      </c>
      <c r="AD432" s="15">
        <f>'Formated Data'!$G432-'Formated Data'!$E432</f>
        <v>9.99</v>
      </c>
      <c r="AE432" s="5" t="str" cm="1">
        <f t="array" ref="AE432">_xlfn.IFS('Formated Data'!$Q432="Central","Chris",'Formated Data'!$Q432="East","Erin",'Formated Data'!$Q432="South","Sam",'Formated Data'!$Q432="West","William")</f>
        <v>Chris</v>
      </c>
    </row>
    <row r="433" spans="1:31" ht="15.75" customHeight="1" x14ac:dyDescent="0.45">
      <c r="A433" s="5">
        <v>1927</v>
      </c>
      <c r="B433" s="5">
        <f>IF(COUNTIF($A$2:A433, A433) = 1, 1, 0)</f>
        <v>1</v>
      </c>
      <c r="C433" s="5" t="s">
        <v>2540</v>
      </c>
      <c r="D433" s="5" t="s">
        <v>56</v>
      </c>
      <c r="E433" s="6">
        <v>0.02</v>
      </c>
      <c r="F433" s="6" t="str">
        <f>IF(Table_1[[#This Row],[Discount]] &gt; 0, "After Discount", " No Discount")</f>
        <v>After Discount</v>
      </c>
      <c r="G433" s="6">
        <v>259.70999999999998</v>
      </c>
      <c r="H433" s="6">
        <v>66.67</v>
      </c>
      <c r="I433" s="5" t="s">
        <v>119</v>
      </c>
      <c r="J433" s="5" t="s">
        <v>16</v>
      </c>
      <c r="K433" s="5" t="s">
        <v>29</v>
      </c>
      <c r="L433" s="5" t="s">
        <v>165</v>
      </c>
      <c r="M433" s="5" t="s">
        <v>117</v>
      </c>
      <c r="N433" s="5" t="s">
        <v>690</v>
      </c>
      <c r="O433" s="6">
        <v>0.65</v>
      </c>
      <c r="P433" s="5" t="s">
        <v>3</v>
      </c>
      <c r="Q433" s="5" t="s">
        <v>21</v>
      </c>
      <c r="R433" s="5" t="s">
        <v>713</v>
      </c>
      <c r="S433" s="5" t="s">
        <v>1518</v>
      </c>
      <c r="T433" s="5">
        <v>29611</v>
      </c>
      <c r="U433" s="8">
        <v>42041</v>
      </c>
      <c r="V433" s="29" t="str">
        <f>TEXT(Table_1[[#This Row],[Order Date]], "DDD")</f>
        <v>Fri</v>
      </c>
      <c r="W433" s="8">
        <v>42041</v>
      </c>
      <c r="X433" s="7">
        <f>Table_1[[#This Row],[Ship Date]]-Table_1[[#This Row],[Order Date]]</f>
        <v>0</v>
      </c>
      <c r="Y433" s="15">
        <v>-14.448</v>
      </c>
      <c r="Z433" s="5">
        <v>8</v>
      </c>
      <c r="AA433" s="15">
        <v>1757.15</v>
      </c>
      <c r="AB433" s="5">
        <v>88579</v>
      </c>
      <c r="AC433" s="5">
        <f>IF(COUNTIF($AB$2:AB433, AB433) = 1, 1, 0)</f>
        <v>1</v>
      </c>
      <c r="AD433" s="15">
        <f>'Formated Data'!$G433-'Formated Data'!$E433</f>
        <v>259.69</v>
      </c>
      <c r="AE433" s="5" t="str" cm="1">
        <f t="array" ref="AE433">_xlfn.IFS('Formated Data'!$Q433="Central","Chris",'Formated Data'!$Q433="East","Erin",'Formated Data'!$Q433="South","Sam",'Formated Data'!$Q433="West","William")</f>
        <v>Sam</v>
      </c>
    </row>
    <row r="434" spans="1:31" ht="15.75" customHeight="1" x14ac:dyDescent="0.45">
      <c r="A434" s="5">
        <v>2135</v>
      </c>
      <c r="B434" s="5">
        <f>IF(COUNTIF($A$2:A434, A434) = 1, 1, 0)</f>
        <v>1</v>
      </c>
      <c r="C434" s="5" t="s">
        <v>2539</v>
      </c>
      <c r="D434" s="5" t="s">
        <v>56</v>
      </c>
      <c r="E434" s="6">
        <v>0.01</v>
      </c>
      <c r="F434" s="6" t="str">
        <f>IF(Table_1[[#This Row],[Discount]] &gt; 0, "After Discount", " No Discount")</f>
        <v>After Discount</v>
      </c>
      <c r="G434" s="6">
        <v>28.99</v>
      </c>
      <c r="H434" s="6">
        <v>8.59</v>
      </c>
      <c r="I434" s="5" t="s">
        <v>9</v>
      </c>
      <c r="J434" s="5" t="s">
        <v>16</v>
      </c>
      <c r="K434" s="5" t="s">
        <v>7</v>
      </c>
      <c r="L434" s="5" t="s">
        <v>6</v>
      </c>
      <c r="M434" s="5" t="s">
        <v>97</v>
      </c>
      <c r="N434" s="5" t="s">
        <v>2022</v>
      </c>
      <c r="O434" s="6">
        <v>0.56000000000000005</v>
      </c>
      <c r="P434" s="5" t="s">
        <v>3</v>
      </c>
      <c r="Q434" s="5" t="s">
        <v>48</v>
      </c>
      <c r="R434" s="5" t="s">
        <v>955</v>
      </c>
      <c r="S434" s="5" t="s">
        <v>2538</v>
      </c>
      <c r="T434" s="5">
        <v>88101</v>
      </c>
      <c r="U434" s="8">
        <v>42041</v>
      </c>
      <c r="V434" s="29" t="str">
        <f>TEXT(Table_1[[#This Row],[Order Date]], "DDD")</f>
        <v>Fri</v>
      </c>
      <c r="W434" s="8">
        <v>42042</v>
      </c>
      <c r="X434" s="7">
        <f>Table_1[[#This Row],[Ship Date]]-Table_1[[#This Row],[Order Date]]</f>
        <v>1</v>
      </c>
      <c r="Y434" s="15">
        <v>196.52328</v>
      </c>
      <c r="Z434" s="5">
        <v>21</v>
      </c>
      <c r="AA434" s="15">
        <v>556.61</v>
      </c>
      <c r="AB434" s="5">
        <v>91583</v>
      </c>
      <c r="AC434" s="5">
        <f>IF(COUNTIF($AB$2:AB434, AB434) = 1, 1, 0)</f>
        <v>1</v>
      </c>
      <c r="AD434" s="15">
        <f>'Formated Data'!$G434-'Formated Data'!$E434</f>
        <v>28.979999999999997</v>
      </c>
      <c r="AE434" s="5" t="str" cm="1">
        <f t="array" ref="AE434">_xlfn.IFS('Formated Data'!$Q434="Central","Chris",'Formated Data'!$Q434="East","Erin",'Formated Data'!$Q434="South","Sam",'Formated Data'!$Q434="West","William")</f>
        <v>William</v>
      </c>
    </row>
    <row r="435" spans="1:31" ht="15.75" customHeight="1" x14ac:dyDescent="0.45">
      <c r="A435" s="5">
        <v>2486</v>
      </c>
      <c r="B435" s="5">
        <f>IF(COUNTIF($A$2:A435, A435) = 1, 1, 0)</f>
        <v>0</v>
      </c>
      <c r="C435" s="5" t="s">
        <v>2537</v>
      </c>
      <c r="D435" s="5" t="s">
        <v>56</v>
      </c>
      <c r="E435" s="6">
        <v>0.02</v>
      </c>
      <c r="F435" s="6" t="str">
        <f>IF(Table_1[[#This Row],[Discount]] &gt; 0, "After Discount", " No Discount")</f>
        <v>After Discount</v>
      </c>
      <c r="G435" s="6">
        <v>71.37</v>
      </c>
      <c r="H435" s="6">
        <v>69</v>
      </c>
      <c r="I435" s="5" t="s">
        <v>9</v>
      </c>
      <c r="J435" s="5" t="s">
        <v>51</v>
      </c>
      <c r="K435" s="5" t="s">
        <v>29</v>
      </c>
      <c r="L435" s="5" t="s">
        <v>165</v>
      </c>
      <c r="M435" s="5" t="s">
        <v>42</v>
      </c>
      <c r="N435" s="5" t="s">
        <v>210</v>
      </c>
      <c r="O435" s="6">
        <v>0.68</v>
      </c>
      <c r="P435" s="5" t="s">
        <v>3</v>
      </c>
      <c r="Q435" s="5" t="s">
        <v>21</v>
      </c>
      <c r="R435" s="5" t="s">
        <v>291</v>
      </c>
      <c r="S435" s="5" t="s">
        <v>2536</v>
      </c>
      <c r="T435" s="5">
        <v>30458</v>
      </c>
      <c r="U435" s="8">
        <v>42041</v>
      </c>
      <c r="V435" s="29" t="str">
        <f>TEXT(Table_1[[#This Row],[Order Date]], "DDD")</f>
        <v>Fri</v>
      </c>
      <c r="W435" s="8">
        <v>42042</v>
      </c>
      <c r="X435" s="7">
        <f>Table_1[[#This Row],[Ship Date]]-Table_1[[#This Row],[Order Date]]</f>
        <v>1</v>
      </c>
      <c r="Y435" s="15">
        <v>-439.90800000000002</v>
      </c>
      <c r="Z435" s="5">
        <v>4</v>
      </c>
      <c r="AA435" s="15">
        <v>237.62</v>
      </c>
      <c r="AB435" s="5">
        <v>91414</v>
      </c>
      <c r="AC435" s="5">
        <f>IF(COUNTIF($AB$2:AB435, AB435) = 1, 1, 0)</f>
        <v>1</v>
      </c>
      <c r="AD435" s="15">
        <f>'Formated Data'!$G435-'Formated Data'!$E435</f>
        <v>71.350000000000009</v>
      </c>
      <c r="AE435" s="5" t="str" cm="1">
        <f t="array" ref="AE435">_xlfn.IFS('Formated Data'!$Q435="Central","Chris",'Formated Data'!$Q435="East","Erin",'Formated Data'!$Q435="South","Sam",'Formated Data'!$Q435="West","William")</f>
        <v>Sam</v>
      </c>
    </row>
    <row r="436" spans="1:31" ht="15.75" customHeight="1" x14ac:dyDescent="0.45">
      <c r="A436" s="5">
        <v>2486</v>
      </c>
      <c r="B436" s="5">
        <f>IF(COUNTIF($A$2:A436, A436) = 1, 1, 0)</f>
        <v>0</v>
      </c>
      <c r="C436" s="5" t="s">
        <v>2537</v>
      </c>
      <c r="D436" s="5" t="s">
        <v>56</v>
      </c>
      <c r="E436" s="6">
        <v>0.03</v>
      </c>
      <c r="F436" s="6" t="str">
        <f>IF(Table_1[[#This Row],[Discount]] &gt; 0, "After Discount", " No Discount")</f>
        <v>After Discount</v>
      </c>
      <c r="G436" s="6">
        <v>205.99</v>
      </c>
      <c r="H436" s="6">
        <v>8.99</v>
      </c>
      <c r="I436" s="5" t="s">
        <v>17</v>
      </c>
      <c r="J436" s="5" t="s">
        <v>51</v>
      </c>
      <c r="K436" s="5" t="s">
        <v>7</v>
      </c>
      <c r="L436" s="5" t="s">
        <v>6</v>
      </c>
      <c r="M436" s="5" t="s">
        <v>5</v>
      </c>
      <c r="N436" s="5" t="s">
        <v>76</v>
      </c>
      <c r="O436" s="6">
        <v>0.6</v>
      </c>
      <c r="P436" s="5" t="s">
        <v>3</v>
      </c>
      <c r="Q436" s="5" t="s">
        <v>21</v>
      </c>
      <c r="R436" s="5" t="s">
        <v>291</v>
      </c>
      <c r="S436" s="5" t="s">
        <v>2536</v>
      </c>
      <c r="T436" s="5">
        <v>30458</v>
      </c>
      <c r="U436" s="8">
        <v>42041</v>
      </c>
      <c r="V436" s="29" t="str">
        <f>TEXT(Table_1[[#This Row],[Order Date]], "DDD")</f>
        <v>Fri</v>
      </c>
      <c r="W436" s="8">
        <v>42043</v>
      </c>
      <c r="X436" s="7">
        <f>Table_1[[#This Row],[Ship Date]]-Table_1[[#This Row],[Order Date]]</f>
        <v>2</v>
      </c>
      <c r="Y436" s="15">
        <v>1087.7159999999999</v>
      </c>
      <c r="Z436" s="5">
        <v>1</v>
      </c>
      <c r="AA436" s="15">
        <v>176.42</v>
      </c>
      <c r="AB436" s="5">
        <v>91414</v>
      </c>
      <c r="AC436" s="5">
        <f>IF(COUNTIF($AB$2:AB436, AB436) = 1, 1, 0)</f>
        <v>0</v>
      </c>
      <c r="AD436" s="15">
        <f>'Formated Data'!$G436-'Formated Data'!$E436</f>
        <v>205.96</v>
      </c>
      <c r="AE436" s="5" t="str" cm="1">
        <f t="array" ref="AE436">_xlfn.IFS('Formated Data'!$Q436="Central","Chris",'Formated Data'!$Q436="East","Erin",'Formated Data'!$Q436="South","Sam",'Formated Data'!$Q436="West","William")</f>
        <v>Sam</v>
      </c>
    </row>
    <row r="437" spans="1:31" ht="15.75" customHeight="1" x14ac:dyDescent="0.45">
      <c r="A437" s="5">
        <v>389</v>
      </c>
      <c r="B437" s="5">
        <f>IF(COUNTIF($A$2:A437, A437) = 1, 1, 0)</f>
        <v>1</v>
      </c>
      <c r="C437" s="5" t="s">
        <v>2535</v>
      </c>
      <c r="D437" s="5" t="s">
        <v>30</v>
      </c>
      <c r="E437" s="6">
        <v>0.03</v>
      </c>
      <c r="F437" s="6" t="str">
        <f>IF(Table_1[[#This Row],[Discount]] &gt; 0, "After Discount", " No Discount")</f>
        <v>After Discount</v>
      </c>
      <c r="G437" s="6">
        <v>160.97999999999999</v>
      </c>
      <c r="H437" s="6">
        <v>30</v>
      </c>
      <c r="I437" s="5" t="s">
        <v>119</v>
      </c>
      <c r="J437" s="5" t="s">
        <v>39</v>
      </c>
      <c r="K437" s="5" t="s">
        <v>29</v>
      </c>
      <c r="L437" s="5" t="s">
        <v>153</v>
      </c>
      <c r="M437" s="5" t="s">
        <v>152</v>
      </c>
      <c r="N437" s="5" t="s">
        <v>1265</v>
      </c>
      <c r="O437" s="6">
        <v>0.62</v>
      </c>
      <c r="P437" s="5" t="s">
        <v>3</v>
      </c>
      <c r="Q437" s="5" t="s">
        <v>70</v>
      </c>
      <c r="R437" s="5" t="s">
        <v>226</v>
      </c>
      <c r="S437" s="5" t="s">
        <v>2534</v>
      </c>
      <c r="T437" s="5">
        <v>68502</v>
      </c>
      <c r="U437" s="8">
        <v>42041</v>
      </c>
      <c r="V437" s="29" t="str">
        <f>TEXT(Table_1[[#This Row],[Order Date]], "DDD")</f>
        <v>Fri</v>
      </c>
      <c r="W437" s="8">
        <v>42045</v>
      </c>
      <c r="X437" s="7">
        <f>Table_1[[#This Row],[Ship Date]]-Table_1[[#This Row],[Order Date]]</f>
        <v>4</v>
      </c>
      <c r="Y437" s="15">
        <v>1273.2086999999999</v>
      </c>
      <c r="Z437" s="5">
        <v>11</v>
      </c>
      <c r="AA437" s="15">
        <v>1845.23</v>
      </c>
      <c r="AB437" s="5">
        <v>90338</v>
      </c>
      <c r="AC437" s="5">
        <f>IF(COUNTIF($AB$2:AB437, AB437) = 1, 1, 0)</f>
        <v>1</v>
      </c>
      <c r="AD437" s="15">
        <f>'Formated Data'!$G437-'Formated Data'!$E437</f>
        <v>160.94999999999999</v>
      </c>
      <c r="AE437" s="5" t="str" cm="1">
        <f t="array" ref="AE437">_xlfn.IFS('Formated Data'!$Q437="Central","Chris",'Formated Data'!$Q437="East","Erin",'Formated Data'!$Q437="South","Sam",'Formated Data'!$Q437="West","William")</f>
        <v>Chris</v>
      </c>
    </row>
    <row r="438" spans="1:31" ht="15.75" customHeight="1" x14ac:dyDescent="0.45">
      <c r="A438" s="5">
        <v>1607</v>
      </c>
      <c r="B438" s="5">
        <f>IF(COUNTIF($A$2:A438, A438) = 1, 1, 0)</f>
        <v>1</v>
      </c>
      <c r="C438" s="5" t="s">
        <v>1594</v>
      </c>
      <c r="D438" s="5" t="s">
        <v>30</v>
      </c>
      <c r="E438" s="6">
        <v>0.1</v>
      </c>
      <c r="F438" s="6" t="str">
        <f>IF(Table_1[[#This Row],[Discount]] &gt; 0, "After Discount", " No Discount")</f>
        <v>After Discount</v>
      </c>
      <c r="G438" s="6">
        <v>5.68</v>
      </c>
      <c r="H438" s="6">
        <v>3.6</v>
      </c>
      <c r="I438" s="5" t="s">
        <v>17</v>
      </c>
      <c r="J438" s="5" t="s">
        <v>16</v>
      </c>
      <c r="K438" s="5" t="s">
        <v>24</v>
      </c>
      <c r="L438" s="5" t="s">
        <v>59</v>
      </c>
      <c r="M438" s="5" t="s">
        <v>50</v>
      </c>
      <c r="N438" s="5" t="s">
        <v>2533</v>
      </c>
      <c r="O438" s="6">
        <v>0.56000000000000005</v>
      </c>
      <c r="P438" s="5" t="s">
        <v>3</v>
      </c>
      <c r="Q438" s="5" t="s">
        <v>2</v>
      </c>
      <c r="R438" s="5" t="s">
        <v>1</v>
      </c>
      <c r="S438" s="5" t="s">
        <v>1592</v>
      </c>
      <c r="T438" s="5">
        <v>11520</v>
      </c>
      <c r="U438" s="8">
        <v>42041</v>
      </c>
      <c r="V438" s="29" t="str">
        <f>TEXT(Table_1[[#This Row],[Order Date]], "DDD")</f>
        <v>Fri</v>
      </c>
      <c r="W438" s="8">
        <v>42045</v>
      </c>
      <c r="X438" s="7">
        <f>Table_1[[#This Row],[Ship Date]]-Table_1[[#This Row],[Order Date]]</f>
        <v>4</v>
      </c>
      <c r="Y438" s="15">
        <v>-33.2956</v>
      </c>
      <c r="Z438" s="5">
        <v>21</v>
      </c>
      <c r="AA438" s="15">
        <v>118.35</v>
      </c>
      <c r="AB438" s="5">
        <v>87995</v>
      </c>
      <c r="AC438" s="5">
        <f>IF(COUNTIF($AB$2:AB438, AB438) = 1, 1, 0)</f>
        <v>1</v>
      </c>
      <c r="AD438" s="15">
        <f>'Formated Data'!$G438-'Formated Data'!$E438</f>
        <v>5.58</v>
      </c>
      <c r="AE438" s="5" t="str" cm="1">
        <f t="array" ref="AE438">_xlfn.IFS('Formated Data'!$Q438="Central","Chris",'Formated Data'!$Q438="East","Erin",'Formated Data'!$Q438="South","Sam",'Formated Data'!$Q438="West","William")</f>
        <v>Erin</v>
      </c>
    </row>
    <row r="439" spans="1:31" ht="15.75" customHeight="1" x14ac:dyDescent="0.45">
      <c r="A439" s="5">
        <v>2270</v>
      </c>
      <c r="B439" s="5">
        <f>IF(COUNTIF($A$2:A439, A439) = 1, 1, 0)</f>
        <v>1</v>
      </c>
      <c r="C439" s="5" t="s">
        <v>2531</v>
      </c>
      <c r="D439" s="5" t="s">
        <v>30</v>
      </c>
      <c r="E439" s="6">
        <v>0.01</v>
      </c>
      <c r="F439" s="6" t="str">
        <f>IF(Table_1[[#This Row],[Discount]] &gt; 0, "After Discount", " No Discount")</f>
        <v>After Discount</v>
      </c>
      <c r="G439" s="6">
        <v>20.48</v>
      </c>
      <c r="H439" s="6">
        <v>6.32</v>
      </c>
      <c r="I439" s="5" t="s">
        <v>9</v>
      </c>
      <c r="J439" s="5" t="s">
        <v>51</v>
      </c>
      <c r="K439" s="5" t="s">
        <v>24</v>
      </c>
      <c r="L439" s="5" t="s">
        <v>45</v>
      </c>
      <c r="M439" s="5" t="s">
        <v>5</v>
      </c>
      <c r="N439" s="5" t="s">
        <v>1005</v>
      </c>
      <c r="O439" s="6">
        <v>0.57999999999999996</v>
      </c>
      <c r="P439" s="5" t="s">
        <v>3</v>
      </c>
      <c r="Q439" s="5" t="s">
        <v>21</v>
      </c>
      <c r="R439" s="5" t="s">
        <v>713</v>
      </c>
      <c r="S439" s="5" t="s">
        <v>2529</v>
      </c>
      <c r="T439" s="5">
        <v>29662</v>
      </c>
      <c r="U439" s="8">
        <v>42041</v>
      </c>
      <c r="V439" s="29" t="str">
        <f>TEXT(Table_1[[#This Row],[Order Date]], "DDD")</f>
        <v>Fri</v>
      </c>
      <c r="W439" s="8">
        <v>42043</v>
      </c>
      <c r="X439" s="7">
        <f>Table_1[[#This Row],[Ship Date]]-Table_1[[#This Row],[Order Date]]</f>
        <v>2</v>
      </c>
      <c r="Y439" s="15">
        <v>711.24480000000005</v>
      </c>
      <c r="Z439" s="5">
        <v>18</v>
      </c>
      <c r="AA439" s="15">
        <v>375.03</v>
      </c>
      <c r="AB439" s="5">
        <v>89572</v>
      </c>
      <c r="AC439" s="5">
        <f>IF(COUNTIF($AB$2:AB439, AB439) = 1, 1, 0)</f>
        <v>1</v>
      </c>
      <c r="AD439" s="15">
        <f>'Formated Data'!$G439-'Formated Data'!$E439</f>
        <v>20.47</v>
      </c>
      <c r="AE439" s="5" t="str" cm="1">
        <f t="array" ref="AE439">_xlfn.IFS('Formated Data'!$Q439="Central","Chris",'Formated Data'!$Q439="East","Erin",'Formated Data'!$Q439="South","Sam",'Formated Data'!$Q439="West","William")</f>
        <v>Sam</v>
      </c>
    </row>
    <row r="440" spans="1:31" ht="15.75" customHeight="1" x14ac:dyDescent="0.45">
      <c r="A440" s="5">
        <v>2270</v>
      </c>
      <c r="B440" s="5">
        <f>IF(COUNTIF($A$2:A440, A440) = 1, 1, 0)</f>
        <v>0</v>
      </c>
      <c r="C440" s="5" t="s">
        <v>2531</v>
      </c>
      <c r="D440" s="5" t="s">
        <v>30</v>
      </c>
      <c r="E440" s="6">
        <v>0.09</v>
      </c>
      <c r="F440" s="6" t="str">
        <f>IF(Table_1[[#This Row],[Discount]] &gt; 0, "After Discount", " No Discount")</f>
        <v>After Discount</v>
      </c>
      <c r="G440" s="6">
        <v>1.86</v>
      </c>
      <c r="H440" s="6">
        <v>2.58</v>
      </c>
      <c r="I440" s="5" t="s">
        <v>9</v>
      </c>
      <c r="J440" s="5" t="s">
        <v>51</v>
      </c>
      <c r="K440" s="5" t="s">
        <v>24</v>
      </c>
      <c r="L440" s="5" t="s">
        <v>61</v>
      </c>
      <c r="M440" s="5" t="s">
        <v>37</v>
      </c>
      <c r="N440" s="5" t="s">
        <v>2532</v>
      </c>
      <c r="O440" s="6">
        <v>0.82</v>
      </c>
      <c r="P440" s="5" t="s">
        <v>3</v>
      </c>
      <c r="Q440" s="5" t="s">
        <v>21</v>
      </c>
      <c r="R440" s="5" t="s">
        <v>713</v>
      </c>
      <c r="S440" s="5" t="s">
        <v>2529</v>
      </c>
      <c r="T440" s="5">
        <v>29662</v>
      </c>
      <c r="U440" s="8">
        <v>42041</v>
      </c>
      <c r="V440" s="29" t="str">
        <f>TEXT(Table_1[[#This Row],[Order Date]], "DDD")</f>
        <v>Fri</v>
      </c>
      <c r="W440" s="8">
        <v>42046</v>
      </c>
      <c r="X440" s="7">
        <f>Table_1[[#This Row],[Ship Date]]-Table_1[[#This Row],[Order Date]]</f>
        <v>5</v>
      </c>
      <c r="Y440" s="15">
        <v>-1084.8469631999999</v>
      </c>
      <c r="Z440" s="5">
        <v>12</v>
      </c>
      <c r="AA440" s="15">
        <v>22.11</v>
      </c>
      <c r="AB440" s="5">
        <v>89572</v>
      </c>
      <c r="AC440" s="5">
        <f>IF(COUNTIF($AB$2:AB440, AB440) = 1, 1, 0)</f>
        <v>0</v>
      </c>
      <c r="AD440" s="15">
        <f>'Formated Data'!$G440-'Formated Data'!$E440</f>
        <v>1.77</v>
      </c>
      <c r="AE440" s="5" t="str" cm="1">
        <f t="array" ref="AE440">_xlfn.IFS('Formated Data'!$Q440="Central","Chris",'Formated Data'!$Q440="East","Erin",'Formated Data'!$Q440="South","Sam",'Formated Data'!$Q440="West","William")</f>
        <v>Sam</v>
      </c>
    </row>
    <row r="441" spans="1:31" ht="15.75" customHeight="1" x14ac:dyDescent="0.45">
      <c r="A441" s="5">
        <v>2270</v>
      </c>
      <c r="B441" s="5">
        <f>IF(COUNTIF($A$2:A441, A441) = 1, 1, 0)</f>
        <v>0</v>
      </c>
      <c r="C441" s="5" t="s">
        <v>2531</v>
      </c>
      <c r="D441" s="5" t="s">
        <v>30</v>
      </c>
      <c r="E441" s="6">
        <v>0.08</v>
      </c>
      <c r="F441" s="6" t="str">
        <f>IF(Table_1[[#This Row],[Discount]] &gt; 0, "After Discount", " No Discount")</f>
        <v>After Discount</v>
      </c>
      <c r="G441" s="6">
        <v>205.99</v>
      </c>
      <c r="H441" s="6">
        <v>2.5</v>
      </c>
      <c r="I441" s="5" t="s">
        <v>9</v>
      </c>
      <c r="J441" s="5" t="s">
        <v>51</v>
      </c>
      <c r="K441" s="5" t="s">
        <v>7</v>
      </c>
      <c r="L441" s="5" t="s">
        <v>6</v>
      </c>
      <c r="M441" s="5" t="s">
        <v>5</v>
      </c>
      <c r="N441" s="5" t="s">
        <v>2530</v>
      </c>
      <c r="O441" s="6">
        <v>0.59</v>
      </c>
      <c r="P441" s="5" t="s">
        <v>3</v>
      </c>
      <c r="Q441" s="5" t="s">
        <v>21</v>
      </c>
      <c r="R441" s="5" t="s">
        <v>713</v>
      </c>
      <c r="S441" s="5" t="s">
        <v>2529</v>
      </c>
      <c r="T441" s="5">
        <v>29662</v>
      </c>
      <c r="U441" s="8">
        <v>42041</v>
      </c>
      <c r="V441" s="29" t="str">
        <f>TEXT(Table_1[[#This Row],[Order Date]], "DDD")</f>
        <v>Fri</v>
      </c>
      <c r="W441" s="8">
        <v>42046</v>
      </c>
      <c r="X441" s="7">
        <f>Table_1[[#This Row],[Ship Date]]-Table_1[[#This Row],[Order Date]]</f>
        <v>5</v>
      </c>
      <c r="Y441" s="15">
        <v>-156.77199999999999</v>
      </c>
      <c r="Z441" s="5">
        <v>17</v>
      </c>
      <c r="AA441" s="15">
        <v>2875.35</v>
      </c>
      <c r="AB441" s="5">
        <v>89572</v>
      </c>
      <c r="AC441" s="5">
        <f>IF(COUNTIF($AB$2:AB441, AB441) = 1, 1, 0)</f>
        <v>0</v>
      </c>
      <c r="AD441" s="15">
        <f>'Formated Data'!$G441-'Formated Data'!$E441</f>
        <v>205.91</v>
      </c>
      <c r="AE441" s="5" t="str" cm="1">
        <f t="array" ref="AE441">_xlfn.IFS('Formated Data'!$Q441="Central","Chris",'Formated Data'!$Q441="East","Erin",'Formated Data'!$Q441="South","Sam",'Formated Data'!$Q441="West","William")</f>
        <v>Sam</v>
      </c>
    </row>
    <row r="442" spans="1:31" ht="15.75" customHeight="1" x14ac:dyDescent="0.45">
      <c r="A442" s="5">
        <v>697</v>
      </c>
      <c r="B442" s="5">
        <f>IF(COUNTIF($A$2:A442, A442) = 1, 1, 0)</f>
        <v>1</v>
      </c>
      <c r="C442" s="5" t="s">
        <v>1897</v>
      </c>
      <c r="D442" s="5" t="s">
        <v>123</v>
      </c>
      <c r="E442" s="6">
        <v>0.08</v>
      </c>
      <c r="F442" s="6" t="str">
        <f>IF(Table_1[[#This Row],[Discount]] &gt; 0, "After Discount", " No Discount")</f>
        <v>After Discount</v>
      </c>
      <c r="G442" s="6">
        <v>14.81</v>
      </c>
      <c r="H442" s="6">
        <v>13.32</v>
      </c>
      <c r="I442" s="5" t="s">
        <v>9</v>
      </c>
      <c r="J442" s="5" t="s">
        <v>39</v>
      </c>
      <c r="K442" s="5" t="s">
        <v>24</v>
      </c>
      <c r="L442" s="5" t="s">
        <v>45</v>
      </c>
      <c r="M442" s="5" t="s">
        <v>5</v>
      </c>
      <c r="N442" s="5" t="s">
        <v>1660</v>
      </c>
      <c r="O442" s="6">
        <v>0.43</v>
      </c>
      <c r="P442" s="5" t="s">
        <v>3</v>
      </c>
      <c r="Q442" s="5" t="s">
        <v>70</v>
      </c>
      <c r="R442" s="5" t="s">
        <v>172</v>
      </c>
      <c r="S442" s="5" t="s">
        <v>819</v>
      </c>
      <c r="T442" s="5">
        <v>46312</v>
      </c>
      <c r="U442" s="8">
        <v>42042</v>
      </c>
      <c r="V442" s="29" t="str">
        <f>TEXT(Table_1[[#This Row],[Order Date]], "DDD")</f>
        <v>Sat</v>
      </c>
      <c r="W442" s="8">
        <v>42044</v>
      </c>
      <c r="X442" s="7">
        <f>Table_1[[#This Row],[Ship Date]]-Table_1[[#This Row],[Order Date]]</f>
        <v>2</v>
      </c>
      <c r="Y442" s="15">
        <v>-131.6172</v>
      </c>
      <c r="Z442" s="5">
        <v>20</v>
      </c>
      <c r="AA442" s="15">
        <v>292.18</v>
      </c>
      <c r="AB442" s="5">
        <v>89849</v>
      </c>
      <c r="AC442" s="5">
        <f>IF(COUNTIF($AB$2:AB442, AB442) = 1, 1, 0)</f>
        <v>1</v>
      </c>
      <c r="AD442" s="15">
        <f>'Formated Data'!$G442-'Formated Data'!$E442</f>
        <v>14.73</v>
      </c>
      <c r="AE442" s="5" t="str" cm="1">
        <f t="array" ref="AE442">_xlfn.IFS('Formated Data'!$Q442="Central","Chris",'Formated Data'!$Q442="East","Erin",'Formated Data'!$Q442="South","Sam",'Formated Data'!$Q442="West","William")</f>
        <v>Chris</v>
      </c>
    </row>
    <row r="443" spans="1:31" ht="15.75" customHeight="1" x14ac:dyDescent="0.45">
      <c r="A443" s="5">
        <v>698</v>
      </c>
      <c r="B443" s="5">
        <f>IF(COUNTIF($A$2:A443, A443) = 1, 1, 0)</f>
        <v>1</v>
      </c>
      <c r="C443" s="5" t="s">
        <v>1715</v>
      </c>
      <c r="D443" s="5" t="s">
        <v>123</v>
      </c>
      <c r="E443" s="6">
        <v>0.08</v>
      </c>
      <c r="F443" s="6" t="str">
        <f>IF(Table_1[[#This Row],[Discount]] &gt; 0, "After Discount", " No Discount")</f>
        <v>After Discount</v>
      </c>
      <c r="G443" s="6">
        <v>14.81</v>
      </c>
      <c r="H443" s="6">
        <v>13.32</v>
      </c>
      <c r="I443" s="5" t="s">
        <v>9</v>
      </c>
      <c r="J443" s="5" t="s">
        <v>39</v>
      </c>
      <c r="K443" s="5" t="s">
        <v>24</v>
      </c>
      <c r="L443" s="5" t="s">
        <v>45</v>
      </c>
      <c r="M443" s="5" t="s">
        <v>5</v>
      </c>
      <c r="N443" s="5" t="s">
        <v>1660</v>
      </c>
      <c r="O443" s="6">
        <v>0.43</v>
      </c>
      <c r="P443" s="5" t="s">
        <v>3</v>
      </c>
      <c r="Q443" s="5" t="s">
        <v>48</v>
      </c>
      <c r="R443" s="5" t="s">
        <v>103</v>
      </c>
      <c r="S443" s="5" t="s">
        <v>299</v>
      </c>
      <c r="T443" s="5">
        <v>98105</v>
      </c>
      <c r="U443" s="8">
        <v>42042</v>
      </c>
      <c r="V443" s="29" t="str">
        <f>TEXT(Table_1[[#This Row],[Order Date]], "DDD")</f>
        <v>Sat</v>
      </c>
      <c r="W443" s="8">
        <v>42044</v>
      </c>
      <c r="X443" s="7">
        <f>Table_1[[#This Row],[Ship Date]]-Table_1[[#This Row],[Order Date]]</f>
        <v>2</v>
      </c>
      <c r="Y443" s="15">
        <v>-253.11</v>
      </c>
      <c r="Z443" s="5">
        <v>79</v>
      </c>
      <c r="AA443" s="15">
        <v>1154.1199999999999</v>
      </c>
      <c r="AB443" s="5">
        <v>53410</v>
      </c>
      <c r="AC443" s="5">
        <f>IF(COUNTIF($AB$2:AB443, AB443) = 1, 1, 0)</f>
        <v>1</v>
      </c>
      <c r="AD443" s="15">
        <f>'Formated Data'!$G443-'Formated Data'!$E443</f>
        <v>14.73</v>
      </c>
      <c r="AE443" s="5" t="str" cm="1">
        <f t="array" ref="AE443">_xlfn.IFS('Formated Data'!$Q443="Central","Chris",'Formated Data'!$Q443="East","Erin",'Formated Data'!$Q443="South","Sam",'Formated Data'!$Q443="West","William")</f>
        <v>William</v>
      </c>
    </row>
    <row r="444" spans="1:31" ht="15.75" customHeight="1" x14ac:dyDescent="0.45">
      <c r="A444" s="5">
        <v>2626</v>
      </c>
      <c r="B444" s="5">
        <f>IF(COUNTIF($A$2:A444, A444) = 1, 1, 0)</f>
        <v>1</v>
      </c>
      <c r="C444" s="5" t="s">
        <v>2528</v>
      </c>
      <c r="D444" s="5" t="s">
        <v>56</v>
      </c>
      <c r="E444" s="6">
        <v>0.1</v>
      </c>
      <c r="F444" s="6" t="str">
        <f>IF(Table_1[[#This Row],[Discount]] &gt; 0, "After Discount", " No Discount")</f>
        <v>After Discount</v>
      </c>
      <c r="G444" s="6">
        <v>41.94</v>
      </c>
      <c r="H444" s="6">
        <v>2.99</v>
      </c>
      <c r="I444" s="5" t="s">
        <v>9</v>
      </c>
      <c r="J444" s="5" t="s">
        <v>8</v>
      </c>
      <c r="K444" s="5" t="s">
        <v>24</v>
      </c>
      <c r="L444" s="5" t="s">
        <v>106</v>
      </c>
      <c r="M444" s="5" t="s">
        <v>5</v>
      </c>
      <c r="N444" s="5" t="s">
        <v>2527</v>
      </c>
      <c r="O444" s="6">
        <v>0.35</v>
      </c>
      <c r="P444" s="5" t="s">
        <v>3</v>
      </c>
      <c r="Q444" s="5" t="s">
        <v>48</v>
      </c>
      <c r="R444" s="5" t="s">
        <v>54</v>
      </c>
      <c r="S444" s="5" t="s">
        <v>695</v>
      </c>
      <c r="T444" s="5">
        <v>94025</v>
      </c>
      <c r="U444" s="8">
        <v>42042</v>
      </c>
      <c r="V444" s="29" t="str">
        <f>TEXT(Table_1[[#This Row],[Order Date]], "DDD")</f>
        <v>Sat</v>
      </c>
      <c r="W444" s="8">
        <v>42043</v>
      </c>
      <c r="X444" s="7">
        <f>Table_1[[#This Row],[Ship Date]]-Table_1[[#This Row],[Order Date]]</f>
        <v>1</v>
      </c>
      <c r="Y444" s="15">
        <v>164.08199999999999</v>
      </c>
      <c r="Z444" s="5">
        <v>6</v>
      </c>
      <c r="AA444" s="15">
        <v>237.8</v>
      </c>
      <c r="AB444" s="5">
        <v>90927</v>
      </c>
      <c r="AC444" s="5">
        <f>IF(COUNTIF($AB$2:AB444, AB444) = 1, 1, 0)</f>
        <v>1</v>
      </c>
      <c r="AD444" s="15">
        <f>'Formated Data'!$G444-'Formated Data'!$E444</f>
        <v>41.839999999999996</v>
      </c>
      <c r="AE444" s="5" t="str" cm="1">
        <f t="array" ref="AE444">_xlfn.IFS('Formated Data'!$Q444="Central","Chris",'Formated Data'!$Q444="East","Erin",'Formated Data'!$Q444="South","Sam",'Formated Data'!$Q444="West","William")</f>
        <v>William</v>
      </c>
    </row>
    <row r="445" spans="1:31" ht="15.75" customHeight="1" x14ac:dyDescent="0.45">
      <c r="A445" s="5">
        <v>3351</v>
      </c>
      <c r="B445" s="5">
        <f>IF(COUNTIF($A$2:A445, A445) = 1, 1, 0)</f>
        <v>0</v>
      </c>
      <c r="C445" s="5" t="s">
        <v>2526</v>
      </c>
      <c r="D445" s="5" t="s">
        <v>56</v>
      </c>
      <c r="E445" s="6">
        <v>0.06</v>
      </c>
      <c r="F445" s="6" t="str">
        <f>IF(Table_1[[#This Row],[Discount]] &gt; 0, "After Discount", " No Discount")</f>
        <v>After Discount</v>
      </c>
      <c r="G445" s="6">
        <v>6.7</v>
      </c>
      <c r="H445" s="6">
        <v>1.56</v>
      </c>
      <c r="I445" s="5" t="s">
        <v>17</v>
      </c>
      <c r="J445" s="5" t="s">
        <v>51</v>
      </c>
      <c r="K445" s="5" t="s">
        <v>24</v>
      </c>
      <c r="L445" s="5" t="s">
        <v>79</v>
      </c>
      <c r="M445" s="5" t="s">
        <v>37</v>
      </c>
      <c r="N445" s="5" t="s">
        <v>2464</v>
      </c>
      <c r="O445" s="6">
        <v>0.52</v>
      </c>
      <c r="P445" s="5" t="s">
        <v>3</v>
      </c>
      <c r="Q445" s="5" t="s">
        <v>48</v>
      </c>
      <c r="R445" s="5" t="s">
        <v>103</v>
      </c>
      <c r="S445" s="5" t="s">
        <v>2525</v>
      </c>
      <c r="T445" s="5">
        <v>99301</v>
      </c>
      <c r="U445" s="8">
        <v>42042</v>
      </c>
      <c r="V445" s="29" t="str">
        <f>TEXT(Table_1[[#This Row],[Order Date]], "DDD")</f>
        <v>Sat</v>
      </c>
      <c r="W445" s="8">
        <v>42044</v>
      </c>
      <c r="X445" s="7">
        <f>Table_1[[#This Row],[Ship Date]]-Table_1[[#This Row],[Order Date]]</f>
        <v>2</v>
      </c>
      <c r="Y445" s="15">
        <v>40.6556</v>
      </c>
      <c r="Z445" s="5">
        <v>12</v>
      </c>
      <c r="AA445" s="15">
        <v>79.39</v>
      </c>
      <c r="AB445" s="5">
        <v>91298</v>
      </c>
      <c r="AC445" s="5">
        <f>IF(COUNTIF($AB$2:AB445, AB445) = 1, 1, 0)</f>
        <v>1</v>
      </c>
      <c r="AD445" s="15">
        <f>'Formated Data'!$G445-'Formated Data'!$E445</f>
        <v>6.6400000000000006</v>
      </c>
      <c r="AE445" s="5" t="str" cm="1">
        <f t="array" ref="AE445">_xlfn.IFS('Formated Data'!$Q445="Central","Chris",'Formated Data'!$Q445="East","Erin",'Formated Data'!$Q445="South","Sam",'Formated Data'!$Q445="West","William")</f>
        <v>William</v>
      </c>
    </row>
    <row r="446" spans="1:31" ht="15.75" customHeight="1" x14ac:dyDescent="0.45">
      <c r="A446" s="5">
        <v>1121</v>
      </c>
      <c r="B446" s="5">
        <f>IF(COUNTIF($A$2:A446, A446) = 1, 1, 0)</f>
        <v>1</v>
      </c>
      <c r="C446" s="5" t="s">
        <v>2523</v>
      </c>
      <c r="D446" s="5" t="s">
        <v>30</v>
      </c>
      <c r="E446" s="6">
        <v>0.04</v>
      </c>
      <c r="F446" s="6" t="str">
        <f>IF(Table_1[[#This Row],[Discount]] &gt; 0, "After Discount", " No Discount")</f>
        <v>After Discount</v>
      </c>
      <c r="G446" s="6">
        <v>19.98</v>
      </c>
      <c r="H446" s="6">
        <v>8.68</v>
      </c>
      <c r="I446" s="5" t="s">
        <v>9</v>
      </c>
      <c r="J446" s="5" t="s">
        <v>8</v>
      </c>
      <c r="K446" s="5" t="s">
        <v>24</v>
      </c>
      <c r="L446" s="5" t="s">
        <v>38</v>
      </c>
      <c r="M446" s="5" t="s">
        <v>5</v>
      </c>
      <c r="N446" s="5" t="s">
        <v>2524</v>
      </c>
      <c r="O446" s="6">
        <v>0.37</v>
      </c>
      <c r="P446" s="5" t="s">
        <v>3</v>
      </c>
      <c r="Q446" s="5" t="s">
        <v>48</v>
      </c>
      <c r="R446" s="5" t="s">
        <v>54</v>
      </c>
      <c r="S446" s="5" t="s">
        <v>2522</v>
      </c>
      <c r="T446" s="5">
        <v>92592</v>
      </c>
      <c r="U446" s="8">
        <v>42042</v>
      </c>
      <c r="V446" s="29" t="str">
        <f>TEXT(Table_1[[#This Row],[Order Date]], "DDD")</f>
        <v>Sat</v>
      </c>
      <c r="W446" s="8">
        <v>42049</v>
      </c>
      <c r="X446" s="7">
        <f>Table_1[[#This Row],[Ship Date]]-Table_1[[#This Row],[Order Date]]</f>
        <v>7</v>
      </c>
      <c r="Y446" s="15">
        <v>108</v>
      </c>
      <c r="Z446" s="5">
        <v>8</v>
      </c>
      <c r="AA446" s="15">
        <v>168.04</v>
      </c>
      <c r="AB446" s="5">
        <v>86767</v>
      </c>
      <c r="AC446" s="5">
        <f>IF(COUNTIF($AB$2:AB446, AB446) = 1, 1, 0)</f>
        <v>1</v>
      </c>
      <c r="AD446" s="15">
        <f>'Formated Data'!$G446-'Formated Data'!$E446</f>
        <v>19.940000000000001</v>
      </c>
      <c r="AE446" s="5" t="str" cm="1">
        <f t="array" ref="AE446">_xlfn.IFS('Formated Data'!$Q446="Central","Chris",'Formated Data'!$Q446="East","Erin",'Formated Data'!$Q446="South","Sam",'Formated Data'!$Q446="West","William")</f>
        <v>William</v>
      </c>
    </row>
    <row r="447" spans="1:31" ht="15.75" customHeight="1" x14ac:dyDescent="0.45">
      <c r="A447" s="5">
        <v>1121</v>
      </c>
      <c r="B447" s="5">
        <f>IF(COUNTIF($A$2:A447, A447) = 1, 1, 0)</f>
        <v>0</v>
      </c>
      <c r="C447" s="5" t="s">
        <v>2523</v>
      </c>
      <c r="D447" s="5" t="s">
        <v>30</v>
      </c>
      <c r="E447" s="6">
        <v>0.08</v>
      </c>
      <c r="F447" s="6" t="str">
        <f>IF(Table_1[[#This Row],[Discount]] &gt; 0, "After Discount", " No Discount")</f>
        <v>After Discount</v>
      </c>
      <c r="G447" s="6">
        <v>125.99</v>
      </c>
      <c r="H447" s="6">
        <v>7.69</v>
      </c>
      <c r="I447" s="5" t="s">
        <v>9</v>
      </c>
      <c r="J447" s="5" t="s">
        <v>8</v>
      </c>
      <c r="K447" s="5" t="s">
        <v>7</v>
      </c>
      <c r="L447" s="5" t="s">
        <v>6</v>
      </c>
      <c r="M447" s="5" t="s">
        <v>5</v>
      </c>
      <c r="N447" s="5" t="s">
        <v>688</v>
      </c>
      <c r="O447" s="6">
        <v>0.57999999999999996</v>
      </c>
      <c r="P447" s="5" t="s">
        <v>3</v>
      </c>
      <c r="Q447" s="5" t="s">
        <v>48</v>
      </c>
      <c r="R447" s="5" t="s">
        <v>54</v>
      </c>
      <c r="S447" s="5" t="s">
        <v>2522</v>
      </c>
      <c r="T447" s="5">
        <v>92592</v>
      </c>
      <c r="U447" s="8">
        <v>42042</v>
      </c>
      <c r="V447" s="29" t="str">
        <f>TEXT(Table_1[[#This Row],[Order Date]], "DDD")</f>
        <v>Sat</v>
      </c>
      <c r="W447" s="8">
        <v>42044</v>
      </c>
      <c r="X447" s="7">
        <f>Table_1[[#This Row],[Ship Date]]-Table_1[[#This Row],[Order Date]]</f>
        <v>2</v>
      </c>
      <c r="Y447" s="15">
        <v>377.154</v>
      </c>
      <c r="Z447" s="5">
        <v>7</v>
      </c>
      <c r="AA447" s="15">
        <v>703.46</v>
      </c>
      <c r="AB447" s="5">
        <v>86767</v>
      </c>
      <c r="AC447" s="5">
        <f>IF(COUNTIF($AB$2:AB447, AB447) = 1, 1, 0)</f>
        <v>0</v>
      </c>
      <c r="AD447" s="15">
        <f>'Formated Data'!$G447-'Formated Data'!$E447</f>
        <v>125.91</v>
      </c>
      <c r="AE447" s="5" t="str" cm="1">
        <f t="array" ref="AE447">_xlfn.IFS('Formated Data'!$Q447="Central","Chris",'Formated Data'!$Q447="East","Erin",'Formated Data'!$Q447="South","Sam",'Formated Data'!$Q447="West","William")</f>
        <v>William</v>
      </c>
    </row>
    <row r="448" spans="1:31" ht="15.75" customHeight="1" x14ac:dyDescent="0.45">
      <c r="A448" s="5">
        <v>1723</v>
      </c>
      <c r="B448" s="5">
        <f>IF(COUNTIF($A$2:A448, A448) = 1, 1, 0)</f>
        <v>0</v>
      </c>
      <c r="C448" s="5" t="s">
        <v>1082</v>
      </c>
      <c r="D448" s="5" t="s">
        <v>72</v>
      </c>
      <c r="E448" s="6">
        <v>0.05</v>
      </c>
      <c r="F448" s="6" t="str">
        <f>IF(Table_1[[#This Row],[Discount]] &gt; 0, "After Discount", " No Discount")</f>
        <v>After Discount</v>
      </c>
      <c r="G448" s="6">
        <v>6.68</v>
      </c>
      <c r="H448" s="6">
        <v>5.66</v>
      </c>
      <c r="I448" s="5" t="s">
        <v>9</v>
      </c>
      <c r="J448" s="5" t="s">
        <v>39</v>
      </c>
      <c r="K448" s="5" t="s">
        <v>24</v>
      </c>
      <c r="L448" s="5" t="s">
        <v>38</v>
      </c>
      <c r="M448" s="5" t="s">
        <v>5</v>
      </c>
      <c r="N448" s="5" t="s">
        <v>2295</v>
      </c>
      <c r="O448" s="6">
        <v>0.37</v>
      </c>
      <c r="P448" s="5" t="s">
        <v>3</v>
      </c>
      <c r="Q448" s="5" t="s">
        <v>48</v>
      </c>
      <c r="R448" s="5" t="s">
        <v>54</v>
      </c>
      <c r="S448" s="5" t="s">
        <v>1080</v>
      </c>
      <c r="T448" s="5">
        <v>92037</v>
      </c>
      <c r="U448" s="8">
        <v>42042</v>
      </c>
      <c r="V448" s="29" t="str">
        <f>TEXT(Table_1[[#This Row],[Order Date]], "DDD")</f>
        <v>Sat</v>
      </c>
      <c r="W448" s="8">
        <v>42044</v>
      </c>
      <c r="X448" s="7">
        <f>Table_1[[#This Row],[Ship Date]]-Table_1[[#This Row],[Order Date]]</f>
        <v>2</v>
      </c>
      <c r="Y448" s="15">
        <v>-66.48</v>
      </c>
      <c r="Z448" s="5">
        <v>46</v>
      </c>
      <c r="AA448" s="15">
        <v>320.93</v>
      </c>
      <c r="AB448" s="5">
        <v>44002</v>
      </c>
      <c r="AC448" s="5">
        <f>IF(COUNTIF($AB$2:AB448, AB448) = 1, 1, 0)</f>
        <v>1</v>
      </c>
      <c r="AD448" s="15">
        <f>'Formated Data'!$G448-'Formated Data'!$E448</f>
        <v>6.63</v>
      </c>
      <c r="AE448" s="5" t="str" cm="1">
        <f t="array" ref="AE448">_xlfn.IFS('Formated Data'!$Q448="Central","Chris",'Formated Data'!$Q448="East","Erin",'Formated Data'!$Q448="South","Sam",'Formated Data'!$Q448="West","William")</f>
        <v>William</v>
      </c>
    </row>
    <row r="449" spans="1:31" ht="15.75" customHeight="1" x14ac:dyDescent="0.45">
      <c r="A449" s="5">
        <v>1723</v>
      </c>
      <c r="B449" s="5">
        <f>IF(COUNTIF($A$2:A449, A449) = 1, 1, 0)</f>
        <v>0</v>
      </c>
      <c r="C449" s="5" t="s">
        <v>1082</v>
      </c>
      <c r="D449" s="5" t="s">
        <v>72</v>
      </c>
      <c r="E449" s="6">
        <v>0.03</v>
      </c>
      <c r="F449" s="6" t="str">
        <f>IF(Table_1[[#This Row],[Discount]] &gt; 0, "After Discount", " No Discount")</f>
        <v>After Discount</v>
      </c>
      <c r="G449" s="6">
        <v>17.7</v>
      </c>
      <c r="H449" s="6">
        <v>9.4700000000000006</v>
      </c>
      <c r="I449" s="5" t="s">
        <v>9</v>
      </c>
      <c r="J449" s="5" t="s">
        <v>39</v>
      </c>
      <c r="K449" s="5" t="s">
        <v>24</v>
      </c>
      <c r="L449" s="5" t="s">
        <v>23</v>
      </c>
      <c r="M449" s="5" t="s">
        <v>5</v>
      </c>
      <c r="N449" s="5" t="s">
        <v>190</v>
      </c>
      <c r="O449" s="6">
        <v>0.59</v>
      </c>
      <c r="P449" s="5" t="s">
        <v>3</v>
      </c>
      <c r="Q449" s="5" t="s">
        <v>48</v>
      </c>
      <c r="R449" s="5" t="s">
        <v>54</v>
      </c>
      <c r="S449" s="5" t="s">
        <v>1080</v>
      </c>
      <c r="T449" s="5">
        <v>92037</v>
      </c>
      <c r="U449" s="8">
        <v>42042</v>
      </c>
      <c r="V449" s="29" t="str">
        <f>TEXT(Table_1[[#This Row],[Order Date]], "DDD")</f>
        <v>Sat</v>
      </c>
      <c r="W449" s="8">
        <v>42042</v>
      </c>
      <c r="X449" s="7">
        <f>Table_1[[#This Row],[Ship Date]]-Table_1[[#This Row],[Order Date]]</f>
        <v>0</v>
      </c>
      <c r="Y449" s="15">
        <v>-52.33</v>
      </c>
      <c r="Z449" s="5">
        <v>14</v>
      </c>
      <c r="AA449" s="15">
        <v>261.85000000000002</v>
      </c>
      <c r="AB449" s="5">
        <v>44002</v>
      </c>
      <c r="AC449" s="5">
        <f>IF(COUNTIF($AB$2:AB449, AB449) = 1, 1, 0)</f>
        <v>0</v>
      </c>
      <c r="AD449" s="15">
        <f>'Formated Data'!$G449-'Formated Data'!$E449</f>
        <v>17.669999999999998</v>
      </c>
      <c r="AE449" s="5" t="str" cm="1">
        <f t="array" ref="AE449">_xlfn.IFS('Formated Data'!$Q449="Central","Chris",'Formated Data'!$Q449="East","Erin",'Formated Data'!$Q449="South","Sam",'Formated Data'!$Q449="West","William")</f>
        <v>William</v>
      </c>
    </row>
    <row r="450" spans="1:31" ht="15.75" customHeight="1" x14ac:dyDescent="0.45">
      <c r="A450" s="5">
        <v>2813</v>
      </c>
      <c r="B450" s="5">
        <f>IF(COUNTIF($A$2:A450, A450) = 1, 1, 0)</f>
        <v>1</v>
      </c>
      <c r="C450" s="5" t="s">
        <v>2521</v>
      </c>
      <c r="D450" s="5" t="s">
        <v>72</v>
      </c>
      <c r="E450" s="6">
        <v>7.0000000000000007E-2</v>
      </c>
      <c r="F450" s="6" t="str">
        <f>IF(Table_1[[#This Row],[Discount]] &gt; 0, "After Discount", " No Discount")</f>
        <v>After Discount</v>
      </c>
      <c r="G450" s="6">
        <v>30.56</v>
      </c>
      <c r="H450" s="6">
        <v>2.99</v>
      </c>
      <c r="I450" s="5" t="s">
        <v>9</v>
      </c>
      <c r="J450" s="5" t="s">
        <v>39</v>
      </c>
      <c r="K450" s="5" t="s">
        <v>24</v>
      </c>
      <c r="L450" s="5" t="s">
        <v>106</v>
      </c>
      <c r="M450" s="5" t="s">
        <v>5</v>
      </c>
      <c r="N450" s="5" t="s">
        <v>870</v>
      </c>
      <c r="O450" s="6">
        <v>0.35</v>
      </c>
      <c r="P450" s="5" t="s">
        <v>3</v>
      </c>
      <c r="Q450" s="5" t="s">
        <v>21</v>
      </c>
      <c r="R450" s="5" t="s">
        <v>91</v>
      </c>
      <c r="S450" s="5" t="s">
        <v>2520</v>
      </c>
      <c r="T450" s="5">
        <v>37311</v>
      </c>
      <c r="U450" s="8">
        <v>42042</v>
      </c>
      <c r="V450" s="29" t="str">
        <f>TEXT(Table_1[[#This Row],[Order Date]], "DDD")</f>
        <v>Sat</v>
      </c>
      <c r="W450" s="8">
        <v>42042</v>
      </c>
      <c r="X450" s="7">
        <f>Table_1[[#This Row],[Ship Date]]-Table_1[[#This Row],[Order Date]]</f>
        <v>0</v>
      </c>
      <c r="Y450" s="15">
        <v>-95.618600000000001</v>
      </c>
      <c r="Z450" s="5">
        <v>12</v>
      </c>
      <c r="AA450" s="15">
        <v>364.92</v>
      </c>
      <c r="AB450" s="5">
        <v>88819</v>
      </c>
      <c r="AC450" s="5">
        <f>IF(COUNTIF($AB$2:AB450, AB450) = 1, 1, 0)</f>
        <v>1</v>
      </c>
      <c r="AD450" s="15">
        <f>'Formated Data'!$G450-'Formated Data'!$E450</f>
        <v>30.49</v>
      </c>
      <c r="AE450" s="5" t="str" cm="1">
        <f t="array" ref="AE450">_xlfn.IFS('Formated Data'!$Q450="Central","Chris",'Formated Data'!$Q450="East","Erin",'Formated Data'!$Q450="South","Sam",'Formated Data'!$Q450="West","William")</f>
        <v>Sam</v>
      </c>
    </row>
    <row r="451" spans="1:31" ht="15.75" customHeight="1" x14ac:dyDescent="0.45">
      <c r="A451" s="5">
        <v>1026</v>
      </c>
      <c r="B451" s="5">
        <f>IF(COUNTIF($A$2:A451, A451) = 1, 1, 0)</f>
        <v>1</v>
      </c>
      <c r="C451" s="5" t="s">
        <v>787</v>
      </c>
      <c r="D451" s="5" t="s">
        <v>10</v>
      </c>
      <c r="E451" s="6">
        <v>0.08</v>
      </c>
      <c r="F451" s="6" t="str">
        <f>IF(Table_1[[#This Row],[Discount]] &gt; 0, "After Discount", " No Discount")</f>
        <v>After Discount</v>
      </c>
      <c r="G451" s="6">
        <v>65.989999999999995</v>
      </c>
      <c r="H451" s="6">
        <v>5.92</v>
      </c>
      <c r="I451" s="5" t="s">
        <v>9</v>
      </c>
      <c r="J451" s="5" t="s">
        <v>51</v>
      </c>
      <c r="K451" s="5" t="s">
        <v>7</v>
      </c>
      <c r="L451" s="5" t="s">
        <v>6</v>
      </c>
      <c r="M451" s="5" t="s">
        <v>5</v>
      </c>
      <c r="N451" s="5" t="s">
        <v>1072</v>
      </c>
      <c r="O451" s="6">
        <v>0.57999999999999996</v>
      </c>
      <c r="P451" s="5" t="s">
        <v>3</v>
      </c>
      <c r="Q451" s="5" t="s">
        <v>2</v>
      </c>
      <c r="R451" s="5" t="s">
        <v>1</v>
      </c>
      <c r="S451" s="5" t="s">
        <v>786</v>
      </c>
      <c r="T451" s="5">
        <v>11722</v>
      </c>
      <c r="U451" s="8">
        <v>42042</v>
      </c>
      <c r="V451" s="29" t="str">
        <f>TEXT(Table_1[[#This Row],[Order Date]], "DDD")</f>
        <v>Sat</v>
      </c>
      <c r="W451" s="8">
        <v>42042</v>
      </c>
      <c r="X451" s="7">
        <f>Table_1[[#This Row],[Ship Date]]-Table_1[[#This Row],[Order Date]]</f>
        <v>0</v>
      </c>
      <c r="Y451" s="15">
        <v>624.40164000000004</v>
      </c>
      <c r="Z451" s="5">
        <v>22</v>
      </c>
      <c r="AA451" s="15">
        <v>1137.5999999999999</v>
      </c>
      <c r="AB451" s="5">
        <v>89005</v>
      </c>
      <c r="AC451" s="5">
        <f>IF(COUNTIF($AB$2:AB451, AB451) = 1, 1, 0)</f>
        <v>1</v>
      </c>
      <c r="AD451" s="15">
        <f>'Formated Data'!$G451-'Formated Data'!$E451</f>
        <v>65.91</v>
      </c>
      <c r="AE451" s="5" t="str" cm="1">
        <f t="array" ref="AE451">_xlfn.IFS('Formated Data'!$Q451="Central","Chris",'Formated Data'!$Q451="East","Erin",'Formated Data'!$Q451="South","Sam",'Formated Data'!$Q451="West","William")</f>
        <v>Erin</v>
      </c>
    </row>
    <row r="452" spans="1:31" ht="15.75" customHeight="1" x14ac:dyDescent="0.45">
      <c r="A452" s="5">
        <v>3403</v>
      </c>
      <c r="B452" s="5">
        <f>IF(COUNTIF($A$2:A452, A452) = 1, 1, 0)</f>
        <v>1</v>
      </c>
      <c r="C452" s="5" t="s">
        <v>2519</v>
      </c>
      <c r="D452" s="5" t="s">
        <v>56</v>
      </c>
      <c r="E452" s="6">
        <v>0.1</v>
      </c>
      <c r="F452" s="6" t="str">
        <f>IF(Table_1[[#This Row],[Discount]] &gt; 0, "After Discount", " No Discount")</f>
        <v>After Discount</v>
      </c>
      <c r="G452" s="6">
        <v>105.98</v>
      </c>
      <c r="H452" s="6">
        <v>13.99</v>
      </c>
      <c r="I452" s="5" t="s">
        <v>17</v>
      </c>
      <c r="J452" s="5" t="s">
        <v>8</v>
      </c>
      <c r="K452" s="5" t="s">
        <v>29</v>
      </c>
      <c r="L452" s="5" t="s">
        <v>28</v>
      </c>
      <c r="M452" s="5" t="s">
        <v>97</v>
      </c>
      <c r="N452" s="5" t="s">
        <v>2518</v>
      </c>
      <c r="O452" s="6">
        <v>0.65</v>
      </c>
      <c r="P452" s="5" t="s">
        <v>3</v>
      </c>
      <c r="Q452" s="5" t="s">
        <v>48</v>
      </c>
      <c r="R452" s="5" t="s">
        <v>1439</v>
      </c>
      <c r="S452" s="5" t="s">
        <v>2517</v>
      </c>
      <c r="T452" s="5">
        <v>82001</v>
      </c>
      <c r="U452" s="8">
        <v>42043</v>
      </c>
      <c r="V452" s="29" t="str">
        <f>TEXT(Table_1[[#This Row],[Order Date]], "DDD")</f>
        <v>Sun</v>
      </c>
      <c r="W452" s="8">
        <v>42046</v>
      </c>
      <c r="X452" s="7">
        <f>Table_1[[#This Row],[Ship Date]]-Table_1[[#This Row],[Order Date]]</f>
        <v>3</v>
      </c>
      <c r="Y452" s="15">
        <v>349.48500000000001</v>
      </c>
      <c r="Z452" s="5">
        <v>5</v>
      </c>
      <c r="AA452" s="15">
        <v>506.5</v>
      </c>
      <c r="AB452" s="5">
        <v>87530</v>
      </c>
      <c r="AC452" s="5">
        <f>IF(COUNTIF($AB$2:AB452, AB452) = 1, 1, 0)</f>
        <v>1</v>
      </c>
      <c r="AD452" s="15">
        <f>'Formated Data'!$G452-'Formated Data'!$E452</f>
        <v>105.88000000000001</v>
      </c>
      <c r="AE452" s="5" t="str" cm="1">
        <f t="array" ref="AE452">_xlfn.IFS('Formated Data'!$Q452="Central","Chris",'Formated Data'!$Q452="East","Erin",'Formated Data'!$Q452="South","Sam",'Formated Data'!$Q452="West","William")</f>
        <v>William</v>
      </c>
    </row>
    <row r="453" spans="1:31" ht="15.75" customHeight="1" x14ac:dyDescent="0.45">
      <c r="A453" s="5">
        <v>471</v>
      </c>
      <c r="B453" s="5">
        <f>IF(COUNTIF($A$2:A453, A453) = 1, 1, 0)</f>
        <v>1</v>
      </c>
      <c r="C453" s="5" t="s">
        <v>2516</v>
      </c>
      <c r="D453" s="5" t="s">
        <v>10</v>
      </c>
      <c r="E453" s="6">
        <v>7.0000000000000007E-2</v>
      </c>
      <c r="F453" s="6" t="str">
        <f>IF(Table_1[[#This Row],[Discount]] &gt; 0, "After Discount", " No Discount")</f>
        <v>After Discount</v>
      </c>
      <c r="G453" s="6">
        <v>179.99</v>
      </c>
      <c r="H453" s="6">
        <v>19.989999999999998</v>
      </c>
      <c r="I453" s="5" t="s">
        <v>17</v>
      </c>
      <c r="J453" s="5" t="s">
        <v>8</v>
      </c>
      <c r="K453" s="5" t="s">
        <v>7</v>
      </c>
      <c r="L453" s="5" t="s">
        <v>15</v>
      </c>
      <c r="M453" s="5" t="s">
        <v>5</v>
      </c>
      <c r="N453" s="5" t="s">
        <v>1709</v>
      </c>
      <c r="O453" s="6">
        <v>0.48</v>
      </c>
      <c r="P453" s="5" t="s">
        <v>3</v>
      </c>
      <c r="Q453" s="5" t="s">
        <v>21</v>
      </c>
      <c r="R453" s="5" t="s">
        <v>291</v>
      </c>
      <c r="S453" s="5" t="s">
        <v>498</v>
      </c>
      <c r="T453" s="5">
        <v>30318</v>
      </c>
      <c r="U453" s="8">
        <v>42043</v>
      </c>
      <c r="V453" s="29" t="str">
        <f>TEXT(Table_1[[#This Row],[Order Date]], "DDD")</f>
        <v>Sun</v>
      </c>
      <c r="W453" s="8">
        <v>42043</v>
      </c>
      <c r="X453" s="7">
        <f>Table_1[[#This Row],[Ship Date]]-Table_1[[#This Row],[Order Date]]</f>
        <v>0</v>
      </c>
      <c r="Y453" s="15">
        <v>-568.53510000000006</v>
      </c>
      <c r="Z453" s="5">
        <v>4</v>
      </c>
      <c r="AA453" s="15">
        <v>718.03</v>
      </c>
      <c r="AB453" s="5">
        <v>3138</v>
      </c>
      <c r="AC453" s="5">
        <f>IF(COUNTIF($AB$2:AB453, AB453) = 1, 1, 0)</f>
        <v>1</v>
      </c>
      <c r="AD453" s="15">
        <f>'Formated Data'!$G453-'Formated Data'!$E453</f>
        <v>179.92000000000002</v>
      </c>
      <c r="AE453" s="5" t="str" cm="1">
        <f t="array" ref="AE453">_xlfn.IFS('Formated Data'!$Q453="Central","Chris",'Formated Data'!$Q453="East","Erin",'Formated Data'!$Q453="South","Sam",'Formated Data'!$Q453="West","William")</f>
        <v>Sam</v>
      </c>
    </row>
    <row r="454" spans="1:31" ht="15.75" customHeight="1" x14ac:dyDescent="0.45">
      <c r="A454" s="5">
        <v>472</v>
      </c>
      <c r="B454" s="5">
        <f>IF(COUNTIF($A$2:A454, A454) = 1, 1, 0)</f>
        <v>1</v>
      </c>
      <c r="C454" s="5" t="s">
        <v>2515</v>
      </c>
      <c r="D454" s="5" t="s">
        <v>10</v>
      </c>
      <c r="E454" s="6">
        <v>7.0000000000000007E-2</v>
      </c>
      <c r="F454" s="6" t="str">
        <f>IF(Table_1[[#This Row],[Discount]] &gt; 0, "After Discount", " No Discount")</f>
        <v>After Discount</v>
      </c>
      <c r="G454" s="6">
        <v>179.99</v>
      </c>
      <c r="H454" s="6">
        <v>19.989999999999998</v>
      </c>
      <c r="I454" s="5" t="s">
        <v>17</v>
      </c>
      <c r="J454" s="5" t="s">
        <v>8</v>
      </c>
      <c r="K454" s="5" t="s">
        <v>7</v>
      </c>
      <c r="L454" s="5" t="s">
        <v>15</v>
      </c>
      <c r="M454" s="5" t="s">
        <v>5</v>
      </c>
      <c r="N454" s="5" t="s">
        <v>1709</v>
      </c>
      <c r="O454" s="6">
        <v>0.48</v>
      </c>
      <c r="P454" s="5" t="s">
        <v>3</v>
      </c>
      <c r="Q454" s="5" t="s">
        <v>2</v>
      </c>
      <c r="R454" s="5" t="s">
        <v>81</v>
      </c>
      <c r="S454" s="5" t="s">
        <v>2514</v>
      </c>
      <c r="T454" s="5">
        <v>21133</v>
      </c>
      <c r="U454" s="8">
        <v>42043</v>
      </c>
      <c r="V454" s="29" t="str">
        <f>TEXT(Table_1[[#This Row],[Order Date]], "DDD")</f>
        <v>Sun</v>
      </c>
      <c r="W454" s="8">
        <v>42043</v>
      </c>
      <c r="X454" s="7">
        <f>Table_1[[#This Row],[Ship Date]]-Table_1[[#This Row],[Order Date]]</f>
        <v>0</v>
      </c>
      <c r="Y454" s="15">
        <v>-427.47</v>
      </c>
      <c r="Z454" s="5">
        <v>1</v>
      </c>
      <c r="AA454" s="15">
        <v>179.51</v>
      </c>
      <c r="AB454" s="5">
        <v>88023</v>
      </c>
      <c r="AC454" s="5">
        <f>IF(COUNTIF($AB$2:AB454, AB454) = 1, 1, 0)</f>
        <v>1</v>
      </c>
      <c r="AD454" s="15">
        <f>'Formated Data'!$G454-'Formated Data'!$E454</f>
        <v>179.92000000000002</v>
      </c>
      <c r="AE454" s="5" t="str" cm="1">
        <f t="array" ref="AE454">_xlfn.IFS('Formated Data'!$Q454="Central","Chris",'Formated Data'!$Q454="East","Erin",'Formated Data'!$Q454="South","Sam",'Formated Data'!$Q454="West","William")</f>
        <v>Erin</v>
      </c>
    </row>
    <row r="455" spans="1:31" ht="15.75" customHeight="1" x14ac:dyDescent="0.45">
      <c r="A455" s="5">
        <v>2151</v>
      </c>
      <c r="B455" s="5">
        <f>IF(COUNTIF($A$2:A455, A455) = 1, 1, 0)</f>
        <v>0</v>
      </c>
      <c r="C455" s="5" t="s">
        <v>2513</v>
      </c>
      <c r="D455" s="5" t="s">
        <v>56</v>
      </c>
      <c r="E455" s="6">
        <v>0.08</v>
      </c>
      <c r="F455" s="6" t="str">
        <f>IF(Table_1[[#This Row],[Discount]] &gt; 0, "After Discount", " No Discount")</f>
        <v>After Discount</v>
      </c>
      <c r="G455" s="6">
        <v>5.74</v>
      </c>
      <c r="H455" s="6">
        <v>5.01</v>
      </c>
      <c r="I455" s="5" t="s">
        <v>9</v>
      </c>
      <c r="J455" s="5" t="s">
        <v>39</v>
      </c>
      <c r="K455" s="5" t="s">
        <v>24</v>
      </c>
      <c r="L455" s="5" t="s">
        <v>106</v>
      </c>
      <c r="M455" s="5" t="s">
        <v>5</v>
      </c>
      <c r="N455" s="5" t="s">
        <v>1597</v>
      </c>
      <c r="O455" s="6">
        <v>0.39</v>
      </c>
      <c r="P455" s="5" t="s">
        <v>3</v>
      </c>
      <c r="Q455" s="5" t="s">
        <v>70</v>
      </c>
      <c r="R455" s="5" t="s">
        <v>126</v>
      </c>
      <c r="S455" s="5" t="s">
        <v>2512</v>
      </c>
      <c r="T455" s="5">
        <v>52001</v>
      </c>
      <c r="U455" s="8">
        <v>42044</v>
      </c>
      <c r="V455" s="29" t="str">
        <f>TEXT(Table_1[[#This Row],[Order Date]], "DDD")</f>
        <v>Mon</v>
      </c>
      <c r="W455" s="8">
        <v>42046</v>
      </c>
      <c r="X455" s="7">
        <f>Table_1[[#This Row],[Ship Date]]-Table_1[[#This Row],[Order Date]]</f>
        <v>2</v>
      </c>
      <c r="Y455" s="15">
        <v>-6.9308199999999998</v>
      </c>
      <c r="Z455" s="5">
        <v>1</v>
      </c>
      <c r="AA455" s="15">
        <v>7.21</v>
      </c>
      <c r="AB455" s="5">
        <v>90405</v>
      </c>
      <c r="AC455" s="5">
        <f>IF(COUNTIF($AB$2:AB455, AB455) = 1, 1, 0)</f>
        <v>1</v>
      </c>
      <c r="AD455" s="15">
        <f>'Formated Data'!$G455-'Formated Data'!$E455</f>
        <v>5.66</v>
      </c>
      <c r="AE455" s="5" t="str" cm="1">
        <f t="array" ref="AE455">_xlfn.IFS('Formated Data'!$Q455="Central","Chris",'Formated Data'!$Q455="East","Erin",'Formated Data'!$Q455="South","Sam",'Formated Data'!$Q455="West","William")</f>
        <v>Chris</v>
      </c>
    </row>
    <row r="456" spans="1:31" ht="15.75" customHeight="1" x14ac:dyDescent="0.45">
      <c r="A456" s="5">
        <v>1671</v>
      </c>
      <c r="B456" s="5">
        <f>IF(COUNTIF($A$2:A456, A456) = 1, 1, 0)</f>
        <v>1</v>
      </c>
      <c r="C456" s="5" t="s">
        <v>1157</v>
      </c>
      <c r="D456" s="5" t="s">
        <v>30</v>
      </c>
      <c r="E456" s="6">
        <v>0.1</v>
      </c>
      <c r="F456" s="6" t="str">
        <f>IF(Table_1[[#This Row],[Discount]] &gt; 0, "After Discount", " No Discount")</f>
        <v>After Discount</v>
      </c>
      <c r="G456" s="6">
        <v>4.13</v>
      </c>
      <c r="H456" s="6">
        <v>0.99</v>
      </c>
      <c r="I456" s="5" t="s">
        <v>9</v>
      </c>
      <c r="J456" s="5" t="s">
        <v>51</v>
      </c>
      <c r="K456" s="5" t="s">
        <v>24</v>
      </c>
      <c r="L456" s="5" t="s">
        <v>144</v>
      </c>
      <c r="M456" s="5" t="s">
        <v>5</v>
      </c>
      <c r="N456" s="5" t="s">
        <v>1408</v>
      </c>
      <c r="O456" s="6">
        <v>0.39</v>
      </c>
      <c r="P456" s="5" t="s">
        <v>3</v>
      </c>
      <c r="Q456" s="5" t="s">
        <v>21</v>
      </c>
      <c r="R456" s="5" t="s">
        <v>20</v>
      </c>
      <c r="S456" s="5" t="s">
        <v>1155</v>
      </c>
      <c r="T456" s="5">
        <v>22015</v>
      </c>
      <c r="U456" s="8">
        <v>42044</v>
      </c>
      <c r="V456" s="29" t="str">
        <f>TEXT(Table_1[[#This Row],[Order Date]], "DDD")</f>
        <v>Mon</v>
      </c>
      <c r="W456" s="8">
        <v>42048</v>
      </c>
      <c r="X456" s="7">
        <f>Table_1[[#This Row],[Ship Date]]-Table_1[[#This Row],[Order Date]]</f>
        <v>4</v>
      </c>
      <c r="Y456" s="15">
        <v>-40.53</v>
      </c>
      <c r="Z456" s="5">
        <v>13</v>
      </c>
      <c r="AA456" s="15">
        <v>52.16</v>
      </c>
      <c r="AB456" s="5">
        <v>86724</v>
      </c>
      <c r="AC456" s="5">
        <f>IF(COUNTIF($AB$2:AB456, AB456) = 1, 1, 0)</f>
        <v>1</v>
      </c>
      <c r="AD456" s="15">
        <f>'Formated Data'!$G456-'Formated Data'!$E456</f>
        <v>4.03</v>
      </c>
      <c r="AE456" s="5" t="str" cm="1">
        <f t="array" ref="AE456">_xlfn.IFS('Formated Data'!$Q456="Central","Chris",'Formated Data'!$Q456="East","Erin",'Formated Data'!$Q456="South","Sam",'Formated Data'!$Q456="West","William")</f>
        <v>Sam</v>
      </c>
    </row>
    <row r="457" spans="1:31" ht="15.75" customHeight="1" x14ac:dyDescent="0.45">
      <c r="A457" s="5">
        <v>1574</v>
      </c>
      <c r="B457" s="5">
        <f>IF(COUNTIF($A$2:A457, A457) = 1, 1, 0)</f>
        <v>1</v>
      </c>
      <c r="C457" s="5" t="s">
        <v>2511</v>
      </c>
      <c r="D457" s="5" t="s">
        <v>72</v>
      </c>
      <c r="E457" s="6">
        <v>7.0000000000000007E-2</v>
      </c>
      <c r="F457" s="6" t="str">
        <f>IF(Table_1[[#This Row],[Discount]] &gt; 0, "After Discount", " No Discount")</f>
        <v>After Discount</v>
      </c>
      <c r="G457" s="6">
        <v>20.95</v>
      </c>
      <c r="H457" s="6">
        <v>5.99</v>
      </c>
      <c r="I457" s="5" t="s">
        <v>9</v>
      </c>
      <c r="J457" s="5" t="s">
        <v>8</v>
      </c>
      <c r="K457" s="5" t="s">
        <v>7</v>
      </c>
      <c r="L457" s="5" t="s">
        <v>15</v>
      </c>
      <c r="M457" s="5" t="s">
        <v>5</v>
      </c>
      <c r="N457" s="5" t="s">
        <v>2510</v>
      </c>
      <c r="O457" s="6">
        <v>0.65</v>
      </c>
      <c r="P457" s="5" t="s">
        <v>3</v>
      </c>
      <c r="Q457" s="5" t="s">
        <v>21</v>
      </c>
      <c r="R457" s="5" t="s">
        <v>33</v>
      </c>
      <c r="S457" s="5" t="s">
        <v>2509</v>
      </c>
      <c r="T457" s="5">
        <v>28314</v>
      </c>
      <c r="U457" s="8">
        <v>42044</v>
      </c>
      <c r="V457" s="29" t="str">
        <f>TEXT(Table_1[[#This Row],[Order Date]], "DDD")</f>
        <v>Mon</v>
      </c>
      <c r="W457" s="8">
        <v>42045</v>
      </c>
      <c r="X457" s="7">
        <f>Table_1[[#This Row],[Ship Date]]-Table_1[[#This Row],[Order Date]]</f>
        <v>1</v>
      </c>
      <c r="Y457" s="15">
        <v>27.234000000000002</v>
      </c>
      <c r="Z457" s="5">
        <v>19</v>
      </c>
      <c r="AA457" s="15">
        <v>391.4</v>
      </c>
      <c r="AB457" s="5">
        <v>86966</v>
      </c>
      <c r="AC457" s="5">
        <f>IF(COUNTIF($AB$2:AB457, AB457) = 1, 1, 0)</f>
        <v>1</v>
      </c>
      <c r="AD457" s="15">
        <f>'Formated Data'!$G457-'Formated Data'!$E457</f>
        <v>20.88</v>
      </c>
      <c r="AE457" s="5" t="str" cm="1">
        <f t="array" ref="AE457">_xlfn.IFS('Formated Data'!$Q457="Central","Chris",'Formated Data'!$Q457="East","Erin",'Formated Data'!$Q457="South","Sam",'Formated Data'!$Q457="West","William")</f>
        <v>Sam</v>
      </c>
    </row>
    <row r="458" spans="1:31" ht="15.75" customHeight="1" x14ac:dyDescent="0.45">
      <c r="A458" s="5">
        <v>2619</v>
      </c>
      <c r="B458" s="5">
        <f>IF(COUNTIF($A$2:A458, A458) = 1, 1, 0)</f>
        <v>1</v>
      </c>
      <c r="C458" s="5" t="s">
        <v>1965</v>
      </c>
      <c r="D458" s="5" t="s">
        <v>10</v>
      </c>
      <c r="E458" s="6">
        <v>0.1</v>
      </c>
      <c r="F458" s="6" t="str">
        <f>IF(Table_1[[#This Row],[Discount]] &gt; 0, "After Discount", " No Discount")</f>
        <v>After Discount</v>
      </c>
      <c r="G458" s="6">
        <v>30.98</v>
      </c>
      <c r="H458" s="6">
        <v>8.99</v>
      </c>
      <c r="I458" s="5" t="s">
        <v>9</v>
      </c>
      <c r="J458" s="5" t="s">
        <v>39</v>
      </c>
      <c r="K458" s="5" t="s">
        <v>24</v>
      </c>
      <c r="L458" s="5" t="s">
        <v>79</v>
      </c>
      <c r="M458" s="5" t="s">
        <v>50</v>
      </c>
      <c r="N458" s="5" t="s">
        <v>2508</v>
      </c>
      <c r="O458" s="6">
        <v>0.57999999999999996</v>
      </c>
      <c r="P458" s="5" t="s">
        <v>3</v>
      </c>
      <c r="Q458" s="5" t="s">
        <v>70</v>
      </c>
      <c r="R458" s="5" t="s">
        <v>132</v>
      </c>
      <c r="S458" s="5" t="s">
        <v>1964</v>
      </c>
      <c r="T458" s="5">
        <v>57103</v>
      </c>
      <c r="U458" s="8">
        <v>42044</v>
      </c>
      <c r="V458" s="29" t="str">
        <f>TEXT(Table_1[[#This Row],[Order Date]], "DDD")</f>
        <v>Mon</v>
      </c>
      <c r="W458" s="8">
        <v>42046</v>
      </c>
      <c r="X458" s="7">
        <f>Table_1[[#This Row],[Ship Date]]-Table_1[[#This Row],[Order Date]]</f>
        <v>2</v>
      </c>
      <c r="Y458" s="15">
        <v>-20.222799999999999</v>
      </c>
      <c r="Z458" s="5">
        <v>4</v>
      </c>
      <c r="AA458" s="15">
        <v>119.37</v>
      </c>
      <c r="AB458" s="5">
        <v>88015</v>
      </c>
      <c r="AC458" s="5">
        <f>IF(COUNTIF($AB$2:AB458, AB458) = 1, 1, 0)</f>
        <v>1</v>
      </c>
      <c r="AD458" s="15">
        <f>'Formated Data'!$G458-'Formated Data'!$E458</f>
        <v>30.88</v>
      </c>
      <c r="AE458" s="5" t="str" cm="1">
        <f t="array" ref="AE458">_xlfn.IFS('Formated Data'!$Q458="Central","Chris",'Formated Data'!$Q458="East","Erin",'Formated Data'!$Q458="South","Sam",'Formated Data'!$Q458="West","William")</f>
        <v>Chris</v>
      </c>
    </row>
    <row r="459" spans="1:31" ht="15.75" customHeight="1" x14ac:dyDescent="0.45">
      <c r="A459" s="5">
        <v>491</v>
      </c>
      <c r="B459" s="5">
        <f>IF(COUNTIF($A$2:A459, A459) = 1, 1, 0)</f>
        <v>1</v>
      </c>
      <c r="C459" s="5" t="s">
        <v>303</v>
      </c>
      <c r="D459" s="5" t="s">
        <v>123</v>
      </c>
      <c r="E459" s="6">
        <v>0.01</v>
      </c>
      <c r="F459" s="6" t="str">
        <f>IF(Table_1[[#This Row],[Discount]] &gt; 0, "After Discount", " No Discount")</f>
        <v>After Discount</v>
      </c>
      <c r="G459" s="6">
        <v>4.9800000000000004</v>
      </c>
      <c r="H459" s="6">
        <v>6.07</v>
      </c>
      <c r="I459" s="5" t="s">
        <v>9</v>
      </c>
      <c r="J459" s="5" t="s">
        <v>8</v>
      </c>
      <c r="K459" s="5" t="s">
        <v>24</v>
      </c>
      <c r="L459" s="5" t="s">
        <v>38</v>
      </c>
      <c r="M459" s="5" t="s">
        <v>5</v>
      </c>
      <c r="N459" s="5" t="s">
        <v>1064</v>
      </c>
      <c r="O459" s="6">
        <v>0.36</v>
      </c>
      <c r="P459" s="5" t="s">
        <v>3</v>
      </c>
      <c r="Q459" s="5" t="s">
        <v>2</v>
      </c>
      <c r="R459" s="5" t="s">
        <v>1</v>
      </c>
      <c r="S459" s="5" t="s">
        <v>302</v>
      </c>
      <c r="T459" s="5">
        <v>10154</v>
      </c>
      <c r="U459" s="8">
        <v>42045</v>
      </c>
      <c r="V459" s="29" t="str">
        <f>TEXT(Table_1[[#This Row],[Order Date]], "DDD")</f>
        <v>Tue</v>
      </c>
      <c r="W459" s="8">
        <v>42046</v>
      </c>
      <c r="X459" s="7">
        <f>Table_1[[#This Row],[Ship Date]]-Table_1[[#This Row],[Order Date]]</f>
        <v>1</v>
      </c>
      <c r="Y459" s="15">
        <v>-69.069999999999993</v>
      </c>
      <c r="Z459" s="5">
        <v>41</v>
      </c>
      <c r="AA459" s="15">
        <v>217</v>
      </c>
      <c r="AB459" s="5">
        <v>10464</v>
      </c>
      <c r="AC459" s="5">
        <f>IF(COUNTIF($AB$2:AB459, AB459) = 1, 1, 0)</f>
        <v>1</v>
      </c>
      <c r="AD459" s="15">
        <f>'Formated Data'!$G459-'Formated Data'!$E459</f>
        <v>4.9700000000000006</v>
      </c>
      <c r="AE459" s="5" t="str" cm="1">
        <f t="array" ref="AE459">_xlfn.IFS('Formated Data'!$Q459="Central","Chris",'Formated Data'!$Q459="East","Erin",'Formated Data'!$Q459="South","Sam",'Formated Data'!$Q459="West","William")</f>
        <v>Erin</v>
      </c>
    </row>
    <row r="460" spans="1:31" ht="15.75" customHeight="1" x14ac:dyDescent="0.45">
      <c r="A460" s="5">
        <v>494</v>
      </c>
      <c r="B460" s="5">
        <f>IF(COUNTIF($A$2:A460, A460) = 1, 1, 0)</f>
        <v>1</v>
      </c>
      <c r="C460" s="5" t="s">
        <v>301</v>
      </c>
      <c r="D460" s="5" t="s">
        <v>123</v>
      </c>
      <c r="E460" s="6">
        <v>0.01</v>
      </c>
      <c r="F460" s="6" t="str">
        <f>IF(Table_1[[#This Row],[Discount]] &gt; 0, "After Discount", " No Discount")</f>
        <v>After Discount</v>
      </c>
      <c r="G460" s="6">
        <v>4.9800000000000004</v>
      </c>
      <c r="H460" s="6">
        <v>6.07</v>
      </c>
      <c r="I460" s="5" t="s">
        <v>9</v>
      </c>
      <c r="J460" s="5" t="s">
        <v>8</v>
      </c>
      <c r="K460" s="5" t="s">
        <v>24</v>
      </c>
      <c r="L460" s="5" t="s">
        <v>38</v>
      </c>
      <c r="M460" s="5" t="s">
        <v>5</v>
      </c>
      <c r="N460" s="5" t="s">
        <v>1064</v>
      </c>
      <c r="O460" s="6">
        <v>0.36</v>
      </c>
      <c r="P460" s="5" t="s">
        <v>3</v>
      </c>
      <c r="Q460" s="5" t="s">
        <v>48</v>
      </c>
      <c r="R460" s="5" t="s">
        <v>103</v>
      </c>
      <c r="S460" s="5" t="s">
        <v>299</v>
      </c>
      <c r="T460" s="5">
        <v>98115</v>
      </c>
      <c r="U460" s="8">
        <v>42045</v>
      </c>
      <c r="V460" s="29" t="str">
        <f>TEXT(Table_1[[#This Row],[Order Date]], "DDD")</f>
        <v>Tue</v>
      </c>
      <c r="W460" s="8">
        <v>42046</v>
      </c>
      <c r="X460" s="7">
        <f>Table_1[[#This Row],[Ship Date]]-Table_1[[#This Row],[Order Date]]</f>
        <v>1</v>
      </c>
      <c r="Y460" s="15">
        <v>-35.916400000000003</v>
      </c>
      <c r="Z460" s="5">
        <v>10</v>
      </c>
      <c r="AA460" s="15">
        <v>52.93</v>
      </c>
      <c r="AB460" s="5">
        <v>88907</v>
      </c>
      <c r="AC460" s="5">
        <f>IF(COUNTIF($AB$2:AB460, AB460) = 1, 1, 0)</f>
        <v>1</v>
      </c>
      <c r="AD460" s="15">
        <f>'Formated Data'!$G460-'Formated Data'!$E460</f>
        <v>4.9700000000000006</v>
      </c>
      <c r="AE460" s="5" t="str" cm="1">
        <f t="array" ref="AE460">_xlfn.IFS('Formated Data'!$Q460="Central","Chris",'Formated Data'!$Q460="East","Erin",'Formated Data'!$Q460="South","Sam",'Formated Data'!$Q460="West","William")</f>
        <v>William</v>
      </c>
    </row>
    <row r="461" spans="1:31" ht="15.75" customHeight="1" x14ac:dyDescent="0.45">
      <c r="A461" s="5">
        <v>1267</v>
      </c>
      <c r="B461" s="5">
        <f>IF(COUNTIF($A$2:A461, A461) = 1, 1, 0)</f>
        <v>1</v>
      </c>
      <c r="C461" s="5" t="s">
        <v>1145</v>
      </c>
      <c r="D461" s="5" t="s">
        <v>123</v>
      </c>
      <c r="E461" s="6">
        <v>0.01</v>
      </c>
      <c r="F461" s="6" t="str">
        <f>IF(Table_1[[#This Row],[Discount]] &gt; 0, "After Discount", " No Discount")</f>
        <v>After Discount</v>
      </c>
      <c r="G461" s="6">
        <v>13.99</v>
      </c>
      <c r="H461" s="6">
        <v>7.51</v>
      </c>
      <c r="I461" s="5" t="s">
        <v>9</v>
      </c>
      <c r="J461" s="5" t="s">
        <v>39</v>
      </c>
      <c r="K461" s="5" t="s">
        <v>7</v>
      </c>
      <c r="L461" s="5" t="s">
        <v>118</v>
      </c>
      <c r="M461" s="5" t="s">
        <v>97</v>
      </c>
      <c r="N461" s="5" t="s">
        <v>1185</v>
      </c>
      <c r="O461" s="6">
        <v>0.39</v>
      </c>
      <c r="P461" s="5" t="s">
        <v>3</v>
      </c>
      <c r="Q461" s="5" t="s">
        <v>21</v>
      </c>
      <c r="R461" s="5" t="s">
        <v>75</v>
      </c>
      <c r="S461" s="5" t="s">
        <v>1143</v>
      </c>
      <c r="T461" s="5">
        <v>33433</v>
      </c>
      <c r="U461" s="8">
        <v>42045</v>
      </c>
      <c r="V461" s="29" t="str">
        <f>TEXT(Table_1[[#This Row],[Order Date]], "DDD")</f>
        <v>Tue</v>
      </c>
      <c r="W461" s="8">
        <v>42046</v>
      </c>
      <c r="X461" s="7">
        <f>Table_1[[#This Row],[Ship Date]]-Table_1[[#This Row],[Order Date]]</f>
        <v>1</v>
      </c>
      <c r="Y461" s="15">
        <v>533.74199999999996</v>
      </c>
      <c r="Z461" s="5">
        <v>2</v>
      </c>
      <c r="AA461" s="15">
        <v>29.85</v>
      </c>
      <c r="AB461" s="5">
        <v>89514</v>
      </c>
      <c r="AC461" s="5">
        <f>IF(COUNTIF($AB$2:AB461, AB461) = 1, 1, 0)</f>
        <v>1</v>
      </c>
      <c r="AD461" s="15">
        <f>'Formated Data'!$G461-'Formated Data'!$E461</f>
        <v>13.98</v>
      </c>
      <c r="AE461" s="5" t="str" cm="1">
        <f t="array" ref="AE461">_xlfn.IFS('Formated Data'!$Q461="Central","Chris",'Formated Data'!$Q461="East","Erin",'Formated Data'!$Q461="South","Sam",'Formated Data'!$Q461="West","William")</f>
        <v>Sam</v>
      </c>
    </row>
    <row r="462" spans="1:31" ht="15.75" customHeight="1" x14ac:dyDescent="0.45">
      <c r="A462" s="5">
        <v>1361</v>
      </c>
      <c r="B462" s="5">
        <f>IF(COUNTIF($A$2:A462, A462) = 1, 1, 0)</f>
        <v>0</v>
      </c>
      <c r="C462" s="5" t="s">
        <v>2507</v>
      </c>
      <c r="D462" s="5" t="s">
        <v>123</v>
      </c>
      <c r="E462" s="6">
        <v>0.01</v>
      </c>
      <c r="F462" s="6" t="str">
        <f>IF(Table_1[[#This Row],[Discount]] &gt; 0, "After Discount", " No Discount")</f>
        <v>After Discount</v>
      </c>
      <c r="G462" s="6">
        <v>6.48</v>
      </c>
      <c r="H462" s="6">
        <v>6.22</v>
      </c>
      <c r="I462" s="5" t="s">
        <v>17</v>
      </c>
      <c r="J462" s="5" t="s">
        <v>8</v>
      </c>
      <c r="K462" s="5" t="s">
        <v>24</v>
      </c>
      <c r="L462" s="5" t="s">
        <v>38</v>
      </c>
      <c r="M462" s="5" t="s">
        <v>5</v>
      </c>
      <c r="N462" s="5" t="s">
        <v>1418</v>
      </c>
      <c r="O462" s="6">
        <v>0.37</v>
      </c>
      <c r="P462" s="5" t="s">
        <v>3</v>
      </c>
      <c r="Q462" s="5" t="s">
        <v>70</v>
      </c>
      <c r="R462" s="5" t="s">
        <v>160</v>
      </c>
      <c r="S462" s="5" t="s">
        <v>2505</v>
      </c>
      <c r="T462" s="5">
        <v>48101</v>
      </c>
      <c r="U462" s="8">
        <v>42045</v>
      </c>
      <c r="V462" s="29" t="str">
        <f>TEXT(Table_1[[#This Row],[Order Date]], "DDD")</f>
        <v>Tue</v>
      </c>
      <c r="W462" s="8">
        <v>42046</v>
      </c>
      <c r="X462" s="7">
        <f>Table_1[[#This Row],[Ship Date]]-Table_1[[#This Row],[Order Date]]</f>
        <v>1</v>
      </c>
      <c r="Y462" s="15">
        <v>-15.6312</v>
      </c>
      <c r="Z462" s="5">
        <v>9</v>
      </c>
      <c r="AA462" s="15">
        <v>69.459999999999994</v>
      </c>
      <c r="AB462" s="5">
        <v>89596</v>
      </c>
      <c r="AC462" s="5">
        <f>IF(COUNTIF($AB$2:AB462, AB462) = 1, 1, 0)</f>
        <v>1</v>
      </c>
      <c r="AD462" s="15">
        <f>'Formated Data'!$G462-'Formated Data'!$E462</f>
        <v>6.4700000000000006</v>
      </c>
      <c r="AE462" s="5" t="str" cm="1">
        <f t="array" ref="AE462">_xlfn.IFS('Formated Data'!$Q462="Central","Chris",'Formated Data'!$Q462="East","Erin",'Formated Data'!$Q462="South","Sam",'Formated Data'!$Q462="West","William")</f>
        <v>Chris</v>
      </c>
    </row>
    <row r="463" spans="1:31" ht="15.75" customHeight="1" x14ac:dyDescent="0.45">
      <c r="A463" s="5">
        <v>1361</v>
      </c>
      <c r="B463" s="5">
        <f>IF(COUNTIF($A$2:A463, A463) = 1, 1, 0)</f>
        <v>0</v>
      </c>
      <c r="C463" s="5" t="s">
        <v>2507</v>
      </c>
      <c r="D463" s="5" t="s">
        <v>123</v>
      </c>
      <c r="E463" s="6">
        <v>0.03</v>
      </c>
      <c r="F463" s="6" t="str">
        <f>IF(Table_1[[#This Row],[Discount]] &gt; 0, "After Discount", " No Discount")</f>
        <v>After Discount</v>
      </c>
      <c r="G463" s="6">
        <v>85.99</v>
      </c>
      <c r="H463" s="6">
        <v>3.3</v>
      </c>
      <c r="I463" s="5" t="s">
        <v>9</v>
      </c>
      <c r="J463" s="5" t="s">
        <v>8</v>
      </c>
      <c r="K463" s="5" t="s">
        <v>7</v>
      </c>
      <c r="L463" s="5" t="s">
        <v>6</v>
      </c>
      <c r="M463" s="5" t="s">
        <v>50</v>
      </c>
      <c r="N463" s="5" t="s">
        <v>2506</v>
      </c>
      <c r="O463" s="6">
        <v>0.37</v>
      </c>
      <c r="P463" s="5" t="s">
        <v>3</v>
      </c>
      <c r="Q463" s="5" t="s">
        <v>70</v>
      </c>
      <c r="R463" s="5" t="s">
        <v>160</v>
      </c>
      <c r="S463" s="5" t="s">
        <v>2505</v>
      </c>
      <c r="T463" s="5">
        <v>48101</v>
      </c>
      <c r="U463" s="8">
        <v>42045</v>
      </c>
      <c r="V463" s="29" t="str">
        <f>TEXT(Table_1[[#This Row],[Order Date]], "DDD")</f>
        <v>Tue</v>
      </c>
      <c r="W463" s="8">
        <v>42047</v>
      </c>
      <c r="X463" s="7">
        <f>Table_1[[#This Row],[Ship Date]]-Table_1[[#This Row],[Order Date]]</f>
        <v>2</v>
      </c>
      <c r="Y463" s="15">
        <v>790.54679999999996</v>
      </c>
      <c r="Z463" s="5">
        <v>16</v>
      </c>
      <c r="AA463" s="15">
        <v>1145.72</v>
      </c>
      <c r="AB463" s="5">
        <v>89596</v>
      </c>
      <c r="AC463" s="5">
        <f>IF(COUNTIF($AB$2:AB463, AB463) = 1, 1, 0)</f>
        <v>0</v>
      </c>
      <c r="AD463" s="15">
        <f>'Formated Data'!$G463-'Formated Data'!$E463</f>
        <v>85.96</v>
      </c>
      <c r="AE463" s="5" t="str" cm="1">
        <f t="array" ref="AE463">_xlfn.IFS('Formated Data'!$Q463="Central","Chris",'Formated Data'!$Q463="East","Erin",'Formated Data'!$Q463="South","Sam",'Formated Data'!$Q463="West","William")</f>
        <v>Chris</v>
      </c>
    </row>
    <row r="464" spans="1:31" ht="15.75" customHeight="1" x14ac:dyDescent="0.45">
      <c r="A464" s="5">
        <v>2204</v>
      </c>
      <c r="B464" s="5">
        <f>IF(COUNTIF($A$2:A464, A464) = 1, 1, 0)</f>
        <v>0</v>
      </c>
      <c r="C464" s="5" t="s">
        <v>2504</v>
      </c>
      <c r="D464" s="5" t="s">
        <v>123</v>
      </c>
      <c r="E464" s="6">
        <v>0.04</v>
      </c>
      <c r="F464" s="6" t="str">
        <f>IF(Table_1[[#This Row],[Discount]] &gt; 0, "After Discount", " No Discount")</f>
        <v>After Discount</v>
      </c>
      <c r="G464" s="6">
        <v>296.18</v>
      </c>
      <c r="H464" s="6">
        <v>154.12</v>
      </c>
      <c r="I464" s="5" t="s">
        <v>119</v>
      </c>
      <c r="J464" s="5" t="s">
        <v>8</v>
      </c>
      <c r="K464" s="5" t="s">
        <v>29</v>
      </c>
      <c r="L464" s="5" t="s">
        <v>165</v>
      </c>
      <c r="M464" s="5" t="s">
        <v>117</v>
      </c>
      <c r="N464" s="5" t="s">
        <v>1302</v>
      </c>
      <c r="O464" s="6">
        <v>0.76</v>
      </c>
      <c r="P464" s="5" t="s">
        <v>3</v>
      </c>
      <c r="Q464" s="5" t="s">
        <v>70</v>
      </c>
      <c r="R464" s="5" t="s">
        <v>87</v>
      </c>
      <c r="S464" s="5" t="s">
        <v>1278</v>
      </c>
      <c r="T464" s="5">
        <v>55337</v>
      </c>
      <c r="U464" s="8">
        <v>42045</v>
      </c>
      <c r="V464" s="29" t="str">
        <f>TEXT(Table_1[[#This Row],[Order Date]], "DDD")</f>
        <v>Tue</v>
      </c>
      <c r="W464" s="8">
        <v>42046</v>
      </c>
      <c r="X464" s="7">
        <f>Table_1[[#This Row],[Ship Date]]-Table_1[[#This Row],[Order Date]]</f>
        <v>1</v>
      </c>
      <c r="Y464" s="15">
        <v>-87.998040000000003</v>
      </c>
      <c r="Z464" s="5">
        <v>20</v>
      </c>
      <c r="AA464" s="15">
        <v>5768.12</v>
      </c>
      <c r="AB464" s="5">
        <v>86053</v>
      </c>
      <c r="AC464" s="5">
        <f>IF(COUNTIF($AB$2:AB464, AB464) = 1, 1, 0)</f>
        <v>1</v>
      </c>
      <c r="AD464" s="15">
        <f>'Formated Data'!$G464-'Formated Data'!$E464</f>
        <v>296.14</v>
      </c>
      <c r="AE464" s="5" t="str" cm="1">
        <f t="array" ref="AE464">_xlfn.IFS('Formated Data'!$Q464="Central","Chris",'Formated Data'!$Q464="East","Erin",'Formated Data'!$Q464="South","Sam",'Formated Data'!$Q464="West","William")</f>
        <v>Chris</v>
      </c>
    </row>
    <row r="465" spans="1:31" ht="15.75" customHeight="1" x14ac:dyDescent="0.45">
      <c r="A465" s="5">
        <v>1526</v>
      </c>
      <c r="B465" s="5">
        <f>IF(COUNTIF($A$2:A465, A465) = 1, 1, 0)</f>
        <v>1</v>
      </c>
      <c r="C465" s="5" t="s">
        <v>2503</v>
      </c>
      <c r="D465" s="5" t="s">
        <v>56</v>
      </c>
      <c r="E465" s="6">
        <v>0.04</v>
      </c>
      <c r="F465" s="6" t="str">
        <f>IF(Table_1[[#This Row],[Discount]] &gt; 0, "After Discount", " No Discount")</f>
        <v>After Discount</v>
      </c>
      <c r="G465" s="6">
        <v>11.34</v>
      </c>
      <c r="H465" s="6">
        <v>5.01</v>
      </c>
      <c r="I465" s="5" t="s">
        <v>9</v>
      </c>
      <c r="J465" s="5" t="s">
        <v>16</v>
      </c>
      <c r="K465" s="5" t="s">
        <v>24</v>
      </c>
      <c r="L465" s="5" t="s">
        <v>38</v>
      </c>
      <c r="M465" s="5" t="s">
        <v>5</v>
      </c>
      <c r="N465" s="5" t="s">
        <v>1860</v>
      </c>
      <c r="O465" s="6">
        <v>0.36</v>
      </c>
      <c r="P465" s="5" t="s">
        <v>3</v>
      </c>
      <c r="Q465" s="5" t="s">
        <v>21</v>
      </c>
      <c r="R465" s="5" t="s">
        <v>971</v>
      </c>
      <c r="S465" s="5" t="s">
        <v>2502</v>
      </c>
      <c r="T465" s="5">
        <v>35211</v>
      </c>
      <c r="U465" s="8">
        <v>42045</v>
      </c>
      <c r="V465" s="29" t="str">
        <f>TEXT(Table_1[[#This Row],[Order Date]], "DDD")</f>
        <v>Tue</v>
      </c>
      <c r="W465" s="8">
        <v>42046</v>
      </c>
      <c r="X465" s="7">
        <f>Table_1[[#This Row],[Ship Date]]-Table_1[[#This Row],[Order Date]]</f>
        <v>1</v>
      </c>
      <c r="Y465" s="15">
        <v>-189.22399999999999</v>
      </c>
      <c r="Z465" s="5">
        <v>10</v>
      </c>
      <c r="AA465" s="15">
        <v>115.53</v>
      </c>
      <c r="AB465" s="5">
        <v>86812</v>
      </c>
      <c r="AC465" s="5">
        <f>IF(COUNTIF($AB$2:AB465, AB465) = 1, 1, 0)</f>
        <v>1</v>
      </c>
      <c r="AD465" s="15">
        <f>'Formated Data'!$G465-'Formated Data'!$E465</f>
        <v>11.3</v>
      </c>
      <c r="AE465" s="5" t="str" cm="1">
        <f t="array" ref="AE465">_xlfn.IFS('Formated Data'!$Q465="Central","Chris",'Formated Data'!$Q465="East","Erin",'Formated Data'!$Q465="South","Sam",'Formated Data'!$Q465="West","William")</f>
        <v>Sam</v>
      </c>
    </row>
    <row r="466" spans="1:31" ht="15.75" customHeight="1" x14ac:dyDescent="0.45">
      <c r="A466" s="5">
        <v>1338</v>
      </c>
      <c r="B466" s="5">
        <f>IF(COUNTIF($A$2:A466, A466) = 1, 1, 0)</f>
        <v>1</v>
      </c>
      <c r="C466" s="5" t="s">
        <v>2501</v>
      </c>
      <c r="D466" s="5" t="s">
        <v>30</v>
      </c>
      <c r="E466" s="6">
        <v>0.02</v>
      </c>
      <c r="F466" s="6" t="str">
        <f>IF(Table_1[[#This Row],[Discount]] &gt; 0, "After Discount", " No Discount")</f>
        <v>After Discount</v>
      </c>
      <c r="G466" s="6">
        <v>55.99</v>
      </c>
      <c r="H466" s="6">
        <v>3.3</v>
      </c>
      <c r="I466" s="5" t="s">
        <v>9</v>
      </c>
      <c r="J466" s="5" t="s">
        <v>16</v>
      </c>
      <c r="K466" s="5" t="s">
        <v>7</v>
      </c>
      <c r="L466" s="5" t="s">
        <v>6</v>
      </c>
      <c r="M466" s="5" t="s">
        <v>50</v>
      </c>
      <c r="N466" s="5" t="s">
        <v>2500</v>
      </c>
      <c r="O466" s="6">
        <v>0.59</v>
      </c>
      <c r="P466" s="5" t="s">
        <v>3</v>
      </c>
      <c r="Q466" s="5" t="s">
        <v>70</v>
      </c>
      <c r="R466" s="5" t="s">
        <v>260</v>
      </c>
      <c r="S466" s="5" t="s">
        <v>584</v>
      </c>
      <c r="T466" s="5">
        <v>60623</v>
      </c>
      <c r="U466" s="8">
        <v>42045</v>
      </c>
      <c r="V466" s="29" t="str">
        <f>TEXT(Table_1[[#This Row],[Order Date]], "DDD")</f>
        <v>Tue</v>
      </c>
      <c r="W466" s="8">
        <v>42045</v>
      </c>
      <c r="X466" s="7">
        <f>Table_1[[#This Row],[Ship Date]]-Table_1[[#This Row],[Order Date]]</f>
        <v>0</v>
      </c>
      <c r="Y466" s="15">
        <v>525.20039999999995</v>
      </c>
      <c r="Z466" s="5">
        <v>16</v>
      </c>
      <c r="AA466" s="15">
        <v>761.16</v>
      </c>
      <c r="AB466" s="5">
        <v>91244</v>
      </c>
      <c r="AC466" s="5">
        <f>IF(COUNTIF($AB$2:AB466, AB466) = 1, 1, 0)</f>
        <v>1</v>
      </c>
      <c r="AD466" s="15">
        <f>'Formated Data'!$G466-'Formated Data'!$E466</f>
        <v>55.97</v>
      </c>
      <c r="AE466" s="5" t="str" cm="1">
        <f t="array" ref="AE466">_xlfn.IFS('Formated Data'!$Q466="Central","Chris",'Formated Data'!$Q466="East","Erin",'Formated Data'!$Q466="South","Sam",'Formated Data'!$Q466="West","William")</f>
        <v>Chris</v>
      </c>
    </row>
    <row r="467" spans="1:31" ht="15.75" customHeight="1" x14ac:dyDescent="0.45">
      <c r="A467" s="5">
        <v>1340</v>
      </c>
      <c r="B467" s="5">
        <f>IF(COUNTIF($A$2:A467, A467) = 1, 1, 0)</f>
        <v>1</v>
      </c>
      <c r="C467" s="5" t="s">
        <v>616</v>
      </c>
      <c r="D467" s="5" t="s">
        <v>30</v>
      </c>
      <c r="E467" s="6">
        <v>0</v>
      </c>
      <c r="F467" s="6" t="str">
        <f>IF(Table_1[[#This Row],[Discount]] &gt; 0, "After Discount", " No Discount")</f>
        <v xml:space="preserve"> No Discount</v>
      </c>
      <c r="G467" s="6">
        <v>22.38</v>
      </c>
      <c r="H467" s="6">
        <v>15.1</v>
      </c>
      <c r="I467" s="5" t="s">
        <v>17</v>
      </c>
      <c r="J467" s="5" t="s">
        <v>16</v>
      </c>
      <c r="K467" s="5" t="s">
        <v>24</v>
      </c>
      <c r="L467" s="5" t="s">
        <v>106</v>
      </c>
      <c r="M467" s="5" t="s">
        <v>5</v>
      </c>
      <c r="N467" s="5" t="s">
        <v>766</v>
      </c>
      <c r="O467" s="6">
        <v>0.38</v>
      </c>
      <c r="P467" s="5" t="s">
        <v>3</v>
      </c>
      <c r="Q467" s="5" t="s">
        <v>2</v>
      </c>
      <c r="R467" s="5" t="s">
        <v>1</v>
      </c>
      <c r="S467" s="5" t="s">
        <v>302</v>
      </c>
      <c r="T467" s="5">
        <v>10170</v>
      </c>
      <c r="U467" s="8">
        <v>42045</v>
      </c>
      <c r="V467" s="29" t="str">
        <f>TEXT(Table_1[[#This Row],[Order Date]], "DDD")</f>
        <v>Tue</v>
      </c>
      <c r="W467" s="8">
        <v>42052</v>
      </c>
      <c r="X467" s="7">
        <f>Table_1[[#This Row],[Ship Date]]-Table_1[[#This Row],[Order Date]]</f>
        <v>7</v>
      </c>
      <c r="Y467" s="15">
        <v>-52.646999999999998</v>
      </c>
      <c r="Z467" s="5">
        <v>29</v>
      </c>
      <c r="AA467" s="15">
        <v>682.68</v>
      </c>
      <c r="AB467" s="5">
        <v>21636</v>
      </c>
      <c r="AC467" s="5">
        <f>IF(COUNTIF($AB$2:AB467, AB467) = 1, 1, 0)</f>
        <v>1</v>
      </c>
      <c r="AD467" s="15">
        <f>'Formated Data'!$G467-'Formated Data'!$E467</f>
        <v>22.38</v>
      </c>
      <c r="AE467" s="5" t="str" cm="1">
        <f t="array" ref="AE467">_xlfn.IFS('Formated Data'!$Q467="Central","Chris",'Formated Data'!$Q467="East","Erin",'Formated Data'!$Q467="South","Sam",'Formated Data'!$Q467="West","William")</f>
        <v>Erin</v>
      </c>
    </row>
    <row r="468" spans="1:31" ht="15.75" customHeight="1" x14ac:dyDescent="0.45">
      <c r="A468" s="5">
        <v>1340</v>
      </c>
      <c r="B468" s="5">
        <f>IF(COUNTIF($A$2:A468, A468) = 1, 1, 0)</f>
        <v>0</v>
      </c>
      <c r="C468" s="5" t="s">
        <v>616</v>
      </c>
      <c r="D468" s="5" t="s">
        <v>30</v>
      </c>
      <c r="E468" s="6">
        <v>7.0000000000000007E-2</v>
      </c>
      <c r="F468" s="6" t="str">
        <f>IF(Table_1[[#This Row],[Discount]] &gt; 0, "After Discount", " No Discount")</f>
        <v>After Discount</v>
      </c>
      <c r="G468" s="6">
        <v>5.98</v>
      </c>
      <c r="H468" s="6">
        <v>4.6900000000000004</v>
      </c>
      <c r="I468" s="5" t="s">
        <v>9</v>
      </c>
      <c r="J468" s="5" t="s">
        <v>16</v>
      </c>
      <c r="K468" s="5" t="s">
        <v>24</v>
      </c>
      <c r="L468" s="5" t="s">
        <v>23</v>
      </c>
      <c r="M468" s="5" t="s">
        <v>5</v>
      </c>
      <c r="N468" s="5" t="s">
        <v>2499</v>
      </c>
      <c r="O468" s="6">
        <v>0.68</v>
      </c>
      <c r="P468" s="5" t="s">
        <v>3</v>
      </c>
      <c r="Q468" s="5" t="s">
        <v>2</v>
      </c>
      <c r="R468" s="5" t="s">
        <v>1</v>
      </c>
      <c r="S468" s="5" t="s">
        <v>302</v>
      </c>
      <c r="T468" s="5">
        <v>10170</v>
      </c>
      <c r="U468" s="8">
        <v>42045</v>
      </c>
      <c r="V468" s="29" t="str">
        <f>TEXT(Table_1[[#This Row],[Order Date]], "DDD")</f>
        <v>Tue</v>
      </c>
      <c r="W468" s="8">
        <v>42050</v>
      </c>
      <c r="X468" s="7">
        <f>Table_1[[#This Row],[Ship Date]]-Table_1[[#This Row],[Order Date]]</f>
        <v>5</v>
      </c>
      <c r="Y468" s="15">
        <v>-24.44</v>
      </c>
      <c r="Z468" s="5">
        <v>11</v>
      </c>
      <c r="AA468" s="15">
        <v>73.44</v>
      </c>
      <c r="AB468" s="5">
        <v>21636</v>
      </c>
      <c r="AC468" s="5">
        <f>IF(COUNTIF($AB$2:AB468, AB468) = 1, 1, 0)</f>
        <v>0</v>
      </c>
      <c r="AD468" s="15">
        <f>'Formated Data'!$G468-'Formated Data'!$E468</f>
        <v>5.91</v>
      </c>
      <c r="AE468" s="5" t="str" cm="1">
        <f t="array" ref="AE468">_xlfn.IFS('Formated Data'!$Q468="Central","Chris",'Formated Data'!$Q468="East","Erin",'Formated Data'!$Q468="South","Sam",'Formated Data'!$Q468="West","William")</f>
        <v>Erin</v>
      </c>
    </row>
    <row r="469" spans="1:31" ht="15.75" customHeight="1" x14ac:dyDescent="0.45">
      <c r="A469" s="5">
        <v>1340</v>
      </c>
      <c r="B469" s="5">
        <f>IF(COUNTIF($A$2:A469, A469) = 1, 1, 0)</f>
        <v>0</v>
      </c>
      <c r="C469" s="5" t="s">
        <v>616</v>
      </c>
      <c r="D469" s="5" t="s">
        <v>30</v>
      </c>
      <c r="E469" s="6">
        <v>0.02</v>
      </c>
      <c r="F469" s="6" t="str">
        <f>IF(Table_1[[#This Row],[Discount]] &gt; 0, "After Discount", " No Discount")</f>
        <v>After Discount</v>
      </c>
      <c r="G469" s="6">
        <v>55.99</v>
      </c>
      <c r="H469" s="6">
        <v>3.3</v>
      </c>
      <c r="I469" s="5" t="s">
        <v>9</v>
      </c>
      <c r="J469" s="5" t="s">
        <v>16</v>
      </c>
      <c r="K469" s="5" t="s">
        <v>7</v>
      </c>
      <c r="L469" s="5" t="s">
        <v>6</v>
      </c>
      <c r="M469" s="5" t="s">
        <v>50</v>
      </c>
      <c r="N469" s="5" t="s">
        <v>2500</v>
      </c>
      <c r="O469" s="6">
        <v>0.59</v>
      </c>
      <c r="P469" s="5" t="s">
        <v>3</v>
      </c>
      <c r="Q469" s="5" t="s">
        <v>2</v>
      </c>
      <c r="R469" s="5" t="s">
        <v>1</v>
      </c>
      <c r="S469" s="5" t="s">
        <v>302</v>
      </c>
      <c r="T469" s="5">
        <v>10170</v>
      </c>
      <c r="U469" s="8">
        <v>42045</v>
      </c>
      <c r="V469" s="29" t="str">
        <f>TEXT(Table_1[[#This Row],[Order Date]], "DDD")</f>
        <v>Tue</v>
      </c>
      <c r="W469" s="8">
        <v>42045</v>
      </c>
      <c r="X469" s="7">
        <f>Table_1[[#This Row],[Ship Date]]-Table_1[[#This Row],[Order Date]]</f>
        <v>0</v>
      </c>
      <c r="Y469" s="15">
        <v>366.50700000000001</v>
      </c>
      <c r="Z469" s="5">
        <v>63</v>
      </c>
      <c r="AA469" s="15">
        <v>2997.07</v>
      </c>
      <c r="AB469" s="5">
        <v>21636</v>
      </c>
      <c r="AC469" s="5">
        <f>IF(COUNTIF($AB$2:AB469, AB469) = 1, 1, 0)</f>
        <v>0</v>
      </c>
      <c r="AD469" s="15">
        <f>'Formated Data'!$G469-'Formated Data'!$E469</f>
        <v>55.97</v>
      </c>
      <c r="AE469" s="5" t="str" cm="1">
        <f t="array" ref="AE469">_xlfn.IFS('Formated Data'!$Q469="Central","Chris",'Formated Data'!$Q469="East","Erin",'Formated Data'!$Q469="South","Sam",'Formated Data'!$Q469="West","William")</f>
        <v>Erin</v>
      </c>
    </row>
    <row r="470" spans="1:31" ht="15.75" customHeight="1" x14ac:dyDescent="0.45">
      <c r="A470" s="5">
        <v>1341</v>
      </c>
      <c r="B470" s="5">
        <f>IF(COUNTIF($A$2:A470, A470) = 1, 1, 0)</f>
        <v>1</v>
      </c>
      <c r="C470" s="5" t="s">
        <v>614</v>
      </c>
      <c r="D470" s="5" t="s">
        <v>30</v>
      </c>
      <c r="E470" s="6">
        <v>7.0000000000000007E-2</v>
      </c>
      <c r="F470" s="6" t="str">
        <f>IF(Table_1[[#This Row],[Discount]] &gt; 0, "After Discount", " No Discount")</f>
        <v>After Discount</v>
      </c>
      <c r="G470" s="6">
        <v>5.98</v>
      </c>
      <c r="H470" s="6">
        <v>4.6900000000000004</v>
      </c>
      <c r="I470" s="5" t="s">
        <v>9</v>
      </c>
      <c r="J470" s="5" t="s">
        <v>16</v>
      </c>
      <c r="K470" s="5" t="s">
        <v>24</v>
      </c>
      <c r="L470" s="5" t="s">
        <v>23</v>
      </c>
      <c r="M470" s="5" t="s">
        <v>5</v>
      </c>
      <c r="N470" s="5" t="s">
        <v>2499</v>
      </c>
      <c r="O470" s="6">
        <v>0.68</v>
      </c>
      <c r="P470" s="5" t="s">
        <v>3</v>
      </c>
      <c r="Q470" s="5" t="s">
        <v>2</v>
      </c>
      <c r="R470" s="5" t="s">
        <v>247</v>
      </c>
      <c r="S470" s="5" t="s">
        <v>613</v>
      </c>
      <c r="T470" s="5">
        <v>17201</v>
      </c>
      <c r="U470" s="8">
        <v>42045</v>
      </c>
      <c r="V470" s="29" t="str">
        <f>TEXT(Table_1[[#This Row],[Order Date]], "DDD")</f>
        <v>Tue</v>
      </c>
      <c r="W470" s="8">
        <v>42050</v>
      </c>
      <c r="X470" s="7">
        <f>Table_1[[#This Row],[Ship Date]]-Table_1[[#This Row],[Order Date]]</f>
        <v>5</v>
      </c>
      <c r="Y470" s="15">
        <v>-12.7088</v>
      </c>
      <c r="Z470" s="5">
        <v>3</v>
      </c>
      <c r="AA470" s="15">
        <v>20.03</v>
      </c>
      <c r="AB470" s="5">
        <v>91244</v>
      </c>
      <c r="AC470" s="5">
        <f>IF(COUNTIF($AB$2:AB470, AB470) = 1, 1, 0)</f>
        <v>0</v>
      </c>
      <c r="AD470" s="15">
        <f>'Formated Data'!$G470-'Formated Data'!$E470</f>
        <v>5.91</v>
      </c>
      <c r="AE470" s="5" t="str" cm="1">
        <f t="array" ref="AE470">_xlfn.IFS('Formated Data'!$Q470="Central","Chris",'Formated Data'!$Q470="East","Erin",'Formated Data'!$Q470="South","Sam",'Formated Data'!$Q470="West","William")</f>
        <v>Erin</v>
      </c>
    </row>
    <row r="471" spans="1:31" ht="15.75" customHeight="1" x14ac:dyDescent="0.45">
      <c r="A471" s="5">
        <v>3004</v>
      </c>
      <c r="B471" s="5">
        <f>IF(COUNTIF($A$2:A471, A471) = 1, 1, 0)</f>
        <v>1</v>
      </c>
      <c r="C471" s="5" t="s">
        <v>2498</v>
      </c>
      <c r="D471" s="5" t="s">
        <v>30</v>
      </c>
      <c r="E471" s="6">
        <v>0.08</v>
      </c>
      <c r="F471" s="6" t="str">
        <f>IF(Table_1[[#This Row],[Discount]] &gt; 0, "After Discount", " No Discount")</f>
        <v>After Discount</v>
      </c>
      <c r="G471" s="6">
        <v>6.48</v>
      </c>
      <c r="H471" s="6">
        <v>6.81</v>
      </c>
      <c r="I471" s="5" t="s">
        <v>9</v>
      </c>
      <c r="J471" s="5" t="s">
        <v>39</v>
      </c>
      <c r="K471" s="5" t="s">
        <v>24</v>
      </c>
      <c r="L471" s="5" t="s">
        <v>38</v>
      </c>
      <c r="M471" s="5" t="s">
        <v>5</v>
      </c>
      <c r="N471" s="5" t="s">
        <v>2497</v>
      </c>
      <c r="O471" s="6">
        <v>0.36</v>
      </c>
      <c r="P471" s="5" t="s">
        <v>3</v>
      </c>
      <c r="Q471" s="5" t="s">
        <v>48</v>
      </c>
      <c r="R471" s="5" t="s">
        <v>54</v>
      </c>
      <c r="S471" s="5" t="s">
        <v>62</v>
      </c>
      <c r="T471" s="5">
        <v>90049</v>
      </c>
      <c r="U471" s="8">
        <v>42045</v>
      </c>
      <c r="V471" s="29" t="str">
        <f>TEXT(Table_1[[#This Row],[Order Date]], "DDD")</f>
        <v>Tue</v>
      </c>
      <c r="W471" s="8">
        <v>42050</v>
      </c>
      <c r="X471" s="7">
        <f>Table_1[[#This Row],[Ship Date]]-Table_1[[#This Row],[Order Date]]</f>
        <v>5</v>
      </c>
      <c r="Y471" s="15">
        <v>-94.59</v>
      </c>
      <c r="Z471" s="5">
        <v>58</v>
      </c>
      <c r="AA471" s="15">
        <v>382.33</v>
      </c>
      <c r="AB471" s="5">
        <v>54949</v>
      </c>
      <c r="AC471" s="5">
        <f>IF(COUNTIF($AB$2:AB471, AB471) = 1, 1, 0)</f>
        <v>1</v>
      </c>
      <c r="AD471" s="15">
        <f>'Formated Data'!$G471-'Formated Data'!$E471</f>
        <v>6.4</v>
      </c>
      <c r="AE471" s="5" t="str" cm="1">
        <f t="array" ref="AE471">_xlfn.IFS('Formated Data'!$Q471="Central","Chris",'Formated Data'!$Q471="East","Erin",'Formated Data'!$Q471="South","Sam",'Formated Data'!$Q471="West","William")</f>
        <v>William</v>
      </c>
    </row>
    <row r="472" spans="1:31" ht="15.75" customHeight="1" x14ac:dyDescent="0.45">
      <c r="A472" s="5">
        <v>3004</v>
      </c>
      <c r="B472" s="5">
        <f>IF(COUNTIF($A$2:A472, A472) = 1, 1, 0)</f>
        <v>0</v>
      </c>
      <c r="C472" s="5" t="s">
        <v>2498</v>
      </c>
      <c r="D472" s="5" t="s">
        <v>30</v>
      </c>
      <c r="E472" s="6">
        <v>0.09</v>
      </c>
      <c r="F472" s="6" t="str">
        <f>IF(Table_1[[#This Row],[Discount]] &gt; 0, "After Discount", " No Discount")</f>
        <v>After Discount</v>
      </c>
      <c r="G472" s="6">
        <v>20.98</v>
      </c>
      <c r="H472" s="6">
        <v>53.03</v>
      </c>
      <c r="I472" s="5" t="s">
        <v>119</v>
      </c>
      <c r="J472" s="5" t="s">
        <v>39</v>
      </c>
      <c r="K472" s="5" t="s">
        <v>24</v>
      </c>
      <c r="L472" s="5" t="s">
        <v>23</v>
      </c>
      <c r="M472" s="5" t="s">
        <v>152</v>
      </c>
      <c r="N472" s="5" t="s">
        <v>937</v>
      </c>
      <c r="O472" s="6">
        <v>0.78</v>
      </c>
      <c r="P472" s="5" t="s">
        <v>3</v>
      </c>
      <c r="Q472" s="5" t="s">
        <v>48</v>
      </c>
      <c r="R472" s="5" t="s">
        <v>54</v>
      </c>
      <c r="S472" s="5" t="s">
        <v>62</v>
      </c>
      <c r="T472" s="5">
        <v>90049</v>
      </c>
      <c r="U472" s="8">
        <v>42045</v>
      </c>
      <c r="V472" s="29" t="str">
        <f>TEXT(Table_1[[#This Row],[Order Date]], "DDD")</f>
        <v>Tue</v>
      </c>
      <c r="W472" s="8">
        <v>42052</v>
      </c>
      <c r="X472" s="7">
        <f>Table_1[[#This Row],[Ship Date]]-Table_1[[#This Row],[Order Date]]</f>
        <v>7</v>
      </c>
      <c r="Y472" s="15">
        <v>-293.74</v>
      </c>
      <c r="Z472" s="5">
        <v>13</v>
      </c>
      <c r="AA472" s="15">
        <v>356.61</v>
      </c>
      <c r="AB472" s="5">
        <v>54949</v>
      </c>
      <c r="AC472" s="5">
        <f>IF(COUNTIF($AB$2:AB472, AB472) = 1, 1, 0)</f>
        <v>0</v>
      </c>
      <c r="AD472" s="15">
        <f>'Formated Data'!$G472-'Formated Data'!$E472</f>
        <v>20.89</v>
      </c>
      <c r="AE472" s="5" t="str" cm="1">
        <f t="array" ref="AE472">_xlfn.IFS('Formated Data'!$Q472="Central","Chris",'Formated Data'!$Q472="East","Erin",'Formated Data'!$Q472="South","Sam",'Formated Data'!$Q472="West","William")</f>
        <v>William</v>
      </c>
    </row>
    <row r="473" spans="1:31" ht="15.75" customHeight="1" x14ac:dyDescent="0.45">
      <c r="A473" s="5">
        <v>3006</v>
      </c>
      <c r="B473" s="5">
        <f>IF(COUNTIF($A$2:A473, A473) = 1, 1, 0)</f>
        <v>1</v>
      </c>
      <c r="C473" s="5" t="s">
        <v>2496</v>
      </c>
      <c r="D473" s="5" t="s">
        <v>30</v>
      </c>
      <c r="E473" s="6">
        <v>0.08</v>
      </c>
      <c r="F473" s="6" t="str">
        <f>IF(Table_1[[#This Row],[Discount]] &gt; 0, "After Discount", " No Discount")</f>
        <v>After Discount</v>
      </c>
      <c r="G473" s="6">
        <v>6.48</v>
      </c>
      <c r="H473" s="6">
        <v>6.81</v>
      </c>
      <c r="I473" s="5" t="s">
        <v>9</v>
      </c>
      <c r="J473" s="5" t="s">
        <v>39</v>
      </c>
      <c r="K473" s="5" t="s">
        <v>24</v>
      </c>
      <c r="L473" s="5" t="s">
        <v>38</v>
      </c>
      <c r="M473" s="5" t="s">
        <v>5</v>
      </c>
      <c r="N473" s="5" t="s">
        <v>2497</v>
      </c>
      <c r="O473" s="6">
        <v>0.36</v>
      </c>
      <c r="P473" s="5" t="s">
        <v>3</v>
      </c>
      <c r="Q473" s="5" t="s">
        <v>48</v>
      </c>
      <c r="R473" s="5" t="s">
        <v>579</v>
      </c>
      <c r="S473" s="5" t="s">
        <v>2495</v>
      </c>
      <c r="T473" s="5">
        <v>83402</v>
      </c>
      <c r="U473" s="8">
        <v>42045</v>
      </c>
      <c r="V473" s="29" t="str">
        <f>TEXT(Table_1[[#This Row],[Order Date]], "DDD")</f>
        <v>Tue</v>
      </c>
      <c r="W473" s="8">
        <v>42050</v>
      </c>
      <c r="X473" s="7">
        <f>Table_1[[#This Row],[Ship Date]]-Table_1[[#This Row],[Order Date]]</f>
        <v>5</v>
      </c>
      <c r="Y473" s="15">
        <v>-49.186799999999998</v>
      </c>
      <c r="Z473" s="5">
        <v>14</v>
      </c>
      <c r="AA473" s="15">
        <v>92.29</v>
      </c>
      <c r="AB473" s="5">
        <v>91388</v>
      </c>
      <c r="AC473" s="5">
        <f>IF(COUNTIF($AB$2:AB473, AB473) = 1, 1, 0)</f>
        <v>1</v>
      </c>
      <c r="AD473" s="15">
        <f>'Formated Data'!$G473-'Formated Data'!$E473</f>
        <v>6.4</v>
      </c>
      <c r="AE473" s="5" t="str" cm="1">
        <f t="array" ref="AE473">_xlfn.IFS('Formated Data'!$Q473="Central","Chris",'Formated Data'!$Q473="East","Erin",'Formated Data'!$Q473="South","Sam",'Formated Data'!$Q473="West","William")</f>
        <v>William</v>
      </c>
    </row>
    <row r="474" spans="1:31" ht="15.75" customHeight="1" x14ac:dyDescent="0.45">
      <c r="A474" s="5">
        <v>3006</v>
      </c>
      <c r="B474" s="5">
        <f>IF(COUNTIF($A$2:A474, A474) = 1, 1, 0)</f>
        <v>0</v>
      </c>
      <c r="C474" s="5" t="s">
        <v>2496</v>
      </c>
      <c r="D474" s="5" t="s">
        <v>30</v>
      </c>
      <c r="E474" s="6">
        <v>0.09</v>
      </c>
      <c r="F474" s="6" t="str">
        <f>IF(Table_1[[#This Row],[Discount]] &gt; 0, "After Discount", " No Discount")</f>
        <v>After Discount</v>
      </c>
      <c r="G474" s="6">
        <v>20.98</v>
      </c>
      <c r="H474" s="6">
        <v>53.03</v>
      </c>
      <c r="I474" s="5" t="s">
        <v>119</v>
      </c>
      <c r="J474" s="5" t="s">
        <v>39</v>
      </c>
      <c r="K474" s="5" t="s">
        <v>24</v>
      </c>
      <c r="L474" s="5" t="s">
        <v>23</v>
      </c>
      <c r="M474" s="5" t="s">
        <v>152</v>
      </c>
      <c r="N474" s="5" t="s">
        <v>937</v>
      </c>
      <c r="O474" s="6">
        <v>0.78</v>
      </c>
      <c r="P474" s="5" t="s">
        <v>3</v>
      </c>
      <c r="Q474" s="5" t="s">
        <v>48</v>
      </c>
      <c r="R474" s="5" t="s">
        <v>579</v>
      </c>
      <c r="S474" s="5" t="s">
        <v>2495</v>
      </c>
      <c r="T474" s="5">
        <v>83402</v>
      </c>
      <c r="U474" s="8">
        <v>42045</v>
      </c>
      <c r="V474" s="29" t="str">
        <f>TEXT(Table_1[[#This Row],[Order Date]], "DDD")</f>
        <v>Tue</v>
      </c>
      <c r="W474" s="8">
        <v>42052</v>
      </c>
      <c r="X474" s="7">
        <f>Table_1[[#This Row],[Ship Date]]-Table_1[[#This Row],[Order Date]]</f>
        <v>7</v>
      </c>
      <c r="Y474" s="15">
        <v>-152.7448</v>
      </c>
      <c r="Z474" s="5">
        <v>3</v>
      </c>
      <c r="AA474" s="15">
        <v>82.29</v>
      </c>
      <c r="AB474" s="5">
        <v>91388</v>
      </c>
      <c r="AC474" s="5">
        <f>IF(COUNTIF($AB$2:AB474, AB474) = 1, 1, 0)</f>
        <v>0</v>
      </c>
      <c r="AD474" s="15">
        <f>'Formated Data'!$G474-'Formated Data'!$E474</f>
        <v>20.89</v>
      </c>
      <c r="AE474" s="5" t="str" cm="1">
        <f t="array" ref="AE474">_xlfn.IFS('Formated Data'!$Q474="Central","Chris",'Formated Data'!$Q474="East","Erin",'Formated Data'!$Q474="South","Sam",'Formated Data'!$Q474="West","William")</f>
        <v>William</v>
      </c>
    </row>
    <row r="475" spans="1:31" ht="15.75" customHeight="1" x14ac:dyDescent="0.45">
      <c r="A475" s="5">
        <v>1132</v>
      </c>
      <c r="B475" s="5">
        <f>IF(COUNTIF($A$2:A475, A475) = 1, 1, 0)</f>
        <v>1</v>
      </c>
      <c r="C475" s="5" t="s">
        <v>466</v>
      </c>
      <c r="D475" s="5" t="s">
        <v>72</v>
      </c>
      <c r="E475" s="6">
        <v>0.06</v>
      </c>
      <c r="F475" s="6" t="str">
        <f>IF(Table_1[[#This Row],[Discount]] &gt; 0, "After Discount", " No Discount")</f>
        <v>After Discount</v>
      </c>
      <c r="G475" s="6">
        <v>6.37</v>
      </c>
      <c r="H475" s="6">
        <v>5.19</v>
      </c>
      <c r="I475" s="5" t="s">
        <v>9</v>
      </c>
      <c r="J475" s="5" t="s">
        <v>39</v>
      </c>
      <c r="K475" s="5" t="s">
        <v>24</v>
      </c>
      <c r="L475" s="5" t="s">
        <v>106</v>
      </c>
      <c r="M475" s="5" t="s">
        <v>5</v>
      </c>
      <c r="N475" s="5" t="s">
        <v>2273</v>
      </c>
      <c r="O475" s="6">
        <v>0.38</v>
      </c>
      <c r="P475" s="5" t="s">
        <v>3</v>
      </c>
      <c r="Q475" s="5" t="s">
        <v>70</v>
      </c>
      <c r="R475" s="5" t="s">
        <v>69</v>
      </c>
      <c r="S475" s="5" t="s">
        <v>465</v>
      </c>
      <c r="T475" s="5">
        <v>76039</v>
      </c>
      <c r="U475" s="8">
        <v>42045</v>
      </c>
      <c r="V475" s="29" t="str">
        <f>TEXT(Table_1[[#This Row],[Order Date]], "DDD")</f>
        <v>Tue</v>
      </c>
      <c r="W475" s="8">
        <v>42046</v>
      </c>
      <c r="X475" s="7">
        <f>Table_1[[#This Row],[Ship Date]]-Table_1[[#This Row],[Order Date]]</f>
        <v>1</v>
      </c>
      <c r="Y475" s="15">
        <v>-48.219499999999996</v>
      </c>
      <c r="Z475" s="5">
        <v>6</v>
      </c>
      <c r="AA475" s="15">
        <v>37.700000000000003</v>
      </c>
      <c r="AB475" s="5">
        <v>88101</v>
      </c>
      <c r="AC475" s="5">
        <f>IF(COUNTIF($AB$2:AB475, AB475) = 1, 1, 0)</f>
        <v>1</v>
      </c>
      <c r="AD475" s="15">
        <f>'Formated Data'!$G475-'Formated Data'!$E475</f>
        <v>6.3100000000000005</v>
      </c>
      <c r="AE475" s="5" t="str" cm="1">
        <f t="array" ref="AE475">_xlfn.IFS('Formated Data'!$Q475="Central","Chris",'Formated Data'!$Q475="East","Erin",'Formated Data'!$Q475="South","Sam",'Formated Data'!$Q475="West","William")</f>
        <v>Chris</v>
      </c>
    </row>
    <row r="476" spans="1:31" ht="15.75" customHeight="1" x14ac:dyDescent="0.45">
      <c r="A476" s="5">
        <v>2145</v>
      </c>
      <c r="B476" s="5">
        <f>IF(COUNTIF($A$2:A476, A476) = 1, 1, 0)</f>
        <v>1</v>
      </c>
      <c r="C476" s="5" t="s">
        <v>2494</v>
      </c>
      <c r="D476" s="5" t="s">
        <v>72</v>
      </c>
      <c r="E476" s="6">
        <v>0</v>
      </c>
      <c r="F476" s="6" t="str">
        <f>IF(Table_1[[#This Row],[Discount]] &gt; 0, "After Discount", " No Discount")</f>
        <v xml:space="preserve"> No Discount</v>
      </c>
      <c r="G476" s="6">
        <v>20.28</v>
      </c>
      <c r="H476" s="6">
        <v>14.39</v>
      </c>
      <c r="I476" s="5" t="s">
        <v>9</v>
      </c>
      <c r="J476" s="5" t="s">
        <v>39</v>
      </c>
      <c r="K476" s="5" t="s">
        <v>29</v>
      </c>
      <c r="L476" s="5" t="s">
        <v>28</v>
      </c>
      <c r="M476" s="5" t="s">
        <v>5</v>
      </c>
      <c r="N476" s="5" t="s">
        <v>2493</v>
      </c>
      <c r="O476" s="6">
        <v>0.47</v>
      </c>
      <c r="P476" s="5" t="s">
        <v>3</v>
      </c>
      <c r="Q476" s="5" t="s">
        <v>21</v>
      </c>
      <c r="R476" s="5" t="s">
        <v>75</v>
      </c>
      <c r="S476" s="5" t="s">
        <v>2220</v>
      </c>
      <c r="T476" s="5">
        <v>33311</v>
      </c>
      <c r="U476" s="8">
        <v>42045</v>
      </c>
      <c r="V476" s="29" t="str">
        <f>TEXT(Table_1[[#This Row],[Order Date]], "DDD")</f>
        <v>Tue</v>
      </c>
      <c r="W476" s="8">
        <v>42047</v>
      </c>
      <c r="X476" s="7">
        <f>Table_1[[#This Row],[Ship Date]]-Table_1[[#This Row],[Order Date]]</f>
        <v>2</v>
      </c>
      <c r="Y476" s="15">
        <v>15.678000000000001</v>
      </c>
      <c r="Z476" s="5">
        <v>11</v>
      </c>
      <c r="AA476" s="15">
        <v>237.83</v>
      </c>
      <c r="AB476" s="5">
        <v>87072</v>
      </c>
      <c r="AC476" s="5">
        <f>IF(COUNTIF($AB$2:AB476, AB476) = 1, 1, 0)</f>
        <v>1</v>
      </c>
      <c r="AD476" s="15">
        <f>'Formated Data'!$G476-'Formated Data'!$E476</f>
        <v>20.28</v>
      </c>
      <c r="AE476" s="5" t="str" cm="1">
        <f t="array" ref="AE476">_xlfn.IFS('Formated Data'!$Q476="Central","Chris",'Formated Data'!$Q476="East","Erin",'Formated Data'!$Q476="South","Sam",'Formated Data'!$Q476="West","William")</f>
        <v>Sam</v>
      </c>
    </row>
    <row r="477" spans="1:31" ht="15.75" customHeight="1" x14ac:dyDescent="0.45">
      <c r="A477" s="5">
        <v>1633</v>
      </c>
      <c r="B477" s="5">
        <f>IF(COUNTIF($A$2:A477, A477) = 1, 1, 0)</f>
        <v>1</v>
      </c>
      <c r="C477" s="5" t="s">
        <v>2492</v>
      </c>
      <c r="D477" s="5" t="s">
        <v>10</v>
      </c>
      <c r="E477" s="6">
        <v>0.03</v>
      </c>
      <c r="F477" s="6" t="str">
        <f>IF(Table_1[[#This Row],[Discount]] &gt; 0, "After Discount", " No Discount")</f>
        <v>After Discount</v>
      </c>
      <c r="G477" s="6">
        <v>5.98</v>
      </c>
      <c r="H477" s="6">
        <v>3.85</v>
      </c>
      <c r="I477" s="5" t="s">
        <v>9</v>
      </c>
      <c r="J477" s="5" t="s">
        <v>16</v>
      </c>
      <c r="K477" s="5" t="s">
        <v>7</v>
      </c>
      <c r="L477" s="5" t="s">
        <v>15</v>
      </c>
      <c r="M477" s="5" t="s">
        <v>50</v>
      </c>
      <c r="N477" s="5" t="s">
        <v>788</v>
      </c>
      <c r="O477" s="6">
        <v>0.68</v>
      </c>
      <c r="P477" s="5" t="s">
        <v>3</v>
      </c>
      <c r="Q477" s="5" t="s">
        <v>21</v>
      </c>
      <c r="R477" s="5" t="s">
        <v>189</v>
      </c>
      <c r="S477" s="5" t="s">
        <v>2491</v>
      </c>
      <c r="T477" s="5">
        <v>38637</v>
      </c>
      <c r="U477" s="8">
        <v>42045</v>
      </c>
      <c r="V477" s="29" t="str">
        <f>TEXT(Table_1[[#This Row],[Order Date]], "DDD")</f>
        <v>Tue</v>
      </c>
      <c r="W477" s="8">
        <v>42047</v>
      </c>
      <c r="X477" s="7">
        <f>Table_1[[#This Row],[Ship Date]]-Table_1[[#This Row],[Order Date]]</f>
        <v>2</v>
      </c>
      <c r="Y477" s="15">
        <v>-76.106800000000007</v>
      </c>
      <c r="Z477" s="5">
        <v>6</v>
      </c>
      <c r="AA477" s="15">
        <v>38.54</v>
      </c>
      <c r="AB477" s="5">
        <v>90531</v>
      </c>
      <c r="AC477" s="5">
        <f>IF(COUNTIF($AB$2:AB477, AB477) = 1, 1, 0)</f>
        <v>1</v>
      </c>
      <c r="AD477" s="15">
        <f>'Formated Data'!$G477-'Formated Data'!$E477</f>
        <v>5.95</v>
      </c>
      <c r="AE477" s="5" t="str" cm="1">
        <f t="array" ref="AE477">_xlfn.IFS('Formated Data'!$Q477="Central","Chris",'Formated Data'!$Q477="East","Erin",'Formated Data'!$Q477="South","Sam",'Formated Data'!$Q477="West","William")</f>
        <v>Sam</v>
      </c>
    </row>
    <row r="478" spans="1:31" ht="15.75" customHeight="1" x14ac:dyDescent="0.45">
      <c r="A478" s="5">
        <v>2302</v>
      </c>
      <c r="B478" s="5">
        <f>IF(COUNTIF($A$2:A478, A478) = 1, 1, 0)</f>
        <v>0</v>
      </c>
      <c r="C478" s="5" t="s">
        <v>2490</v>
      </c>
      <c r="D478" s="5" t="s">
        <v>123</v>
      </c>
      <c r="E478" s="6">
        <v>7.0000000000000007E-2</v>
      </c>
      <c r="F478" s="6" t="str">
        <f>IF(Table_1[[#This Row],[Discount]] &gt; 0, "After Discount", " No Discount")</f>
        <v>After Discount</v>
      </c>
      <c r="G478" s="6">
        <v>270.98</v>
      </c>
      <c r="H478" s="6">
        <v>50</v>
      </c>
      <c r="I478" s="5" t="s">
        <v>119</v>
      </c>
      <c r="J478" s="5" t="s">
        <v>39</v>
      </c>
      <c r="K478" s="5" t="s">
        <v>29</v>
      </c>
      <c r="L478" s="5" t="s">
        <v>153</v>
      </c>
      <c r="M478" s="5" t="s">
        <v>152</v>
      </c>
      <c r="N478" s="5" t="s">
        <v>2487</v>
      </c>
      <c r="O478" s="6">
        <v>0.77</v>
      </c>
      <c r="P478" s="5" t="s">
        <v>3</v>
      </c>
      <c r="Q478" s="5" t="s">
        <v>21</v>
      </c>
      <c r="R478" s="5" t="s">
        <v>75</v>
      </c>
      <c r="S478" s="5" t="s">
        <v>2489</v>
      </c>
      <c r="T478" s="5">
        <v>32404</v>
      </c>
      <c r="U478" s="8">
        <v>42046</v>
      </c>
      <c r="V478" s="29" t="str">
        <f>TEXT(Table_1[[#This Row],[Order Date]], "DDD")</f>
        <v>Wed</v>
      </c>
      <c r="W478" s="8">
        <v>42048</v>
      </c>
      <c r="X478" s="7">
        <f>Table_1[[#This Row],[Ship Date]]-Table_1[[#This Row],[Order Date]]</f>
        <v>2</v>
      </c>
      <c r="Y478" s="15">
        <v>27.725999999999999</v>
      </c>
      <c r="Z478" s="5">
        <v>9</v>
      </c>
      <c r="AA478" s="15">
        <v>2439.37</v>
      </c>
      <c r="AB478" s="5">
        <v>87695</v>
      </c>
      <c r="AC478" s="5">
        <f>IF(COUNTIF($AB$2:AB478, AB478) = 1, 1, 0)</f>
        <v>1</v>
      </c>
      <c r="AD478" s="15">
        <f>'Formated Data'!$G478-'Formated Data'!$E478</f>
        <v>270.91000000000003</v>
      </c>
      <c r="AE478" s="5" t="str" cm="1">
        <f t="array" ref="AE478">_xlfn.IFS('Formated Data'!$Q478="Central","Chris",'Formated Data'!$Q478="East","Erin",'Formated Data'!$Q478="South","Sam",'Formated Data'!$Q478="West","William")</f>
        <v>Sam</v>
      </c>
    </row>
    <row r="479" spans="1:31" ht="15.75" customHeight="1" x14ac:dyDescent="0.45">
      <c r="A479" s="5">
        <v>2303</v>
      </c>
      <c r="B479" s="5">
        <f>IF(COUNTIF($A$2:A479, A479) = 1, 1, 0)</f>
        <v>0</v>
      </c>
      <c r="C479" s="5" t="s">
        <v>2488</v>
      </c>
      <c r="D479" s="5" t="s">
        <v>123</v>
      </c>
      <c r="E479" s="6">
        <v>7.0000000000000007E-2</v>
      </c>
      <c r="F479" s="6" t="str">
        <f>IF(Table_1[[#This Row],[Discount]] &gt; 0, "After Discount", " No Discount")</f>
        <v>After Discount</v>
      </c>
      <c r="G479" s="6">
        <v>270.98</v>
      </c>
      <c r="H479" s="6">
        <v>50</v>
      </c>
      <c r="I479" s="5" t="s">
        <v>119</v>
      </c>
      <c r="J479" s="5" t="s">
        <v>39</v>
      </c>
      <c r="K479" s="5" t="s">
        <v>29</v>
      </c>
      <c r="L479" s="5" t="s">
        <v>153</v>
      </c>
      <c r="M479" s="5" t="s">
        <v>152</v>
      </c>
      <c r="N479" s="5" t="s">
        <v>2487</v>
      </c>
      <c r="O479" s="6">
        <v>0.77</v>
      </c>
      <c r="P479" s="5" t="s">
        <v>3</v>
      </c>
      <c r="Q479" s="5" t="s">
        <v>2</v>
      </c>
      <c r="R479" s="5" t="s">
        <v>1</v>
      </c>
      <c r="S479" s="5" t="s">
        <v>302</v>
      </c>
      <c r="T479" s="5">
        <v>10011</v>
      </c>
      <c r="U479" s="8">
        <v>42046</v>
      </c>
      <c r="V479" s="29" t="str">
        <f>TEXT(Table_1[[#This Row],[Order Date]], "DDD")</f>
        <v>Wed</v>
      </c>
      <c r="W479" s="8">
        <v>42048</v>
      </c>
      <c r="X479" s="7">
        <f>Table_1[[#This Row],[Ship Date]]-Table_1[[#This Row],[Order Date]]</f>
        <v>2</v>
      </c>
      <c r="Y479" s="15">
        <v>-96.05</v>
      </c>
      <c r="Z479" s="5">
        <v>36</v>
      </c>
      <c r="AA479" s="15">
        <v>9757.48</v>
      </c>
      <c r="AB479" s="5">
        <v>47493</v>
      </c>
      <c r="AC479" s="5">
        <f>IF(COUNTIF($AB$2:AB479, AB479) = 1, 1, 0)</f>
        <v>1</v>
      </c>
      <c r="AD479" s="15">
        <f>'Formated Data'!$G479-'Formated Data'!$E479</f>
        <v>270.91000000000003</v>
      </c>
      <c r="AE479" s="5" t="str" cm="1">
        <f t="array" ref="AE479">_xlfn.IFS('Formated Data'!$Q479="Central","Chris",'Formated Data'!$Q479="East","Erin",'Formated Data'!$Q479="South","Sam",'Formated Data'!$Q479="West","William")</f>
        <v>Erin</v>
      </c>
    </row>
    <row r="480" spans="1:31" ht="15.75" customHeight="1" x14ac:dyDescent="0.45">
      <c r="A480" s="5">
        <v>1354</v>
      </c>
      <c r="B480" s="5">
        <f>IF(COUNTIF($A$2:A480, A480) = 1, 1, 0)</f>
        <v>1</v>
      </c>
      <c r="C480" s="5" t="s">
        <v>2486</v>
      </c>
      <c r="D480" s="5" t="s">
        <v>56</v>
      </c>
      <c r="E480" s="6">
        <v>0.1</v>
      </c>
      <c r="F480" s="6" t="str">
        <f>IF(Table_1[[#This Row],[Discount]] &gt; 0, "After Discount", " No Discount")</f>
        <v>After Discount</v>
      </c>
      <c r="G480" s="6">
        <v>4.13</v>
      </c>
      <c r="H480" s="6">
        <v>0.99</v>
      </c>
      <c r="I480" s="5" t="s">
        <v>9</v>
      </c>
      <c r="J480" s="5" t="s">
        <v>8</v>
      </c>
      <c r="K480" s="5" t="s">
        <v>24</v>
      </c>
      <c r="L480" s="5" t="s">
        <v>144</v>
      </c>
      <c r="M480" s="5" t="s">
        <v>5</v>
      </c>
      <c r="N480" s="5" t="s">
        <v>1408</v>
      </c>
      <c r="O480" s="6">
        <v>0.39</v>
      </c>
      <c r="P480" s="5" t="s">
        <v>3</v>
      </c>
      <c r="Q480" s="5" t="s">
        <v>70</v>
      </c>
      <c r="R480" s="5" t="s">
        <v>69</v>
      </c>
      <c r="S480" s="5" t="s">
        <v>2485</v>
      </c>
      <c r="T480" s="5">
        <v>76086</v>
      </c>
      <c r="U480" s="8">
        <v>42046</v>
      </c>
      <c r="V480" s="29" t="str">
        <f>TEXT(Table_1[[#This Row],[Order Date]], "DDD")</f>
        <v>Wed</v>
      </c>
      <c r="W480" s="8">
        <v>42046</v>
      </c>
      <c r="X480" s="7">
        <f>Table_1[[#This Row],[Ship Date]]-Table_1[[#This Row],[Order Date]]</f>
        <v>0</v>
      </c>
      <c r="Y480" s="15">
        <v>-1.0711999999999999</v>
      </c>
      <c r="Z480" s="5">
        <v>2</v>
      </c>
      <c r="AA480" s="15">
        <v>8.3000000000000007</v>
      </c>
      <c r="AB480" s="5">
        <v>91209</v>
      </c>
      <c r="AC480" s="5">
        <f>IF(COUNTIF($AB$2:AB480, AB480) = 1, 1, 0)</f>
        <v>1</v>
      </c>
      <c r="AD480" s="15">
        <f>'Formated Data'!$G480-'Formated Data'!$E480</f>
        <v>4.03</v>
      </c>
      <c r="AE480" s="5" t="str" cm="1">
        <f t="array" ref="AE480">_xlfn.IFS('Formated Data'!$Q480="Central","Chris",'Formated Data'!$Q480="East","Erin",'Formated Data'!$Q480="South","Sam",'Formated Data'!$Q480="West","William")</f>
        <v>Chris</v>
      </c>
    </row>
    <row r="481" spans="1:31" ht="15.75" customHeight="1" x14ac:dyDescent="0.45">
      <c r="A481" s="5">
        <v>1354</v>
      </c>
      <c r="B481" s="5">
        <f>IF(COUNTIF($A$2:A481, A481) = 1, 1, 0)</f>
        <v>0</v>
      </c>
      <c r="C481" s="5" t="s">
        <v>2486</v>
      </c>
      <c r="D481" s="5" t="s">
        <v>56</v>
      </c>
      <c r="E481" s="6">
        <v>0.04</v>
      </c>
      <c r="F481" s="6" t="str">
        <f>IF(Table_1[[#This Row],[Discount]] &gt; 0, "After Discount", " No Discount")</f>
        <v>After Discount</v>
      </c>
      <c r="G481" s="6">
        <v>4.9800000000000004</v>
      </c>
      <c r="H481" s="6">
        <v>0.49</v>
      </c>
      <c r="I481" s="5" t="s">
        <v>9</v>
      </c>
      <c r="J481" s="5" t="s">
        <v>8</v>
      </c>
      <c r="K481" s="5" t="s">
        <v>24</v>
      </c>
      <c r="L481" s="5" t="s">
        <v>144</v>
      </c>
      <c r="M481" s="5" t="s">
        <v>5</v>
      </c>
      <c r="N481" s="5" t="s">
        <v>1507</v>
      </c>
      <c r="O481" s="6">
        <v>0.39</v>
      </c>
      <c r="P481" s="5" t="s">
        <v>3</v>
      </c>
      <c r="Q481" s="5" t="s">
        <v>70</v>
      </c>
      <c r="R481" s="5" t="s">
        <v>69</v>
      </c>
      <c r="S481" s="5" t="s">
        <v>2485</v>
      </c>
      <c r="T481" s="5">
        <v>76086</v>
      </c>
      <c r="U481" s="8">
        <v>42046</v>
      </c>
      <c r="V481" s="29" t="str">
        <f>TEXT(Table_1[[#This Row],[Order Date]], "DDD")</f>
        <v>Wed</v>
      </c>
      <c r="W481" s="8">
        <v>42048</v>
      </c>
      <c r="X481" s="7">
        <f>Table_1[[#This Row],[Ship Date]]-Table_1[[#This Row],[Order Date]]</f>
        <v>2</v>
      </c>
      <c r="Y481" s="15">
        <v>4.4104000000000001</v>
      </c>
      <c r="Z481" s="5">
        <v>2</v>
      </c>
      <c r="AA481" s="15">
        <v>10.039999999999999</v>
      </c>
      <c r="AB481" s="5">
        <v>91209</v>
      </c>
      <c r="AC481" s="5">
        <f>IF(COUNTIF($AB$2:AB481, AB481) = 1, 1, 0)</f>
        <v>0</v>
      </c>
      <c r="AD481" s="15">
        <f>'Formated Data'!$G481-'Formated Data'!$E481</f>
        <v>4.9400000000000004</v>
      </c>
      <c r="AE481" s="5" t="str" cm="1">
        <f t="array" ref="AE481">_xlfn.IFS('Formated Data'!$Q481="Central","Chris",'Formated Data'!$Q481="East","Erin",'Formated Data'!$Q481="South","Sam",'Formated Data'!$Q481="West","William")</f>
        <v>Chris</v>
      </c>
    </row>
    <row r="482" spans="1:31" ht="15.75" customHeight="1" x14ac:dyDescent="0.45">
      <c r="A482" s="5">
        <v>2072</v>
      </c>
      <c r="B482" s="5">
        <f>IF(COUNTIF($A$2:A482, A482) = 1, 1, 0)</f>
        <v>0</v>
      </c>
      <c r="C482" s="5" t="s">
        <v>2482</v>
      </c>
      <c r="D482" s="5" t="s">
        <v>56</v>
      </c>
      <c r="E482" s="6">
        <v>0.09</v>
      </c>
      <c r="F482" s="6" t="str">
        <f>IF(Table_1[[#This Row],[Discount]] &gt; 0, "After Discount", " No Discount")</f>
        <v>After Discount</v>
      </c>
      <c r="G482" s="6">
        <v>260.98</v>
      </c>
      <c r="H482" s="6">
        <v>41.91</v>
      </c>
      <c r="I482" s="5" t="s">
        <v>119</v>
      </c>
      <c r="J482" s="5" t="s">
        <v>39</v>
      </c>
      <c r="K482" s="5" t="s">
        <v>29</v>
      </c>
      <c r="L482" s="5" t="s">
        <v>130</v>
      </c>
      <c r="M482" s="5" t="s">
        <v>117</v>
      </c>
      <c r="N482" s="5" t="s">
        <v>2484</v>
      </c>
      <c r="O482" s="6">
        <v>0.59</v>
      </c>
      <c r="P482" s="5" t="s">
        <v>3</v>
      </c>
      <c r="Q482" s="5" t="s">
        <v>70</v>
      </c>
      <c r="R482" s="5" t="s">
        <v>160</v>
      </c>
      <c r="S482" s="5" t="s">
        <v>2480</v>
      </c>
      <c r="T482" s="5">
        <v>48505</v>
      </c>
      <c r="U482" s="8">
        <v>42046</v>
      </c>
      <c r="V482" s="29" t="str">
        <f>TEXT(Table_1[[#This Row],[Order Date]], "DDD")</f>
        <v>Wed</v>
      </c>
      <c r="W482" s="8">
        <v>42048</v>
      </c>
      <c r="X482" s="7">
        <f>Table_1[[#This Row],[Ship Date]]-Table_1[[#This Row],[Order Date]]</f>
        <v>2</v>
      </c>
      <c r="Y482" s="15">
        <v>1307.2692</v>
      </c>
      <c r="Z482" s="5">
        <v>14</v>
      </c>
      <c r="AA482" s="15">
        <v>3377.06</v>
      </c>
      <c r="AB482" s="5">
        <v>88556</v>
      </c>
      <c r="AC482" s="5">
        <f>IF(COUNTIF($AB$2:AB482, AB482) = 1, 1, 0)</f>
        <v>1</v>
      </c>
      <c r="AD482" s="15">
        <f>'Formated Data'!$G482-'Formated Data'!$E482</f>
        <v>260.89000000000004</v>
      </c>
      <c r="AE482" s="5" t="str" cm="1">
        <f t="array" ref="AE482">_xlfn.IFS('Formated Data'!$Q482="Central","Chris",'Formated Data'!$Q482="East","Erin",'Formated Data'!$Q482="South","Sam",'Formated Data'!$Q482="West","William")</f>
        <v>Chris</v>
      </c>
    </row>
    <row r="483" spans="1:31" ht="15.75" customHeight="1" x14ac:dyDescent="0.45">
      <c r="A483" s="5">
        <v>2072</v>
      </c>
      <c r="B483" s="5">
        <f>IF(COUNTIF($A$2:A483, A483) = 1, 1, 0)</f>
        <v>0</v>
      </c>
      <c r="C483" s="5" t="s">
        <v>2482</v>
      </c>
      <c r="D483" s="5" t="s">
        <v>56</v>
      </c>
      <c r="E483" s="6">
        <v>0.01</v>
      </c>
      <c r="F483" s="6" t="str">
        <f>IF(Table_1[[#This Row],[Discount]] &gt; 0, "After Discount", " No Discount")</f>
        <v>After Discount</v>
      </c>
      <c r="G483" s="6">
        <v>10.52</v>
      </c>
      <c r="H483" s="6">
        <v>7.94</v>
      </c>
      <c r="I483" s="5" t="s">
        <v>9</v>
      </c>
      <c r="J483" s="5" t="s">
        <v>39</v>
      </c>
      <c r="K483" s="5" t="s">
        <v>29</v>
      </c>
      <c r="L483" s="5" t="s">
        <v>28</v>
      </c>
      <c r="M483" s="5" t="s">
        <v>50</v>
      </c>
      <c r="N483" s="5" t="s">
        <v>2483</v>
      </c>
      <c r="O483" s="6">
        <v>0.52</v>
      </c>
      <c r="P483" s="5" t="s">
        <v>3</v>
      </c>
      <c r="Q483" s="5" t="s">
        <v>70</v>
      </c>
      <c r="R483" s="5" t="s">
        <v>160</v>
      </c>
      <c r="S483" s="5" t="s">
        <v>2480</v>
      </c>
      <c r="T483" s="5">
        <v>48505</v>
      </c>
      <c r="U483" s="8">
        <v>42046</v>
      </c>
      <c r="V483" s="29" t="str">
        <f>TEXT(Table_1[[#This Row],[Order Date]], "DDD")</f>
        <v>Wed</v>
      </c>
      <c r="W483" s="8">
        <v>42048</v>
      </c>
      <c r="X483" s="7">
        <f>Table_1[[#This Row],[Ship Date]]-Table_1[[#This Row],[Order Date]]</f>
        <v>2</v>
      </c>
      <c r="Y483" s="15">
        <v>-15.8184</v>
      </c>
      <c r="Z483" s="5">
        <v>11</v>
      </c>
      <c r="AA483" s="15">
        <v>123.93</v>
      </c>
      <c r="AB483" s="5">
        <v>88556</v>
      </c>
      <c r="AC483" s="5">
        <f>IF(COUNTIF($AB$2:AB483, AB483) = 1, 1, 0)</f>
        <v>0</v>
      </c>
      <c r="AD483" s="15">
        <f>'Formated Data'!$G483-'Formated Data'!$E483</f>
        <v>10.51</v>
      </c>
      <c r="AE483" s="5" t="str" cm="1">
        <f t="array" ref="AE483">_xlfn.IFS('Formated Data'!$Q483="Central","Chris",'Formated Data'!$Q483="East","Erin",'Formated Data'!$Q483="South","Sam",'Formated Data'!$Q483="West","William")</f>
        <v>Chris</v>
      </c>
    </row>
    <row r="484" spans="1:31" ht="15.75" customHeight="1" x14ac:dyDescent="0.45">
      <c r="A484" s="5">
        <v>2072</v>
      </c>
      <c r="B484" s="5">
        <f>IF(COUNTIF($A$2:A484, A484) = 1, 1, 0)</f>
        <v>0</v>
      </c>
      <c r="C484" s="5" t="s">
        <v>2482</v>
      </c>
      <c r="D484" s="5" t="s">
        <v>56</v>
      </c>
      <c r="E484" s="6">
        <v>0.02</v>
      </c>
      <c r="F484" s="6" t="str">
        <f>IF(Table_1[[#This Row],[Discount]] &gt; 0, "After Discount", " No Discount")</f>
        <v>After Discount</v>
      </c>
      <c r="G484" s="6">
        <v>5.98</v>
      </c>
      <c r="H484" s="6">
        <v>7.5</v>
      </c>
      <c r="I484" s="5" t="s">
        <v>17</v>
      </c>
      <c r="J484" s="5" t="s">
        <v>39</v>
      </c>
      <c r="K484" s="5" t="s">
        <v>24</v>
      </c>
      <c r="L484" s="5" t="s">
        <v>38</v>
      </c>
      <c r="M484" s="5" t="s">
        <v>5</v>
      </c>
      <c r="N484" s="5" t="s">
        <v>2481</v>
      </c>
      <c r="O484" s="6">
        <v>0.4</v>
      </c>
      <c r="P484" s="5" t="s">
        <v>3</v>
      </c>
      <c r="Q484" s="5" t="s">
        <v>70</v>
      </c>
      <c r="R484" s="5" t="s">
        <v>160</v>
      </c>
      <c r="S484" s="5" t="s">
        <v>2480</v>
      </c>
      <c r="T484" s="5">
        <v>48505</v>
      </c>
      <c r="U484" s="8">
        <v>42046</v>
      </c>
      <c r="V484" s="29" t="str">
        <f>TEXT(Table_1[[#This Row],[Order Date]], "DDD")</f>
        <v>Wed</v>
      </c>
      <c r="W484" s="8">
        <v>42048</v>
      </c>
      <c r="X484" s="7">
        <f>Table_1[[#This Row],[Ship Date]]-Table_1[[#This Row],[Order Date]]</f>
        <v>2</v>
      </c>
      <c r="Y484" s="15">
        <v>-55.8324</v>
      </c>
      <c r="Z484" s="5">
        <v>14</v>
      </c>
      <c r="AA484" s="15">
        <v>93.96</v>
      </c>
      <c r="AB484" s="5">
        <v>88556</v>
      </c>
      <c r="AC484" s="5">
        <f>IF(COUNTIF($AB$2:AB484, AB484) = 1, 1, 0)</f>
        <v>0</v>
      </c>
      <c r="AD484" s="15">
        <f>'Formated Data'!$G484-'Formated Data'!$E484</f>
        <v>5.9600000000000009</v>
      </c>
      <c r="AE484" s="5" t="str" cm="1">
        <f t="array" ref="AE484">_xlfn.IFS('Formated Data'!$Q484="Central","Chris",'Formated Data'!$Q484="East","Erin",'Formated Data'!$Q484="South","Sam",'Formated Data'!$Q484="West","William")</f>
        <v>Chris</v>
      </c>
    </row>
    <row r="485" spans="1:31" ht="15.75" customHeight="1" x14ac:dyDescent="0.45">
      <c r="A485" s="5">
        <v>2489</v>
      </c>
      <c r="B485" s="5">
        <f>IF(COUNTIF($A$2:A485, A485) = 1, 1, 0)</f>
        <v>0</v>
      </c>
      <c r="C485" s="5" t="s">
        <v>1437</v>
      </c>
      <c r="D485" s="5" t="s">
        <v>56</v>
      </c>
      <c r="E485" s="6">
        <v>0.01</v>
      </c>
      <c r="F485" s="6" t="str">
        <f>IF(Table_1[[#This Row],[Discount]] &gt; 0, "After Discount", " No Discount")</f>
        <v>After Discount</v>
      </c>
      <c r="G485" s="6">
        <v>2036.48</v>
      </c>
      <c r="H485" s="6">
        <v>14.7</v>
      </c>
      <c r="I485" s="5" t="s">
        <v>119</v>
      </c>
      <c r="J485" s="5" t="s">
        <v>8</v>
      </c>
      <c r="K485" s="5" t="s">
        <v>7</v>
      </c>
      <c r="L485" s="5" t="s">
        <v>118</v>
      </c>
      <c r="M485" s="5" t="s">
        <v>152</v>
      </c>
      <c r="N485" s="5" t="s">
        <v>2351</v>
      </c>
      <c r="O485" s="6">
        <v>0.55000000000000004</v>
      </c>
      <c r="P485" s="5" t="s">
        <v>3</v>
      </c>
      <c r="Q485" s="5" t="s">
        <v>48</v>
      </c>
      <c r="R485" s="5" t="s">
        <v>54</v>
      </c>
      <c r="S485" s="5" t="s">
        <v>1133</v>
      </c>
      <c r="T485" s="5">
        <v>94521</v>
      </c>
      <c r="U485" s="8">
        <v>42046</v>
      </c>
      <c r="V485" s="29" t="str">
        <f>TEXT(Table_1[[#This Row],[Order Date]], "DDD")</f>
        <v>Wed</v>
      </c>
      <c r="W485" s="8">
        <v>42048</v>
      </c>
      <c r="X485" s="7">
        <f>Table_1[[#This Row],[Ship Date]]-Table_1[[#This Row],[Order Date]]</f>
        <v>2</v>
      </c>
      <c r="Y485" s="15">
        <v>-1596.7457999999999</v>
      </c>
      <c r="Z485" s="5">
        <v>2</v>
      </c>
      <c r="AA485" s="15">
        <v>3786.84</v>
      </c>
      <c r="AB485" s="5">
        <v>86883</v>
      </c>
      <c r="AC485" s="5">
        <f>IF(COUNTIF($AB$2:AB485, AB485) = 1, 1, 0)</f>
        <v>1</v>
      </c>
      <c r="AD485" s="15">
        <f>'Formated Data'!$G485-'Formated Data'!$E485</f>
        <v>2036.47</v>
      </c>
      <c r="AE485" s="5" t="str" cm="1">
        <f t="array" ref="AE485">_xlfn.IFS('Formated Data'!$Q485="Central","Chris",'Formated Data'!$Q485="East","Erin",'Formated Data'!$Q485="South","Sam",'Formated Data'!$Q485="West","William")</f>
        <v>William</v>
      </c>
    </row>
    <row r="486" spans="1:31" ht="15.75" customHeight="1" x14ac:dyDescent="0.45">
      <c r="A486" s="5">
        <v>2778</v>
      </c>
      <c r="B486" s="5">
        <f>IF(COUNTIF($A$2:A486, A486) = 1, 1, 0)</f>
        <v>1</v>
      </c>
      <c r="C486" s="5" t="s">
        <v>2478</v>
      </c>
      <c r="D486" s="5" t="s">
        <v>56</v>
      </c>
      <c r="E486" s="6">
        <v>0.05</v>
      </c>
      <c r="F486" s="6" t="str">
        <f>IF(Table_1[[#This Row],[Discount]] &gt; 0, "After Discount", " No Discount")</f>
        <v>After Discount</v>
      </c>
      <c r="G486" s="6">
        <v>205.99</v>
      </c>
      <c r="H486" s="6">
        <v>8.99</v>
      </c>
      <c r="I486" s="5" t="s">
        <v>17</v>
      </c>
      <c r="J486" s="5" t="s">
        <v>8</v>
      </c>
      <c r="K486" s="5" t="s">
        <v>7</v>
      </c>
      <c r="L486" s="5" t="s">
        <v>6</v>
      </c>
      <c r="M486" s="5" t="s">
        <v>5</v>
      </c>
      <c r="N486" s="5" t="s">
        <v>2479</v>
      </c>
      <c r="O486" s="6">
        <v>0.57999999999999996</v>
      </c>
      <c r="P486" s="5" t="s">
        <v>3</v>
      </c>
      <c r="Q486" s="5" t="s">
        <v>21</v>
      </c>
      <c r="R486" s="5" t="s">
        <v>33</v>
      </c>
      <c r="S486" s="5" t="s">
        <v>2130</v>
      </c>
      <c r="T486" s="5">
        <v>28403</v>
      </c>
      <c r="U486" s="8">
        <v>42046</v>
      </c>
      <c r="V486" s="29" t="str">
        <f>TEXT(Table_1[[#This Row],[Order Date]], "DDD")</f>
        <v>Wed</v>
      </c>
      <c r="W486" s="8">
        <v>42047</v>
      </c>
      <c r="X486" s="7">
        <f>Table_1[[#This Row],[Ship Date]]-Table_1[[#This Row],[Order Date]]</f>
        <v>1</v>
      </c>
      <c r="Y486" s="15">
        <v>111.05249999999999</v>
      </c>
      <c r="Z486" s="5">
        <v>12</v>
      </c>
      <c r="AA486" s="15">
        <v>2118.9899999999998</v>
      </c>
      <c r="AB486" s="5">
        <v>87160</v>
      </c>
      <c r="AC486" s="5">
        <f>IF(COUNTIF($AB$2:AB486, AB486) = 1, 1, 0)</f>
        <v>1</v>
      </c>
      <c r="AD486" s="15">
        <f>'Formated Data'!$G486-'Formated Data'!$E486</f>
        <v>205.94</v>
      </c>
      <c r="AE486" s="5" t="str" cm="1">
        <f t="array" ref="AE486">_xlfn.IFS('Formated Data'!$Q486="Central","Chris",'Formated Data'!$Q486="East","Erin",'Formated Data'!$Q486="South","Sam",'Formated Data'!$Q486="West","William")</f>
        <v>Sam</v>
      </c>
    </row>
    <row r="487" spans="1:31" ht="15.75" customHeight="1" x14ac:dyDescent="0.45">
      <c r="A487" s="5">
        <v>2778</v>
      </c>
      <c r="B487" s="5">
        <f>IF(COUNTIF($A$2:A487, A487) = 1, 1, 0)</f>
        <v>0</v>
      </c>
      <c r="C487" s="5" t="s">
        <v>2478</v>
      </c>
      <c r="D487" s="5" t="s">
        <v>56</v>
      </c>
      <c r="E487" s="6">
        <v>0.08</v>
      </c>
      <c r="F487" s="6" t="str">
        <f>IF(Table_1[[#This Row],[Discount]] &gt; 0, "After Discount", " No Discount")</f>
        <v>After Discount</v>
      </c>
      <c r="G487" s="6">
        <v>205.99</v>
      </c>
      <c r="H487" s="6">
        <v>8.99</v>
      </c>
      <c r="I487" s="5" t="s">
        <v>9</v>
      </c>
      <c r="J487" s="5" t="s">
        <v>8</v>
      </c>
      <c r="K487" s="5" t="s">
        <v>7</v>
      </c>
      <c r="L487" s="5" t="s">
        <v>6</v>
      </c>
      <c r="M487" s="5" t="s">
        <v>5</v>
      </c>
      <c r="N487" s="5" t="s">
        <v>2135</v>
      </c>
      <c r="O487" s="6">
        <v>0.56000000000000005</v>
      </c>
      <c r="P487" s="5" t="s">
        <v>3</v>
      </c>
      <c r="Q487" s="5" t="s">
        <v>21</v>
      </c>
      <c r="R487" s="5" t="s">
        <v>33</v>
      </c>
      <c r="S487" s="5" t="s">
        <v>2130</v>
      </c>
      <c r="T487" s="5">
        <v>28403</v>
      </c>
      <c r="U487" s="8">
        <v>42046</v>
      </c>
      <c r="V487" s="29" t="str">
        <f>TEXT(Table_1[[#This Row],[Order Date]], "DDD")</f>
        <v>Wed</v>
      </c>
      <c r="W487" s="8">
        <v>42047</v>
      </c>
      <c r="X487" s="7">
        <f>Table_1[[#This Row],[Ship Date]]-Table_1[[#This Row],[Order Date]]</f>
        <v>1</v>
      </c>
      <c r="Y487" s="15">
        <v>-1963.752</v>
      </c>
      <c r="Z487" s="5">
        <v>5</v>
      </c>
      <c r="AA487" s="15">
        <v>837.64</v>
      </c>
      <c r="AB487" s="5">
        <v>87160</v>
      </c>
      <c r="AC487" s="5">
        <f>IF(COUNTIF($AB$2:AB487, AB487) = 1, 1, 0)</f>
        <v>0</v>
      </c>
      <c r="AD487" s="15">
        <f>'Formated Data'!$G487-'Formated Data'!$E487</f>
        <v>205.91</v>
      </c>
      <c r="AE487" s="5" t="str" cm="1">
        <f t="array" ref="AE487">_xlfn.IFS('Formated Data'!$Q487="Central","Chris",'Formated Data'!$Q487="East","Erin",'Formated Data'!$Q487="South","Sam",'Formated Data'!$Q487="West","William")</f>
        <v>Sam</v>
      </c>
    </row>
    <row r="488" spans="1:31" ht="15.75" customHeight="1" x14ac:dyDescent="0.45">
      <c r="A488" s="5">
        <v>1815</v>
      </c>
      <c r="B488" s="5">
        <f>IF(COUNTIF($A$2:A488, A488) = 1, 1, 0)</f>
        <v>1</v>
      </c>
      <c r="C488" s="5" t="s">
        <v>2477</v>
      </c>
      <c r="D488" s="5" t="s">
        <v>72</v>
      </c>
      <c r="E488" s="6">
        <v>0.06</v>
      </c>
      <c r="F488" s="6" t="str">
        <f>IF(Table_1[[#This Row],[Discount]] &gt; 0, "After Discount", " No Discount")</f>
        <v>After Discount</v>
      </c>
      <c r="G488" s="6">
        <v>90.97</v>
      </c>
      <c r="H488" s="6">
        <v>14</v>
      </c>
      <c r="I488" s="5" t="s">
        <v>119</v>
      </c>
      <c r="J488" s="5" t="s">
        <v>16</v>
      </c>
      <c r="K488" s="5" t="s">
        <v>7</v>
      </c>
      <c r="L488" s="5" t="s">
        <v>118</v>
      </c>
      <c r="M488" s="5" t="s">
        <v>152</v>
      </c>
      <c r="N488" s="5" t="s">
        <v>2249</v>
      </c>
      <c r="O488" s="6">
        <v>0.36</v>
      </c>
      <c r="P488" s="5" t="s">
        <v>3</v>
      </c>
      <c r="Q488" s="5" t="s">
        <v>21</v>
      </c>
      <c r="R488" s="5" t="s">
        <v>189</v>
      </c>
      <c r="S488" s="5" t="s">
        <v>2476</v>
      </c>
      <c r="T488" s="5">
        <v>39208</v>
      </c>
      <c r="U488" s="8">
        <v>42046</v>
      </c>
      <c r="V488" s="29" t="str">
        <f>TEXT(Table_1[[#This Row],[Order Date]], "DDD")</f>
        <v>Wed</v>
      </c>
      <c r="W488" s="8">
        <v>42047</v>
      </c>
      <c r="X488" s="7">
        <f>Table_1[[#This Row],[Ship Date]]-Table_1[[#This Row],[Order Date]]</f>
        <v>1</v>
      </c>
      <c r="Y488" s="15">
        <v>47.334000000000003</v>
      </c>
      <c r="Z488" s="5">
        <v>14</v>
      </c>
      <c r="AA488" s="15">
        <v>1263.3499999999999</v>
      </c>
      <c r="AB488" s="5">
        <v>90525</v>
      </c>
      <c r="AC488" s="5">
        <f>IF(COUNTIF($AB$2:AB488, AB488) = 1, 1, 0)</f>
        <v>1</v>
      </c>
      <c r="AD488" s="15">
        <f>'Formated Data'!$G488-'Formated Data'!$E488</f>
        <v>90.91</v>
      </c>
      <c r="AE488" s="5" t="str" cm="1">
        <f t="array" ref="AE488">_xlfn.IFS('Formated Data'!$Q488="Central","Chris",'Formated Data'!$Q488="East","Erin",'Formated Data'!$Q488="South","Sam",'Formated Data'!$Q488="West","William")</f>
        <v>Sam</v>
      </c>
    </row>
    <row r="489" spans="1:31" ht="15.75" customHeight="1" x14ac:dyDescent="0.45">
      <c r="A489" s="5">
        <v>757</v>
      </c>
      <c r="B489" s="5">
        <f>IF(COUNTIF($A$2:A489, A489) = 1, 1, 0)</f>
        <v>1</v>
      </c>
      <c r="C489" s="5" t="s">
        <v>2475</v>
      </c>
      <c r="D489" s="5" t="s">
        <v>10</v>
      </c>
      <c r="E489" s="6">
        <v>0.03</v>
      </c>
      <c r="F489" s="6" t="str">
        <f>IF(Table_1[[#This Row],[Discount]] &gt; 0, "After Discount", " No Discount")</f>
        <v>After Discount</v>
      </c>
      <c r="G489" s="6">
        <v>37.94</v>
      </c>
      <c r="H489" s="6">
        <v>5.08</v>
      </c>
      <c r="I489" s="5" t="s">
        <v>9</v>
      </c>
      <c r="J489" s="5" t="s">
        <v>16</v>
      </c>
      <c r="K489" s="5" t="s">
        <v>24</v>
      </c>
      <c r="L489" s="5" t="s">
        <v>38</v>
      </c>
      <c r="M489" s="5" t="s">
        <v>37</v>
      </c>
      <c r="N489" s="5" t="s">
        <v>1128</v>
      </c>
      <c r="O489" s="6">
        <v>0.38</v>
      </c>
      <c r="P489" s="5" t="s">
        <v>3</v>
      </c>
      <c r="Q489" s="5" t="s">
        <v>48</v>
      </c>
      <c r="R489" s="5" t="s">
        <v>47</v>
      </c>
      <c r="S489" s="5" t="s">
        <v>2029</v>
      </c>
      <c r="T489" s="5">
        <v>97062</v>
      </c>
      <c r="U489" s="8">
        <v>42046</v>
      </c>
      <c r="V489" s="29" t="str">
        <f>TEXT(Table_1[[#This Row],[Order Date]], "DDD")</f>
        <v>Wed</v>
      </c>
      <c r="W489" s="8">
        <v>42048</v>
      </c>
      <c r="X489" s="7">
        <f>Table_1[[#This Row],[Ship Date]]-Table_1[[#This Row],[Order Date]]</f>
        <v>2</v>
      </c>
      <c r="Y489" s="15">
        <v>-7.5244</v>
      </c>
      <c r="Z489" s="5">
        <v>1</v>
      </c>
      <c r="AA489" s="15">
        <v>39.97</v>
      </c>
      <c r="AB489" s="5">
        <v>90258</v>
      </c>
      <c r="AC489" s="5">
        <f>IF(COUNTIF($AB$2:AB489, AB489) = 1, 1, 0)</f>
        <v>1</v>
      </c>
      <c r="AD489" s="15">
        <f>'Formated Data'!$G489-'Formated Data'!$E489</f>
        <v>37.909999999999997</v>
      </c>
      <c r="AE489" s="5" t="str" cm="1">
        <f t="array" ref="AE489">_xlfn.IFS('Formated Data'!$Q489="Central","Chris",'Formated Data'!$Q489="East","Erin",'Formated Data'!$Q489="South","Sam",'Formated Data'!$Q489="West","William")</f>
        <v>William</v>
      </c>
    </row>
    <row r="490" spans="1:31" ht="15.75" customHeight="1" x14ac:dyDescent="0.45">
      <c r="A490" s="5">
        <v>16</v>
      </c>
      <c r="B490" s="5">
        <f>IF(COUNTIF($A$2:A490, A490) = 1, 1, 0)</f>
        <v>1</v>
      </c>
      <c r="C490" s="5" t="s">
        <v>2473</v>
      </c>
      <c r="D490" s="5" t="s">
        <v>56</v>
      </c>
      <c r="E490" s="6">
        <v>0.04</v>
      </c>
      <c r="F490" s="6" t="str">
        <f>IF(Table_1[[#This Row],[Discount]] &gt; 0, "After Discount", " No Discount")</f>
        <v>After Discount</v>
      </c>
      <c r="G490" s="6">
        <v>2.98</v>
      </c>
      <c r="H490" s="6">
        <v>1.58</v>
      </c>
      <c r="I490" s="5" t="s">
        <v>9</v>
      </c>
      <c r="J490" s="5" t="s">
        <v>51</v>
      </c>
      <c r="K490" s="5" t="s">
        <v>24</v>
      </c>
      <c r="L490" s="5" t="s">
        <v>61</v>
      </c>
      <c r="M490" s="5" t="s">
        <v>37</v>
      </c>
      <c r="N490" s="5" t="s">
        <v>2474</v>
      </c>
      <c r="O490" s="6">
        <v>0.39</v>
      </c>
      <c r="P490" s="5" t="s">
        <v>3</v>
      </c>
      <c r="Q490" s="5" t="s">
        <v>2</v>
      </c>
      <c r="R490" s="5" t="s">
        <v>1</v>
      </c>
      <c r="S490" s="5" t="s">
        <v>2471</v>
      </c>
      <c r="T490" s="5">
        <v>13210</v>
      </c>
      <c r="U490" s="8">
        <v>42047</v>
      </c>
      <c r="V490" s="29" t="str">
        <f>TEXT(Table_1[[#This Row],[Order Date]], "DDD")</f>
        <v>Thu</v>
      </c>
      <c r="W490" s="8">
        <v>42050</v>
      </c>
      <c r="X490" s="7">
        <f>Table_1[[#This Row],[Ship Date]]-Table_1[[#This Row],[Order Date]]</f>
        <v>3</v>
      </c>
      <c r="Y490" s="15">
        <v>2.63</v>
      </c>
      <c r="Z490" s="5">
        <v>6</v>
      </c>
      <c r="AA490" s="15">
        <v>18.8</v>
      </c>
      <c r="AB490" s="5">
        <v>86836</v>
      </c>
      <c r="AC490" s="5">
        <f>IF(COUNTIF($AB$2:AB490, AB490) = 1, 1, 0)</f>
        <v>1</v>
      </c>
      <c r="AD490" s="15">
        <f>'Formated Data'!$G490-'Formated Data'!$E490</f>
        <v>2.94</v>
      </c>
      <c r="AE490" s="5" t="str" cm="1">
        <f t="array" ref="AE490">_xlfn.IFS('Formated Data'!$Q490="Central","Chris",'Formated Data'!$Q490="East","Erin",'Formated Data'!$Q490="South","Sam",'Formated Data'!$Q490="West","William")</f>
        <v>Erin</v>
      </c>
    </row>
    <row r="491" spans="1:31" ht="15.75" customHeight="1" x14ac:dyDescent="0.45">
      <c r="A491" s="5">
        <v>16</v>
      </c>
      <c r="B491" s="5">
        <f>IF(COUNTIF($A$2:A491, A491) = 1, 1, 0)</f>
        <v>0</v>
      </c>
      <c r="C491" s="5" t="s">
        <v>2473</v>
      </c>
      <c r="D491" s="5" t="s">
        <v>56</v>
      </c>
      <c r="E491" s="6">
        <v>0.05</v>
      </c>
      <c r="F491" s="6" t="str">
        <f>IF(Table_1[[#This Row],[Discount]] &gt; 0, "After Discount", " No Discount")</f>
        <v>After Discount</v>
      </c>
      <c r="G491" s="6">
        <v>115.99</v>
      </c>
      <c r="H491" s="6">
        <v>2.5</v>
      </c>
      <c r="I491" s="5" t="s">
        <v>9</v>
      </c>
      <c r="J491" s="5" t="s">
        <v>51</v>
      </c>
      <c r="K491" s="5" t="s">
        <v>7</v>
      </c>
      <c r="L491" s="5" t="s">
        <v>6</v>
      </c>
      <c r="M491" s="5" t="s">
        <v>5</v>
      </c>
      <c r="N491" s="5" t="s">
        <v>2472</v>
      </c>
      <c r="O491" s="6">
        <v>0.55000000000000004</v>
      </c>
      <c r="P491" s="5" t="s">
        <v>3</v>
      </c>
      <c r="Q491" s="5" t="s">
        <v>2</v>
      </c>
      <c r="R491" s="5" t="s">
        <v>1</v>
      </c>
      <c r="S491" s="5" t="s">
        <v>2471</v>
      </c>
      <c r="T491" s="5">
        <v>13210</v>
      </c>
      <c r="U491" s="8">
        <v>42047</v>
      </c>
      <c r="V491" s="29" t="str">
        <f>TEXT(Table_1[[#This Row],[Order Date]], "DDD")</f>
        <v>Thu</v>
      </c>
      <c r="W491" s="8">
        <v>42049</v>
      </c>
      <c r="X491" s="7">
        <f>Table_1[[#This Row],[Ship Date]]-Table_1[[#This Row],[Order Date]]</f>
        <v>2</v>
      </c>
      <c r="Y491" s="15">
        <v>652.73310000000004</v>
      </c>
      <c r="Z491" s="5">
        <v>10</v>
      </c>
      <c r="AA491" s="15">
        <v>945.99</v>
      </c>
      <c r="AB491" s="5">
        <v>86836</v>
      </c>
      <c r="AC491" s="5">
        <f>IF(COUNTIF($AB$2:AB491, AB491) = 1, 1, 0)</f>
        <v>0</v>
      </c>
      <c r="AD491" s="15">
        <f>'Formated Data'!$G491-'Formated Data'!$E491</f>
        <v>115.94</v>
      </c>
      <c r="AE491" s="5" t="str" cm="1">
        <f t="array" ref="AE491">_xlfn.IFS('Formated Data'!$Q491="Central","Chris",'Formated Data'!$Q491="East","Erin",'Formated Data'!$Q491="South","Sam",'Formated Data'!$Q491="West","William")</f>
        <v>Erin</v>
      </c>
    </row>
    <row r="492" spans="1:31" ht="15.75" customHeight="1" x14ac:dyDescent="0.45">
      <c r="A492" s="5">
        <v>190</v>
      </c>
      <c r="B492" s="5">
        <f>IF(COUNTIF($A$2:A492, A492) = 1, 1, 0)</f>
        <v>1</v>
      </c>
      <c r="C492" s="5" t="s">
        <v>2470</v>
      </c>
      <c r="D492" s="5" t="s">
        <v>56</v>
      </c>
      <c r="E492" s="6">
        <v>0.1</v>
      </c>
      <c r="F492" s="6" t="str">
        <f>IF(Table_1[[#This Row],[Discount]] &gt; 0, "After Discount", " No Discount")</f>
        <v>After Discount</v>
      </c>
      <c r="G492" s="6">
        <v>58.1</v>
      </c>
      <c r="H492" s="6">
        <v>1.49</v>
      </c>
      <c r="I492" s="5" t="s">
        <v>9</v>
      </c>
      <c r="J492" s="5" t="s">
        <v>39</v>
      </c>
      <c r="K492" s="5" t="s">
        <v>24</v>
      </c>
      <c r="L492" s="5" t="s">
        <v>106</v>
      </c>
      <c r="M492" s="5" t="s">
        <v>5</v>
      </c>
      <c r="N492" s="5" t="s">
        <v>1432</v>
      </c>
      <c r="O492" s="6">
        <v>0.38</v>
      </c>
      <c r="P492" s="5" t="s">
        <v>3</v>
      </c>
      <c r="Q492" s="5" t="s">
        <v>70</v>
      </c>
      <c r="R492" s="5" t="s">
        <v>260</v>
      </c>
      <c r="S492" s="5" t="s">
        <v>2469</v>
      </c>
      <c r="T492" s="5">
        <v>60004</v>
      </c>
      <c r="U492" s="8">
        <v>42047</v>
      </c>
      <c r="V492" s="29" t="str">
        <f>TEXT(Table_1[[#This Row],[Order Date]], "DDD")</f>
        <v>Thu</v>
      </c>
      <c r="W492" s="8">
        <v>42048</v>
      </c>
      <c r="X492" s="7">
        <f>Table_1[[#This Row],[Ship Date]]-Table_1[[#This Row],[Order Date]]</f>
        <v>1</v>
      </c>
      <c r="Y492" s="15">
        <v>113.6499</v>
      </c>
      <c r="Z492" s="5">
        <v>3</v>
      </c>
      <c r="AA492" s="15">
        <v>164.71</v>
      </c>
      <c r="AB492" s="5">
        <v>89092</v>
      </c>
      <c r="AC492" s="5">
        <f>IF(COUNTIF($AB$2:AB492, AB492) = 1, 1, 0)</f>
        <v>1</v>
      </c>
      <c r="AD492" s="15">
        <f>'Formated Data'!$G492-'Formated Data'!$E492</f>
        <v>58</v>
      </c>
      <c r="AE492" s="5" t="str" cm="1">
        <f t="array" ref="AE492">_xlfn.IFS('Formated Data'!$Q492="Central","Chris",'Formated Data'!$Q492="East","Erin",'Formated Data'!$Q492="South","Sam",'Formated Data'!$Q492="West","William")</f>
        <v>Chris</v>
      </c>
    </row>
    <row r="493" spans="1:31" ht="15.75" customHeight="1" x14ac:dyDescent="0.45">
      <c r="A493" s="5">
        <v>191</v>
      </c>
      <c r="B493" s="5">
        <f>IF(COUNTIF($A$2:A493, A493) = 1, 1, 0)</f>
        <v>1</v>
      </c>
      <c r="C493" s="5" t="s">
        <v>1663</v>
      </c>
      <c r="D493" s="5" t="s">
        <v>56</v>
      </c>
      <c r="E493" s="6">
        <v>0.01</v>
      </c>
      <c r="F493" s="6" t="str">
        <f>IF(Table_1[[#This Row],[Discount]] &gt; 0, "After Discount", " No Discount")</f>
        <v>After Discount</v>
      </c>
      <c r="G493" s="6">
        <v>80.48</v>
      </c>
      <c r="H493" s="6">
        <v>4.5</v>
      </c>
      <c r="I493" s="5" t="s">
        <v>9</v>
      </c>
      <c r="J493" s="5" t="s">
        <v>39</v>
      </c>
      <c r="K493" s="5" t="s">
        <v>24</v>
      </c>
      <c r="L493" s="5" t="s">
        <v>45</v>
      </c>
      <c r="M493" s="5" t="s">
        <v>5</v>
      </c>
      <c r="N493" s="5" t="s">
        <v>2468</v>
      </c>
      <c r="O493" s="6">
        <v>0.55000000000000004</v>
      </c>
      <c r="P493" s="5" t="s">
        <v>3</v>
      </c>
      <c r="Q493" s="5" t="s">
        <v>70</v>
      </c>
      <c r="R493" s="5" t="s">
        <v>260</v>
      </c>
      <c r="S493" s="5" t="s">
        <v>943</v>
      </c>
      <c r="T493" s="5">
        <v>60505</v>
      </c>
      <c r="U493" s="8">
        <v>42047</v>
      </c>
      <c r="V493" s="29" t="str">
        <f>TEXT(Table_1[[#This Row],[Order Date]], "DDD")</f>
        <v>Thu</v>
      </c>
      <c r="W493" s="8">
        <v>42050</v>
      </c>
      <c r="X493" s="7">
        <f>Table_1[[#This Row],[Ship Date]]-Table_1[[#This Row],[Order Date]]</f>
        <v>3</v>
      </c>
      <c r="Y493" s="15">
        <v>-35.474400000000003</v>
      </c>
      <c r="Z493" s="5">
        <v>1</v>
      </c>
      <c r="AA493" s="15">
        <v>79.680000000000007</v>
      </c>
      <c r="AB493" s="5">
        <v>89092</v>
      </c>
      <c r="AC493" s="5">
        <f>IF(COUNTIF($AB$2:AB493, AB493) = 1, 1, 0)</f>
        <v>0</v>
      </c>
      <c r="AD493" s="15">
        <f>'Formated Data'!$G493-'Formated Data'!$E493</f>
        <v>80.47</v>
      </c>
      <c r="AE493" s="5" t="str" cm="1">
        <f t="array" ref="AE493">_xlfn.IFS('Formated Data'!$Q493="Central","Chris",'Formated Data'!$Q493="East","Erin",'Formated Data'!$Q493="South","Sam",'Formated Data'!$Q493="West","William")</f>
        <v>Chris</v>
      </c>
    </row>
    <row r="494" spans="1:31" ht="15.75" customHeight="1" x14ac:dyDescent="0.45">
      <c r="A494" s="5">
        <v>3046</v>
      </c>
      <c r="B494" s="5">
        <f>IF(COUNTIF($A$2:A494, A494) = 1, 1, 0)</f>
        <v>1</v>
      </c>
      <c r="C494" s="5" t="s">
        <v>2467</v>
      </c>
      <c r="D494" s="5" t="s">
        <v>56</v>
      </c>
      <c r="E494" s="6">
        <v>0.05</v>
      </c>
      <c r="F494" s="6" t="str">
        <f>IF(Table_1[[#This Row],[Discount]] &gt; 0, "After Discount", " No Discount")</f>
        <v>After Discount</v>
      </c>
      <c r="G494" s="6">
        <v>120.98</v>
      </c>
      <c r="H494" s="6">
        <v>30</v>
      </c>
      <c r="I494" s="5" t="s">
        <v>119</v>
      </c>
      <c r="J494" s="5" t="s">
        <v>51</v>
      </c>
      <c r="K494" s="5" t="s">
        <v>29</v>
      </c>
      <c r="L494" s="5" t="s">
        <v>153</v>
      </c>
      <c r="M494" s="5" t="s">
        <v>152</v>
      </c>
      <c r="N494" s="5" t="s">
        <v>745</v>
      </c>
      <c r="O494" s="6">
        <v>0.64</v>
      </c>
      <c r="P494" s="5" t="s">
        <v>3</v>
      </c>
      <c r="Q494" s="5" t="s">
        <v>70</v>
      </c>
      <c r="R494" s="5" t="s">
        <v>379</v>
      </c>
      <c r="S494" s="5" t="s">
        <v>2466</v>
      </c>
      <c r="T494" s="5">
        <v>66209</v>
      </c>
      <c r="U494" s="8">
        <v>42047</v>
      </c>
      <c r="V494" s="29" t="str">
        <f>TEXT(Table_1[[#This Row],[Order Date]], "DDD")</f>
        <v>Thu</v>
      </c>
      <c r="W494" s="8">
        <v>42049</v>
      </c>
      <c r="X494" s="7">
        <f>Table_1[[#This Row],[Ship Date]]-Table_1[[#This Row],[Order Date]]</f>
        <v>2</v>
      </c>
      <c r="Y494" s="15">
        <v>-78.759200000000007</v>
      </c>
      <c r="Z494" s="5">
        <v>2</v>
      </c>
      <c r="AA494" s="15">
        <v>251.06</v>
      </c>
      <c r="AB494" s="5">
        <v>86103</v>
      </c>
      <c r="AC494" s="5">
        <f>IF(COUNTIF($AB$2:AB494, AB494) = 1, 1, 0)</f>
        <v>1</v>
      </c>
      <c r="AD494" s="15">
        <f>'Formated Data'!$G494-'Formated Data'!$E494</f>
        <v>120.93</v>
      </c>
      <c r="AE494" s="5" t="str" cm="1">
        <f t="array" ref="AE494">_xlfn.IFS('Formated Data'!$Q494="Central","Chris",'Formated Data'!$Q494="East","Erin",'Formated Data'!$Q494="South","Sam",'Formated Data'!$Q494="West","William")</f>
        <v>Chris</v>
      </c>
    </row>
    <row r="495" spans="1:31" ht="15.75" customHeight="1" x14ac:dyDescent="0.45">
      <c r="A495" s="5">
        <v>954</v>
      </c>
      <c r="B495" s="5">
        <f>IF(COUNTIF($A$2:A495, A495) = 1, 1, 0)</f>
        <v>1</v>
      </c>
      <c r="C495" s="5" t="s">
        <v>2465</v>
      </c>
      <c r="D495" s="5" t="s">
        <v>30</v>
      </c>
      <c r="E495" s="6">
        <v>0.1</v>
      </c>
      <c r="F495" s="6" t="str">
        <f>IF(Table_1[[#This Row],[Discount]] &gt; 0, "After Discount", " No Discount")</f>
        <v>After Discount</v>
      </c>
      <c r="G495" s="6">
        <v>7.31</v>
      </c>
      <c r="H495" s="6">
        <v>0.49</v>
      </c>
      <c r="I495" s="5" t="s">
        <v>9</v>
      </c>
      <c r="J495" s="5" t="s">
        <v>51</v>
      </c>
      <c r="K495" s="5" t="s">
        <v>24</v>
      </c>
      <c r="L495" s="5" t="s">
        <v>144</v>
      </c>
      <c r="M495" s="5" t="s">
        <v>5</v>
      </c>
      <c r="N495" s="5" t="s">
        <v>2414</v>
      </c>
      <c r="O495" s="6">
        <v>0.38</v>
      </c>
      <c r="P495" s="5" t="s">
        <v>3</v>
      </c>
      <c r="Q495" s="5" t="s">
        <v>70</v>
      </c>
      <c r="R495" s="5" t="s">
        <v>69</v>
      </c>
      <c r="S495" s="5" t="s">
        <v>2463</v>
      </c>
      <c r="T495" s="5">
        <v>75067</v>
      </c>
      <c r="U495" s="8">
        <v>42047</v>
      </c>
      <c r="V495" s="29" t="str">
        <f>TEXT(Table_1[[#This Row],[Order Date]], "DDD")</f>
        <v>Thu</v>
      </c>
      <c r="W495" s="8">
        <v>42056</v>
      </c>
      <c r="X495" s="7">
        <f>Table_1[[#This Row],[Ship Date]]-Table_1[[#This Row],[Order Date]]</f>
        <v>9</v>
      </c>
      <c r="Y495" s="15">
        <v>19.064699999999998</v>
      </c>
      <c r="Z495" s="5">
        <v>4</v>
      </c>
      <c r="AA495" s="15">
        <v>27.63</v>
      </c>
      <c r="AB495" s="5">
        <v>90771</v>
      </c>
      <c r="AC495" s="5">
        <f>IF(COUNTIF($AB$2:AB495, AB495) = 1, 1, 0)</f>
        <v>1</v>
      </c>
      <c r="AD495" s="15">
        <f>'Formated Data'!$G495-'Formated Data'!$E495</f>
        <v>7.21</v>
      </c>
      <c r="AE495" s="5" t="str" cm="1">
        <f t="array" ref="AE495">_xlfn.IFS('Formated Data'!$Q495="Central","Chris",'Formated Data'!$Q495="East","Erin",'Formated Data'!$Q495="South","Sam",'Formated Data'!$Q495="West","William")</f>
        <v>Chris</v>
      </c>
    </row>
    <row r="496" spans="1:31" ht="15.75" customHeight="1" x14ac:dyDescent="0.45">
      <c r="A496" s="5">
        <v>954</v>
      </c>
      <c r="B496" s="5">
        <f>IF(COUNTIF($A$2:A496, A496) = 1, 1, 0)</f>
        <v>0</v>
      </c>
      <c r="C496" s="5" t="s">
        <v>2465</v>
      </c>
      <c r="D496" s="5" t="s">
        <v>30</v>
      </c>
      <c r="E496" s="6">
        <v>0.08</v>
      </c>
      <c r="F496" s="6" t="str">
        <f>IF(Table_1[[#This Row],[Discount]] &gt; 0, "After Discount", " No Discount")</f>
        <v>After Discount</v>
      </c>
      <c r="G496" s="6">
        <v>6.7</v>
      </c>
      <c r="H496" s="6">
        <v>1.56</v>
      </c>
      <c r="I496" s="5" t="s">
        <v>9</v>
      </c>
      <c r="J496" s="5" t="s">
        <v>51</v>
      </c>
      <c r="K496" s="5" t="s">
        <v>24</v>
      </c>
      <c r="L496" s="5" t="s">
        <v>79</v>
      </c>
      <c r="M496" s="5" t="s">
        <v>37</v>
      </c>
      <c r="N496" s="5" t="s">
        <v>2464</v>
      </c>
      <c r="O496" s="6">
        <v>0.52</v>
      </c>
      <c r="P496" s="5" t="s">
        <v>3</v>
      </c>
      <c r="Q496" s="5" t="s">
        <v>70</v>
      </c>
      <c r="R496" s="5" t="s">
        <v>69</v>
      </c>
      <c r="S496" s="5" t="s">
        <v>2463</v>
      </c>
      <c r="T496" s="5">
        <v>75067</v>
      </c>
      <c r="U496" s="8">
        <v>42047</v>
      </c>
      <c r="V496" s="29" t="str">
        <f>TEXT(Table_1[[#This Row],[Order Date]], "DDD")</f>
        <v>Thu</v>
      </c>
      <c r="W496" s="8">
        <v>42047</v>
      </c>
      <c r="X496" s="7">
        <f>Table_1[[#This Row],[Ship Date]]-Table_1[[#This Row],[Order Date]]</f>
        <v>0</v>
      </c>
      <c r="Y496" s="15">
        <v>10.56</v>
      </c>
      <c r="Z496" s="5">
        <v>5</v>
      </c>
      <c r="AA496" s="15">
        <v>31.21</v>
      </c>
      <c r="AB496" s="5">
        <v>90771</v>
      </c>
      <c r="AC496" s="5">
        <f>IF(COUNTIF($AB$2:AB496, AB496) = 1, 1, 0)</f>
        <v>0</v>
      </c>
      <c r="AD496" s="15">
        <f>'Formated Data'!$G496-'Formated Data'!$E496</f>
        <v>6.62</v>
      </c>
      <c r="AE496" s="5" t="str" cm="1">
        <f t="array" ref="AE496">_xlfn.IFS('Formated Data'!$Q496="Central","Chris",'Formated Data'!$Q496="East","Erin",'Formated Data'!$Q496="South","Sam",'Formated Data'!$Q496="West","William")</f>
        <v>Chris</v>
      </c>
    </row>
    <row r="497" spans="1:31" ht="15.75" customHeight="1" x14ac:dyDescent="0.45">
      <c r="A497" s="5">
        <v>1743</v>
      </c>
      <c r="B497" s="5">
        <f>IF(COUNTIF($A$2:A497, A497) = 1, 1, 0)</f>
        <v>1</v>
      </c>
      <c r="C497" s="5" t="s">
        <v>2462</v>
      </c>
      <c r="D497" s="5" t="s">
        <v>72</v>
      </c>
      <c r="E497" s="6">
        <v>0</v>
      </c>
      <c r="F497" s="6" t="str">
        <f>IF(Table_1[[#This Row],[Discount]] &gt; 0, "After Discount", " No Discount")</f>
        <v xml:space="preserve"> No Discount</v>
      </c>
      <c r="G497" s="6">
        <v>55.99</v>
      </c>
      <c r="H497" s="6">
        <v>2.5</v>
      </c>
      <c r="I497" s="5" t="s">
        <v>9</v>
      </c>
      <c r="J497" s="5" t="s">
        <v>8</v>
      </c>
      <c r="K497" s="5" t="s">
        <v>7</v>
      </c>
      <c r="L497" s="5" t="s">
        <v>6</v>
      </c>
      <c r="M497" s="5" t="s">
        <v>50</v>
      </c>
      <c r="N497" s="5" t="s">
        <v>2461</v>
      </c>
      <c r="O497" s="6">
        <v>0.83</v>
      </c>
      <c r="P497" s="5" t="s">
        <v>3</v>
      </c>
      <c r="Q497" s="5" t="s">
        <v>70</v>
      </c>
      <c r="R497" s="5" t="s">
        <v>69</v>
      </c>
      <c r="S497" s="5" t="s">
        <v>443</v>
      </c>
      <c r="T497" s="5">
        <v>77546</v>
      </c>
      <c r="U497" s="8">
        <v>42047</v>
      </c>
      <c r="V497" s="29" t="str">
        <f>TEXT(Table_1[[#This Row],[Order Date]], "DDD")</f>
        <v>Thu</v>
      </c>
      <c r="W497" s="8">
        <v>42049</v>
      </c>
      <c r="X497" s="7">
        <f>Table_1[[#This Row],[Ship Date]]-Table_1[[#This Row],[Order Date]]</f>
        <v>2</v>
      </c>
      <c r="Y497" s="15">
        <v>-121.05808</v>
      </c>
      <c r="Z497" s="5">
        <v>1</v>
      </c>
      <c r="AA497" s="15">
        <v>52.1</v>
      </c>
      <c r="AB497" s="5">
        <v>91025</v>
      </c>
      <c r="AC497" s="5">
        <f>IF(COUNTIF($AB$2:AB497, AB497) = 1, 1, 0)</f>
        <v>1</v>
      </c>
      <c r="AD497" s="15">
        <f>'Formated Data'!$G497-'Formated Data'!$E497</f>
        <v>55.99</v>
      </c>
      <c r="AE497" s="5" t="str" cm="1">
        <f t="array" ref="AE497">_xlfn.IFS('Formated Data'!$Q497="Central","Chris",'Formated Data'!$Q497="East","Erin",'Formated Data'!$Q497="South","Sam",'Formated Data'!$Q497="West","William")</f>
        <v>Chris</v>
      </c>
    </row>
    <row r="498" spans="1:31" ht="15.75" customHeight="1" x14ac:dyDescent="0.45">
      <c r="A498" s="5">
        <v>2553</v>
      </c>
      <c r="B498" s="5">
        <f>IF(COUNTIF($A$2:A498, A498) = 1, 1, 0)</f>
        <v>1</v>
      </c>
      <c r="C498" s="5" t="s">
        <v>2460</v>
      </c>
      <c r="D498" s="5" t="s">
        <v>72</v>
      </c>
      <c r="E498" s="6">
        <v>0.03</v>
      </c>
      <c r="F498" s="6" t="str">
        <f>IF(Table_1[[#This Row],[Discount]] &gt; 0, "After Discount", " No Discount")</f>
        <v>After Discount</v>
      </c>
      <c r="G498" s="6">
        <v>12.53</v>
      </c>
      <c r="H498" s="6">
        <v>7.17</v>
      </c>
      <c r="I498" s="5" t="s">
        <v>9</v>
      </c>
      <c r="J498" s="5" t="s">
        <v>16</v>
      </c>
      <c r="K498" s="5" t="s">
        <v>24</v>
      </c>
      <c r="L498" s="5" t="s">
        <v>106</v>
      </c>
      <c r="M498" s="5" t="s">
        <v>5</v>
      </c>
      <c r="N498" s="5" t="s">
        <v>2459</v>
      </c>
      <c r="O498" s="6">
        <v>0.38</v>
      </c>
      <c r="P498" s="5" t="s">
        <v>3</v>
      </c>
      <c r="Q498" s="5" t="s">
        <v>70</v>
      </c>
      <c r="R498" s="5" t="s">
        <v>147</v>
      </c>
      <c r="S498" s="5" t="s">
        <v>2458</v>
      </c>
      <c r="T498" s="5">
        <v>53142</v>
      </c>
      <c r="U498" s="8">
        <v>42047</v>
      </c>
      <c r="V498" s="29" t="str">
        <f>TEXT(Table_1[[#This Row],[Order Date]], "DDD")</f>
        <v>Thu</v>
      </c>
      <c r="W498" s="8">
        <v>42048</v>
      </c>
      <c r="X498" s="7">
        <f>Table_1[[#This Row],[Ship Date]]-Table_1[[#This Row],[Order Date]]</f>
        <v>1</v>
      </c>
      <c r="Y498" s="15">
        <v>-20.320499999999999</v>
      </c>
      <c r="Z498" s="5">
        <v>1</v>
      </c>
      <c r="AA498" s="15">
        <v>19.32</v>
      </c>
      <c r="AB498" s="5">
        <v>86528</v>
      </c>
      <c r="AC498" s="5">
        <f>IF(COUNTIF($AB$2:AB498, AB498) = 1, 1, 0)</f>
        <v>1</v>
      </c>
      <c r="AD498" s="15">
        <f>'Formated Data'!$G498-'Formated Data'!$E498</f>
        <v>12.5</v>
      </c>
      <c r="AE498" s="5" t="str" cm="1">
        <f t="array" ref="AE498">_xlfn.IFS('Formated Data'!$Q498="Central","Chris",'Formated Data'!$Q498="East","Erin",'Formated Data'!$Q498="South","Sam",'Formated Data'!$Q498="West","William")</f>
        <v>Chris</v>
      </c>
    </row>
    <row r="499" spans="1:31" ht="15.75" customHeight="1" x14ac:dyDescent="0.45">
      <c r="A499" s="5">
        <v>3324</v>
      </c>
      <c r="B499" s="5">
        <f>IF(COUNTIF($A$2:A499, A499) = 1, 1, 0)</f>
        <v>1</v>
      </c>
      <c r="C499" s="5" t="s">
        <v>2457</v>
      </c>
      <c r="D499" s="5" t="s">
        <v>72</v>
      </c>
      <c r="E499" s="6">
        <v>0.05</v>
      </c>
      <c r="F499" s="6" t="str">
        <f>IF(Table_1[[#This Row],[Discount]] &gt; 0, "After Discount", " No Discount")</f>
        <v>After Discount</v>
      </c>
      <c r="G499" s="6">
        <v>6.48</v>
      </c>
      <c r="H499" s="6">
        <v>8.19</v>
      </c>
      <c r="I499" s="5" t="s">
        <v>9</v>
      </c>
      <c r="J499" s="5" t="s">
        <v>8</v>
      </c>
      <c r="K499" s="5" t="s">
        <v>24</v>
      </c>
      <c r="L499" s="5" t="s">
        <v>38</v>
      </c>
      <c r="M499" s="5" t="s">
        <v>5</v>
      </c>
      <c r="N499" s="5" t="s">
        <v>2456</v>
      </c>
      <c r="O499" s="6">
        <v>0.37</v>
      </c>
      <c r="P499" s="5" t="s">
        <v>3</v>
      </c>
      <c r="Q499" s="5" t="s">
        <v>48</v>
      </c>
      <c r="R499" s="5" t="s">
        <v>95</v>
      </c>
      <c r="S499" s="5" t="s">
        <v>2455</v>
      </c>
      <c r="T499" s="5">
        <v>85335</v>
      </c>
      <c r="U499" s="8">
        <v>42047</v>
      </c>
      <c r="V499" s="29" t="str">
        <f>TEXT(Table_1[[#This Row],[Order Date]], "DDD")</f>
        <v>Thu</v>
      </c>
      <c r="W499" s="8">
        <v>42050</v>
      </c>
      <c r="X499" s="7">
        <f>Table_1[[#This Row],[Ship Date]]-Table_1[[#This Row],[Order Date]]</f>
        <v>3</v>
      </c>
      <c r="Y499" s="15">
        <v>-164.18</v>
      </c>
      <c r="Z499" s="5">
        <v>9</v>
      </c>
      <c r="AA499" s="15">
        <v>58.5</v>
      </c>
      <c r="AB499" s="5">
        <v>90985</v>
      </c>
      <c r="AC499" s="5">
        <f>IF(COUNTIF($AB$2:AB499, AB499) = 1, 1, 0)</f>
        <v>1</v>
      </c>
      <c r="AD499" s="15">
        <f>'Formated Data'!$G499-'Formated Data'!$E499</f>
        <v>6.4300000000000006</v>
      </c>
      <c r="AE499" s="5" t="str" cm="1">
        <f t="array" ref="AE499">_xlfn.IFS('Formated Data'!$Q499="Central","Chris",'Formated Data'!$Q499="East","Erin",'Formated Data'!$Q499="South","Sam",'Formated Data'!$Q499="West","William")</f>
        <v>William</v>
      </c>
    </row>
    <row r="500" spans="1:31" ht="15.75" customHeight="1" x14ac:dyDescent="0.45">
      <c r="A500" s="5">
        <v>3369</v>
      </c>
      <c r="B500" s="5">
        <f>IF(COUNTIF($A$2:A500, A500) = 1, 1, 0)</f>
        <v>1</v>
      </c>
      <c r="C500" s="5" t="s">
        <v>2454</v>
      </c>
      <c r="D500" s="5" t="s">
        <v>72</v>
      </c>
      <c r="E500" s="6">
        <v>0.06</v>
      </c>
      <c r="F500" s="6" t="str">
        <f>IF(Table_1[[#This Row],[Discount]] &gt; 0, "After Discount", " No Discount")</f>
        <v>After Discount</v>
      </c>
      <c r="G500" s="6">
        <v>7.1</v>
      </c>
      <c r="H500" s="6">
        <v>6.05</v>
      </c>
      <c r="I500" s="5" t="s">
        <v>9</v>
      </c>
      <c r="J500" s="5" t="s">
        <v>16</v>
      </c>
      <c r="K500" s="5" t="s">
        <v>24</v>
      </c>
      <c r="L500" s="5" t="s">
        <v>106</v>
      </c>
      <c r="M500" s="5" t="s">
        <v>5</v>
      </c>
      <c r="N500" s="5" t="s">
        <v>198</v>
      </c>
      <c r="O500" s="6">
        <v>0.39</v>
      </c>
      <c r="P500" s="5" t="s">
        <v>3</v>
      </c>
      <c r="Q500" s="5" t="s">
        <v>2</v>
      </c>
      <c r="R500" s="5" t="s">
        <v>13</v>
      </c>
      <c r="S500" s="5" t="s">
        <v>1993</v>
      </c>
      <c r="T500" s="5">
        <v>43081</v>
      </c>
      <c r="U500" s="8">
        <v>42047</v>
      </c>
      <c r="V500" s="29" t="str">
        <f>TEXT(Table_1[[#This Row],[Order Date]], "DDD")</f>
        <v>Thu</v>
      </c>
      <c r="W500" s="8">
        <v>42048</v>
      </c>
      <c r="X500" s="7">
        <f>Table_1[[#This Row],[Ship Date]]-Table_1[[#This Row],[Order Date]]</f>
        <v>1</v>
      </c>
      <c r="Y500" s="15">
        <v>-42.170499999999997</v>
      </c>
      <c r="Z500" s="5">
        <v>4</v>
      </c>
      <c r="AA500" s="15">
        <v>29.99</v>
      </c>
      <c r="AB500" s="5">
        <v>90500</v>
      </c>
      <c r="AC500" s="5">
        <f>IF(COUNTIF($AB$2:AB500, AB500) = 1, 1, 0)</f>
        <v>1</v>
      </c>
      <c r="AD500" s="15">
        <f>'Formated Data'!$G500-'Formated Data'!$E500</f>
        <v>7.04</v>
      </c>
      <c r="AE500" s="5" t="str" cm="1">
        <f t="array" ref="AE500">_xlfn.IFS('Formated Data'!$Q500="Central","Chris",'Formated Data'!$Q500="East","Erin",'Formated Data'!$Q500="South","Sam",'Formated Data'!$Q500="West","William")</f>
        <v>Erin</v>
      </c>
    </row>
    <row r="501" spans="1:31" ht="15.75" customHeight="1" x14ac:dyDescent="0.45">
      <c r="A501" s="5">
        <v>1298</v>
      </c>
      <c r="B501" s="5">
        <f>IF(COUNTIF($A$2:A501, A501) = 1, 1, 0)</f>
        <v>1</v>
      </c>
      <c r="C501" s="5" t="s">
        <v>2453</v>
      </c>
      <c r="D501" s="5" t="s">
        <v>10</v>
      </c>
      <c r="E501" s="6">
        <v>0.04</v>
      </c>
      <c r="F501" s="6" t="str">
        <f>IF(Table_1[[#This Row],[Discount]] &gt; 0, "After Discount", " No Discount")</f>
        <v>After Discount</v>
      </c>
      <c r="G501" s="6">
        <v>150.97999999999999</v>
      </c>
      <c r="H501" s="6">
        <v>13.99</v>
      </c>
      <c r="I501" s="5" t="s">
        <v>9</v>
      </c>
      <c r="J501" s="5" t="s">
        <v>16</v>
      </c>
      <c r="K501" s="5" t="s">
        <v>7</v>
      </c>
      <c r="L501" s="5" t="s">
        <v>118</v>
      </c>
      <c r="M501" s="5" t="s">
        <v>97</v>
      </c>
      <c r="N501" s="5" t="s">
        <v>234</v>
      </c>
      <c r="O501" s="6">
        <v>0.38</v>
      </c>
      <c r="P501" s="5" t="s">
        <v>3</v>
      </c>
      <c r="Q501" s="5" t="s">
        <v>70</v>
      </c>
      <c r="R501" s="5" t="s">
        <v>69</v>
      </c>
      <c r="S501" s="5" t="s">
        <v>2399</v>
      </c>
      <c r="T501" s="5">
        <v>75482</v>
      </c>
      <c r="U501" s="8">
        <v>42047</v>
      </c>
      <c r="V501" s="29" t="str">
        <f>TEXT(Table_1[[#This Row],[Order Date]], "DDD")</f>
        <v>Thu</v>
      </c>
      <c r="W501" s="8">
        <v>42050</v>
      </c>
      <c r="X501" s="7">
        <f>Table_1[[#This Row],[Ship Date]]-Table_1[[#This Row],[Order Date]]</f>
        <v>3</v>
      </c>
      <c r="Y501" s="15">
        <v>606.05460000000005</v>
      </c>
      <c r="Z501" s="5">
        <v>6</v>
      </c>
      <c r="AA501" s="15">
        <v>878.34</v>
      </c>
      <c r="AB501" s="5">
        <v>90662</v>
      </c>
      <c r="AC501" s="5">
        <f>IF(COUNTIF($AB$2:AB501, AB501) = 1, 1, 0)</f>
        <v>1</v>
      </c>
      <c r="AD501" s="15">
        <f>'Formated Data'!$G501-'Formated Data'!$E501</f>
        <v>150.94</v>
      </c>
      <c r="AE501" s="5" t="str" cm="1">
        <f t="array" ref="AE501">_xlfn.IFS('Formated Data'!$Q501="Central","Chris",'Formated Data'!$Q501="East","Erin",'Formated Data'!$Q501="South","Sam",'Formated Data'!$Q501="West","William")</f>
        <v>Chris</v>
      </c>
    </row>
    <row r="502" spans="1:31" ht="15.75" customHeight="1" x14ac:dyDescent="0.45">
      <c r="A502" s="5">
        <v>1298</v>
      </c>
      <c r="B502" s="5">
        <f>IF(COUNTIF($A$2:A502, A502) = 1, 1, 0)</f>
        <v>0</v>
      </c>
      <c r="C502" s="5" t="s">
        <v>2453</v>
      </c>
      <c r="D502" s="5" t="s">
        <v>10</v>
      </c>
      <c r="E502" s="6">
        <v>0.04</v>
      </c>
      <c r="F502" s="6" t="str">
        <f>IF(Table_1[[#This Row],[Discount]] &gt; 0, "After Discount", " No Discount")</f>
        <v>After Discount</v>
      </c>
      <c r="G502" s="6">
        <v>176.19</v>
      </c>
      <c r="H502" s="6">
        <v>11.87</v>
      </c>
      <c r="I502" s="5" t="s">
        <v>9</v>
      </c>
      <c r="J502" s="5" t="s">
        <v>16</v>
      </c>
      <c r="K502" s="5" t="s">
        <v>24</v>
      </c>
      <c r="L502" s="5" t="s">
        <v>23</v>
      </c>
      <c r="M502" s="5" t="s">
        <v>5</v>
      </c>
      <c r="N502" s="5" t="s">
        <v>2452</v>
      </c>
      <c r="O502" s="6">
        <v>0.62</v>
      </c>
      <c r="P502" s="5" t="s">
        <v>3</v>
      </c>
      <c r="Q502" s="5" t="s">
        <v>70</v>
      </c>
      <c r="R502" s="5" t="s">
        <v>69</v>
      </c>
      <c r="S502" s="5" t="s">
        <v>2399</v>
      </c>
      <c r="T502" s="5">
        <v>75482</v>
      </c>
      <c r="U502" s="8">
        <v>42047</v>
      </c>
      <c r="V502" s="29" t="str">
        <f>TEXT(Table_1[[#This Row],[Order Date]], "DDD")</f>
        <v>Thu</v>
      </c>
      <c r="W502" s="8">
        <v>42049</v>
      </c>
      <c r="X502" s="7">
        <f>Table_1[[#This Row],[Ship Date]]-Table_1[[#This Row],[Order Date]]</f>
        <v>2</v>
      </c>
      <c r="Y502" s="15">
        <v>320.10000000000002</v>
      </c>
      <c r="Z502" s="5">
        <v>4</v>
      </c>
      <c r="AA502" s="15">
        <v>676.57</v>
      </c>
      <c r="AB502" s="5">
        <v>90662</v>
      </c>
      <c r="AC502" s="5">
        <f>IF(COUNTIF($AB$2:AB502, AB502) = 1, 1, 0)</f>
        <v>0</v>
      </c>
      <c r="AD502" s="15">
        <f>'Formated Data'!$G502-'Formated Data'!$E502</f>
        <v>176.15</v>
      </c>
      <c r="AE502" s="5" t="str" cm="1">
        <f t="array" ref="AE502">_xlfn.IFS('Formated Data'!$Q502="Central","Chris",'Formated Data'!$Q502="East","Erin",'Formated Data'!$Q502="South","Sam",'Formated Data'!$Q502="West","William")</f>
        <v>Chris</v>
      </c>
    </row>
    <row r="503" spans="1:31" ht="15.75" customHeight="1" x14ac:dyDescent="0.45">
      <c r="A503" s="5">
        <v>2020</v>
      </c>
      <c r="B503" s="5">
        <f>IF(COUNTIF($A$2:A503, A503) = 1, 1, 0)</f>
        <v>1</v>
      </c>
      <c r="C503" s="5" t="s">
        <v>2451</v>
      </c>
      <c r="D503" s="5" t="s">
        <v>123</v>
      </c>
      <c r="E503" s="6">
        <v>0.02</v>
      </c>
      <c r="F503" s="6" t="str">
        <f>IF(Table_1[[#This Row],[Discount]] &gt; 0, "After Discount", " No Discount")</f>
        <v>After Discount</v>
      </c>
      <c r="G503" s="6">
        <v>120.98</v>
      </c>
      <c r="H503" s="6">
        <v>58.64</v>
      </c>
      <c r="I503" s="5" t="s">
        <v>119</v>
      </c>
      <c r="J503" s="5" t="s">
        <v>16</v>
      </c>
      <c r="K503" s="5" t="s">
        <v>29</v>
      </c>
      <c r="L503" s="5" t="s">
        <v>130</v>
      </c>
      <c r="M503" s="5" t="s">
        <v>117</v>
      </c>
      <c r="N503" s="5" t="s">
        <v>2450</v>
      </c>
      <c r="O503" s="6">
        <v>0.75</v>
      </c>
      <c r="P503" s="5" t="s">
        <v>3</v>
      </c>
      <c r="Q503" s="5" t="s">
        <v>2</v>
      </c>
      <c r="R503" s="5" t="s">
        <v>247</v>
      </c>
      <c r="S503" s="5" t="s">
        <v>2449</v>
      </c>
      <c r="T503" s="5">
        <v>15239</v>
      </c>
      <c r="U503" s="8">
        <v>42048</v>
      </c>
      <c r="V503" s="29" t="str">
        <f>TEXT(Table_1[[#This Row],[Order Date]], "DDD")</f>
        <v>Fri</v>
      </c>
      <c r="W503" s="8">
        <v>42050</v>
      </c>
      <c r="X503" s="7">
        <f>Table_1[[#This Row],[Ship Date]]-Table_1[[#This Row],[Order Date]]</f>
        <v>2</v>
      </c>
      <c r="Y503" s="15">
        <v>-1330.5</v>
      </c>
      <c r="Z503" s="5">
        <v>11</v>
      </c>
      <c r="AA503" s="15">
        <v>1370.99</v>
      </c>
      <c r="AB503" s="5">
        <v>86933</v>
      </c>
      <c r="AC503" s="5">
        <f>IF(COUNTIF($AB$2:AB503, AB503) = 1, 1, 0)</f>
        <v>1</v>
      </c>
      <c r="AD503" s="15">
        <f>'Formated Data'!$G503-'Formated Data'!$E503</f>
        <v>120.96000000000001</v>
      </c>
      <c r="AE503" s="5" t="str" cm="1">
        <f t="array" ref="AE503">_xlfn.IFS('Formated Data'!$Q503="Central","Chris",'Formated Data'!$Q503="East","Erin",'Formated Data'!$Q503="South","Sam",'Formated Data'!$Q503="West","William")</f>
        <v>Erin</v>
      </c>
    </row>
    <row r="504" spans="1:31" ht="15.75" customHeight="1" x14ac:dyDescent="0.45">
      <c r="A504" s="5">
        <v>3342</v>
      </c>
      <c r="B504" s="5">
        <f>IF(COUNTIF($A$2:A504, A504) = 1, 1, 0)</f>
        <v>1</v>
      </c>
      <c r="C504" s="5" t="s">
        <v>2448</v>
      </c>
      <c r="D504" s="5" t="s">
        <v>123</v>
      </c>
      <c r="E504" s="6">
        <v>0.03</v>
      </c>
      <c r="F504" s="6" t="str">
        <f>IF(Table_1[[#This Row],[Discount]] &gt; 0, "After Discount", " No Discount")</f>
        <v>After Discount</v>
      </c>
      <c r="G504" s="6">
        <v>194.3</v>
      </c>
      <c r="H504" s="6">
        <v>11.54</v>
      </c>
      <c r="I504" s="5" t="s">
        <v>9</v>
      </c>
      <c r="J504" s="5" t="s">
        <v>16</v>
      </c>
      <c r="K504" s="5" t="s">
        <v>29</v>
      </c>
      <c r="L504" s="5" t="s">
        <v>28</v>
      </c>
      <c r="M504" s="5" t="s">
        <v>42</v>
      </c>
      <c r="N504" s="5" t="s">
        <v>456</v>
      </c>
      <c r="O504" s="6">
        <v>0.59</v>
      </c>
      <c r="P504" s="5" t="s">
        <v>3</v>
      </c>
      <c r="Q504" s="5" t="s">
        <v>2</v>
      </c>
      <c r="R504" s="5" t="s">
        <v>104</v>
      </c>
      <c r="S504" s="5" t="s">
        <v>103</v>
      </c>
      <c r="T504" s="5">
        <v>20006</v>
      </c>
      <c r="U504" s="8">
        <v>42048</v>
      </c>
      <c r="V504" s="29" t="str">
        <f>TEXT(Table_1[[#This Row],[Order Date]], "DDD")</f>
        <v>Fri</v>
      </c>
      <c r="W504" s="8">
        <v>42050</v>
      </c>
      <c r="X504" s="7">
        <f>Table_1[[#This Row],[Ship Date]]-Table_1[[#This Row],[Order Date]]</f>
        <v>2</v>
      </c>
      <c r="Y504" s="15">
        <v>2861.01</v>
      </c>
      <c r="Z504" s="5">
        <v>42</v>
      </c>
      <c r="AA504" s="15">
        <v>8549.0400000000009</v>
      </c>
      <c r="AB504" s="5">
        <v>21572</v>
      </c>
      <c r="AC504" s="5">
        <f>IF(COUNTIF($AB$2:AB504, AB504) = 1, 1, 0)</f>
        <v>1</v>
      </c>
      <c r="AD504" s="15">
        <f>'Formated Data'!$G504-'Formated Data'!$E504</f>
        <v>194.27</v>
      </c>
      <c r="AE504" s="5" t="str" cm="1">
        <f t="array" ref="AE504">_xlfn.IFS('Formated Data'!$Q504="Central","Chris",'Formated Data'!$Q504="East","Erin",'Formated Data'!$Q504="South","Sam",'Formated Data'!$Q504="West","William")</f>
        <v>Erin</v>
      </c>
    </row>
    <row r="505" spans="1:31" ht="15.75" customHeight="1" x14ac:dyDescent="0.45">
      <c r="A505" s="5">
        <v>3344</v>
      </c>
      <c r="B505" s="5">
        <f>IF(COUNTIF($A$2:A505, A505) = 1, 1, 0)</f>
        <v>1</v>
      </c>
      <c r="C505" s="5" t="s">
        <v>2447</v>
      </c>
      <c r="D505" s="5" t="s">
        <v>123</v>
      </c>
      <c r="E505" s="6">
        <v>0.03</v>
      </c>
      <c r="F505" s="6" t="str">
        <f>IF(Table_1[[#This Row],[Discount]] &gt; 0, "After Discount", " No Discount")</f>
        <v>After Discount</v>
      </c>
      <c r="G505" s="6">
        <v>194.3</v>
      </c>
      <c r="H505" s="6">
        <v>11.54</v>
      </c>
      <c r="I505" s="5" t="s">
        <v>9</v>
      </c>
      <c r="J505" s="5" t="s">
        <v>16</v>
      </c>
      <c r="K505" s="5" t="s">
        <v>29</v>
      </c>
      <c r="L505" s="5" t="s">
        <v>28</v>
      </c>
      <c r="M505" s="5" t="s">
        <v>42</v>
      </c>
      <c r="N505" s="5" t="s">
        <v>456</v>
      </c>
      <c r="O505" s="6">
        <v>0.59</v>
      </c>
      <c r="P505" s="5" t="s">
        <v>3</v>
      </c>
      <c r="Q505" s="5" t="s">
        <v>70</v>
      </c>
      <c r="R505" s="5" t="s">
        <v>160</v>
      </c>
      <c r="S505" s="5" t="s">
        <v>2446</v>
      </c>
      <c r="T505" s="5">
        <v>48307</v>
      </c>
      <c r="U505" s="8">
        <v>42048</v>
      </c>
      <c r="V505" s="29" t="str">
        <f>TEXT(Table_1[[#This Row],[Order Date]], "DDD")</f>
        <v>Fri</v>
      </c>
      <c r="W505" s="8">
        <v>42050</v>
      </c>
      <c r="X505" s="7">
        <f>Table_1[[#This Row],[Ship Date]]-Table_1[[#This Row],[Order Date]]</f>
        <v>2</v>
      </c>
      <c r="Y505" s="15">
        <v>1544.9306999999999</v>
      </c>
      <c r="Z505" s="5">
        <v>11</v>
      </c>
      <c r="AA505" s="15">
        <v>2239.0300000000002</v>
      </c>
      <c r="AB505" s="5">
        <v>89928</v>
      </c>
      <c r="AC505" s="5">
        <f>IF(COUNTIF($AB$2:AB505, AB505) = 1, 1, 0)</f>
        <v>1</v>
      </c>
      <c r="AD505" s="15">
        <f>'Formated Data'!$G505-'Formated Data'!$E505</f>
        <v>194.27</v>
      </c>
      <c r="AE505" s="5" t="str" cm="1">
        <f t="array" ref="AE505">_xlfn.IFS('Formated Data'!$Q505="Central","Chris",'Formated Data'!$Q505="East","Erin",'Formated Data'!$Q505="South","Sam",'Formated Data'!$Q505="West","William")</f>
        <v>Chris</v>
      </c>
    </row>
    <row r="506" spans="1:31" ht="15.75" customHeight="1" x14ac:dyDescent="0.45">
      <c r="A506" s="5">
        <v>1554</v>
      </c>
      <c r="B506" s="5">
        <f>IF(COUNTIF($A$2:A506, A506) = 1, 1, 0)</f>
        <v>1</v>
      </c>
      <c r="C506" s="5" t="s">
        <v>1046</v>
      </c>
      <c r="D506" s="5" t="s">
        <v>56</v>
      </c>
      <c r="E506" s="6">
        <v>0.03</v>
      </c>
      <c r="F506" s="6" t="str">
        <f>IF(Table_1[[#This Row],[Discount]] &gt; 0, "After Discount", " No Discount")</f>
        <v>After Discount</v>
      </c>
      <c r="G506" s="6">
        <v>124.49</v>
      </c>
      <c r="H506" s="6">
        <v>51.94</v>
      </c>
      <c r="I506" s="5" t="s">
        <v>119</v>
      </c>
      <c r="J506" s="5" t="s">
        <v>8</v>
      </c>
      <c r="K506" s="5" t="s">
        <v>29</v>
      </c>
      <c r="L506" s="5" t="s">
        <v>165</v>
      </c>
      <c r="M506" s="5" t="s">
        <v>117</v>
      </c>
      <c r="N506" s="5" t="s">
        <v>173</v>
      </c>
      <c r="O506" s="6">
        <v>0.63</v>
      </c>
      <c r="P506" s="5" t="s">
        <v>3</v>
      </c>
      <c r="Q506" s="5" t="s">
        <v>21</v>
      </c>
      <c r="R506" s="5" t="s">
        <v>189</v>
      </c>
      <c r="S506" s="5" t="s">
        <v>1044</v>
      </c>
      <c r="T506" s="5">
        <v>39503</v>
      </c>
      <c r="U506" s="8">
        <v>42048</v>
      </c>
      <c r="V506" s="29" t="str">
        <f>TEXT(Table_1[[#This Row],[Order Date]], "DDD")</f>
        <v>Fri</v>
      </c>
      <c r="W506" s="8">
        <v>42049</v>
      </c>
      <c r="X506" s="7">
        <f>Table_1[[#This Row],[Ship Date]]-Table_1[[#This Row],[Order Date]]</f>
        <v>1</v>
      </c>
      <c r="Y506" s="15">
        <v>-4.0179999999999998</v>
      </c>
      <c r="Z506" s="5">
        <v>7</v>
      </c>
      <c r="AA506" s="15">
        <v>894.88</v>
      </c>
      <c r="AB506" s="5">
        <v>87487</v>
      </c>
      <c r="AC506" s="5">
        <f>IF(COUNTIF($AB$2:AB506, AB506) = 1, 1, 0)</f>
        <v>1</v>
      </c>
      <c r="AD506" s="15">
        <f>'Formated Data'!$G506-'Formated Data'!$E506</f>
        <v>124.46</v>
      </c>
      <c r="AE506" s="5" t="str" cm="1">
        <f t="array" ref="AE506">_xlfn.IFS('Formated Data'!$Q506="Central","Chris",'Formated Data'!$Q506="East","Erin",'Formated Data'!$Q506="South","Sam",'Formated Data'!$Q506="West","William")</f>
        <v>Sam</v>
      </c>
    </row>
    <row r="507" spans="1:31" ht="15.75" customHeight="1" x14ac:dyDescent="0.45">
      <c r="A507" s="5">
        <v>2897</v>
      </c>
      <c r="B507" s="5">
        <f>IF(COUNTIF($A$2:A507, A507) = 1, 1, 0)</f>
        <v>1</v>
      </c>
      <c r="C507" s="5" t="s">
        <v>2445</v>
      </c>
      <c r="D507" s="5" t="s">
        <v>56</v>
      </c>
      <c r="E507" s="6">
        <v>0.05</v>
      </c>
      <c r="F507" s="6" t="str">
        <f>IF(Table_1[[#This Row],[Discount]] &gt; 0, "After Discount", " No Discount")</f>
        <v>After Discount</v>
      </c>
      <c r="G507" s="6">
        <v>80.97</v>
      </c>
      <c r="H507" s="6">
        <v>30.06</v>
      </c>
      <c r="I507" s="5" t="s">
        <v>119</v>
      </c>
      <c r="J507" s="5" t="s">
        <v>16</v>
      </c>
      <c r="K507" s="5" t="s">
        <v>7</v>
      </c>
      <c r="L507" s="5" t="s">
        <v>118</v>
      </c>
      <c r="M507" s="5" t="s">
        <v>117</v>
      </c>
      <c r="N507" s="5" t="s">
        <v>1846</v>
      </c>
      <c r="O507" s="6">
        <v>0.4</v>
      </c>
      <c r="P507" s="5" t="s">
        <v>3</v>
      </c>
      <c r="Q507" s="5" t="s">
        <v>70</v>
      </c>
      <c r="R507" s="5" t="s">
        <v>87</v>
      </c>
      <c r="S507" s="5" t="s">
        <v>2443</v>
      </c>
      <c r="T507" s="5">
        <v>55369</v>
      </c>
      <c r="U507" s="8">
        <v>42048</v>
      </c>
      <c r="V507" s="29" t="str">
        <f>TEXT(Table_1[[#This Row],[Order Date]], "DDD")</f>
        <v>Fri</v>
      </c>
      <c r="W507" s="8">
        <v>42049</v>
      </c>
      <c r="X507" s="7">
        <f>Table_1[[#This Row],[Ship Date]]-Table_1[[#This Row],[Order Date]]</f>
        <v>1</v>
      </c>
      <c r="Y507" s="15">
        <v>565.17999999999995</v>
      </c>
      <c r="Z507" s="5">
        <v>11</v>
      </c>
      <c r="AA507" s="15">
        <v>904.25</v>
      </c>
      <c r="AB507" s="5">
        <v>86926</v>
      </c>
      <c r="AC507" s="5">
        <f>IF(COUNTIF($AB$2:AB507, AB507) = 1, 1, 0)</f>
        <v>1</v>
      </c>
      <c r="AD507" s="15">
        <f>'Formated Data'!$G507-'Formated Data'!$E507</f>
        <v>80.92</v>
      </c>
      <c r="AE507" s="5" t="str" cm="1">
        <f t="array" ref="AE507">_xlfn.IFS('Formated Data'!$Q507="Central","Chris",'Formated Data'!$Q507="East","Erin",'Formated Data'!$Q507="South","Sam",'Formated Data'!$Q507="West","William")</f>
        <v>Chris</v>
      </c>
    </row>
    <row r="508" spans="1:31" ht="15.75" customHeight="1" x14ac:dyDescent="0.45">
      <c r="A508" s="5">
        <v>2897</v>
      </c>
      <c r="B508" s="5">
        <f>IF(COUNTIF($A$2:A508, A508) = 1, 1, 0)</f>
        <v>0</v>
      </c>
      <c r="C508" s="5" t="s">
        <v>2445</v>
      </c>
      <c r="D508" s="5" t="s">
        <v>56</v>
      </c>
      <c r="E508" s="6">
        <v>0</v>
      </c>
      <c r="F508" s="6" t="str">
        <f>IF(Table_1[[#This Row],[Discount]] &gt; 0, "After Discount", " No Discount")</f>
        <v xml:space="preserve"> No Discount</v>
      </c>
      <c r="G508" s="6">
        <v>6.48</v>
      </c>
      <c r="H508" s="6">
        <v>10.050000000000001</v>
      </c>
      <c r="I508" s="5" t="s">
        <v>9</v>
      </c>
      <c r="J508" s="5" t="s">
        <v>16</v>
      </c>
      <c r="K508" s="5" t="s">
        <v>24</v>
      </c>
      <c r="L508" s="5" t="s">
        <v>38</v>
      </c>
      <c r="M508" s="5" t="s">
        <v>5</v>
      </c>
      <c r="N508" s="5" t="s">
        <v>2444</v>
      </c>
      <c r="O508" s="6">
        <v>0.37</v>
      </c>
      <c r="P508" s="5" t="s">
        <v>3</v>
      </c>
      <c r="Q508" s="5" t="s">
        <v>70</v>
      </c>
      <c r="R508" s="5" t="s">
        <v>87</v>
      </c>
      <c r="S508" s="5" t="s">
        <v>2443</v>
      </c>
      <c r="T508" s="5">
        <v>55369</v>
      </c>
      <c r="U508" s="8">
        <v>42048</v>
      </c>
      <c r="V508" s="29" t="str">
        <f>TEXT(Table_1[[#This Row],[Order Date]], "DDD")</f>
        <v>Fri</v>
      </c>
      <c r="W508" s="8">
        <v>42050</v>
      </c>
      <c r="X508" s="7">
        <f>Table_1[[#This Row],[Ship Date]]-Table_1[[#This Row],[Order Date]]</f>
        <v>2</v>
      </c>
      <c r="Y508" s="15">
        <v>-38.72</v>
      </c>
      <c r="Z508" s="5">
        <v>2</v>
      </c>
      <c r="AA508" s="15">
        <v>16.309999999999999</v>
      </c>
      <c r="AB508" s="5">
        <v>86926</v>
      </c>
      <c r="AC508" s="5">
        <f>IF(COUNTIF($AB$2:AB508, AB508) = 1, 1, 0)</f>
        <v>0</v>
      </c>
      <c r="AD508" s="15">
        <f>'Formated Data'!$G508-'Formated Data'!$E508</f>
        <v>6.48</v>
      </c>
      <c r="AE508" s="5" t="str" cm="1">
        <f t="array" ref="AE508">_xlfn.IFS('Formated Data'!$Q508="Central","Chris",'Formated Data'!$Q508="East","Erin",'Formated Data'!$Q508="South","Sam",'Formated Data'!$Q508="West","William")</f>
        <v>Chris</v>
      </c>
    </row>
    <row r="509" spans="1:31" ht="15.75" customHeight="1" x14ac:dyDescent="0.45">
      <c r="A509" s="5">
        <v>2058</v>
      </c>
      <c r="B509" s="5">
        <f>IF(COUNTIF($A$2:A509, A509) = 1, 1, 0)</f>
        <v>1</v>
      </c>
      <c r="C509" s="5" t="s">
        <v>2442</v>
      </c>
      <c r="D509" s="5" t="s">
        <v>72</v>
      </c>
      <c r="E509" s="6">
        <v>7.0000000000000007E-2</v>
      </c>
      <c r="F509" s="6" t="str">
        <f>IF(Table_1[[#This Row],[Discount]] &gt; 0, "After Discount", " No Discount")</f>
        <v>After Discount</v>
      </c>
      <c r="G509" s="6">
        <v>5.98</v>
      </c>
      <c r="H509" s="6">
        <v>5.46</v>
      </c>
      <c r="I509" s="5" t="s">
        <v>9</v>
      </c>
      <c r="J509" s="5" t="s">
        <v>39</v>
      </c>
      <c r="K509" s="5" t="s">
        <v>24</v>
      </c>
      <c r="L509" s="5" t="s">
        <v>38</v>
      </c>
      <c r="M509" s="5" t="s">
        <v>5</v>
      </c>
      <c r="N509" s="5" t="s">
        <v>139</v>
      </c>
      <c r="O509" s="6">
        <v>0.36</v>
      </c>
      <c r="P509" s="5" t="s">
        <v>3</v>
      </c>
      <c r="Q509" s="5" t="s">
        <v>21</v>
      </c>
      <c r="R509" s="5" t="s">
        <v>33</v>
      </c>
      <c r="S509" s="5" t="s">
        <v>2441</v>
      </c>
      <c r="T509" s="5">
        <v>28601</v>
      </c>
      <c r="U509" s="8">
        <v>42048</v>
      </c>
      <c r="V509" s="29" t="str">
        <f>TEXT(Table_1[[#This Row],[Order Date]], "DDD")</f>
        <v>Fri</v>
      </c>
      <c r="W509" s="8">
        <v>42050</v>
      </c>
      <c r="X509" s="7">
        <f>Table_1[[#This Row],[Ship Date]]-Table_1[[#This Row],[Order Date]]</f>
        <v>2</v>
      </c>
      <c r="Y509" s="15">
        <v>46.65</v>
      </c>
      <c r="Z509" s="5">
        <v>5</v>
      </c>
      <c r="AA509" s="15">
        <v>32.76</v>
      </c>
      <c r="AB509" s="5">
        <v>88040</v>
      </c>
      <c r="AC509" s="5">
        <f>IF(COUNTIF($AB$2:AB509, AB509) = 1, 1, 0)</f>
        <v>1</v>
      </c>
      <c r="AD509" s="15">
        <f>'Formated Data'!$G509-'Formated Data'!$E509</f>
        <v>5.91</v>
      </c>
      <c r="AE509" s="5" t="str" cm="1">
        <f t="array" ref="AE509">_xlfn.IFS('Formated Data'!$Q509="Central","Chris",'Formated Data'!$Q509="East","Erin",'Formated Data'!$Q509="South","Sam",'Formated Data'!$Q509="West","William")</f>
        <v>Sam</v>
      </c>
    </row>
    <row r="510" spans="1:31" ht="15.75" customHeight="1" x14ac:dyDescent="0.45">
      <c r="A510" s="5">
        <v>3170</v>
      </c>
      <c r="B510" s="5">
        <f>IF(COUNTIF($A$2:A510, A510) = 1, 1, 0)</f>
        <v>1</v>
      </c>
      <c r="C510" s="5" t="s">
        <v>2440</v>
      </c>
      <c r="D510" s="5" t="s">
        <v>72</v>
      </c>
      <c r="E510" s="6">
        <v>0.1</v>
      </c>
      <c r="F510" s="6" t="str">
        <f>IF(Table_1[[#This Row],[Discount]] &gt; 0, "After Discount", " No Discount")</f>
        <v>After Discount</v>
      </c>
      <c r="G510" s="6">
        <v>7.28</v>
      </c>
      <c r="H510" s="6">
        <v>5.47</v>
      </c>
      <c r="I510" s="5" t="s">
        <v>9</v>
      </c>
      <c r="J510" s="5" t="s">
        <v>39</v>
      </c>
      <c r="K510" s="5" t="s">
        <v>24</v>
      </c>
      <c r="L510" s="5" t="s">
        <v>38</v>
      </c>
      <c r="M510" s="5" t="s">
        <v>5</v>
      </c>
      <c r="N510" s="5" t="s">
        <v>2439</v>
      </c>
      <c r="O510" s="6">
        <v>0.35</v>
      </c>
      <c r="P510" s="5" t="s">
        <v>3</v>
      </c>
      <c r="Q510" s="5" t="s">
        <v>21</v>
      </c>
      <c r="R510" s="5" t="s">
        <v>75</v>
      </c>
      <c r="S510" s="5" t="s">
        <v>2438</v>
      </c>
      <c r="T510" s="5">
        <v>34952</v>
      </c>
      <c r="U510" s="8">
        <v>42048</v>
      </c>
      <c r="V510" s="29" t="str">
        <f>TEXT(Table_1[[#This Row],[Order Date]], "DDD")</f>
        <v>Fri</v>
      </c>
      <c r="W510" s="8">
        <v>42048</v>
      </c>
      <c r="X510" s="7">
        <f>Table_1[[#This Row],[Ship Date]]-Table_1[[#This Row],[Order Date]]</f>
        <v>0</v>
      </c>
      <c r="Y510" s="15">
        <v>167.334</v>
      </c>
      <c r="Z510" s="5">
        <v>12</v>
      </c>
      <c r="AA510" s="15">
        <v>83.14</v>
      </c>
      <c r="AB510" s="5">
        <v>86489</v>
      </c>
      <c r="AC510" s="5">
        <f>IF(COUNTIF($AB$2:AB510, AB510) = 1, 1, 0)</f>
        <v>1</v>
      </c>
      <c r="AD510" s="15">
        <f>'Formated Data'!$G510-'Formated Data'!$E510</f>
        <v>7.1800000000000006</v>
      </c>
      <c r="AE510" s="5" t="str" cm="1">
        <f t="array" ref="AE510">_xlfn.IFS('Formated Data'!$Q510="Central","Chris",'Formated Data'!$Q510="East","Erin",'Formated Data'!$Q510="South","Sam",'Formated Data'!$Q510="West","William")</f>
        <v>Sam</v>
      </c>
    </row>
    <row r="511" spans="1:31" ht="15.75" customHeight="1" x14ac:dyDescent="0.45">
      <c r="A511" s="5">
        <v>2190</v>
      </c>
      <c r="B511" s="5">
        <f>IF(COUNTIF($A$2:A511, A511) = 1, 1, 0)</f>
        <v>1</v>
      </c>
      <c r="C511" s="5" t="s">
        <v>2437</v>
      </c>
      <c r="D511" s="5" t="s">
        <v>123</v>
      </c>
      <c r="E511" s="6">
        <v>0.05</v>
      </c>
      <c r="F511" s="6" t="str">
        <f>IF(Table_1[[#This Row],[Discount]] &gt; 0, "After Discount", " No Discount")</f>
        <v>After Discount</v>
      </c>
      <c r="G511" s="6">
        <v>16.98</v>
      </c>
      <c r="H511" s="6">
        <v>7.78</v>
      </c>
      <c r="I511" s="5" t="s">
        <v>9</v>
      </c>
      <c r="J511" s="5" t="s">
        <v>16</v>
      </c>
      <c r="K511" s="5" t="s">
        <v>24</v>
      </c>
      <c r="L511" s="5" t="s">
        <v>79</v>
      </c>
      <c r="M511" s="5" t="s">
        <v>50</v>
      </c>
      <c r="N511" s="5" t="s">
        <v>2436</v>
      </c>
      <c r="O511" s="6">
        <v>0.56999999999999995</v>
      </c>
      <c r="P511" s="5" t="s">
        <v>3</v>
      </c>
      <c r="Q511" s="5" t="s">
        <v>70</v>
      </c>
      <c r="R511" s="5" t="s">
        <v>160</v>
      </c>
      <c r="S511" s="5" t="s">
        <v>1813</v>
      </c>
      <c r="T511" s="5">
        <v>48227</v>
      </c>
      <c r="U511" s="8">
        <v>42049</v>
      </c>
      <c r="V511" s="29" t="str">
        <f>TEXT(Table_1[[#This Row],[Order Date]], "DDD")</f>
        <v>Sat</v>
      </c>
      <c r="W511" s="8">
        <v>42051</v>
      </c>
      <c r="X511" s="7">
        <f>Table_1[[#This Row],[Ship Date]]-Table_1[[#This Row],[Order Date]]</f>
        <v>2</v>
      </c>
      <c r="Y511" s="15">
        <v>-47.28</v>
      </c>
      <c r="Z511" s="5">
        <v>45</v>
      </c>
      <c r="AA511" s="15">
        <v>761.67</v>
      </c>
      <c r="AB511" s="5">
        <v>41636</v>
      </c>
      <c r="AC511" s="5">
        <f>IF(COUNTIF($AB$2:AB511, AB511) = 1, 1, 0)</f>
        <v>1</v>
      </c>
      <c r="AD511" s="15">
        <f>'Formated Data'!$G511-'Formated Data'!$E511</f>
        <v>16.93</v>
      </c>
      <c r="AE511" s="5" t="str" cm="1">
        <f t="array" ref="AE511">_xlfn.IFS('Formated Data'!$Q511="Central","Chris",'Formated Data'!$Q511="East","Erin",'Formated Data'!$Q511="South","Sam",'Formated Data'!$Q511="West","William")</f>
        <v>Chris</v>
      </c>
    </row>
    <row r="512" spans="1:31" ht="15.75" customHeight="1" x14ac:dyDescent="0.45">
      <c r="A512" s="5">
        <v>2190</v>
      </c>
      <c r="B512" s="5">
        <f>IF(COUNTIF($A$2:A512, A512) = 1, 1, 0)</f>
        <v>0</v>
      </c>
      <c r="C512" s="5" t="s">
        <v>2437</v>
      </c>
      <c r="D512" s="5" t="s">
        <v>123</v>
      </c>
      <c r="E512" s="6">
        <v>0.03</v>
      </c>
      <c r="F512" s="6" t="str">
        <f>IF(Table_1[[#This Row],[Discount]] &gt; 0, "After Discount", " No Discount")</f>
        <v>After Discount</v>
      </c>
      <c r="G512" s="6">
        <v>115.99</v>
      </c>
      <c r="H512" s="6">
        <v>4.2300000000000004</v>
      </c>
      <c r="I512" s="5" t="s">
        <v>9</v>
      </c>
      <c r="J512" s="5" t="s">
        <v>16</v>
      </c>
      <c r="K512" s="5" t="s">
        <v>7</v>
      </c>
      <c r="L512" s="5" t="s">
        <v>6</v>
      </c>
      <c r="M512" s="5" t="s">
        <v>5</v>
      </c>
      <c r="N512" s="5" t="s">
        <v>2434</v>
      </c>
      <c r="O512" s="6">
        <v>0.56000000000000005</v>
      </c>
      <c r="P512" s="5" t="s">
        <v>3</v>
      </c>
      <c r="Q512" s="5" t="s">
        <v>70</v>
      </c>
      <c r="R512" s="5" t="s">
        <v>160</v>
      </c>
      <c r="S512" s="5" t="s">
        <v>1813</v>
      </c>
      <c r="T512" s="5">
        <v>48227</v>
      </c>
      <c r="U512" s="8">
        <v>42049</v>
      </c>
      <c r="V512" s="29" t="str">
        <f>TEXT(Table_1[[#This Row],[Order Date]], "DDD")</f>
        <v>Sat</v>
      </c>
      <c r="W512" s="8">
        <v>42051</v>
      </c>
      <c r="X512" s="7">
        <f>Table_1[[#This Row],[Ship Date]]-Table_1[[#This Row],[Order Date]]</f>
        <v>2</v>
      </c>
      <c r="Y512" s="15">
        <v>722.24099999999999</v>
      </c>
      <c r="Z512" s="5">
        <v>49</v>
      </c>
      <c r="AA512" s="15">
        <v>5014.07</v>
      </c>
      <c r="AB512" s="5">
        <v>41636</v>
      </c>
      <c r="AC512" s="5">
        <f>IF(COUNTIF($AB$2:AB512, AB512) = 1, 1, 0)</f>
        <v>0</v>
      </c>
      <c r="AD512" s="15">
        <f>'Formated Data'!$G512-'Formated Data'!$E512</f>
        <v>115.96</v>
      </c>
      <c r="AE512" s="5" t="str" cm="1">
        <f t="array" ref="AE512">_xlfn.IFS('Formated Data'!$Q512="Central","Chris",'Formated Data'!$Q512="East","Erin",'Formated Data'!$Q512="South","Sam",'Formated Data'!$Q512="West","William")</f>
        <v>Chris</v>
      </c>
    </row>
    <row r="513" spans="1:31" ht="15.75" customHeight="1" x14ac:dyDescent="0.45">
      <c r="A513" s="5">
        <v>2193</v>
      </c>
      <c r="B513" s="5">
        <f>IF(COUNTIF($A$2:A513, A513) = 1, 1, 0)</f>
        <v>1</v>
      </c>
      <c r="C513" s="5" t="s">
        <v>2435</v>
      </c>
      <c r="D513" s="5" t="s">
        <v>123</v>
      </c>
      <c r="E513" s="6">
        <v>0.05</v>
      </c>
      <c r="F513" s="6" t="str">
        <f>IF(Table_1[[#This Row],[Discount]] &gt; 0, "After Discount", " No Discount")</f>
        <v>After Discount</v>
      </c>
      <c r="G513" s="6">
        <v>16.98</v>
      </c>
      <c r="H513" s="6">
        <v>7.78</v>
      </c>
      <c r="I513" s="5" t="s">
        <v>9</v>
      </c>
      <c r="J513" s="5" t="s">
        <v>16</v>
      </c>
      <c r="K513" s="5" t="s">
        <v>24</v>
      </c>
      <c r="L513" s="5" t="s">
        <v>79</v>
      </c>
      <c r="M513" s="5" t="s">
        <v>50</v>
      </c>
      <c r="N513" s="5" t="s">
        <v>2436</v>
      </c>
      <c r="O513" s="6">
        <v>0.56999999999999995</v>
      </c>
      <c r="P513" s="5" t="s">
        <v>3</v>
      </c>
      <c r="Q513" s="5" t="s">
        <v>21</v>
      </c>
      <c r="R513" s="5" t="s">
        <v>33</v>
      </c>
      <c r="S513" s="5" t="s">
        <v>1943</v>
      </c>
      <c r="T513" s="5">
        <v>28560</v>
      </c>
      <c r="U513" s="8">
        <v>42049</v>
      </c>
      <c r="V513" s="29" t="str">
        <f>TEXT(Table_1[[#This Row],[Order Date]], "DDD")</f>
        <v>Sat</v>
      </c>
      <c r="W513" s="8">
        <v>42051</v>
      </c>
      <c r="X513" s="7">
        <f>Table_1[[#This Row],[Ship Date]]-Table_1[[#This Row],[Order Date]]</f>
        <v>2</v>
      </c>
      <c r="Y513" s="15">
        <v>-161</v>
      </c>
      <c r="Z513" s="5">
        <v>11</v>
      </c>
      <c r="AA513" s="15">
        <v>186.19</v>
      </c>
      <c r="AB513" s="5">
        <v>90685</v>
      </c>
      <c r="AC513" s="5">
        <f>IF(COUNTIF($AB$2:AB513, AB513) = 1, 1, 0)</f>
        <v>1</v>
      </c>
      <c r="AD513" s="15">
        <f>'Formated Data'!$G513-'Formated Data'!$E513</f>
        <v>16.93</v>
      </c>
      <c r="AE513" s="5" t="str" cm="1">
        <f t="array" ref="AE513">_xlfn.IFS('Formated Data'!$Q513="Central","Chris",'Formated Data'!$Q513="East","Erin",'Formated Data'!$Q513="South","Sam",'Formated Data'!$Q513="West","William")</f>
        <v>Sam</v>
      </c>
    </row>
    <row r="514" spans="1:31" ht="15.75" customHeight="1" x14ac:dyDescent="0.45">
      <c r="A514" s="5">
        <v>2193</v>
      </c>
      <c r="B514" s="5">
        <f>IF(COUNTIF($A$2:A514, A514) = 1, 1, 0)</f>
        <v>0</v>
      </c>
      <c r="C514" s="5" t="s">
        <v>2435</v>
      </c>
      <c r="D514" s="5" t="s">
        <v>123</v>
      </c>
      <c r="E514" s="6">
        <v>0.03</v>
      </c>
      <c r="F514" s="6" t="str">
        <f>IF(Table_1[[#This Row],[Discount]] &gt; 0, "After Discount", " No Discount")</f>
        <v>After Discount</v>
      </c>
      <c r="G514" s="6">
        <v>115.99</v>
      </c>
      <c r="H514" s="6">
        <v>4.2300000000000004</v>
      </c>
      <c r="I514" s="5" t="s">
        <v>9</v>
      </c>
      <c r="J514" s="5" t="s">
        <v>16</v>
      </c>
      <c r="K514" s="5" t="s">
        <v>7</v>
      </c>
      <c r="L514" s="5" t="s">
        <v>6</v>
      </c>
      <c r="M514" s="5" t="s">
        <v>5</v>
      </c>
      <c r="N514" s="5" t="s">
        <v>2434</v>
      </c>
      <c r="O514" s="6">
        <v>0.56000000000000005</v>
      </c>
      <c r="P514" s="5" t="s">
        <v>3</v>
      </c>
      <c r="Q514" s="5" t="s">
        <v>21</v>
      </c>
      <c r="R514" s="5" t="s">
        <v>33</v>
      </c>
      <c r="S514" s="5" t="s">
        <v>1943</v>
      </c>
      <c r="T514" s="5">
        <v>28560</v>
      </c>
      <c r="U514" s="8">
        <v>42049</v>
      </c>
      <c r="V514" s="29" t="str">
        <f>TEXT(Table_1[[#This Row],[Order Date]], "DDD")</f>
        <v>Sat</v>
      </c>
      <c r="W514" s="8">
        <v>42051</v>
      </c>
      <c r="X514" s="7">
        <f>Table_1[[#This Row],[Ship Date]]-Table_1[[#This Row],[Order Date]]</f>
        <v>2</v>
      </c>
      <c r="Y514" s="15">
        <v>848.3646</v>
      </c>
      <c r="Z514" s="5">
        <v>12</v>
      </c>
      <c r="AA514" s="15">
        <v>1227.94</v>
      </c>
      <c r="AB514" s="5">
        <v>90685</v>
      </c>
      <c r="AC514" s="5">
        <f>IF(COUNTIF($AB$2:AB514, AB514) = 1, 1, 0)</f>
        <v>0</v>
      </c>
      <c r="AD514" s="15">
        <f>'Formated Data'!$G514-'Formated Data'!$E514</f>
        <v>115.96</v>
      </c>
      <c r="AE514" s="5" t="str" cm="1">
        <f t="array" ref="AE514">_xlfn.IFS('Formated Data'!$Q514="Central","Chris",'Formated Data'!$Q514="East","Erin",'Formated Data'!$Q514="South","Sam",'Formated Data'!$Q514="West","William")</f>
        <v>Sam</v>
      </c>
    </row>
    <row r="515" spans="1:31" ht="15.75" customHeight="1" x14ac:dyDescent="0.45">
      <c r="A515" s="5">
        <v>2358</v>
      </c>
      <c r="B515" s="5">
        <f>IF(COUNTIF($A$2:A515, A515) = 1, 1, 0)</f>
        <v>1</v>
      </c>
      <c r="C515" s="5" t="s">
        <v>2221</v>
      </c>
      <c r="D515" s="5" t="s">
        <v>123</v>
      </c>
      <c r="E515" s="6">
        <v>0.05</v>
      </c>
      <c r="F515" s="6" t="str">
        <f>IF(Table_1[[#This Row],[Discount]] &gt; 0, "After Discount", " No Discount")</f>
        <v>After Discount</v>
      </c>
      <c r="G515" s="6">
        <v>2.08</v>
      </c>
      <c r="H515" s="6">
        <v>2.56</v>
      </c>
      <c r="I515" s="5" t="s">
        <v>9</v>
      </c>
      <c r="J515" s="5" t="s">
        <v>16</v>
      </c>
      <c r="K515" s="5" t="s">
        <v>24</v>
      </c>
      <c r="L515" s="5" t="s">
        <v>59</v>
      </c>
      <c r="M515" s="5" t="s">
        <v>50</v>
      </c>
      <c r="N515" s="5" t="s">
        <v>703</v>
      </c>
      <c r="O515" s="6">
        <v>0.55000000000000004</v>
      </c>
      <c r="P515" s="5" t="s">
        <v>3</v>
      </c>
      <c r="Q515" s="5" t="s">
        <v>21</v>
      </c>
      <c r="R515" s="5" t="s">
        <v>75</v>
      </c>
      <c r="S515" s="5" t="s">
        <v>2220</v>
      </c>
      <c r="T515" s="5">
        <v>33311</v>
      </c>
      <c r="U515" s="8">
        <v>42049</v>
      </c>
      <c r="V515" s="29" t="str">
        <f>TEXT(Table_1[[#This Row],[Order Date]], "DDD")</f>
        <v>Sat</v>
      </c>
      <c r="W515" s="8">
        <v>42051</v>
      </c>
      <c r="X515" s="7">
        <f>Table_1[[#This Row],[Ship Date]]-Table_1[[#This Row],[Order Date]]</f>
        <v>2</v>
      </c>
      <c r="Y515" s="15">
        <v>-1045.0160000000001</v>
      </c>
      <c r="Z515" s="5">
        <v>19</v>
      </c>
      <c r="AA515" s="15">
        <v>40.93</v>
      </c>
      <c r="AB515" s="5">
        <v>88268</v>
      </c>
      <c r="AC515" s="5">
        <f>IF(COUNTIF($AB$2:AB515, AB515) = 1, 1, 0)</f>
        <v>1</v>
      </c>
      <c r="AD515" s="15">
        <f>'Formated Data'!$G515-'Formated Data'!$E515</f>
        <v>2.0300000000000002</v>
      </c>
      <c r="AE515" s="5" t="str" cm="1">
        <f t="array" ref="AE515">_xlfn.IFS('Formated Data'!$Q515="Central","Chris",'Formated Data'!$Q515="East","Erin",'Formated Data'!$Q515="South","Sam",'Formated Data'!$Q515="West","William")</f>
        <v>Sam</v>
      </c>
    </row>
    <row r="516" spans="1:31" ht="15.75" customHeight="1" x14ac:dyDescent="0.45">
      <c r="A516" s="5">
        <v>2490</v>
      </c>
      <c r="B516" s="5">
        <f>IF(COUNTIF($A$2:A516, A516) = 1, 1, 0)</f>
        <v>0</v>
      </c>
      <c r="C516" s="5" t="s">
        <v>2433</v>
      </c>
      <c r="D516" s="5" t="s">
        <v>123</v>
      </c>
      <c r="E516" s="6">
        <v>0.09</v>
      </c>
      <c r="F516" s="6" t="str">
        <f>IF(Table_1[[#This Row],[Discount]] &gt; 0, "After Discount", " No Discount")</f>
        <v>After Discount</v>
      </c>
      <c r="G516" s="6">
        <v>348.21</v>
      </c>
      <c r="H516" s="6">
        <v>40.19</v>
      </c>
      <c r="I516" s="5" t="s">
        <v>119</v>
      </c>
      <c r="J516" s="5" t="s">
        <v>16</v>
      </c>
      <c r="K516" s="5" t="s">
        <v>29</v>
      </c>
      <c r="L516" s="5" t="s">
        <v>165</v>
      </c>
      <c r="M516" s="5" t="s">
        <v>117</v>
      </c>
      <c r="N516" s="5" t="s">
        <v>287</v>
      </c>
      <c r="O516" s="6">
        <v>0.62</v>
      </c>
      <c r="P516" s="5" t="s">
        <v>3</v>
      </c>
      <c r="Q516" s="5" t="s">
        <v>48</v>
      </c>
      <c r="R516" s="5" t="s">
        <v>54</v>
      </c>
      <c r="S516" s="5" t="s">
        <v>2432</v>
      </c>
      <c r="T516" s="5">
        <v>92627</v>
      </c>
      <c r="U516" s="8">
        <v>42049</v>
      </c>
      <c r="V516" s="29" t="str">
        <f>TEXT(Table_1[[#This Row],[Order Date]], "DDD")</f>
        <v>Sat</v>
      </c>
      <c r="W516" s="8">
        <v>42051</v>
      </c>
      <c r="X516" s="7">
        <f>Table_1[[#This Row],[Ship Date]]-Table_1[[#This Row],[Order Date]]</f>
        <v>2</v>
      </c>
      <c r="Y516" s="15">
        <v>-93.85</v>
      </c>
      <c r="Z516" s="5">
        <v>2</v>
      </c>
      <c r="AA516" s="15">
        <v>662.8</v>
      </c>
      <c r="AB516" s="5">
        <v>86884</v>
      </c>
      <c r="AC516" s="5">
        <f>IF(COUNTIF($AB$2:AB516, AB516) = 1, 1, 0)</f>
        <v>1</v>
      </c>
      <c r="AD516" s="15">
        <f>'Formated Data'!$G516-'Formated Data'!$E516</f>
        <v>348.12</v>
      </c>
      <c r="AE516" s="5" t="str" cm="1">
        <f t="array" ref="AE516">_xlfn.IFS('Formated Data'!$Q516="Central","Chris",'Formated Data'!$Q516="East","Erin",'Formated Data'!$Q516="South","Sam",'Formated Data'!$Q516="West","William")</f>
        <v>William</v>
      </c>
    </row>
    <row r="517" spans="1:31" ht="15.75" customHeight="1" x14ac:dyDescent="0.45">
      <c r="A517" s="5">
        <v>2491</v>
      </c>
      <c r="B517" s="5">
        <f>IF(COUNTIF($A$2:A517, A517) = 1, 1, 0)</f>
        <v>0</v>
      </c>
      <c r="C517" s="5" t="s">
        <v>1436</v>
      </c>
      <c r="D517" s="5" t="s">
        <v>123</v>
      </c>
      <c r="E517" s="6">
        <v>0.09</v>
      </c>
      <c r="F517" s="6" t="str">
        <f>IF(Table_1[[#This Row],[Discount]] &gt; 0, "After Discount", " No Discount")</f>
        <v>After Discount</v>
      </c>
      <c r="G517" s="6">
        <v>348.21</v>
      </c>
      <c r="H517" s="6">
        <v>40.19</v>
      </c>
      <c r="I517" s="5" t="s">
        <v>119</v>
      </c>
      <c r="J517" s="5" t="s">
        <v>16</v>
      </c>
      <c r="K517" s="5" t="s">
        <v>29</v>
      </c>
      <c r="L517" s="5" t="s">
        <v>165</v>
      </c>
      <c r="M517" s="5" t="s">
        <v>117</v>
      </c>
      <c r="N517" s="5" t="s">
        <v>287</v>
      </c>
      <c r="O517" s="6">
        <v>0.62</v>
      </c>
      <c r="P517" s="5" t="s">
        <v>3</v>
      </c>
      <c r="Q517" s="5" t="s">
        <v>48</v>
      </c>
      <c r="R517" s="5" t="s">
        <v>54</v>
      </c>
      <c r="S517" s="5" t="s">
        <v>62</v>
      </c>
      <c r="T517" s="5">
        <v>90045</v>
      </c>
      <c r="U517" s="8">
        <v>42049</v>
      </c>
      <c r="V517" s="29" t="str">
        <f>TEXT(Table_1[[#This Row],[Order Date]], "DDD")</f>
        <v>Sat</v>
      </c>
      <c r="W517" s="8">
        <v>42051</v>
      </c>
      <c r="X517" s="7">
        <f>Table_1[[#This Row],[Ship Date]]-Table_1[[#This Row],[Order Date]]</f>
        <v>2</v>
      </c>
      <c r="Y517" s="15">
        <v>-93.85</v>
      </c>
      <c r="Z517" s="5">
        <v>8</v>
      </c>
      <c r="AA517" s="15">
        <v>2651.21</v>
      </c>
      <c r="AB517" s="5">
        <v>48836</v>
      </c>
      <c r="AC517" s="5">
        <f>IF(COUNTIF($AB$2:AB517, AB517) = 1, 1, 0)</f>
        <v>1</v>
      </c>
      <c r="AD517" s="15">
        <f>'Formated Data'!$G517-'Formated Data'!$E517</f>
        <v>348.12</v>
      </c>
      <c r="AE517" s="5" t="str" cm="1">
        <f t="array" ref="AE517">_xlfn.IFS('Formated Data'!$Q517="Central","Chris",'Formated Data'!$Q517="East","Erin",'Formated Data'!$Q517="South","Sam",'Formated Data'!$Q517="West","William")</f>
        <v>William</v>
      </c>
    </row>
    <row r="518" spans="1:31" ht="15.75" customHeight="1" x14ac:dyDescent="0.45">
      <c r="A518" s="5">
        <v>3069</v>
      </c>
      <c r="B518" s="5">
        <f>IF(COUNTIF($A$2:A518, A518) = 1, 1, 0)</f>
        <v>1</v>
      </c>
      <c r="C518" s="5" t="s">
        <v>744</v>
      </c>
      <c r="D518" s="5" t="s">
        <v>123</v>
      </c>
      <c r="E518" s="6">
        <v>0.09</v>
      </c>
      <c r="F518" s="6" t="str">
        <f>IF(Table_1[[#This Row],[Discount]] &gt; 0, "After Discount", " No Discount")</f>
        <v>After Discount</v>
      </c>
      <c r="G518" s="6">
        <v>1.82</v>
      </c>
      <c r="H518" s="6">
        <v>0.83</v>
      </c>
      <c r="I518" s="5" t="s">
        <v>9</v>
      </c>
      <c r="J518" s="5" t="s">
        <v>8</v>
      </c>
      <c r="K518" s="5" t="s">
        <v>24</v>
      </c>
      <c r="L518" s="5" t="s">
        <v>79</v>
      </c>
      <c r="M518" s="5" t="s">
        <v>37</v>
      </c>
      <c r="N518" s="5" t="s">
        <v>2431</v>
      </c>
      <c r="O518" s="6">
        <v>0.56999999999999995</v>
      </c>
      <c r="P518" s="5" t="s">
        <v>3</v>
      </c>
      <c r="Q518" s="5" t="s">
        <v>70</v>
      </c>
      <c r="R518" s="5" t="s">
        <v>87</v>
      </c>
      <c r="S518" s="5" t="s">
        <v>743</v>
      </c>
      <c r="T518" s="5">
        <v>55128</v>
      </c>
      <c r="U518" s="8">
        <v>42049</v>
      </c>
      <c r="V518" s="29" t="str">
        <f>TEXT(Table_1[[#This Row],[Order Date]], "DDD")</f>
        <v>Sat</v>
      </c>
      <c r="W518" s="8">
        <v>42050</v>
      </c>
      <c r="X518" s="7">
        <f>Table_1[[#This Row],[Ship Date]]-Table_1[[#This Row],[Order Date]]</f>
        <v>1</v>
      </c>
      <c r="Y518" s="15">
        <v>-6.734</v>
      </c>
      <c r="Z518" s="5">
        <v>22</v>
      </c>
      <c r="AA518" s="15">
        <v>36.82</v>
      </c>
      <c r="AB518" s="5">
        <v>88192</v>
      </c>
      <c r="AC518" s="5">
        <f>IF(COUNTIF($AB$2:AB518, AB518) = 1, 1, 0)</f>
        <v>1</v>
      </c>
      <c r="AD518" s="15">
        <f>'Formated Data'!$G518-'Formated Data'!$E518</f>
        <v>1.73</v>
      </c>
      <c r="AE518" s="5" t="str" cm="1">
        <f t="array" ref="AE518">_xlfn.IFS('Formated Data'!$Q518="Central","Chris",'Formated Data'!$Q518="East","Erin",'Formated Data'!$Q518="South","Sam",'Formated Data'!$Q518="West","William")</f>
        <v>Chris</v>
      </c>
    </row>
    <row r="519" spans="1:31" ht="15.75" customHeight="1" x14ac:dyDescent="0.45">
      <c r="A519" s="5">
        <v>3393</v>
      </c>
      <c r="B519" s="5">
        <f>IF(COUNTIF($A$2:A519, A519) = 1, 1, 0)</f>
        <v>1</v>
      </c>
      <c r="C519" s="5" t="s">
        <v>1382</v>
      </c>
      <c r="D519" s="5" t="s">
        <v>123</v>
      </c>
      <c r="E519" s="6">
        <v>0.08</v>
      </c>
      <c r="F519" s="6" t="str">
        <f>IF(Table_1[[#This Row],[Discount]] &gt; 0, "After Discount", " No Discount")</f>
        <v>After Discount</v>
      </c>
      <c r="G519" s="6">
        <v>4.4800000000000004</v>
      </c>
      <c r="H519" s="6">
        <v>2.5</v>
      </c>
      <c r="I519" s="5" t="s">
        <v>9</v>
      </c>
      <c r="J519" s="5" t="s">
        <v>8</v>
      </c>
      <c r="K519" s="5" t="s">
        <v>24</v>
      </c>
      <c r="L519" s="5" t="s">
        <v>181</v>
      </c>
      <c r="M519" s="5" t="s">
        <v>5</v>
      </c>
      <c r="N519" s="5" t="s">
        <v>248</v>
      </c>
      <c r="O519" s="6">
        <v>0.37</v>
      </c>
      <c r="P519" s="5" t="s">
        <v>3</v>
      </c>
      <c r="Q519" s="5" t="s">
        <v>48</v>
      </c>
      <c r="R519" s="5" t="s">
        <v>103</v>
      </c>
      <c r="S519" s="5" t="s">
        <v>1380</v>
      </c>
      <c r="T519" s="5">
        <v>99163</v>
      </c>
      <c r="U519" s="8">
        <v>42049</v>
      </c>
      <c r="V519" s="29" t="str">
        <f>TEXT(Table_1[[#This Row],[Order Date]], "DDD")</f>
        <v>Sat</v>
      </c>
      <c r="W519" s="8">
        <v>42050</v>
      </c>
      <c r="X519" s="7">
        <f>Table_1[[#This Row],[Ship Date]]-Table_1[[#This Row],[Order Date]]</f>
        <v>1</v>
      </c>
      <c r="Y519" s="15">
        <v>-3.2448000000000001</v>
      </c>
      <c r="Z519" s="5">
        <v>19</v>
      </c>
      <c r="AA519" s="15">
        <v>80.2</v>
      </c>
      <c r="AB519" s="5">
        <v>87909</v>
      </c>
      <c r="AC519" s="5">
        <f>IF(COUNTIF($AB$2:AB519, AB519) = 1, 1, 0)</f>
        <v>1</v>
      </c>
      <c r="AD519" s="15">
        <f>'Formated Data'!$G519-'Formated Data'!$E519</f>
        <v>4.4000000000000004</v>
      </c>
      <c r="AE519" s="5" t="str" cm="1">
        <f t="array" ref="AE519">_xlfn.IFS('Formated Data'!$Q519="Central","Chris",'Formated Data'!$Q519="East","Erin",'Formated Data'!$Q519="South","Sam",'Formated Data'!$Q519="West","William")</f>
        <v>William</v>
      </c>
    </row>
    <row r="520" spans="1:31" ht="15.75" customHeight="1" x14ac:dyDescent="0.45">
      <c r="A520" s="5">
        <v>306</v>
      </c>
      <c r="B520" s="5">
        <f>IF(COUNTIF($A$2:A520, A520) = 1, 1, 0)</f>
        <v>1</v>
      </c>
      <c r="C520" s="5" t="s">
        <v>2430</v>
      </c>
      <c r="D520" s="5" t="s">
        <v>56</v>
      </c>
      <c r="E520" s="6">
        <v>0.01</v>
      </c>
      <c r="F520" s="6" t="str">
        <f>IF(Table_1[[#This Row],[Discount]] &gt; 0, "After Discount", " No Discount")</f>
        <v>After Discount</v>
      </c>
      <c r="G520" s="6">
        <v>8.33</v>
      </c>
      <c r="H520" s="6">
        <v>1.99</v>
      </c>
      <c r="I520" s="5" t="s">
        <v>9</v>
      </c>
      <c r="J520" s="5" t="s">
        <v>51</v>
      </c>
      <c r="K520" s="5" t="s">
        <v>7</v>
      </c>
      <c r="L520" s="5" t="s">
        <v>15</v>
      </c>
      <c r="M520" s="5" t="s">
        <v>50</v>
      </c>
      <c r="N520" s="5" t="s">
        <v>49</v>
      </c>
      <c r="O520" s="6">
        <v>0.52</v>
      </c>
      <c r="P520" s="5" t="s">
        <v>3</v>
      </c>
      <c r="Q520" s="5" t="s">
        <v>2</v>
      </c>
      <c r="R520" s="5" t="s">
        <v>81</v>
      </c>
      <c r="S520" s="5" t="s">
        <v>2429</v>
      </c>
      <c r="T520" s="5">
        <v>21208</v>
      </c>
      <c r="U520" s="8">
        <v>42049</v>
      </c>
      <c r="V520" s="29" t="str">
        <f>TEXT(Table_1[[#This Row],[Order Date]], "DDD")</f>
        <v>Sat</v>
      </c>
      <c r="W520" s="8">
        <v>42050</v>
      </c>
      <c r="X520" s="7">
        <f>Table_1[[#This Row],[Ship Date]]-Table_1[[#This Row],[Order Date]]</f>
        <v>1</v>
      </c>
      <c r="Y520" s="15">
        <v>15.895200000000001</v>
      </c>
      <c r="Z520" s="5">
        <v>8</v>
      </c>
      <c r="AA520" s="15">
        <v>70.16</v>
      </c>
      <c r="AB520" s="5">
        <v>87057</v>
      </c>
      <c r="AC520" s="5">
        <f>IF(COUNTIF($AB$2:AB520, AB520) = 1, 1, 0)</f>
        <v>1</v>
      </c>
      <c r="AD520" s="15">
        <f>'Formated Data'!$G520-'Formated Data'!$E520</f>
        <v>8.32</v>
      </c>
      <c r="AE520" s="5" t="str" cm="1">
        <f t="array" ref="AE520">_xlfn.IFS('Formated Data'!$Q520="Central","Chris",'Formated Data'!$Q520="East","Erin",'Formated Data'!$Q520="South","Sam",'Formated Data'!$Q520="West","William")</f>
        <v>Erin</v>
      </c>
    </row>
    <row r="521" spans="1:31" ht="15.75" customHeight="1" x14ac:dyDescent="0.45">
      <c r="A521" s="5">
        <v>306</v>
      </c>
      <c r="B521" s="5">
        <f>IF(COUNTIF($A$2:A521, A521) = 1, 1, 0)</f>
        <v>0</v>
      </c>
      <c r="C521" s="5" t="s">
        <v>2430</v>
      </c>
      <c r="D521" s="5" t="s">
        <v>56</v>
      </c>
      <c r="E521" s="6">
        <v>0.04</v>
      </c>
      <c r="F521" s="6" t="str">
        <f>IF(Table_1[[#This Row],[Discount]] &gt; 0, "After Discount", " No Discount")</f>
        <v>After Discount</v>
      </c>
      <c r="G521" s="6">
        <v>85.99</v>
      </c>
      <c r="H521" s="6">
        <v>0.99</v>
      </c>
      <c r="I521" s="5" t="s">
        <v>9</v>
      </c>
      <c r="J521" s="5" t="s">
        <v>51</v>
      </c>
      <c r="K521" s="5" t="s">
        <v>7</v>
      </c>
      <c r="L521" s="5" t="s">
        <v>6</v>
      </c>
      <c r="M521" s="5" t="s">
        <v>37</v>
      </c>
      <c r="N521" s="5" t="s">
        <v>1552</v>
      </c>
      <c r="O521" s="6">
        <v>0.55000000000000004</v>
      </c>
      <c r="P521" s="5" t="s">
        <v>3</v>
      </c>
      <c r="Q521" s="5" t="s">
        <v>2</v>
      </c>
      <c r="R521" s="5" t="s">
        <v>81</v>
      </c>
      <c r="S521" s="5" t="s">
        <v>2429</v>
      </c>
      <c r="T521" s="5">
        <v>21208</v>
      </c>
      <c r="U521" s="8">
        <v>42049</v>
      </c>
      <c r="V521" s="29" t="str">
        <f>TEXT(Table_1[[#This Row],[Order Date]], "DDD")</f>
        <v>Sat</v>
      </c>
      <c r="W521" s="8">
        <v>42051</v>
      </c>
      <c r="X521" s="7">
        <f>Table_1[[#This Row],[Ship Date]]-Table_1[[#This Row],[Order Date]]</f>
        <v>2</v>
      </c>
      <c r="Y521" s="15">
        <v>855.99329999999998</v>
      </c>
      <c r="Z521" s="5">
        <v>17</v>
      </c>
      <c r="AA521" s="15">
        <v>1240.57</v>
      </c>
      <c r="AB521" s="5">
        <v>87057</v>
      </c>
      <c r="AC521" s="5">
        <f>IF(COUNTIF($AB$2:AB521, AB521) = 1, 1, 0)</f>
        <v>0</v>
      </c>
      <c r="AD521" s="15">
        <f>'Formated Data'!$G521-'Formated Data'!$E521</f>
        <v>85.949999999999989</v>
      </c>
      <c r="AE521" s="5" t="str" cm="1">
        <f t="array" ref="AE521">_xlfn.IFS('Formated Data'!$Q521="Central","Chris",'Formated Data'!$Q521="East","Erin",'Formated Data'!$Q521="South","Sam",'Formated Data'!$Q521="West","William")</f>
        <v>Erin</v>
      </c>
    </row>
    <row r="522" spans="1:31" ht="15.75" customHeight="1" x14ac:dyDescent="0.45">
      <c r="A522" s="5">
        <v>308</v>
      </c>
      <c r="B522" s="5">
        <f>IF(COUNTIF($A$2:A522, A522) = 1, 1, 0)</f>
        <v>1</v>
      </c>
      <c r="C522" s="5" t="s">
        <v>2428</v>
      </c>
      <c r="D522" s="5" t="s">
        <v>56</v>
      </c>
      <c r="E522" s="6">
        <v>0.01</v>
      </c>
      <c r="F522" s="6" t="str">
        <f>IF(Table_1[[#This Row],[Discount]] &gt; 0, "After Discount", " No Discount")</f>
        <v>After Discount</v>
      </c>
      <c r="G522" s="6">
        <v>8.33</v>
      </c>
      <c r="H522" s="6">
        <v>1.99</v>
      </c>
      <c r="I522" s="5" t="s">
        <v>9</v>
      </c>
      <c r="J522" s="5" t="s">
        <v>51</v>
      </c>
      <c r="K522" s="5" t="s">
        <v>7</v>
      </c>
      <c r="L522" s="5" t="s">
        <v>15</v>
      </c>
      <c r="M522" s="5" t="s">
        <v>50</v>
      </c>
      <c r="N522" s="5" t="s">
        <v>49</v>
      </c>
      <c r="O522" s="6">
        <v>0.52</v>
      </c>
      <c r="P522" s="5" t="s">
        <v>3</v>
      </c>
      <c r="Q522" s="5" t="s">
        <v>48</v>
      </c>
      <c r="R522" s="5" t="s">
        <v>103</v>
      </c>
      <c r="S522" s="5" t="s">
        <v>299</v>
      </c>
      <c r="T522" s="5">
        <v>98115</v>
      </c>
      <c r="U522" s="8">
        <v>42049</v>
      </c>
      <c r="V522" s="29" t="str">
        <f>TEXT(Table_1[[#This Row],[Order Date]], "DDD")</f>
        <v>Sat</v>
      </c>
      <c r="W522" s="8">
        <v>42050</v>
      </c>
      <c r="X522" s="7">
        <f>Table_1[[#This Row],[Ship Date]]-Table_1[[#This Row],[Order Date]]</f>
        <v>1</v>
      </c>
      <c r="Y522" s="15">
        <v>10.74</v>
      </c>
      <c r="Z522" s="5">
        <v>32</v>
      </c>
      <c r="AA522" s="15">
        <v>280.62</v>
      </c>
      <c r="AB522" s="5">
        <v>37760</v>
      </c>
      <c r="AC522" s="5">
        <f>IF(COUNTIF($AB$2:AB522, AB522) = 1, 1, 0)</f>
        <v>1</v>
      </c>
      <c r="AD522" s="15">
        <f>'Formated Data'!$G522-'Formated Data'!$E522</f>
        <v>8.32</v>
      </c>
      <c r="AE522" s="5" t="str" cm="1">
        <f t="array" ref="AE522">_xlfn.IFS('Formated Data'!$Q522="Central","Chris",'Formated Data'!$Q522="East","Erin",'Formated Data'!$Q522="South","Sam",'Formated Data'!$Q522="West","William")</f>
        <v>William</v>
      </c>
    </row>
    <row r="523" spans="1:31" ht="15.75" customHeight="1" x14ac:dyDescent="0.45">
      <c r="A523" s="5">
        <v>1156</v>
      </c>
      <c r="B523" s="5">
        <f>IF(COUNTIF($A$2:A523, A523) = 1, 1, 0)</f>
        <v>1</v>
      </c>
      <c r="C523" s="5" t="s">
        <v>2427</v>
      </c>
      <c r="D523" s="5" t="s">
        <v>56</v>
      </c>
      <c r="E523" s="6">
        <v>0.06</v>
      </c>
      <c r="F523" s="6" t="str">
        <f>IF(Table_1[[#This Row],[Discount]] &gt; 0, "After Discount", " No Discount")</f>
        <v>After Discount</v>
      </c>
      <c r="G523" s="6">
        <v>175.99</v>
      </c>
      <c r="H523" s="6">
        <v>8.99</v>
      </c>
      <c r="I523" s="5" t="s">
        <v>9</v>
      </c>
      <c r="J523" s="5" t="s">
        <v>8</v>
      </c>
      <c r="K523" s="5" t="s">
        <v>7</v>
      </c>
      <c r="L523" s="5" t="s">
        <v>6</v>
      </c>
      <c r="M523" s="5" t="s">
        <v>5</v>
      </c>
      <c r="N523" s="5" t="s">
        <v>1586</v>
      </c>
      <c r="O523" s="6">
        <v>0.56999999999999995</v>
      </c>
      <c r="P523" s="5" t="s">
        <v>3</v>
      </c>
      <c r="Q523" s="5" t="s">
        <v>2</v>
      </c>
      <c r="R523" s="5" t="s">
        <v>240</v>
      </c>
      <c r="S523" s="5" t="s">
        <v>2426</v>
      </c>
      <c r="T523" s="5">
        <v>1876</v>
      </c>
      <c r="U523" s="8">
        <v>42049</v>
      </c>
      <c r="V523" s="29" t="str">
        <f>TEXT(Table_1[[#This Row],[Order Date]], "DDD")</f>
        <v>Sat</v>
      </c>
      <c r="W523" s="8">
        <v>42050</v>
      </c>
      <c r="X523" s="7">
        <f>Table_1[[#This Row],[Ship Date]]-Table_1[[#This Row],[Order Date]]</f>
        <v>1</v>
      </c>
      <c r="Y523" s="15">
        <v>48.47148</v>
      </c>
      <c r="Z523" s="5">
        <v>7</v>
      </c>
      <c r="AA523" s="15">
        <v>1013.84</v>
      </c>
      <c r="AB523" s="5">
        <v>90855</v>
      </c>
      <c r="AC523" s="5">
        <f>IF(COUNTIF($AB$2:AB523, AB523) = 1, 1, 0)</f>
        <v>1</v>
      </c>
      <c r="AD523" s="15">
        <f>'Formated Data'!$G523-'Formated Data'!$E523</f>
        <v>175.93</v>
      </c>
      <c r="AE523" s="5" t="str" cm="1">
        <f t="array" ref="AE523">_xlfn.IFS('Formated Data'!$Q523="Central","Chris",'Formated Data'!$Q523="East","Erin",'Formated Data'!$Q523="South","Sam",'Formated Data'!$Q523="West","William")</f>
        <v>Erin</v>
      </c>
    </row>
    <row r="524" spans="1:31" ht="15.75" customHeight="1" x14ac:dyDescent="0.45">
      <c r="A524" s="5">
        <v>1745</v>
      </c>
      <c r="B524" s="5">
        <f>IF(COUNTIF($A$2:A524, A524) = 1, 1, 0)</f>
        <v>0</v>
      </c>
      <c r="C524" s="5" t="s">
        <v>500</v>
      </c>
      <c r="D524" s="5" t="s">
        <v>30</v>
      </c>
      <c r="E524" s="6">
        <v>0.04</v>
      </c>
      <c r="F524" s="6" t="str">
        <f>IF(Table_1[[#This Row],[Discount]] &gt; 0, "After Discount", " No Discount")</f>
        <v>After Discount</v>
      </c>
      <c r="G524" s="6">
        <v>60.65</v>
      </c>
      <c r="H524" s="6">
        <v>12.23</v>
      </c>
      <c r="I524" s="5" t="s">
        <v>9</v>
      </c>
      <c r="J524" s="5" t="s">
        <v>16</v>
      </c>
      <c r="K524" s="5" t="s">
        <v>29</v>
      </c>
      <c r="L524" s="5" t="s">
        <v>28</v>
      </c>
      <c r="M524" s="5" t="s">
        <v>97</v>
      </c>
      <c r="N524" s="5" t="s">
        <v>1733</v>
      </c>
      <c r="O524" s="6">
        <v>0.64</v>
      </c>
      <c r="P524" s="5" t="s">
        <v>3</v>
      </c>
      <c r="Q524" s="5" t="s">
        <v>21</v>
      </c>
      <c r="R524" s="5" t="s">
        <v>291</v>
      </c>
      <c r="S524" s="5" t="s">
        <v>498</v>
      </c>
      <c r="T524" s="5">
        <v>30305</v>
      </c>
      <c r="U524" s="8">
        <v>42049</v>
      </c>
      <c r="V524" s="29" t="str">
        <f>TEXT(Table_1[[#This Row],[Order Date]], "DDD")</f>
        <v>Sat</v>
      </c>
      <c r="W524" s="8">
        <v>42051</v>
      </c>
      <c r="X524" s="7">
        <f>Table_1[[#This Row],[Ship Date]]-Table_1[[#This Row],[Order Date]]</f>
        <v>2</v>
      </c>
      <c r="Y524" s="15">
        <v>116.5063</v>
      </c>
      <c r="Z524" s="5">
        <v>4</v>
      </c>
      <c r="AA524" s="15">
        <v>256.77</v>
      </c>
      <c r="AB524" s="5">
        <v>13408</v>
      </c>
      <c r="AC524" s="5">
        <f>IF(COUNTIF($AB$2:AB524, AB524) = 1, 1, 0)</f>
        <v>1</v>
      </c>
      <c r="AD524" s="15">
        <f>'Formated Data'!$G524-'Formated Data'!$E524</f>
        <v>60.61</v>
      </c>
      <c r="AE524" s="5" t="str" cm="1">
        <f t="array" ref="AE524">_xlfn.IFS('Formated Data'!$Q524="Central","Chris",'Formated Data'!$Q524="East","Erin",'Formated Data'!$Q524="South","Sam",'Formated Data'!$Q524="West","William")</f>
        <v>Sam</v>
      </c>
    </row>
    <row r="525" spans="1:31" ht="15.75" customHeight="1" x14ac:dyDescent="0.45">
      <c r="A525" s="5">
        <v>1749</v>
      </c>
      <c r="B525" s="5">
        <f>IF(COUNTIF($A$2:A525, A525) = 1, 1, 0)</f>
        <v>0</v>
      </c>
      <c r="C525" s="5" t="s">
        <v>2425</v>
      </c>
      <c r="D525" s="5" t="s">
        <v>30</v>
      </c>
      <c r="E525" s="6">
        <v>0.04</v>
      </c>
      <c r="F525" s="6" t="str">
        <f>IF(Table_1[[#This Row],[Discount]] &gt; 0, "After Discount", " No Discount")</f>
        <v>After Discount</v>
      </c>
      <c r="G525" s="6">
        <v>60.65</v>
      </c>
      <c r="H525" s="6">
        <v>12.23</v>
      </c>
      <c r="I525" s="5" t="s">
        <v>9</v>
      </c>
      <c r="J525" s="5" t="s">
        <v>16</v>
      </c>
      <c r="K525" s="5" t="s">
        <v>29</v>
      </c>
      <c r="L525" s="5" t="s">
        <v>28</v>
      </c>
      <c r="M525" s="5" t="s">
        <v>97</v>
      </c>
      <c r="N525" s="5" t="s">
        <v>1733</v>
      </c>
      <c r="O525" s="6">
        <v>0.64</v>
      </c>
      <c r="P525" s="5" t="s">
        <v>3</v>
      </c>
      <c r="Q525" s="5" t="s">
        <v>70</v>
      </c>
      <c r="R525" s="5" t="s">
        <v>273</v>
      </c>
      <c r="S525" s="5" t="s">
        <v>2424</v>
      </c>
      <c r="T525" s="5">
        <v>73505</v>
      </c>
      <c r="U525" s="8">
        <v>42049</v>
      </c>
      <c r="V525" s="29" t="str">
        <f>TEXT(Table_1[[#This Row],[Order Date]], "DDD")</f>
        <v>Sat</v>
      </c>
      <c r="W525" s="8">
        <v>42051</v>
      </c>
      <c r="X525" s="7">
        <f>Table_1[[#This Row],[Ship Date]]-Table_1[[#This Row],[Order Date]]</f>
        <v>2</v>
      </c>
      <c r="Y525" s="15">
        <v>44.2911</v>
      </c>
      <c r="Z525" s="5">
        <v>1</v>
      </c>
      <c r="AA525" s="15">
        <v>64.19</v>
      </c>
      <c r="AB525" s="5">
        <v>87244</v>
      </c>
      <c r="AC525" s="5">
        <f>IF(COUNTIF($AB$2:AB525, AB525) = 1, 1, 0)</f>
        <v>1</v>
      </c>
      <c r="AD525" s="15">
        <f>'Formated Data'!$G525-'Formated Data'!$E525</f>
        <v>60.61</v>
      </c>
      <c r="AE525" s="5" t="str" cm="1">
        <f t="array" ref="AE525">_xlfn.IFS('Formated Data'!$Q525="Central","Chris",'Formated Data'!$Q525="East","Erin",'Formated Data'!$Q525="South","Sam",'Formated Data'!$Q525="West","William")</f>
        <v>Chris</v>
      </c>
    </row>
    <row r="526" spans="1:31" ht="15.75" customHeight="1" x14ac:dyDescent="0.45">
      <c r="A526" s="5">
        <v>639</v>
      </c>
      <c r="B526" s="5">
        <f>IF(COUNTIF($A$2:A526, A526) = 1, 1, 0)</f>
        <v>1</v>
      </c>
      <c r="C526" s="5" t="s">
        <v>2423</v>
      </c>
      <c r="D526" s="5" t="s">
        <v>10</v>
      </c>
      <c r="E526" s="6">
        <v>0</v>
      </c>
      <c r="F526" s="6" t="str">
        <f>IF(Table_1[[#This Row],[Discount]] &gt; 0, "After Discount", " No Discount")</f>
        <v xml:space="preserve"> No Discount</v>
      </c>
      <c r="G526" s="6">
        <v>236.97</v>
      </c>
      <c r="H526" s="6">
        <v>59.24</v>
      </c>
      <c r="I526" s="5" t="s">
        <v>119</v>
      </c>
      <c r="J526" s="5" t="s">
        <v>8</v>
      </c>
      <c r="K526" s="5" t="s">
        <v>29</v>
      </c>
      <c r="L526" s="5" t="s">
        <v>165</v>
      </c>
      <c r="M526" s="5" t="s">
        <v>117</v>
      </c>
      <c r="N526" s="5" t="s">
        <v>2422</v>
      </c>
      <c r="O526" s="6">
        <v>0.61</v>
      </c>
      <c r="P526" s="5" t="s">
        <v>3</v>
      </c>
      <c r="Q526" s="5" t="s">
        <v>48</v>
      </c>
      <c r="R526" s="5" t="s">
        <v>54</v>
      </c>
      <c r="S526" s="5" t="s">
        <v>1011</v>
      </c>
      <c r="T526" s="5">
        <v>93454</v>
      </c>
      <c r="U526" s="8">
        <v>42049</v>
      </c>
      <c r="V526" s="29" t="str">
        <f>TEXT(Table_1[[#This Row],[Order Date]], "DDD")</f>
        <v>Sat</v>
      </c>
      <c r="W526" s="8">
        <v>42050</v>
      </c>
      <c r="X526" s="7">
        <f>Table_1[[#This Row],[Ship Date]]-Table_1[[#This Row],[Order Date]]</f>
        <v>1</v>
      </c>
      <c r="Y526" s="15">
        <v>1192.04</v>
      </c>
      <c r="Z526" s="5">
        <v>9</v>
      </c>
      <c r="AA526" s="15">
        <v>1769.91</v>
      </c>
      <c r="AB526" s="5">
        <v>87952</v>
      </c>
      <c r="AC526" s="5">
        <f>IF(COUNTIF($AB$2:AB526, AB526) = 1, 1, 0)</f>
        <v>1</v>
      </c>
      <c r="AD526" s="15">
        <f>'Formated Data'!$G526-'Formated Data'!$E526</f>
        <v>236.97</v>
      </c>
      <c r="AE526" s="5" t="str" cm="1">
        <f t="array" ref="AE526">_xlfn.IFS('Formated Data'!$Q526="Central","Chris",'Formated Data'!$Q526="East","Erin",'Formated Data'!$Q526="South","Sam",'Formated Data'!$Q526="West","William")</f>
        <v>William</v>
      </c>
    </row>
    <row r="527" spans="1:31" ht="15.75" customHeight="1" x14ac:dyDescent="0.45">
      <c r="A527" s="5">
        <v>640</v>
      </c>
      <c r="B527" s="5">
        <f>IF(COUNTIF($A$2:A527, A527) = 1, 1, 0)</f>
        <v>1</v>
      </c>
      <c r="C527" s="5" t="s">
        <v>1369</v>
      </c>
      <c r="D527" s="5" t="s">
        <v>10</v>
      </c>
      <c r="E527" s="6">
        <v>0</v>
      </c>
      <c r="F527" s="6" t="str">
        <f>IF(Table_1[[#This Row],[Discount]] &gt; 0, "After Discount", " No Discount")</f>
        <v xml:space="preserve"> No Discount</v>
      </c>
      <c r="G527" s="6">
        <v>236.97</v>
      </c>
      <c r="H527" s="6">
        <v>59.24</v>
      </c>
      <c r="I527" s="5" t="s">
        <v>119</v>
      </c>
      <c r="J527" s="5" t="s">
        <v>8</v>
      </c>
      <c r="K527" s="5" t="s">
        <v>29</v>
      </c>
      <c r="L527" s="5" t="s">
        <v>165</v>
      </c>
      <c r="M527" s="5" t="s">
        <v>117</v>
      </c>
      <c r="N527" s="5" t="s">
        <v>2422</v>
      </c>
      <c r="O527" s="6">
        <v>0.61</v>
      </c>
      <c r="P527" s="5" t="s">
        <v>3</v>
      </c>
      <c r="Q527" s="5" t="s">
        <v>48</v>
      </c>
      <c r="R527" s="5" t="s">
        <v>103</v>
      </c>
      <c r="S527" s="5" t="s">
        <v>299</v>
      </c>
      <c r="T527" s="5">
        <v>98119</v>
      </c>
      <c r="U527" s="8">
        <v>42049</v>
      </c>
      <c r="V527" s="29" t="str">
        <f>TEXT(Table_1[[#This Row],[Order Date]], "DDD")</f>
        <v>Sat</v>
      </c>
      <c r="W527" s="8">
        <v>42050</v>
      </c>
      <c r="X527" s="7">
        <f>Table_1[[#This Row],[Ship Date]]-Table_1[[#This Row],[Order Date]]</f>
        <v>1</v>
      </c>
      <c r="Y527" s="15">
        <v>1192.04</v>
      </c>
      <c r="Z527" s="5">
        <v>34</v>
      </c>
      <c r="AA527" s="15">
        <v>6686.34</v>
      </c>
      <c r="AB527" s="5">
        <v>56452</v>
      </c>
      <c r="AC527" s="5">
        <f>IF(COUNTIF($AB$2:AB527, AB527) = 1, 1, 0)</f>
        <v>1</v>
      </c>
      <c r="AD527" s="15">
        <f>'Formated Data'!$G527-'Formated Data'!$E527</f>
        <v>236.97</v>
      </c>
      <c r="AE527" s="5" t="str" cm="1">
        <f t="array" ref="AE527">_xlfn.IFS('Formated Data'!$Q527="Central","Chris",'Formated Data'!$Q527="East","Erin",'Formated Data'!$Q527="South","Sam",'Formated Data'!$Q527="West","William")</f>
        <v>William</v>
      </c>
    </row>
    <row r="528" spans="1:31" ht="15.75" customHeight="1" x14ac:dyDescent="0.45">
      <c r="A528" s="5">
        <v>1682</v>
      </c>
      <c r="B528" s="5">
        <f>IF(COUNTIF($A$2:A528, A528) = 1, 1, 0)</f>
        <v>1</v>
      </c>
      <c r="C528" s="5" t="s">
        <v>2095</v>
      </c>
      <c r="D528" s="5" t="s">
        <v>10</v>
      </c>
      <c r="E528" s="6">
        <v>0.04</v>
      </c>
      <c r="F528" s="6" t="str">
        <f>IF(Table_1[[#This Row],[Discount]] &gt; 0, "After Discount", " No Discount")</f>
        <v>After Discount</v>
      </c>
      <c r="G528" s="6">
        <v>6.28</v>
      </c>
      <c r="H528" s="6">
        <v>5.41</v>
      </c>
      <c r="I528" s="5" t="s">
        <v>9</v>
      </c>
      <c r="J528" s="5" t="s">
        <v>8</v>
      </c>
      <c r="K528" s="5" t="s">
        <v>29</v>
      </c>
      <c r="L528" s="5" t="s">
        <v>28</v>
      </c>
      <c r="M528" s="5" t="s">
        <v>5</v>
      </c>
      <c r="N528" s="5" t="s">
        <v>2421</v>
      </c>
      <c r="O528" s="6">
        <v>0.53</v>
      </c>
      <c r="P528" s="5" t="s">
        <v>3</v>
      </c>
      <c r="Q528" s="5" t="s">
        <v>70</v>
      </c>
      <c r="R528" s="5" t="s">
        <v>260</v>
      </c>
      <c r="S528" s="5" t="s">
        <v>584</v>
      </c>
      <c r="T528" s="5">
        <v>60611</v>
      </c>
      <c r="U528" s="8">
        <v>42049</v>
      </c>
      <c r="V528" s="29" t="str">
        <f>TEXT(Table_1[[#This Row],[Order Date]], "DDD")</f>
        <v>Sat</v>
      </c>
      <c r="W528" s="8">
        <v>42051</v>
      </c>
      <c r="X528" s="7">
        <f>Table_1[[#This Row],[Ship Date]]-Table_1[[#This Row],[Order Date]]</f>
        <v>2</v>
      </c>
      <c r="Y528" s="15">
        <v>-38.380000000000003</v>
      </c>
      <c r="Z528" s="5">
        <v>43</v>
      </c>
      <c r="AA528" s="15">
        <v>284.48</v>
      </c>
      <c r="AB528" s="5">
        <v>14115</v>
      </c>
      <c r="AC528" s="5">
        <f>IF(COUNTIF($AB$2:AB528, AB528) = 1, 1, 0)</f>
        <v>1</v>
      </c>
      <c r="AD528" s="15">
        <f>'Formated Data'!$G528-'Formated Data'!$E528</f>
        <v>6.24</v>
      </c>
      <c r="AE528" s="5" t="str" cm="1">
        <f t="array" ref="AE528">_xlfn.IFS('Formated Data'!$Q528="Central","Chris",'Formated Data'!$Q528="East","Erin",'Formated Data'!$Q528="South","Sam",'Formated Data'!$Q528="West","William")</f>
        <v>Chris</v>
      </c>
    </row>
    <row r="529" spans="1:31" ht="15.75" customHeight="1" x14ac:dyDescent="0.45">
      <c r="A529" s="5">
        <v>1683</v>
      </c>
      <c r="B529" s="5">
        <f>IF(COUNTIF($A$2:A529, A529) = 1, 1, 0)</f>
        <v>1</v>
      </c>
      <c r="C529" s="5" t="s">
        <v>2094</v>
      </c>
      <c r="D529" s="5" t="s">
        <v>10</v>
      </c>
      <c r="E529" s="6">
        <v>0.04</v>
      </c>
      <c r="F529" s="6" t="str">
        <f>IF(Table_1[[#This Row],[Discount]] &gt; 0, "After Discount", " No Discount")</f>
        <v>After Discount</v>
      </c>
      <c r="G529" s="6">
        <v>6.28</v>
      </c>
      <c r="H529" s="6">
        <v>5.41</v>
      </c>
      <c r="I529" s="5" t="s">
        <v>9</v>
      </c>
      <c r="J529" s="5" t="s">
        <v>8</v>
      </c>
      <c r="K529" s="5" t="s">
        <v>29</v>
      </c>
      <c r="L529" s="5" t="s">
        <v>28</v>
      </c>
      <c r="M529" s="5" t="s">
        <v>5</v>
      </c>
      <c r="N529" s="5" t="s">
        <v>2421</v>
      </c>
      <c r="O529" s="6">
        <v>0.53</v>
      </c>
      <c r="P529" s="5" t="s">
        <v>3</v>
      </c>
      <c r="Q529" s="5" t="s">
        <v>70</v>
      </c>
      <c r="R529" s="5" t="s">
        <v>69</v>
      </c>
      <c r="S529" s="5" t="s">
        <v>2092</v>
      </c>
      <c r="T529" s="5">
        <v>77301</v>
      </c>
      <c r="U529" s="8">
        <v>42049</v>
      </c>
      <c r="V529" s="29" t="str">
        <f>TEXT(Table_1[[#This Row],[Order Date]], "DDD")</f>
        <v>Sat</v>
      </c>
      <c r="W529" s="8">
        <v>42051</v>
      </c>
      <c r="X529" s="7">
        <f>Table_1[[#This Row],[Ship Date]]-Table_1[[#This Row],[Order Date]]</f>
        <v>2</v>
      </c>
      <c r="Y529" s="15">
        <v>-19.957599999999999</v>
      </c>
      <c r="Z529" s="5">
        <v>11</v>
      </c>
      <c r="AA529" s="15">
        <v>72.77</v>
      </c>
      <c r="AB529" s="5">
        <v>90612</v>
      </c>
      <c r="AC529" s="5">
        <f>IF(COUNTIF($AB$2:AB529, AB529) = 1, 1, 0)</f>
        <v>1</v>
      </c>
      <c r="AD529" s="15">
        <f>'Formated Data'!$G529-'Formated Data'!$E529</f>
        <v>6.24</v>
      </c>
      <c r="AE529" s="5" t="str" cm="1">
        <f t="array" ref="AE529">_xlfn.IFS('Formated Data'!$Q529="Central","Chris",'Formated Data'!$Q529="East","Erin",'Formated Data'!$Q529="South","Sam",'Formated Data'!$Q529="West","William")</f>
        <v>Chris</v>
      </c>
    </row>
    <row r="530" spans="1:31" ht="15.75" customHeight="1" x14ac:dyDescent="0.45">
      <c r="A530" s="5">
        <v>11</v>
      </c>
      <c r="B530" s="5">
        <f>IF(COUNTIF($A$2:A530, A530) = 1, 1, 0)</f>
        <v>1</v>
      </c>
      <c r="C530" s="5" t="s">
        <v>2420</v>
      </c>
      <c r="D530" s="5" t="s">
        <v>123</v>
      </c>
      <c r="E530" s="6">
        <v>0.06</v>
      </c>
      <c r="F530" s="6" t="str">
        <f>IF(Table_1[[#This Row],[Discount]] &gt; 0, "After Discount", " No Discount")</f>
        <v>After Discount</v>
      </c>
      <c r="G530" s="6">
        <v>9.48</v>
      </c>
      <c r="H530" s="6">
        <v>7.29</v>
      </c>
      <c r="I530" s="5" t="s">
        <v>9</v>
      </c>
      <c r="J530" s="5" t="s">
        <v>16</v>
      </c>
      <c r="K530" s="5" t="s">
        <v>29</v>
      </c>
      <c r="L530" s="5" t="s">
        <v>28</v>
      </c>
      <c r="M530" s="5" t="s">
        <v>50</v>
      </c>
      <c r="N530" s="5" t="s">
        <v>1949</v>
      </c>
      <c r="O530" s="6">
        <v>0.45</v>
      </c>
      <c r="P530" s="5" t="s">
        <v>3</v>
      </c>
      <c r="Q530" s="5" t="s">
        <v>2</v>
      </c>
      <c r="R530" s="5" t="s">
        <v>236</v>
      </c>
      <c r="S530" s="5" t="s">
        <v>2419</v>
      </c>
      <c r="T530" s="5">
        <v>7203</v>
      </c>
      <c r="U530" s="8">
        <v>42050</v>
      </c>
      <c r="V530" s="29" t="str">
        <f>TEXT(Table_1[[#This Row],[Order Date]], "DDD")</f>
        <v>Sun</v>
      </c>
      <c r="W530" s="8">
        <v>42052</v>
      </c>
      <c r="X530" s="7">
        <f>Table_1[[#This Row],[Ship Date]]-Table_1[[#This Row],[Order Date]]</f>
        <v>2</v>
      </c>
      <c r="Y530" s="15">
        <v>-53.809600000000003</v>
      </c>
      <c r="Z530" s="5">
        <v>22</v>
      </c>
      <c r="AA530" s="15">
        <v>211.15</v>
      </c>
      <c r="AB530" s="5">
        <v>90192</v>
      </c>
      <c r="AC530" s="5">
        <f>IF(COUNTIF($AB$2:AB530, AB530) = 1, 1, 0)</f>
        <v>1</v>
      </c>
      <c r="AD530" s="15">
        <f>'Formated Data'!$G530-'Formated Data'!$E530</f>
        <v>9.42</v>
      </c>
      <c r="AE530" s="5" t="str" cm="1">
        <f t="array" ref="AE530">_xlfn.IFS('Formated Data'!$Q530="Central","Chris",'Formated Data'!$Q530="East","Erin",'Formated Data'!$Q530="South","Sam",'Formated Data'!$Q530="West","William")</f>
        <v>Erin</v>
      </c>
    </row>
    <row r="531" spans="1:31" ht="15.75" customHeight="1" x14ac:dyDescent="0.45">
      <c r="A531" s="5">
        <v>596</v>
      </c>
      <c r="B531" s="5">
        <f>IF(COUNTIF($A$2:A531, A531) = 1, 1, 0)</f>
        <v>1</v>
      </c>
      <c r="C531" s="5" t="s">
        <v>2417</v>
      </c>
      <c r="D531" s="5" t="s">
        <v>123</v>
      </c>
      <c r="E531" s="6">
        <v>0.03</v>
      </c>
      <c r="F531" s="6" t="str">
        <f>IF(Table_1[[#This Row],[Discount]] &gt; 0, "After Discount", " No Discount")</f>
        <v>After Discount</v>
      </c>
      <c r="G531" s="6">
        <v>3.8</v>
      </c>
      <c r="H531" s="6">
        <v>1.49</v>
      </c>
      <c r="I531" s="5" t="s">
        <v>9</v>
      </c>
      <c r="J531" s="5" t="s">
        <v>8</v>
      </c>
      <c r="K531" s="5" t="s">
        <v>24</v>
      </c>
      <c r="L531" s="5" t="s">
        <v>106</v>
      </c>
      <c r="M531" s="5" t="s">
        <v>5</v>
      </c>
      <c r="N531" s="5" t="s">
        <v>1158</v>
      </c>
      <c r="O531" s="6">
        <v>0.38</v>
      </c>
      <c r="P531" s="5" t="s">
        <v>3</v>
      </c>
      <c r="Q531" s="5" t="s">
        <v>70</v>
      </c>
      <c r="R531" s="5" t="s">
        <v>172</v>
      </c>
      <c r="S531" s="5" t="s">
        <v>2416</v>
      </c>
      <c r="T531" s="5">
        <v>46032</v>
      </c>
      <c r="U531" s="8">
        <v>42050</v>
      </c>
      <c r="V531" s="29" t="str">
        <f>TEXT(Table_1[[#This Row],[Order Date]], "DDD")</f>
        <v>Sun</v>
      </c>
      <c r="W531" s="8">
        <v>42052</v>
      </c>
      <c r="X531" s="7">
        <f>Table_1[[#This Row],[Ship Date]]-Table_1[[#This Row],[Order Date]]</f>
        <v>2</v>
      </c>
      <c r="Y531" s="15">
        <v>15.2745</v>
      </c>
      <c r="Z531" s="5">
        <v>6</v>
      </c>
      <c r="AA531" s="15">
        <v>24.27</v>
      </c>
      <c r="AB531" s="5">
        <v>86308</v>
      </c>
      <c r="AC531" s="5">
        <f>IF(COUNTIF($AB$2:AB531, AB531) = 1, 1, 0)</f>
        <v>1</v>
      </c>
      <c r="AD531" s="15">
        <f>'Formated Data'!$G531-'Formated Data'!$E531</f>
        <v>3.77</v>
      </c>
      <c r="AE531" s="5" t="str" cm="1">
        <f t="array" ref="AE531">_xlfn.IFS('Formated Data'!$Q531="Central","Chris",'Formated Data'!$Q531="East","Erin",'Formated Data'!$Q531="South","Sam",'Formated Data'!$Q531="West","William")</f>
        <v>Chris</v>
      </c>
    </row>
    <row r="532" spans="1:31" ht="15.75" customHeight="1" x14ac:dyDescent="0.45">
      <c r="A532" s="5">
        <v>596</v>
      </c>
      <c r="B532" s="5">
        <f>IF(COUNTIF($A$2:A532, A532) = 1, 1, 0)</f>
        <v>0</v>
      </c>
      <c r="C532" s="5" t="s">
        <v>2417</v>
      </c>
      <c r="D532" s="5" t="s">
        <v>123</v>
      </c>
      <c r="E532" s="6">
        <v>7.0000000000000007E-2</v>
      </c>
      <c r="F532" s="6" t="str">
        <f>IF(Table_1[[#This Row],[Discount]] &gt; 0, "After Discount", " No Discount")</f>
        <v>After Discount</v>
      </c>
      <c r="G532" s="6">
        <v>7.98</v>
      </c>
      <c r="H532" s="6">
        <v>1.25</v>
      </c>
      <c r="I532" s="5" t="s">
        <v>9</v>
      </c>
      <c r="J532" s="5" t="s">
        <v>8</v>
      </c>
      <c r="K532" s="5" t="s">
        <v>24</v>
      </c>
      <c r="L532" s="5" t="s">
        <v>38</v>
      </c>
      <c r="M532" s="5" t="s">
        <v>37</v>
      </c>
      <c r="N532" s="5" t="s">
        <v>2418</v>
      </c>
      <c r="O532" s="6">
        <v>0.35</v>
      </c>
      <c r="P532" s="5" t="s">
        <v>3</v>
      </c>
      <c r="Q532" s="5" t="s">
        <v>70</v>
      </c>
      <c r="R532" s="5" t="s">
        <v>172</v>
      </c>
      <c r="S532" s="5" t="s">
        <v>2416</v>
      </c>
      <c r="T532" s="5">
        <v>46032</v>
      </c>
      <c r="U532" s="8">
        <v>42050</v>
      </c>
      <c r="V532" s="29" t="str">
        <f>TEXT(Table_1[[#This Row],[Order Date]], "DDD")</f>
        <v>Sun</v>
      </c>
      <c r="W532" s="8">
        <v>42052</v>
      </c>
      <c r="X532" s="7">
        <f>Table_1[[#This Row],[Ship Date]]-Table_1[[#This Row],[Order Date]]</f>
        <v>2</v>
      </c>
      <c r="Y532" s="15">
        <v>26.585699999999999</v>
      </c>
      <c r="Z532" s="5">
        <v>5</v>
      </c>
      <c r="AA532" s="15">
        <v>38.53</v>
      </c>
      <c r="AB532" s="5">
        <v>86308</v>
      </c>
      <c r="AC532" s="5">
        <f>IF(COUNTIF($AB$2:AB532, AB532) = 1, 1, 0)</f>
        <v>0</v>
      </c>
      <c r="AD532" s="15">
        <f>'Formated Data'!$G532-'Formated Data'!$E532</f>
        <v>7.91</v>
      </c>
      <c r="AE532" s="5" t="str" cm="1">
        <f t="array" ref="AE532">_xlfn.IFS('Formated Data'!$Q532="Central","Chris",'Formated Data'!$Q532="East","Erin",'Formated Data'!$Q532="South","Sam",'Formated Data'!$Q532="West","William")</f>
        <v>Chris</v>
      </c>
    </row>
    <row r="533" spans="1:31" ht="15.75" customHeight="1" x14ac:dyDescent="0.45">
      <c r="A533" s="5">
        <v>596</v>
      </c>
      <c r="B533" s="5">
        <f>IF(COUNTIF($A$2:A533, A533) = 1, 1, 0)</f>
        <v>0</v>
      </c>
      <c r="C533" s="5" t="s">
        <v>2417</v>
      </c>
      <c r="D533" s="5" t="s">
        <v>123</v>
      </c>
      <c r="E533" s="6">
        <v>7.0000000000000007E-2</v>
      </c>
      <c r="F533" s="6" t="str">
        <f>IF(Table_1[[#This Row],[Discount]] &gt; 0, "After Discount", " No Discount")</f>
        <v>After Discount</v>
      </c>
      <c r="G533" s="6">
        <v>417.4</v>
      </c>
      <c r="H533" s="6">
        <v>75.23</v>
      </c>
      <c r="I533" s="5" t="s">
        <v>119</v>
      </c>
      <c r="J533" s="5" t="s">
        <v>8</v>
      </c>
      <c r="K533" s="5" t="s">
        <v>29</v>
      </c>
      <c r="L533" s="5" t="s">
        <v>165</v>
      </c>
      <c r="M533" s="5" t="s">
        <v>117</v>
      </c>
      <c r="N533" s="5" t="s">
        <v>1237</v>
      </c>
      <c r="O533" s="6">
        <v>0.79</v>
      </c>
      <c r="P533" s="5" t="s">
        <v>3</v>
      </c>
      <c r="Q533" s="5" t="s">
        <v>70</v>
      </c>
      <c r="R533" s="5" t="s">
        <v>172</v>
      </c>
      <c r="S533" s="5" t="s">
        <v>2416</v>
      </c>
      <c r="T533" s="5">
        <v>46032</v>
      </c>
      <c r="U533" s="8">
        <v>42050</v>
      </c>
      <c r="V533" s="29" t="str">
        <f>TEXT(Table_1[[#This Row],[Order Date]], "DDD")</f>
        <v>Sun</v>
      </c>
      <c r="W533" s="8">
        <v>42051</v>
      </c>
      <c r="X533" s="7">
        <f>Table_1[[#This Row],[Ship Date]]-Table_1[[#This Row],[Order Date]]</f>
        <v>1</v>
      </c>
      <c r="Y533" s="15">
        <v>-575.35199999999998</v>
      </c>
      <c r="Z533" s="5">
        <v>12</v>
      </c>
      <c r="AA533" s="15">
        <v>4910.72</v>
      </c>
      <c r="AB533" s="5">
        <v>86308</v>
      </c>
      <c r="AC533" s="5">
        <f>IF(COUNTIF($AB$2:AB533, AB533) = 1, 1, 0)</f>
        <v>0</v>
      </c>
      <c r="AD533" s="15">
        <f>'Formated Data'!$G533-'Formated Data'!$E533</f>
        <v>417.33</v>
      </c>
      <c r="AE533" s="5" t="str" cm="1">
        <f t="array" ref="AE533">_xlfn.IFS('Formated Data'!$Q533="Central","Chris",'Formated Data'!$Q533="East","Erin",'Formated Data'!$Q533="South","Sam",'Formated Data'!$Q533="West","William")</f>
        <v>Chris</v>
      </c>
    </row>
    <row r="534" spans="1:31" ht="15.75" customHeight="1" x14ac:dyDescent="0.45">
      <c r="A534" s="5">
        <v>2260</v>
      </c>
      <c r="B534" s="5">
        <f>IF(COUNTIF($A$2:A534, A534) = 1, 1, 0)</f>
        <v>1</v>
      </c>
      <c r="C534" s="5" t="s">
        <v>1506</v>
      </c>
      <c r="D534" s="5" t="s">
        <v>123</v>
      </c>
      <c r="E534" s="6">
        <v>0.02</v>
      </c>
      <c r="F534" s="6" t="str">
        <f>IF(Table_1[[#This Row],[Discount]] &gt; 0, "After Discount", " No Discount")</f>
        <v>After Discount</v>
      </c>
      <c r="G534" s="6">
        <v>4.9800000000000004</v>
      </c>
      <c r="H534" s="6">
        <v>0.49</v>
      </c>
      <c r="I534" s="5" t="s">
        <v>9</v>
      </c>
      <c r="J534" s="5" t="s">
        <v>39</v>
      </c>
      <c r="K534" s="5" t="s">
        <v>24</v>
      </c>
      <c r="L534" s="5" t="s">
        <v>144</v>
      </c>
      <c r="M534" s="5" t="s">
        <v>5</v>
      </c>
      <c r="N534" s="5" t="s">
        <v>1507</v>
      </c>
      <c r="O534" s="6">
        <v>0.39</v>
      </c>
      <c r="P534" s="5" t="s">
        <v>3</v>
      </c>
      <c r="Q534" s="5" t="s">
        <v>21</v>
      </c>
      <c r="R534" s="5" t="s">
        <v>291</v>
      </c>
      <c r="S534" s="5" t="s">
        <v>1505</v>
      </c>
      <c r="T534" s="5">
        <v>30161</v>
      </c>
      <c r="U534" s="8">
        <v>42050</v>
      </c>
      <c r="V534" s="29" t="str">
        <f>TEXT(Table_1[[#This Row],[Order Date]], "DDD")</f>
        <v>Sun</v>
      </c>
      <c r="W534" s="8">
        <v>42051</v>
      </c>
      <c r="X534" s="7">
        <f>Table_1[[#This Row],[Ship Date]]-Table_1[[#This Row],[Order Date]]</f>
        <v>1</v>
      </c>
      <c r="Y534" s="15">
        <v>-52.863999999999997</v>
      </c>
      <c r="Z534" s="5">
        <v>17</v>
      </c>
      <c r="AA534" s="15">
        <v>87.11</v>
      </c>
      <c r="AB534" s="5">
        <v>89601</v>
      </c>
      <c r="AC534" s="5">
        <f>IF(COUNTIF($AB$2:AB534, AB534) = 1, 1, 0)</f>
        <v>1</v>
      </c>
      <c r="AD534" s="15">
        <f>'Formated Data'!$G534-'Formated Data'!$E534</f>
        <v>4.9600000000000009</v>
      </c>
      <c r="AE534" s="5" t="str" cm="1">
        <f t="array" ref="AE534">_xlfn.IFS('Formated Data'!$Q534="Central","Chris",'Formated Data'!$Q534="East","Erin",'Formated Data'!$Q534="South","Sam",'Formated Data'!$Q534="West","William")</f>
        <v>Sam</v>
      </c>
    </row>
    <row r="535" spans="1:31" ht="15.75" customHeight="1" x14ac:dyDescent="0.45">
      <c r="A535" s="5">
        <v>2260</v>
      </c>
      <c r="B535" s="5">
        <f>IF(COUNTIF($A$2:A535, A535) = 1, 1, 0)</f>
        <v>0</v>
      </c>
      <c r="C535" s="5" t="s">
        <v>1506</v>
      </c>
      <c r="D535" s="5" t="s">
        <v>123</v>
      </c>
      <c r="E535" s="6">
        <v>0.01</v>
      </c>
      <c r="F535" s="6" t="str">
        <f>IF(Table_1[[#This Row],[Discount]] &gt; 0, "After Discount", " No Discount")</f>
        <v>After Discount</v>
      </c>
      <c r="G535" s="6">
        <v>20.99</v>
      </c>
      <c r="H535" s="6">
        <v>0.99</v>
      </c>
      <c r="I535" s="5" t="s">
        <v>9</v>
      </c>
      <c r="J535" s="5" t="s">
        <v>39</v>
      </c>
      <c r="K535" s="5" t="s">
        <v>7</v>
      </c>
      <c r="L535" s="5" t="s">
        <v>6</v>
      </c>
      <c r="M535" s="5" t="s">
        <v>50</v>
      </c>
      <c r="N535" s="5" t="s">
        <v>2415</v>
      </c>
      <c r="O535" s="6">
        <v>0.83</v>
      </c>
      <c r="P535" s="5" t="s">
        <v>3</v>
      </c>
      <c r="Q535" s="5" t="s">
        <v>21</v>
      </c>
      <c r="R535" s="5" t="s">
        <v>291</v>
      </c>
      <c r="S535" s="5" t="s">
        <v>1505</v>
      </c>
      <c r="T535" s="5">
        <v>30161</v>
      </c>
      <c r="U535" s="8">
        <v>42050</v>
      </c>
      <c r="V535" s="29" t="str">
        <f>TEXT(Table_1[[#This Row],[Order Date]], "DDD")</f>
        <v>Sun</v>
      </c>
      <c r="W535" s="8">
        <v>42051</v>
      </c>
      <c r="X535" s="7">
        <f>Table_1[[#This Row],[Ship Date]]-Table_1[[#This Row],[Order Date]]</f>
        <v>1</v>
      </c>
      <c r="Y535" s="15">
        <v>45.378</v>
      </c>
      <c r="Z535" s="5">
        <v>9</v>
      </c>
      <c r="AA535" s="15">
        <v>170.46</v>
      </c>
      <c r="AB535" s="5">
        <v>89601</v>
      </c>
      <c r="AC535" s="5">
        <f>IF(COUNTIF($AB$2:AB535, AB535) = 1, 1, 0)</f>
        <v>0</v>
      </c>
      <c r="AD535" s="15">
        <f>'Formated Data'!$G535-'Formated Data'!$E535</f>
        <v>20.979999999999997</v>
      </c>
      <c r="AE535" s="5" t="str" cm="1">
        <f t="array" ref="AE535">_xlfn.IFS('Formated Data'!$Q535="Central","Chris",'Formated Data'!$Q535="East","Erin",'Formated Data'!$Q535="South","Sam",'Formated Data'!$Q535="West","William")</f>
        <v>Sam</v>
      </c>
    </row>
    <row r="536" spans="1:31" ht="15.75" customHeight="1" x14ac:dyDescent="0.45">
      <c r="A536" s="5">
        <v>3211</v>
      </c>
      <c r="B536" s="5">
        <f>IF(COUNTIF($A$2:A536, A536) = 1, 1, 0)</f>
        <v>1</v>
      </c>
      <c r="C536" s="5" t="s">
        <v>2413</v>
      </c>
      <c r="D536" s="5" t="s">
        <v>56</v>
      </c>
      <c r="E536" s="6">
        <v>0.1</v>
      </c>
      <c r="F536" s="6" t="str">
        <f>IF(Table_1[[#This Row],[Discount]] &gt; 0, "After Discount", " No Discount")</f>
        <v>After Discount</v>
      </c>
      <c r="G536" s="6">
        <v>7.31</v>
      </c>
      <c r="H536" s="6">
        <v>0.49</v>
      </c>
      <c r="I536" s="5" t="s">
        <v>9</v>
      </c>
      <c r="J536" s="5" t="s">
        <v>39</v>
      </c>
      <c r="K536" s="5" t="s">
        <v>24</v>
      </c>
      <c r="L536" s="5" t="s">
        <v>144</v>
      </c>
      <c r="M536" s="5" t="s">
        <v>5</v>
      </c>
      <c r="N536" s="5" t="s">
        <v>2414</v>
      </c>
      <c r="O536" s="6">
        <v>0.38</v>
      </c>
      <c r="P536" s="5" t="s">
        <v>3</v>
      </c>
      <c r="Q536" s="5" t="s">
        <v>70</v>
      </c>
      <c r="R536" s="5" t="s">
        <v>260</v>
      </c>
      <c r="S536" s="5" t="s">
        <v>2412</v>
      </c>
      <c r="T536" s="5">
        <v>60101</v>
      </c>
      <c r="U536" s="8">
        <v>42050</v>
      </c>
      <c r="V536" s="29" t="str">
        <f>TEXT(Table_1[[#This Row],[Order Date]], "DDD")</f>
        <v>Sun</v>
      </c>
      <c r="W536" s="8">
        <v>42051</v>
      </c>
      <c r="X536" s="7">
        <f>Table_1[[#This Row],[Ship Date]]-Table_1[[#This Row],[Order Date]]</f>
        <v>1</v>
      </c>
      <c r="Y536" s="15">
        <v>55.020600000000002</v>
      </c>
      <c r="Z536" s="5">
        <v>12</v>
      </c>
      <c r="AA536" s="15">
        <v>79.739999999999995</v>
      </c>
      <c r="AB536" s="5">
        <v>91522</v>
      </c>
      <c r="AC536" s="5">
        <f>IF(COUNTIF($AB$2:AB536, AB536) = 1, 1, 0)</f>
        <v>1</v>
      </c>
      <c r="AD536" s="15">
        <f>'Formated Data'!$G536-'Formated Data'!$E536</f>
        <v>7.21</v>
      </c>
      <c r="AE536" s="5" t="str" cm="1">
        <f t="array" ref="AE536">_xlfn.IFS('Formated Data'!$Q536="Central","Chris",'Formated Data'!$Q536="East","Erin",'Formated Data'!$Q536="South","Sam",'Formated Data'!$Q536="West","William")</f>
        <v>Chris</v>
      </c>
    </row>
    <row r="537" spans="1:31" ht="15.75" customHeight="1" x14ac:dyDescent="0.45">
      <c r="A537" s="5">
        <v>3211</v>
      </c>
      <c r="B537" s="5">
        <f>IF(COUNTIF($A$2:A537, A537) = 1, 1, 0)</f>
        <v>0</v>
      </c>
      <c r="C537" s="5" t="s">
        <v>2413</v>
      </c>
      <c r="D537" s="5" t="s">
        <v>56</v>
      </c>
      <c r="E537" s="6">
        <v>0.1</v>
      </c>
      <c r="F537" s="6" t="str">
        <f>IF(Table_1[[#This Row],[Discount]] &gt; 0, "After Discount", " No Discount")</f>
        <v>After Discount</v>
      </c>
      <c r="G537" s="6">
        <v>20.99</v>
      </c>
      <c r="H537" s="6">
        <v>2.5</v>
      </c>
      <c r="I537" s="5" t="s">
        <v>9</v>
      </c>
      <c r="J537" s="5" t="s">
        <v>39</v>
      </c>
      <c r="K537" s="5" t="s">
        <v>7</v>
      </c>
      <c r="L537" s="5" t="s">
        <v>6</v>
      </c>
      <c r="M537" s="5" t="s">
        <v>37</v>
      </c>
      <c r="N537" s="5" t="s">
        <v>207</v>
      </c>
      <c r="O537" s="6">
        <v>0.81</v>
      </c>
      <c r="P537" s="5" t="s">
        <v>3</v>
      </c>
      <c r="Q537" s="5" t="s">
        <v>70</v>
      </c>
      <c r="R537" s="5" t="s">
        <v>260</v>
      </c>
      <c r="S537" s="5" t="s">
        <v>2412</v>
      </c>
      <c r="T537" s="5">
        <v>60101</v>
      </c>
      <c r="U537" s="8">
        <v>42050</v>
      </c>
      <c r="V537" s="29" t="str">
        <f>TEXT(Table_1[[#This Row],[Order Date]], "DDD")</f>
        <v>Sun</v>
      </c>
      <c r="W537" s="8">
        <v>42051</v>
      </c>
      <c r="X537" s="7">
        <f>Table_1[[#This Row],[Ship Date]]-Table_1[[#This Row],[Order Date]]</f>
        <v>1</v>
      </c>
      <c r="Y537" s="15">
        <v>-43.65504</v>
      </c>
      <c r="Z537" s="5">
        <v>23</v>
      </c>
      <c r="AA537" s="15">
        <v>392.45</v>
      </c>
      <c r="AB537" s="5">
        <v>91522</v>
      </c>
      <c r="AC537" s="5">
        <f>IF(COUNTIF($AB$2:AB537, AB537) = 1, 1, 0)</f>
        <v>0</v>
      </c>
      <c r="AD537" s="15">
        <f>'Formated Data'!$G537-'Formated Data'!$E537</f>
        <v>20.889999999999997</v>
      </c>
      <c r="AE537" s="5" t="str" cm="1">
        <f t="array" ref="AE537">_xlfn.IFS('Formated Data'!$Q537="Central","Chris",'Formated Data'!$Q537="East","Erin",'Formated Data'!$Q537="South","Sam",'Formated Data'!$Q537="West","William")</f>
        <v>Chris</v>
      </c>
    </row>
    <row r="538" spans="1:31" ht="15.75" customHeight="1" x14ac:dyDescent="0.45">
      <c r="A538" s="5">
        <v>393</v>
      </c>
      <c r="B538" s="5">
        <f>IF(COUNTIF($A$2:A538, A538) = 1, 1, 0)</f>
        <v>1</v>
      </c>
      <c r="C538" s="5" t="s">
        <v>2411</v>
      </c>
      <c r="D538" s="5" t="s">
        <v>30</v>
      </c>
      <c r="E538" s="6">
        <v>7.0000000000000007E-2</v>
      </c>
      <c r="F538" s="6" t="str">
        <f>IF(Table_1[[#This Row],[Discount]] &gt; 0, "After Discount", " No Discount")</f>
        <v>After Discount</v>
      </c>
      <c r="G538" s="6">
        <v>9.7100000000000009</v>
      </c>
      <c r="H538" s="6">
        <v>9.4499999999999993</v>
      </c>
      <c r="I538" s="5" t="s">
        <v>9</v>
      </c>
      <c r="J538" s="5" t="s">
        <v>39</v>
      </c>
      <c r="K538" s="5" t="s">
        <v>24</v>
      </c>
      <c r="L538" s="5" t="s">
        <v>23</v>
      </c>
      <c r="M538" s="5" t="s">
        <v>5</v>
      </c>
      <c r="N538" s="5" t="s">
        <v>55</v>
      </c>
      <c r="O538" s="6">
        <v>0.6</v>
      </c>
      <c r="P538" s="5" t="s">
        <v>3</v>
      </c>
      <c r="Q538" s="5" t="s">
        <v>2</v>
      </c>
      <c r="R538" s="5" t="s">
        <v>1</v>
      </c>
      <c r="S538" s="5" t="s">
        <v>453</v>
      </c>
      <c r="T538" s="5">
        <v>13021</v>
      </c>
      <c r="U538" s="8">
        <v>42050</v>
      </c>
      <c r="V538" s="29" t="str">
        <f>TEXT(Table_1[[#This Row],[Order Date]], "DDD")</f>
        <v>Sun</v>
      </c>
      <c r="W538" s="8">
        <v>42057</v>
      </c>
      <c r="X538" s="7">
        <f>Table_1[[#This Row],[Ship Date]]-Table_1[[#This Row],[Order Date]]</f>
        <v>7</v>
      </c>
      <c r="Y538" s="15">
        <v>-81.77</v>
      </c>
      <c r="Z538" s="5">
        <v>3</v>
      </c>
      <c r="AA538" s="15">
        <v>31.44</v>
      </c>
      <c r="AB538" s="5">
        <v>86382</v>
      </c>
      <c r="AC538" s="5">
        <f>IF(COUNTIF($AB$2:AB538, AB538) = 1, 1, 0)</f>
        <v>1</v>
      </c>
      <c r="AD538" s="15">
        <f>'Formated Data'!$G538-'Formated Data'!$E538</f>
        <v>9.64</v>
      </c>
      <c r="AE538" s="5" t="str" cm="1">
        <f t="array" ref="AE538">_xlfn.IFS('Formated Data'!$Q538="Central","Chris",'Formated Data'!$Q538="East","Erin",'Formated Data'!$Q538="South","Sam",'Formated Data'!$Q538="West","William")</f>
        <v>Erin</v>
      </c>
    </row>
    <row r="539" spans="1:31" ht="15.75" customHeight="1" x14ac:dyDescent="0.45">
      <c r="A539" s="5">
        <v>651</v>
      </c>
      <c r="B539" s="5">
        <f>IF(COUNTIF($A$2:A539, A539) = 1, 1, 0)</f>
        <v>0</v>
      </c>
      <c r="C539" s="5" t="s">
        <v>2409</v>
      </c>
      <c r="D539" s="5" t="s">
        <v>30</v>
      </c>
      <c r="E539" s="6">
        <v>0.04</v>
      </c>
      <c r="F539" s="6" t="str">
        <f>IF(Table_1[[#This Row],[Discount]] &gt; 0, "After Discount", " No Discount")</f>
        <v>After Discount</v>
      </c>
      <c r="G539" s="6">
        <v>880.98</v>
      </c>
      <c r="H539" s="6">
        <v>44.55</v>
      </c>
      <c r="I539" s="5" t="s">
        <v>119</v>
      </c>
      <c r="J539" s="5" t="s">
        <v>8</v>
      </c>
      <c r="K539" s="5" t="s">
        <v>29</v>
      </c>
      <c r="L539" s="5" t="s">
        <v>130</v>
      </c>
      <c r="M539" s="5" t="s">
        <v>117</v>
      </c>
      <c r="N539" s="5" t="s">
        <v>2410</v>
      </c>
      <c r="O539" s="6">
        <v>0.62</v>
      </c>
      <c r="P539" s="5" t="s">
        <v>3</v>
      </c>
      <c r="Q539" s="5" t="s">
        <v>48</v>
      </c>
      <c r="R539" s="5" t="s">
        <v>996</v>
      </c>
      <c r="S539" s="5" t="s">
        <v>2408</v>
      </c>
      <c r="T539" s="5">
        <v>89115</v>
      </c>
      <c r="U539" s="8">
        <v>42050</v>
      </c>
      <c r="V539" s="29" t="str">
        <f>TEXT(Table_1[[#This Row],[Order Date]], "DDD")</f>
        <v>Sun</v>
      </c>
      <c r="W539" s="8">
        <v>42054</v>
      </c>
      <c r="X539" s="7">
        <f>Table_1[[#This Row],[Ship Date]]-Table_1[[#This Row],[Order Date]]</f>
        <v>4</v>
      </c>
      <c r="Y539" s="15">
        <v>4233.2587999999996</v>
      </c>
      <c r="Z539" s="5">
        <v>8</v>
      </c>
      <c r="AA539" s="15">
        <v>6901.25</v>
      </c>
      <c r="AB539" s="5">
        <v>91576</v>
      </c>
      <c r="AC539" s="5">
        <f>IF(COUNTIF($AB$2:AB539, AB539) = 1, 1, 0)</f>
        <v>1</v>
      </c>
      <c r="AD539" s="15">
        <f>'Formated Data'!$G539-'Formated Data'!$E539</f>
        <v>880.94</v>
      </c>
      <c r="AE539" s="5" t="str" cm="1">
        <f t="array" ref="AE539">_xlfn.IFS('Formated Data'!$Q539="Central","Chris",'Formated Data'!$Q539="East","Erin",'Formated Data'!$Q539="South","Sam",'Formated Data'!$Q539="West","William")</f>
        <v>William</v>
      </c>
    </row>
    <row r="540" spans="1:31" ht="15.75" customHeight="1" x14ac:dyDescent="0.45">
      <c r="A540" s="5">
        <v>651</v>
      </c>
      <c r="B540" s="5">
        <f>IF(COUNTIF($A$2:A540, A540) = 1, 1, 0)</f>
        <v>0</v>
      </c>
      <c r="C540" s="5" t="s">
        <v>2409</v>
      </c>
      <c r="D540" s="5" t="s">
        <v>30</v>
      </c>
      <c r="E540" s="6">
        <v>7.0000000000000007E-2</v>
      </c>
      <c r="F540" s="6" t="str">
        <f>IF(Table_1[[#This Row],[Discount]] &gt; 0, "After Discount", " No Discount")</f>
        <v>After Discount</v>
      </c>
      <c r="G540" s="6">
        <v>13.4</v>
      </c>
      <c r="H540" s="6">
        <v>4.95</v>
      </c>
      <c r="I540" s="5" t="s">
        <v>9</v>
      </c>
      <c r="J540" s="5" t="s">
        <v>8</v>
      </c>
      <c r="K540" s="5" t="s">
        <v>29</v>
      </c>
      <c r="L540" s="5" t="s">
        <v>28</v>
      </c>
      <c r="M540" s="5" t="s">
        <v>50</v>
      </c>
      <c r="N540" s="5" t="s">
        <v>156</v>
      </c>
      <c r="O540" s="6">
        <v>0.37</v>
      </c>
      <c r="P540" s="5" t="s">
        <v>3</v>
      </c>
      <c r="Q540" s="5" t="s">
        <v>48</v>
      </c>
      <c r="R540" s="5" t="s">
        <v>996</v>
      </c>
      <c r="S540" s="5" t="s">
        <v>2408</v>
      </c>
      <c r="T540" s="5">
        <v>89115</v>
      </c>
      <c r="U540" s="8">
        <v>42050</v>
      </c>
      <c r="V540" s="29" t="str">
        <f>TEXT(Table_1[[#This Row],[Order Date]], "DDD")</f>
        <v>Sun</v>
      </c>
      <c r="W540" s="8">
        <v>42055</v>
      </c>
      <c r="X540" s="7">
        <f>Table_1[[#This Row],[Ship Date]]-Table_1[[#This Row],[Order Date]]</f>
        <v>5</v>
      </c>
      <c r="Y540" s="15">
        <v>102.76860000000001</v>
      </c>
      <c r="Z540" s="5">
        <v>11</v>
      </c>
      <c r="AA540" s="15">
        <v>148.94</v>
      </c>
      <c r="AB540" s="5">
        <v>91576</v>
      </c>
      <c r="AC540" s="5">
        <f>IF(COUNTIF($AB$2:AB540, AB540) = 1, 1, 0)</f>
        <v>0</v>
      </c>
      <c r="AD540" s="15">
        <f>'Formated Data'!$G540-'Formated Data'!$E540</f>
        <v>13.33</v>
      </c>
      <c r="AE540" s="5" t="str" cm="1">
        <f t="array" ref="AE540">_xlfn.IFS('Formated Data'!$Q540="Central","Chris",'Formated Data'!$Q540="East","Erin",'Formated Data'!$Q540="South","Sam",'Formated Data'!$Q540="West","William")</f>
        <v>William</v>
      </c>
    </row>
    <row r="541" spans="1:31" ht="15.75" customHeight="1" x14ac:dyDescent="0.45">
      <c r="A541" s="5">
        <v>651</v>
      </c>
      <c r="B541" s="5">
        <f>IF(COUNTIF($A$2:A541, A541) = 1, 1, 0)</f>
        <v>0</v>
      </c>
      <c r="C541" s="5" t="s">
        <v>2409</v>
      </c>
      <c r="D541" s="5" t="s">
        <v>30</v>
      </c>
      <c r="E541" s="6">
        <v>0.01</v>
      </c>
      <c r="F541" s="6" t="str">
        <f>IF(Table_1[[#This Row],[Discount]] &gt; 0, "After Discount", " No Discount")</f>
        <v>After Discount</v>
      </c>
      <c r="G541" s="6">
        <v>15.99</v>
      </c>
      <c r="H541" s="6">
        <v>11.28</v>
      </c>
      <c r="I541" s="5" t="s">
        <v>9</v>
      </c>
      <c r="J541" s="5" t="s">
        <v>8</v>
      </c>
      <c r="K541" s="5" t="s">
        <v>7</v>
      </c>
      <c r="L541" s="5" t="s">
        <v>118</v>
      </c>
      <c r="M541" s="5" t="s">
        <v>97</v>
      </c>
      <c r="N541" s="5" t="s">
        <v>1654</v>
      </c>
      <c r="O541" s="6">
        <v>0.38</v>
      </c>
      <c r="P541" s="5" t="s">
        <v>3</v>
      </c>
      <c r="Q541" s="5" t="s">
        <v>48</v>
      </c>
      <c r="R541" s="5" t="s">
        <v>996</v>
      </c>
      <c r="S541" s="5" t="s">
        <v>2408</v>
      </c>
      <c r="T541" s="5">
        <v>89115</v>
      </c>
      <c r="U541" s="8">
        <v>42050</v>
      </c>
      <c r="V541" s="29" t="str">
        <f>TEXT(Table_1[[#This Row],[Order Date]], "DDD")</f>
        <v>Sun</v>
      </c>
      <c r="W541" s="8">
        <v>42057</v>
      </c>
      <c r="X541" s="7">
        <f>Table_1[[#This Row],[Ship Date]]-Table_1[[#This Row],[Order Date]]</f>
        <v>7</v>
      </c>
      <c r="Y541" s="15">
        <v>-36.671543999999997</v>
      </c>
      <c r="Z541" s="5">
        <v>12</v>
      </c>
      <c r="AA541" s="15">
        <v>200.68</v>
      </c>
      <c r="AB541" s="5">
        <v>91576</v>
      </c>
      <c r="AC541" s="5">
        <f>IF(COUNTIF($AB$2:AB541, AB541) = 1, 1, 0)</f>
        <v>0</v>
      </c>
      <c r="AD541" s="15">
        <f>'Formated Data'!$G541-'Formated Data'!$E541</f>
        <v>15.98</v>
      </c>
      <c r="AE541" s="5" t="str" cm="1">
        <f t="array" ref="AE541">_xlfn.IFS('Formated Data'!$Q541="Central","Chris",'Formated Data'!$Q541="East","Erin",'Formated Data'!$Q541="South","Sam",'Formated Data'!$Q541="West","William")</f>
        <v>William</v>
      </c>
    </row>
    <row r="542" spans="1:31" ht="15.75" customHeight="1" x14ac:dyDescent="0.45">
      <c r="A542" s="5">
        <v>2684</v>
      </c>
      <c r="B542" s="5">
        <f>IF(COUNTIF($A$2:A542, A542) = 1, 1, 0)</f>
        <v>1</v>
      </c>
      <c r="C542" s="5" t="s">
        <v>1650</v>
      </c>
      <c r="D542" s="5" t="s">
        <v>30</v>
      </c>
      <c r="E542" s="6">
        <v>0.09</v>
      </c>
      <c r="F542" s="6" t="str">
        <f>IF(Table_1[[#This Row],[Discount]] &gt; 0, "After Discount", " No Discount")</f>
        <v>After Discount</v>
      </c>
      <c r="G542" s="6">
        <v>8.74</v>
      </c>
      <c r="H542" s="6">
        <v>1.39</v>
      </c>
      <c r="I542" s="5" t="s">
        <v>17</v>
      </c>
      <c r="J542" s="5" t="s">
        <v>51</v>
      </c>
      <c r="K542" s="5" t="s">
        <v>24</v>
      </c>
      <c r="L542" s="5" t="s">
        <v>181</v>
      </c>
      <c r="M542" s="5" t="s">
        <v>5</v>
      </c>
      <c r="N542" s="5" t="s">
        <v>203</v>
      </c>
      <c r="O542" s="6">
        <v>0.38</v>
      </c>
      <c r="P542" s="5" t="s">
        <v>3</v>
      </c>
      <c r="Q542" s="5" t="s">
        <v>21</v>
      </c>
      <c r="R542" s="5" t="s">
        <v>75</v>
      </c>
      <c r="S542" s="5" t="s">
        <v>1649</v>
      </c>
      <c r="T542" s="5">
        <v>33952</v>
      </c>
      <c r="U542" s="8">
        <v>42050</v>
      </c>
      <c r="V542" s="29" t="str">
        <f>TEXT(Table_1[[#This Row],[Order Date]], "DDD")</f>
        <v>Sun</v>
      </c>
      <c r="W542" s="8">
        <v>42055</v>
      </c>
      <c r="X542" s="7">
        <f>Table_1[[#This Row],[Ship Date]]-Table_1[[#This Row],[Order Date]]</f>
        <v>5</v>
      </c>
      <c r="Y542" s="15">
        <v>23.616</v>
      </c>
      <c r="Z542" s="5">
        <v>1</v>
      </c>
      <c r="AA542" s="15">
        <v>11.78</v>
      </c>
      <c r="AB542" s="5">
        <v>89146</v>
      </c>
      <c r="AC542" s="5">
        <f>IF(COUNTIF($AB$2:AB542, AB542) = 1, 1, 0)</f>
        <v>1</v>
      </c>
      <c r="AD542" s="15">
        <f>'Formated Data'!$G542-'Formated Data'!$E542</f>
        <v>8.65</v>
      </c>
      <c r="AE542" s="5" t="str" cm="1">
        <f t="array" ref="AE542">_xlfn.IFS('Formated Data'!$Q542="Central","Chris",'Formated Data'!$Q542="East","Erin",'Formated Data'!$Q542="South","Sam",'Formated Data'!$Q542="West","William")</f>
        <v>Sam</v>
      </c>
    </row>
    <row r="543" spans="1:31" ht="15.75" customHeight="1" x14ac:dyDescent="0.45">
      <c r="A543" s="5">
        <v>2684</v>
      </c>
      <c r="B543" s="5">
        <f>IF(COUNTIF($A$2:A543, A543) = 1, 1, 0)</f>
        <v>0</v>
      </c>
      <c r="C543" s="5" t="s">
        <v>1650</v>
      </c>
      <c r="D543" s="5" t="s">
        <v>30</v>
      </c>
      <c r="E543" s="6">
        <v>0.09</v>
      </c>
      <c r="F543" s="6" t="str">
        <f>IF(Table_1[[#This Row],[Discount]] &gt; 0, "After Discount", " No Discount")</f>
        <v>After Discount</v>
      </c>
      <c r="G543" s="6">
        <v>18.97</v>
      </c>
      <c r="H543" s="6">
        <v>9.0299999999999994</v>
      </c>
      <c r="I543" s="5" t="s">
        <v>9</v>
      </c>
      <c r="J543" s="5" t="s">
        <v>51</v>
      </c>
      <c r="K543" s="5" t="s">
        <v>24</v>
      </c>
      <c r="L543" s="5" t="s">
        <v>38</v>
      </c>
      <c r="M543" s="5" t="s">
        <v>5</v>
      </c>
      <c r="N543" s="5" t="s">
        <v>196</v>
      </c>
      <c r="O543" s="6">
        <v>0.37</v>
      </c>
      <c r="P543" s="5" t="s">
        <v>3</v>
      </c>
      <c r="Q543" s="5" t="s">
        <v>21</v>
      </c>
      <c r="R543" s="5" t="s">
        <v>75</v>
      </c>
      <c r="S543" s="5" t="s">
        <v>1649</v>
      </c>
      <c r="T543" s="5">
        <v>33952</v>
      </c>
      <c r="U543" s="8">
        <v>42050</v>
      </c>
      <c r="V543" s="29" t="str">
        <f>TEXT(Table_1[[#This Row],[Order Date]], "DDD")</f>
        <v>Sun</v>
      </c>
      <c r="W543" s="8">
        <v>42055</v>
      </c>
      <c r="X543" s="7">
        <f>Table_1[[#This Row],[Ship Date]]-Table_1[[#This Row],[Order Date]]</f>
        <v>5</v>
      </c>
      <c r="Y543" s="15">
        <v>-1748.0119999999999</v>
      </c>
      <c r="Z543" s="5">
        <v>1</v>
      </c>
      <c r="AA543" s="15">
        <v>20.96</v>
      </c>
      <c r="AB543" s="5">
        <v>89146</v>
      </c>
      <c r="AC543" s="5">
        <f>IF(COUNTIF($AB$2:AB543, AB543) = 1, 1, 0)</f>
        <v>0</v>
      </c>
      <c r="AD543" s="15">
        <f>'Formated Data'!$G543-'Formated Data'!$E543</f>
        <v>18.88</v>
      </c>
      <c r="AE543" s="5" t="str" cm="1">
        <f t="array" ref="AE543">_xlfn.IFS('Formated Data'!$Q543="Central","Chris",'Formated Data'!$Q543="East","Erin",'Formated Data'!$Q543="South","Sam",'Formated Data'!$Q543="West","William")</f>
        <v>Sam</v>
      </c>
    </row>
    <row r="544" spans="1:31" ht="15.75" customHeight="1" x14ac:dyDescent="0.45">
      <c r="A544" s="5">
        <v>2951</v>
      </c>
      <c r="B544" s="5">
        <f>IF(COUNTIF($A$2:A544, A544) = 1, 1, 0)</f>
        <v>1</v>
      </c>
      <c r="C544" s="5" t="s">
        <v>2407</v>
      </c>
      <c r="D544" s="5" t="s">
        <v>72</v>
      </c>
      <c r="E544" s="6">
        <v>7.0000000000000007E-2</v>
      </c>
      <c r="F544" s="6" t="str">
        <f>IF(Table_1[[#This Row],[Discount]] &gt; 0, "After Discount", " No Discount")</f>
        <v>After Discount</v>
      </c>
      <c r="G544" s="6">
        <v>42.98</v>
      </c>
      <c r="H544" s="6">
        <v>4.62</v>
      </c>
      <c r="I544" s="5" t="s">
        <v>17</v>
      </c>
      <c r="J544" s="5" t="s">
        <v>39</v>
      </c>
      <c r="K544" s="5" t="s">
        <v>24</v>
      </c>
      <c r="L544" s="5" t="s">
        <v>45</v>
      </c>
      <c r="M544" s="5" t="s">
        <v>5</v>
      </c>
      <c r="N544" s="5" t="s">
        <v>1503</v>
      </c>
      <c r="O544" s="6">
        <v>0.56000000000000005</v>
      </c>
      <c r="P544" s="5" t="s">
        <v>3</v>
      </c>
      <c r="Q544" s="5" t="s">
        <v>70</v>
      </c>
      <c r="R544" s="5" t="s">
        <v>379</v>
      </c>
      <c r="S544" s="5" t="s">
        <v>2275</v>
      </c>
      <c r="T544" s="5">
        <v>67601</v>
      </c>
      <c r="U544" s="8">
        <v>42050</v>
      </c>
      <c r="V544" s="29" t="str">
        <f>TEXT(Table_1[[#This Row],[Order Date]], "DDD")</f>
        <v>Sun</v>
      </c>
      <c r="W544" s="8">
        <v>42052</v>
      </c>
      <c r="X544" s="7">
        <f>Table_1[[#This Row],[Ship Date]]-Table_1[[#This Row],[Order Date]]</f>
        <v>2</v>
      </c>
      <c r="Y544" s="15">
        <v>565.38599999999997</v>
      </c>
      <c r="Z544" s="5">
        <v>19</v>
      </c>
      <c r="AA544" s="15">
        <v>819.4</v>
      </c>
      <c r="AB544" s="5">
        <v>91397</v>
      </c>
      <c r="AC544" s="5">
        <f>IF(COUNTIF($AB$2:AB544, AB544) = 1, 1, 0)</f>
        <v>1</v>
      </c>
      <c r="AD544" s="15">
        <f>'Formated Data'!$G544-'Formated Data'!$E544</f>
        <v>42.91</v>
      </c>
      <c r="AE544" s="5" t="str" cm="1">
        <f t="array" ref="AE544">_xlfn.IFS('Formated Data'!$Q544="Central","Chris",'Formated Data'!$Q544="East","Erin",'Formated Data'!$Q544="South","Sam",'Formated Data'!$Q544="West","William")</f>
        <v>Chris</v>
      </c>
    </row>
    <row r="545" spans="1:31" ht="15.75" customHeight="1" x14ac:dyDescent="0.45">
      <c r="A545" s="5">
        <v>2951</v>
      </c>
      <c r="B545" s="5">
        <f>IF(COUNTIF($A$2:A545, A545) = 1, 1, 0)</f>
        <v>0</v>
      </c>
      <c r="C545" s="5" t="s">
        <v>2407</v>
      </c>
      <c r="D545" s="5" t="s">
        <v>72</v>
      </c>
      <c r="E545" s="6">
        <v>0.03</v>
      </c>
      <c r="F545" s="6" t="str">
        <f>IF(Table_1[[#This Row],[Discount]] &gt; 0, "After Discount", " No Discount")</f>
        <v>After Discount</v>
      </c>
      <c r="G545" s="6">
        <v>89.99</v>
      </c>
      <c r="H545" s="6">
        <v>42</v>
      </c>
      <c r="I545" s="5" t="s">
        <v>119</v>
      </c>
      <c r="J545" s="5" t="s">
        <v>39</v>
      </c>
      <c r="K545" s="5" t="s">
        <v>29</v>
      </c>
      <c r="L545" s="5" t="s">
        <v>153</v>
      </c>
      <c r="M545" s="5" t="s">
        <v>152</v>
      </c>
      <c r="N545" s="5" t="s">
        <v>1546</v>
      </c>
      <c r="O545" s="6">
        <v>0.66</v>
      </c>
      <c r="P545" s="5" t="s">
        <v>3</v>
      </c>
      <c r="Q545" s="5" t="s">
        <v>70</v>
      </c>
      <c r="R545" s="5" t="s">
        <v>379</v>
      </c>
      <c r="S545" s="5" t="s">
        <v>2275</v>
      </c>
      <c r="T545" s="5">
        <v>67601</v>
      </c>
      <c r="U545" s="8">
        <v>42050</v>
      </c>
      <c r="V545" s="29" t="str">
        <f>TEXT(Table_1[[#This Row],[Order Date]], "DDD")</f>
        <v>Sun</v>
      </c>
      <c r="W545" s="8">
        <v>42053</v>
      </c>
      <c r="X545" s="7">
        <f>Table_1[[#This Row],[Ship Date]]-Table_1[[#This Row],[Order Date]]</f>
        <v>3</v>
      </c>
      <c r="Y545" s="15">
        <v>-230.9528</v>
      </c>
      <c r="Z545" s="5">
        <v>19</v>
      </c>
      <c r="AA545" s="15">
        <v>1809.75</v>
      </c>
      <c r="AB545" s="5">
        <v>91397</v>
      </c>
      <c r="AC545" s="5">
        <f>IF(COUNTIF($AB$2:AB545, AB545) = 1, 1, 0)</f>
        <v>0</v>
      </c>
      <c r="AD545" s="15">
        <f>'Formated Data'!$G545-'Formated Data'!$E545</f>
        <v>89.96</v>
      </c>
      <c r="AE545" s="5" t="str" cm="1">
        <f t="array" ref="AE545">_xlfn.IFS('Formated Data'!$Q545="Central","Chris",'Formated Data'!$Q545="East","Erin",'Formated Data'!$Q545="South","Sam",'Formated Data'!$Q545="West","William")</f>
        <v>Chris</v>
      </c>
    </row>
    <row r="546" spans="1:31" ht="15.75" customHeight="1" x14ac:dyDescent="0.45">
      <c r="A546" s="5">
        <v>2355</v>
      </c>
      <c r="B546" s="5">
        <f>IF(COUNTIF($A$2:A546, A546) = 1, 1, 0)</f>
        <v>1</v>
      </c>
      <c r="C546" s="5" t="s">
        <v>390</v>
      </c>
      <c r="D546" s="5" t="s">
        <v>10</v>
      </c>
      <c r="E546" s="6">
        <v>0.1</v>
      </c>
      <c r="F546" s="6" t="str">
        <f>IF(Table_1[[#This Row],[Discount]] &gt; 0, "After Discount", " No Discount")</f>
        <v>After Discount</v>
      </c>
      <c r="G546" s="6">
        <v>78.69</v>
      </c>
      <c r="H546" s="6">
        <v>19.989999999999998</v>
      </c>
      <c r="I546" s="5" t="s">
        <v>9</v>
      </c>
      <c r="J546" s="5" t="s">
        <v>8</v>
      </c>
      <c r="K546" s="5" t="s">
        <v>29</v>
      </c>
      <c r="L546" s="5" t="s">
        <v>28</v>
      </c>
      <c r="M546" s="5" t="s">
        <v>5</v>
      </c>
      <c r="N546" s="5" t="s">
        <v>1154</v>
      </c>
      <c r="O546" s="6">
        <v>0.43</v>
      </c>
      <c r="P546" s="5" t="s">
        <v>3</v>
      </c>
      <c r="Q546" s="5" t="s">
        <v>48</v>
      </c>
      <c r="R546" s="5" t="s">
        <v>54</v>
      </c>
      <c r="S546" s="5" t="s">
        <v>325</v>
      </c>
      <c r="T546" s="5">
        <v>92236</v>
      </c>
      <c r="U546" s="8">
        <v>42050</v>
      </c>
      <c r="V546" s="29" t="str">
        <f>TEXT(Table_1[[#This Row],[Order Date]], "DDD")</f>
        <v>Sun</v>
      </c>
      <c r="W546" s="8">
        <v>42051</v>
      </c>
      <c r="X546" s="7">
        <f>Table_1[[#This Row],[Ship Date]]-Table_1[[#This Row],[Order Date]]</f>
        <v>1</v>
      </c>
      <c r="Y546" s="15">
        <v>465.43950000000001</v>
      </c>
      <c r="Z546" s="5">
        <v>9</v>
      </c>
      <c r="AA546" s="15">
        <v>674.55</v>
      </c>
      <c r="AB546" s="5">
        <v>91304</v>
      </c>
      <c r="AC546" s="5">
        <f>IF(COUNTIF($AB$2:AB546, AB546) = 1, 1, 0)</f>
        <v>1</v>
      </c>
      <c r="AD546" s="15">
        <f>'Formated Data'!$G546-'Formated Data'!$E546</f>
        <v>78.59</v>
      </c>
      <c r="AE546" s="5" t="str" cm="1">
        <f t="array" ref="AE546">_xlfn.IFS('Formated Data'!$Q546="Central","Chris",'Formated Data'!$Q546="East","Erin",'Formated Data'!$Q546="South","Sam",'Formated Data'!$Q546="West","William")</f>
        <v>William</v>
      </c>
    </row>
    <row r="547" spans="1:31" ht="15.75" customHeight="1" x14ac:dyDescent="0.45">
      <c r="A547" s="5">
        <v>1129</v>
      </c>
      <c r="B547" s="5">
        <f>IF(COUNTIF($A$2:A547, A547) = 1, 1, 0)</f>
        <v>0</v>
      </c>
      <c r="C547" s="5" t="s">
        <v>467</v>
      </c>
      <c r="D547" s="5" t="s">
        <v>30</v>
      </c>
      <c r="E547" s="6">
        <v>0.04</v>
      </c>
      <c r="F547" s="6" t="str">
        <f>IF(Table_1[[#This Row],[Discount]] &gt; 0, "After Discount", " No Discount")</f>
        <v>After Discount</v>
      </c>
      <c r="G547" s="6">
        <v>8.6</v>
      </c>
      <c r="H547" s="6">
        <v>6.19</v>
      </c>
      <c r="I547" s="5" t="s">
        <v>9</v>
      </c>
      <c r="J547" s="5" t="s">
        <v>16</v>
      </c>
      <c r="K547" s="5" t="s">
        <v>24</v>
      </c>
      <c r="L547" s="5" t="s">
        <v>106</v>
      </c>
      <c r="M547" s="5" t="s">
        <v>5</v>
      </c>
      <c r="N547" s="5" t="s">
        <v>1316</v>
      </c>
      <c r="O547" s="6">
        <v>0.38</v>
      </c>
      <c r="P547" s="5" t="s">
        <v>3</v>
      </c>
      <c r="Q547" s="5" t="s">
        <v>2</v>
      </c>
      <c r="R547" s="5" t="s">
        <v>240</v>
      </c>
      <c r="S547" s="5" t="s">
        <v>239</v>
      </c>
      <c r="T547" s="5">
        <v>2118</v>
      </c>
      <c r="U547" s="8">
        <v>42051</v>
      </c>
      <c r="V547" s="29" t="str">
        <f>TEXT(Table_1[[#This Row],[Order Date]], "DDD")</f>
        <v>Mon</v>
      </c>
      <c r="W547" s="8">
        <v>42058</v>
      </c>
      <c r="X547" s="7">
        <f>Table_1[[#This Row],[Ship Date]]-Table_1[[#This Row],[Order Date]]</f>
        <v>7</v>
      </c>
      <c r="Y547" s="15">
        <v>-63.813499999999998</v>
      </c>
      <c r="Z547" s="5">
        <v>37</v>
      </c>
      <c r="AA547" s="15">
        <v>311.66000000000003</v>
      </c>
      <c r="AB547" s="5">
        <v>32037</v>
      </c>
      <c r="AC547" s="5">
        <f>IF(COUNTIF($AB$2:AB547, AB547) = 1, 1, 0)</f>
        <v>1</v>
      </c>
      <c r="AD547" s="15">
        <f>'Formated Data'!$G547-'Formated Data'!$E547</f>
        <v>8.56</v>
      </c>
      <c r="AE547" s="5" t="str" cm="1">
        <f t="array" ref="AE547">_xlfn.IFS('Formated Data'!$Q547="Central","Chris",'Formated Data'!$Q547="East","Erin",'Formated Data'!$Q547="South","Sam",'Formated Data'!$Q547="West","William")</f>
        <v>Erin</v>
      </c>
    </row>
    <row r="548" spans="1:31" ht="15.75" customHeight="1" x14ac:dyDescent="0.45">
      <c r="A548" s="5">
        <v>1129</v>
      </c>
      <c r="B548" s="5">
        <f>IF(COUNTIF($A$2:A548, A548) = 1, 1, 0)</f>
        <v>0</v>
      </c>
      <c r="C548" s="5" t="s">
        <v>467</v>
      </c>
      <c r="D548" s="5" t="s">
        <v>30</v>
      </c>
      <c r="E548" s="6">
        <v>7.0000000000000007E-2</v>
      </c>
      <c r="F548" s="6" t="str">
        <f>IF(Table_1[[#This Row],[Discount]] &gt; 0, "After Discount", " No Discount")</f>
        <v>After Discount</v>
      </c>
      <c r="G548" s="6">
        <v>699.99</v>
      </c>
      <c r="H548" s="6">
        <v>24.49</v>
      </c>
      <c r="I548" s="5" t="s">
        <v>9</v>
      </c>
      <c r="J548" s="5" t="s">
        <v>16</v>
      </c>
      <c r="K548" s="5" t="s">
        <v>7</v>
      </c>
      <c r="L548" s="5" t="s">
        <v>43</v>
      </c>
      <c r="M548" s="5" t="s">
        <v>42</v>
      </c>
      <c r="N548" s="5" t="s">
        <v>2406</v>
      </c>
      <c r="O548" s="6">
        <v>0.54</v>
      </c>
      <c r="P548" s="5" t="s">
        <v>3</v>
      </c>
      <c r="Q548" s="5" t="s">
        <v>2</v>
      </c>
      <c r="R548" s="5" t="s">
        <v>240</v>
      </c>
      <c r="S548" s="5" t="s">
        <v>239</v>
      </c>
      <c r="T548" s="5">
        <v>2118</v>
      </c>
      <c r="U548" s="8">
        <v>42051</v>
      </c>
      <c r="V548" s="29" t="str">
        <f>TEXT(Table_1[[#This Row],[Order Date]], "DDD")</f>
        <v>Mon</v>
      </c>
      <c r="W548" s="8">
        <v>42055</v>
      </c>
      <c r="X548" s="7">
        <f>Table_1[[#This Row],[Ship Date]]-Table_1[[#This Row],[Order Date]]</f>
        <v>4</v>
      </c>
      <c r="Y548" s="15">
        <v>325.29000000000002</v>
      </c>
      <c r="Z548" s="5">
        <v>15</v>
      </c>
      <c r="AA548" s="15">
        <v>9862.51</v>
      </c>
      <c r="AB548" s="5">
        <v>32037</v>
      </c>
      <c r="AC548" s="5">
        <f>IF(COUNTIF($AB$2:AB548, AB548) = 1, 1, 0)</f>
        <v>0</v>
      </c>
      <c r="AD548" s="15">
        <f>'Formated Data'!$G548-'Formated Data'!$E548</f>
        <v>699.92</v>
      </c>
      <c r="AE548" s="5" t="str" cm="1">
        <f t="array" ref="AE548">_xlfn.IFS('Formated Data'!$Q548="Central","Chris",'Formated Data'!$Q548="East","Erin",'Formated Data'!$Q548="South","Sam",'Formated Data'!$Q548="West","William")</f>
        <v>Erin</v>
      </c>
    </row>
    <row r="549" spans="1:31" ht="15.75" customHeight="1" x14ac:dyDescent="0.45">
      <c r="A549" s="5">
        <v>1132</v>
      </c>
      <c r="B549" s="5">
        <f>IF(COUNTIF($A$2:A549, A549) = 1, 1, 0)</f>
        <v>0</v>
      </c>
      <c r="C549" s="5" t="s">
        <v>466</v>
      </c>
      <c r="D549" s="5" t="s">
        <v>30</v>
      </c>
      <c r="E549" s="6">
        <v>0.04</v>
      </c>
      <c r="F549" s="6" t="str">
        <f>IF(Table_1[[#This Row],[Discount]] &gt; 0, "After Discount", " No Discount")</f>
        <v>After Discount</v>
      </c>
      <c r="G549" s="6">
        <v>8.6</v>
      </c>
      <c r="H549" s="6">
        <v>6.19</v>
      </c>
      <c r="I549" s="5" t="s">
        <v>9</v>
      </c>
      <c r="J549" s="5" t="s">
        <v>16</v>
      </c>
      <c r="K549" s="5" t="s">
        <v>24</v>
      </c>
      <c r="L549" s="5" t="s">
        <v>106</v>
      </c>
      <c r="M549" s="5" t="s">
        <v>5</v>
      </c>
      <c r="N549" s="5" t="s">
        <v>1316</v>
      </c>
      <c r="O549" s="6">
        <v>0.38</v>
      </c>
      <c r="P549" s="5" t="s">
        <v>3</v>
      </c>
      <c r="Q549" s="5" t="s">
        <v>70</v>
      </c>
      <c r="R549" s="5" t="s">
        <v>69</v>
      </c>
      <c r="S549" s="5" t="s">
        <v>465</v>
      </c>
      <c r="T549" s="5">
        <v>76039</v>
      </c>
      <c r="U549" s="8">
        <v>42051</v>
      </c>
      <c r="V549" s="29" t="str">
        <f>TEXT(Table_1[[#This Row],[Order Date]], "DDD")</f>
        <v>Mon</v>
      </c>
      <c r="W549" s="8">
        <v>42058</v>
      </c>
      <c r="X549" s="7">
        <f>Table_1[[#This Row],[Ship Date]]-Table_1[[#This Row],[Order Date]]</f>
        <v>7</v>
      </c>
      <c r="Y549" s="15">
        <v>-63.813499999999998</v>
      </c>
      <c r="Z549" s="5">
        <v>9</v>
      </c>
      <c r="AA549" s="15">
        <v>75.81</v>
      </c>
      <c r="AB549" s="5">
        <v>88102</v>
      </c>
      <c r="AC549" s="5">
        <f>IF(COUNTIF($AB$2:AB549, AB549) = 1, 1, 0)</f>
        <v>1</v>
      </c>
      <c r="AD549" s="15">
        <f>'Formated Data'!$G549-'Formated Data'!$E549</f>
        <v>8.56</v>
      </c>
      <c r="AE549" s="5" t="str" cm="1">
        <f t="array" ref="AE549">_xlfn.IFS('Formated Data'!$Q549="Central","Chris",'Formated Data'!$Q549="East","Erin",'Formated Data'!$Q549="South","Sam",'Formated Data'!$Q549="West","William")</f>
        <v>Chris</v>
      </c>
    </row>
    <row r="550" spans="1:31" ht="15.75" customHeight="1" x14ac:dyDescent="0.45">
      <c r="A550" s="5">
        <v>1132</v>
      </c>
      <c r="B550" s="5">
        <f>IF(COUNTIF($A$2:A550, A550) = 1, 1, 0)</f>
        <v>0</v>
      </c>
      <c r="C550" s="5" t="s">
        <v>466</v>
      </c>
      <c r="D550" s="5" t="s">
        <v>30</v>
      </c>
      <c r="E550" s="6">
        <v>7.0000000000000007E-2</v>
      </c>
      <c r="F550" s="6" t="str">
        <f>IF(Table_1[[#This Row],[Discount]] &gt; 0, "After Discount", " No Discount")</f>
        <v>After Discount</v>
      </c>
      <c r="G550" s="6">
        <v>699.99</v>
      </c>
      <c r="H550" s="6">
        <v>24.49</v>
      </c>
      <c r="I550" s="5" t="s">
        <v>9</v>
      </c>
      <c r="J550" s="5" t="s">
        <v>16</v>
      </c>
      <c r="K550" s="5" t="s">
        <v>7</v>
      </c>
      <c r="L550" s="5" t="s">
        <v>43</v>
      </c>
      <c r="M550" s="5" t="s">
        <v>42</v>
      </c>
      <c r="N550" s="5" t="s">
        <v>2406</v>
      </c>
      <c r="O550" s="6">
        <v>0.54</v>
      </c>
      <c r="P550" s="5" t="s">
        <v>3</v>
      </c>
      <c r="Q550" s="5" t="s">
        <v>70</v>
      </c>
      <c r="R550" s="5" t="s">
        <v>69</v>
      </c>
      <c r="S550" s="5" t="s">
        <v>465</v>
      </c>
      <c r="T550" s="5">
        <v>76039</v>
      </c>
      <c r="U550" s="8">
        <v>42051</v>
      </c>
      <c r="V550" s="29" t="str">
        <f>TEXT(Table_1[[#This Row],[Order Date]], "DDD")</f>
        <v>Mon</v>
      </c>
      <c r="W550" s="8">
        <v>42055</v>
      </c>
      <c r="X550" s="7">
        <f>Table_1[[#This Row],[Ship Date]]-Table_1[[#This Row],[Order Date]]</f>
        <v>4</v>
      </c>
      <c r="Y550" s="15">
        <v>325.29000000000002</v>
      </c>
      <c r="Z550" s="5">
        <v>4</v>
      </c>
      <c r="AA550" s="15">
        <v>2630</v>
      </c>
      <c r="AB550" s="5">
        <v>88102</v>
      </c>
      <c r="AC550" s="5">
        <f>IF(COUNTIF($AB$2:AB550, AB550) = 1, 1, 0)</f>
        <v>0</v>
      </c>
      <c r="AD550" s="15">
        <f>'Formated Data'!$G550-'Formated Data'!$E550</f>
        <v>699.92</v>
      </c>
      <c r="AE550" s="5" t="str" cm="1">
        <f t="array" ref="AE550">_xlfn.IFS('Formated Data'!$Q550="Central","Chris",'Formated Data'!$Q550="East","Erin",'Formated Data'!$Q550="South","Sam",'Formated Data'!$Q550="West","William")</f>
        <v>Chris</v>
      </c>
    </row>
    <row r="551" spans="1:31" ht="15.75" customHeight="1" x14ac:dyDescent="0.45">
      <c r="A551" s="5">
        <v>1580</v>
      </c>
      <c r="B551" s="5">
        <f>IF(COUNTIF($A$2:A551, A551) = 1, 1, 0)</f>
        <v>1</v>
      </c>
      <c r="C551" s="5" t="s">
        <v>2405</v>
      </c>
      <c r="D551" s="5" t="s">
        <v>30</v>
      </c>
      <c r="E551" s="6">
        <v>0.1</v>
      </c>
      <c r="F551" s="6" t="str">
        <f>IF(Table_1[[#This Row],[Discount]] &gt; 0, "After Discount", " No Discount")</f>
        <v>After Discount</v>
      </c>
      <c r="G551" s="6">
        <v>11.58</v>
      </c>
      <c r="H551" s="6">
        <v>6.97</v>
      </c>
      <c r="I551" s="5" t="s">
        <v>9</v>
      </c>
      <c r="J551" s="5" t="s">
        <v>39</v>
      </c>
      <c r="K551" s="5" t="s">
        <v>24</v>
      </c>
      <c r="L551" s="5" t="s">
        <v>181</v>
      </c>
      <c r="M551" s="5" t="s">
        <v>5</v>
      </c>
      <c r="N551" s="5" t="s">
        <v>859</v>
      </c>
      <c r="O551" s="6">
        <v>0.35</v>
      </c>
      <c r="P551" s="5" t="s">
        <v>3</v>
      </c>
      <c r="Q551" s="5" t="s">
        <v>2</v>
      </c>
      <c r="R551" s="5" t="s">
        <v>244</v>
      </c>
      <c r="S551" s="5" t="s">
        <v>2404</v>
      </c>
      <c r="T551" s="5">
        <v>4901</v>
      </c>
      <c r="U551" s="8">
        <v>42051</v>
      </c>
      <c r="V551" s="29" t="str">
        <f>TEXT(Table_1[[#This Row],[Order Date]], "DDD")</f>
        <v>Mon</v>
      </c>
      <c r="W551" s="8">
        <v>42055</v>
      </c>
      <c r="X551" s="7">
        <f>Table_1[[#This Row],[Ship Date]]-Table_1[[#This Row],[Order Date]]</f>
        <v>4</v>
      </c>
      <c r="Y551" s="15">
        <v>-8.3979999999999997</v>
      </c>
      <c r="Z551" s="5">
        <v>1</v>
      </c>
      <c r="AA551" s="15">
        <v>14.53</v>
      </c>
      <c r="AB551" s="5">
        <v>90934</v>
      </c>
      <c r="AC551" s="5">
        <f>IF(COUNTIF($AB$2:AB551, AB551) = 1, 1, 0)</f>
        <v>1</v>
      </c>
      <c r="AD551" s="15">
        <f>'Formated Data'!$G551-'Formated Data'!$E551</f>
        <v>11.48</v>
      </c>
      <c r="AE551" s="5" t="str" cm="1">
        <f t="array" ref="AE551">_xlfn.IFS('Formated Data'!$Q551="Central","Chris",'Formated Data'!$Q551="East","Erin",'Formated Data'!$Q551="South","Sam",'Formated Data'!$Q551="West","William")</f>
        <v>Erin</v>
      </c>
    </row>
    <row r="552" spans="1:31" ht="15.75" customHeight="1" x14ac:dyDescent="0.45">
      <c r="A552" s="5">
        <v>1138</v>
      </c>
      <c r="B552" s="5">
        <f>IF(COUNTIF($A$2:A552, A552) = 1, 1, 0)</f>
        <v>1</v>
      </c>
      <c r="C552" s="5" t="s">
        <v>2403</v>
      </c>
      <c r="D552" s="5" t="s">
        <v>72</v>
      </c>
      <c r="E552" s="6">
        <v>0.02</v>
      </c>
      <c r="F552" s="6" t="str">
        <f>IF(Table_1[[#This Row],[Discount]] &gt; 0, "After Discount", " No Discount")</f>
        <v>After Discount</v>
      </c>
      <c r="G552" s="6">
        <v>160.97999999999999</v>
      </c>
      <c r="H552" s="6">
        <v>30</v>
      </c>
      <c r="I552" s="5" t="s">
        <v>119</v>
      </c>
      <c r="J552" s="5" t="s">
        <v>16</v>
      </c>
      <c r="K552" s="5" t="s">
        <v>29</v>
      </c>
      <c r="L552" s="5" t="s">
        <v>153</v>
      </c>
      <c r="M552" s="5" t="s">
        <v>152</v>
      </c>
      <c r="N552" s="5" t="s">
        <v>1265</v>
      </c>
      <c r="O552" s="6">
        <v>0.62</v>
      </c>
      <c r="P552" s="5" t="s">
        <v>3</v>
      </c>
      <c r="Q552" s="5" t="s">
        <v>70</v>
      </c>
      <c r="R552" s="5" t="s">
        <v>69</v>
      </c>
      <c r="S552" s="5" t="s">
        <v>2402</v>
      </c>
      <c r="T552" s="5">
        <v>75056</v>
      </c>
      <c r="U552" s="8">
        <v>42051</v>
      </c>
      <c r="V552" s="29" t="str">
        <f>TEXT(Table_1[[#This Row],[Order Date]], "DDD")</f>
        <v>Mon</v>
      </c>
      <c r="W552" s="8">
        <v>42054</v>
      </c>
      <c r="X552" s="7">
        <f>Table_1[[#This Row],[Ship Date]]-Table_1[[#This Row],[Order Date]]</f>
        <v>3</v>
      </c>
      <c r="Y552" s="15">
        <v>-51.116</v>
      </c>
      <c r="Z552" s="5">
        <v>1</v>
      </c>
      <c r="AA552" s="15">
        <v>192.49</v>
      </c>
      <c r="AB552" s="5">
        <v>86574</v>
      </c>
      <c r="AC552" s="5">
        <f>IF(COUNTIF($AB$2:AB552, AB552) = 1, 1, 0)</f>
        <v>1</v>
      </c>
      <c r="AD552" s="15">
        <f>'Formated Data'!$G552-'Formated Data'!$E552</f>
        <v>160.95999999999998</v>
      </c>
      <c r="AE552" s="5" t="str" cm="1">
        <f t="array" ref="AE552">_xlfn.IFS('Formated Data'!$Q552="Central","Chris",'Formated Data'!$Q552="East","Erin",'Formated Data'!$Q552="South","Sam",'Formated Data'!$Q552="West","William")</f>
        <v>Chris</v>
      </c>
    </row>
    <row r="553" spans="1:31" ht="15.75" customHeight="1" x14ac:dyDescent="0.45">
      <c r="A553" s="5">
        <v>1228</v>
      </c>
      <c r="B553" s="5">
        <f>IF(COUNTIF($A$2:A553, A553) = 1, 1, 0)</f>
        <v>1</v>
      </c>
      <c r="C553" s="5" t="s">
        <v>2401</v>
      </c>
      <c r="D553" s="5" t="s">
        <v>72</v>
      </c>
      <c r="E553" s="6">
        <v>0</v>
      </c>
      <c r="F553" s="6" t="str">
        <f>IF(Table_1[[#This Row],[Discount]] &gt; 0, "After Discount", " No Discount")</f>
        <v xml:space="preserve"> No Discount</v>
      </c>
      <c r="G553" s="6">
        <v>7.1</v>
      </c>
      <c r="H553" s="6">
        <v>6.05</v>
      </c>
      <c r="I553" s="5" t="s">
        <v>9</v>
      </c>
      <c r="J553" s="5" t="s">
        <v>51</v>
      </c>
      <c r="K553" s="5" t="s">
        <v>24</v>
      </c>
      <c r="L553" s="5" t="s">
        <v>106</v>
      </c>
      <c r="M553" s="5" t="s">
        <v>5</v>
      </c>
      <c r="N553" s="5" t="s">
        <v>198</v>
      </c>
      <c r="O553" s="6">
        <v>0.39</v>
      </c>
      <c r="P553" s="5" t="s">
        <v>3</v>
      </c>
      <c r="Q553" s="5" t="s">
        <v>2</v>
      </c>
      <c r="R553" s="5" t="s">
        <v>247</v>
      </c>
      <c r="S553" s="5" t="s">
        <v>515</v>
      </c>
      <c r="T553" s="5">
        <v>19140</v>
      </c>
      <c r="U553" s="8">
        <v>42051</v>
      </c>
      <c r="V553" s="29" t="str">
        <f>TEXT(Table_1[[#This Row],[Order Date]], "DDD")</f>
        <v>Mon</v>
      </c>
      <c r="W553" s="8">
        <v>42052</v>
      </c>
      <c r="X553" s="7">
        <f>Table_1[[#This Row],[Ship Date]]-Table_1[[#This Row],[Order Date]]</f>
        <v>1</v>
      </c>
      <c r="Y553" s="15">
        <v>-60.145000000000003</v>
      </c>
      <c r="Z553" s="5">
        <v>28</v>
      </c>
      <c r="AA553" s="15">
        <v>208.83</v>
      </c>
      <c r="AB553" s="5">
        <v>55874</v>
      </c>
      <c r="AC553" s="5">
        <f>IF(COUNTIF($AB$2:AB553, AB553) = 1, 1, 0)</f>
        <v>1</v>
      </c>
      <c r="AD553" s="15">
        <f>'Formated Data'!$G553-'Formated Data'!$E553</f>
        <v>7.1</v>
      </c>
      <c r="AE553" s="5" t="str" cm="1">
        <f t="array" ref="AE553">_xlfn.IFS('Formated Data'!$Q553="Central","Chris",'Formated Data'!$Q553="East","Erin",'Formated Data'!$Q553="South","Sam",'Formated Data'!$Q553="West","William")</f>
        <v>Erin</v>
      </c>
    </row>
    <row r="554" spans="1:31" ht="15.75" customHeight="1" x14ac:dyDescent="0.45">
      <c r="A554" s="5">
        <v>1228</v>
      </c>
      <c r="B554" s="5">
        <f>IF(COUNTIF($A$2:A554, A554) = 1, 1, 0)</f>
        <v>0</v>
      </c>
      <c r="C554" s="5" t="s">
        <v>2401</v>
      </c>
      <c r="D554" s="5" t="s">
        <v>72</v>
      </c>
      <c r="E554" s="6">
        <v>0.01</v>
      </c>
      <c r="F554" s="6" t="str">
        <f>IF(Table_1[[#This Row],[Discount]] &gt; 0, "After Discount", " No Discount")</f>
        <v>After Discount</v>
      </c>
      <c r="G554" s="6">
        <v>4.9800000000000004</v>
      </c>
      <c r="H554" s="6">
        <v>4.62</v>
      </c>
      <c r="I554" s="5" t="s">
        <v>17</v>
      </c>
      <c r="J554" s="5" t="s">
        <v>51</v>
      </c>
      <c r="K554" s="5" t="s">
        <v>7</v>
      </c>
      <c r="L554" s="5" t="s">
        <v>15</v>
      </c>
      <c r="M554" s="5" t="s">
        <v>50</v>
      </c>
      <c r="N554" s="5" t="s">
        <v>122</v>
      </c>
      <c r="O554" s="6">
        <v>0.64</v>
      </c>
      <c r="P554" s="5" t="s">
        <v>3</v>
      </c>
      <c r="Q554" s="5" t="s">
        <v>2</v>
      </c>
      <c r="R554" s="5" t="s">
        <v>247</v>
      </c>
      <c r="S554" s="5" t="s">
        <v>515</v>
      </c>
      <c r="T554" s="5">
        <v>19140</v>
      </c>
      <c r="U554" s="8">
        <v>42051</v>
      </c>
      <c r="V554" s="29" t="str">
        <f>TEXT(Table_1[[#This Row],[Order Date]], "DDD")</f>
        <v>Mon</v>
      </c>
      <c r="W554" s="8">
        <v>42053</v>
      </c>
      <c r="X554" s="7">
        <f>Table_1[[#This Row],[Ship Date]]-Table_1[[#This Row],[Order Date]]</f>
        <v>2</v>
      </c>
      <c r="Y554" s="15">
        <v>-111.72</v>
      </c>
      <c r="Z554" s="5">
        <v>41</v>
      </c>
      <c r="AA554" s="15">
        <v>228.3</v>
      </c>
      <c r="AB554" s="5">
        <v>55874</v>
      </c>
      <c r="AC554" s="5">
        <f>IF(COUNTIF($AB$2:AB554, AB554) = 1, 1, 0)</f>
        <v>0</v>
      </c>
      <c r="AD554" s="15">
        <f>'Formated Data'!$G554-'Formated Data'!$E554</f>
        <v>4.9700000000000006</v>
      </c>
      <c r="AE554" s="5" t="str" cm="1">
        <f t="array" ref="AE554">_xlfn.IFS('Formated Data'!$Q554="Central","Chris",'Formated Data'!$Q554="East","Erin",'Formated Data'!$Q554="South","Sam",'Formated Data'!$Q554="West","William")</f>
        <v>Erin</v>
      </c>
    </row>
    <row r="555" spans="1:31" ht="15.75" customHeight="1" x14ac:dyDescent="0.45">
      <c r="A555" s="5">
        <v>1228</v>
      </c>
      <c r="B555" s="5">
        <f>IF(COUNTIF($A$2:A555, A555) = 1, 1, 0)</f>
        <v>0</v>
      </c>
      <c r="C555" s="5" t="s">
        <v>2401</v>
      </c>
      <c r="D555" s="5" t="s">
        <v>72</v>
      </c>
      <c r="E555" s="6">
        <v>0.06</v>
      </c>
      <c r="F555" s="6" t="str">
        <f>IF(Table_1[[#This Row],[Discount]] &gt; 0, "After Discount", " No Discount")</f>
        <v>After Discount</v>
      </c>
      <c r="G555" s="6">
        <v>5.68</v>
      </c>
      <c r="H555" s="6">
        <v>1.39</v>
      </c>
      <c r="I555" s="5" t="s">
        <v>9</v>
      </c>
      <c r="J555" s="5" t="s">
        <v>51</v>
      </c>
      <c r="K555" s="5" t="s">
        <v>24</v>
      </c>
      <c r="L555" s="5" t="s">
        <v>181</v>
      </c>
      <c r="M555" s="5" t="s">
        <v>5</v>
      </c>
      <c r="N555" s="5" t="s">
        <v>1936</v>
      </c>
      <c r="O555" s="6">
        <v>0.38</v>
      </c>
      <c r="P555" s="5" t="s">
        <v>3</v>
      </c>
      <c r="Q555" s="5" t="s">
        <v>2</v>
      </c>
      <c r="R555" s="5" t="s">
        <v>247</v>
      </c>
      <c r="S555" s="5" t="s">
        <v>515</v>
      </c>
      <c r="T555" s="5">
        <v>19140</v>
      </c>
      <c r="U555" s="8">
        <v>42051</v>
      </c>
      <c r="V555" s="29" t="str">
        <f>TEXT(Table_1[[#This Row],[Order Date]], "DDD")</f>
        <v>Mon</v>
      </c>
      <c r="W555" s="8">
        <v>42051</v>
      </c>
      <c r="X555" s="7">
        <f>Table_1[[#This Row],[Ship Date]]-Table_1[[#This Row],[Order Date]]</f>
        <v>0</v>
      </c>
      <c r="Y555" s="15">
        <v>33.01</v>
      </c>
      <c r="Z555" s="5">
        <v>24</v>
      </c>
      <c r="AA555" s="15">
        <v>129.53</v>
      </c>
      <c r="AB555" s="5">
        <v>55874</v>
      </c>
      <c r="AC555" s="5">
        <f>IF(COUNTIF($AB$2:AB555, AB555) = 1, 1, 0)</f>
        <v>0</v>
      </c>
      <c r="AD555" s="15">
        <f>'Formated Data'!$G555-'Formated Data'!$E555</f>
        <v>5.62</v>
      </c>
      <c r="AE555" s="5" t="str" cm="1">
        <f t="array" ref="AE555">_xlfn.IFS('Formated Data'!$Q555="Central","Chris",'Formated Data'!$Q555="East","Erin",'Formated Data'!$Q555="South","Sam",'Formated Data'!$Q555="West","William")</f>
        <v>Erin</v>
      </c>
    </row>
    <row r="556" spans="1:31" ht="15.75" customHeight="1" x14ac:dyDescent="0.45">
      <c r="A556" s="5">
        <v>1229</v>
      </c>
      <c r="B556" s="5">
        <f>IF(COUNTIF($A$2:A556, A556) = 1, 1, 0)</f>
        <v>1</v>
      </c>
      <c r="C556" s="5" t="s">
        <v>2400</v>
      </c>
      <c r="D556" s="5" t="s">
        <v>72</v>
      </c>
      <c r="E556" s="6">
        <v>0.01</v>
      </c>
      <c r="F556" s="6" t="str">
        <f>IF(Table_1[[#This Row],[Discount]] &gt; 0, "After Discount", " No Discount")</f>
        <v>After Discount</v>
      </c>
      <c r="G556" s="6">
        <v>4.9800000000000004</v>
      </c>
      <c r="H556" s="6">
        <v>4.62</v>
      </c>
      <c r="I556" s="5" t="s">
        <v>17</v>
      </c>
      <c r="J556" s="5" t="s">
        <v>51</v>
      </c>
      <c r="K556" s="5" t="s">
        <v>7</v>
      </c>
      <c r="L556" s="5" t="s">
        <v>15</v>
      </c>
      <c r="M556" s="5" t="s">
        <v>50</v>
      </c>
      <c r="N556" s="5" t="s">
        <v>122</v>
      </c>
      <c r="O556" s="6">
        <v>0.64</v>
      </c>
      <c r="P556" s="5" t="s">
        <v>3</v>
      </c>
      <c r="Q556" s="5" t="s">
        <v>70</v>
      </c>
      <c r="R556" s="5" t="s">
        <v>69</v>
      </c>
      <c r="S556" s="5" t="s">
        <v>2399</v>
      </c>
      <c r="T556" s="5">
        <v>75482</v>
      </c>
      <c r="U556" s="8">
        <v>42051</v>
      </c>
      <c r="V556" s="29" t="str">
        <f>TEXT(Table_1[[#This Row],[Order Date]], "DDD")</f>
        <v>Mon</v>
      </c>
      <c r="W556" s="8">
        <v>42053</v>
      </c>
      <c r="X556" s="7">
        <f>Table_1[[#This Row],[Ship Date]]-Table_1[[#This Row],[Order Date]]</f>
        <v>2</v>
      </c>
      <c r="Y556" s="15">
        <v>-111.72</v>
      </c>
      <c r="Z556" s="5">
        <v>10</v>
      </c>
      <c r="AA556" s="15">
        <v>55.68</v>
      </c>
      <c r="AB556" s="5">
        <v>90378</v>
      </c>
      <c r="AC556" s="5">
        <f>IF(COUNTIF($AB$2:AB556, AB556) = 1, 1, 0)</f>
        <v>1</v>
      </c>
      <c r="AD556" s="15">
        <f>'Formated Data'!$G556-'Formated Data'!$E556</f>
        <v>4.9700000000000006</v>
      </c>
      <c r="AE556" s="5" t="str" cm="1">
        <f t="array" ref="AE556">_xlfn.IFS('Formated Data'!$Q556="Central","Chris",'Formated Data'!$Q556="East","Erin",'Formated Data'!$Q556="South","Sam",'Formated Data'!$Q556="West","William")</f>
        <v>Chris</v>
      </c>
    </row>
    <row r="557" spans="1:31" ht="15.75" customHeight="1" x14ac:dyDescent="0.45">
      <c r="A557" s="5">
        <v>1625</v>
      </c>
      <c r="B557" s="5">
        <f>IF(COUNTIF($A$2:A557, A557) = 1, 1, 0)</f>
        <v>1</v>
      </c>
      <c r="C557" s="5" t="s">
        <v>1893</v>
      </c>
      <c r="D557" s="5" t="s">
        <v>72</v>
      </c>
      <c r="E557" s="6">
        <v>0</v>
      </c>
      <c r="F557" s="6" t="str">
        <f>IF(Table_1[[#This Row],[Discount]] &gt; 0, "After Discount", " No Discount")</f>
        <v xml:space="preserve"> No Discount</v>
      </c>
      <c r="G557" s="6">
        <v>209.37</v>
      </c>
      <c r="H557" s="6">
        <v>69</v>
      </c>
      <c r="I557" s="5" t="s">
        <v>9</v>
      </c>
      <c r="J557" s="5" t="s">
        <v>16</v>
      </c>
      <c r="K557" s="5" t="s">
        <v>29</v>
      </c>
      <c r="L557" s="5" t="s">
        <v>165</v>
      </c>
      <c r="M557" s="5" t="s">
        <v>42</v>
      </c>
      <c r="N557" s="5" t="s">
        <v>2332</v>
      </c>
      <c r="O557" s="6">
        <v>0.79</v>
      </c>
      <c r="P557" s="5" t="s">
        <v>3</v>
      </c>
      <c r="Q557" s="5" t="s">
        <v>2</v>
      </c>
      <c r="R557" s="5" t="s">
        <v>1</v>
      </c>
      <c r="S557" s="5" t="s">
        <v>1891</v>
      </c>
      <c r="T557" s="5">
        <v>11542</v>
      </c>
      <c r="U557" s="8">
        <v>42051</v>
      </c>
      <c r="V557" s="29" t="str">
        <f>TEXT(Table_1[[#This Row],[Order Date]], "DDD")</f>
        <v>Mon</v>
      </c>
      <c r="W557" s="8">
        <v>42053</v>
      </c>
      <c r="X557" s="7">
        <f>Table_1[[#This Row],[Ship Date]]-Table_1[[#This Row],[Order Date]]</f>
        <v>2</v>
      </c>
      <c r="Y557" s="15">
        <v>-263.11192907999998</v>
      </c>
      <c r="Z557" s="5">
        <v>11</v>
      </c>
      <c r="AA557" s="15">
        <v>1959.88</v>
      </c>
      <c r="AB557" s="5">
        <v>90601</v>
      </c>
      <c r="AC557" s="5">
        <f>IF(COUNTIF($AB$2:AB557, AB557) = 1, 1, 0)</f>
        <v>1</v>
      </c>
      <c r="AD557" s="15">
        <f>'Formated Data'!$G557-'Formated Data'!$E557</f>
        <v>209.37</v>
      </c>
      <c r="AE557" s="5" t="str" cm="1">
        <f t="array" ref="AE557">_xlfn.IFS('Formated Data'!$Q557="Central","Chris",'Formated Data'!$Q557="East","Erin",'Formated Data'!$Q557="South","Sam",'Formated Data'!$Q557="West","William")</f>
        <v>Erin</v>
      </c>
    </row>
    <row r="558" spans="1:31" ht="15.75" customHeight="1" x14ac:dyDescent="0.45">
      <c r="A558" s="5">
        <v>3151</v>
      </c>
      <c r="B558" s="5">
        <f>IF(COUNTIF($A$2:A558, A558) = 1, 1, 0)</f>
        <v>0</v>
      </c>
      <c r="C558" s="5" t="s">
        <v>680</v>
      </c>
      <c r="D558" s="5" t="s">
        <v>10</v>
      </c>
      <c r="E558" s="6">
        <v>0.05</v>
      </c>
      <c r="F558" s="6" t="str">
        <f>IF(Table_1[[#This Row],[Discount]] &gt; 0, "After Discount", " No Discount")</f>
        <v>After Discount</v>
      </c>
      <c r="G558" s="6">
        <v>25.99</v>
      </c>
      <c r="H558" s="6">
        <v>5.37</v>
      </c>
      <c r="I558" s="5" t="s">
        <v>17</v>
      </c>
      <c r="J558" s="5" t="s">
        <v>39</v>
      </c>
      <c r="K558" s="5" t="s">
        <v>24</v>
      </c>
      <c r="L558" s="5" t="s">
        <v>79</v>
      </c>
      <c r="M558" s="5" t="s">
        <v>5</v>
      </c>
      <c r="N558" s="5" t="s">
        <v>1600</v>
      </c>
      <c r="O558" s="6">
        <v>0.56000000000000005</v>
      </c>
      <c r="P558" s="5" t="s">
        <v>3</v>
      </c>
      <c r="Q558" s="5" t="s">
        <v>48</v>
      </c>
      <c r="R558" s="5" t="s">
        <v>54</v>
      </c>
      <c r="S558" s="5" t="s">
        <v>678</v>
      </c>
      <c r="T558" s="5">
        <v>92277</v>
      </c>
      <c r="U558" s="8">
        <v>42051</v>
      </c>
      <c r="V558" s="29" t="str">
        <f>TEXT(Table_1[[#This Row],[Order Date]], "DDD")</f>
        <v>Mon</v>
      </c>
      <c r="W558" s="8">
        <v>42053</v>
      </c>
      <c r="X558" s="7">
        <f>Table_1[[#This Row],[Ship Date]]-Table_1[[#This Row],[Order Date]]</f>
        <v>2</v>
      </c>
      <c r="Y558" s="15">
        <v>220.35720000000001</v>
      </c>
      <c r="Z558" s="5">
        <v>18</v>
      </c>
      <c r="AA558" s="15">
        <v>451.35</v>
      </c>
      <c r="AB558" s="5">
        <v>88545</v>
      </c>
      <c r="AC558" s="5">
        <f>IF(COUNTIF($AB$2:AB558, AB558) = 1, 1, 0)</f>
        <v>1</v>
      </c>
      <c r="AD558" s="15">
        <f>'Formated Data'!$G558-'Formated Data'!$E558</f>
        <v>25.939999999999998</v>
      </c>
      <c r="AE558" s="5" t="str" cm="1">
        <f t="array" ref="AE558">_xlfn.IFS('Formated Data'!$Q558="Central","Chris",'Formated Data'!$Q558="East","Erin",'Formated Data'!$Q558="South","Sam",'Formated Data'!$Q558="West","William")</f>
        <v>William</v>
      </c>
    </row>
    <row r="559" spans="1:31" ht="15.75" customHeight="1" x14ac:dyDescent="0.45">
      <c r="A559" s="5">
        <v>936</v>
      </c>
      <c r="B559" s="5">
        <f>IF(COUNTIF($A$2:A559, A559) = 1, 1, 0)</f>
        <v>1</v>
      </c>
      <c r="C559" s="5" t="s">
        <v>140</v>
      </c>
      <c r="D559" s="5" t="s">
        <v>123</v>
      </c>
      <c r="E559" s="6">
        <v>0.05</v>
      </c>
      <c r="F559" s="6" t="str">
        <f>IF(Table_1[[#This Row],[Discount]] &gt; 0, "After Discount", " No Discount")</f>
        <v>After Discount</v>
      </c>
      <c r="G559" s="6">
        <v>6.04</v>
      </c>
      <c r="H559" s="6">
        <v>2.14</v>
      </c>
      <c r="I559" s="5" t="s">
        <v>17</v>
      </c>
      <c r="J559" s="5" t="s">
        <v>39</v>
      </c>
      <c r="K559" s="5" t="s">
        <v>24</v>
      </c>
      <c r="L559" s="5" t="s">
        <v>38</v>
      </c>
      <c r="M559" s="5" t="s">
        <v>37</v>
      </c>
      <c r="N559" s="5" t="s">
        <v>2398</v>
      </c>
      <c r="O559" s="6">
        <v>0.38</v>
      </c>
      <c r="P559" s="5" t="s">
        <v>3</v>
      </c>
      <c r="Q559" s="5" t="s">
        <v>48</v>
      </c>
      <c r="R559" s="5" t="s">
        <v>54</v>
      </c>
      <c r="S559" s="5" t="s">
        <v>138</v>
      </c>
      <c r="T559" s="5">
        <v>92374</v>
      </c>
      <c r="U559" s="8">
        <v>42052</v>
      </c>
      <c r="V559" s="29" t="str">
        <f>TEXT(Table_1[[#This Row],[Order Date]], "DDD")</f>
        <v>Tue</v>
      </c>
      <c r="W559" s="8">
        <v>42054</v>
      </c>
      <c r="X559" s="7">
        <f>Table_1[[#This Row],[Ship Date]]-Table_1[[#This Row],[Order Date]]</f>
        <v>2</v>
      </c>
      <c r="Y559" s="15">
        <v>-4.1399999999999997</v>
      </c>
      <c r="Z559" s="5">
        <v>1</v>
      </c>
      <c r="AA559" s="15">
        <v>8.41</v>
      </c>
      <c r="AB559" s="5">
        <v>90588</v>
      </c>
      <c r="AC559" s="5">
        <f>IF(COUNTIF($AB$2:AB559, AB559) = 1, 1, 0)</f>
        <v>1</v>
      </c>
      <c r="AD559" s="15">
        <f>'Formated Data'!$G559-'Formated Data'!$E559</f>
        <v>5.99</v>
      </c>
      <c r="AE559" s="5" t="str" cm="1">
        <f t="array" ref="AE559">_xlfn.IFS('Formated Data'!$Q559="Central","Chris",'Formated Data'!$Q559="East","Erin",'Formated Data'!$Q559="South","Sam",'Formated Data'!$Q559="West","William")</f>
        <v>William</v>
      </c>
    </row>
    <row r="560" spans="1:31" ht="15.75" customHeight="1" x14ac:dyDescent="0.45">
      <c r="A560" s="5">
        <v>1305</v>
      </c>
      <c r="B560" s="5">
        <f>IF(COUNTIF($A$2:A560, A560) = 1, 1, 0)</f>
        <v>1</v>
      </c>
      <c r="C560" s="5" t="s">
        <v>2397</v>
      </c>
      <c r="D560" s="5" t="s">
        <v>56</v>
      </c>
      <c r="E560" s="6">
        <v>0.04</v>
      </c>
      <c r="F560" s="6" t="str">
        <f>IF(Table_1[[#This Row],[Discount]] &gt; 0, "After Discount", " No Discount")</f>
        <v>After Discount</v>
      </c>
      <c r="G560" s="6">
        <v>62.18</v>
      </c>
      <c r="H560" s="6">
        <v>10.84</v>
      </c>
      <c r="I560" s="5" t="s">
        <v>9</v>
      </c>
      <c r="J560" s="5" t="s">
        <v>8</v>
      </c>
      <c r="K560" s="5" t="s">
        <v>29</v>
      </c>
      <c r="L560" s="5" t="s">
        <v>28</v>
      </c>
      <c r="M560" s="5" t="s">
        <v>97</v>
      </c>
      <c r="N560" s="5" t="s">
        <v>2091</v>
      </c>
      <c r="O560" s="6">
        <v>0.63</v>
      </c>
      <c r="P560" s="5" t="s">
        <v>3</v>
      </c>
      <c r="Q560" s="5" t="s">
        <v>48</v>
      </c>
      <c r="R560" s="5" t="s">
        <v>65</v>
      </c>
      <c r="S560" s="5" t="s">
        <v>1334</v>
      </c>
      <c r="T560" s="5">
        <v>84120</v>
      </c>
      <c r="U560" s="8">
        <v>42052</v>
      </c>
      <c r="V560" s="29" t="str">
        <f>TEXT(Table_1[[#This Row],[Order Date]], "DDD")</f>
        <v>Tue</v>
      </c>
      <c r="W560" s="8">
        <v>42054</v>
      </c>
      <c r="X560" s="7">
        <f>Table_1[[#This Row],[Ship Date]]-Table_1[[#This Row],[Order Date]]</f>
        <v>2</v>
      </c>
      <c r="Y560" s="15">
        <v>125.8077</v>
      </c>
      <c r="Z560" s="5">
        <v>3</v>
      </c>
      <c r="AA560" s="15">
        <v>182.33</v>
      </c>
      <c r="AB560" s="5">
        <v>87002</v>
      </c>
      <c r="AC560" s="5">
        <f>IF(COUNTIF($AB$2:AB560, AB560) = 1, 1, 0)</f>
        <v>1</v>
      </c>
      <c r="AD560" s="15">
        <f>'Formated Data'!$G560-'Formated Data'!$E560</f>
        <v>62.14</v>
      </c>
      <c r="AE560" s="5" t="str" cm="1">
        <f t="array" ref="AE560">_xlfn.IFS('Formated Data'!$Q560="Central","Chris",'Formated Data'!$Q560="East","Erin",'Formated Data'!$Q560="South","Sam",'Formated Data'!$Q560="West","William")</f>
        <v>William</v>
      </c>
    </row>
    <row r="561" spans="1:31" ht="15.75" customHeight="1" x14ac:dyDescent="0.45">
      <c r="A561" s="5">
        <v>2427</v>
      </c>
      <c r="B561" s="5">
        <f>IF(COUNTIF($A$2:A561, A561) = 1, 1, 0)</f>
        <v>1</v>
      </c>
      <c r="C561" s="5" t="s">
        <v>2396</v>
      </c>
      <c r="D561" s="5" t="s">
        <v>56</v>
      </c>
      <c r="E561" s="6">
        <v>0.03</v>
      </c>
      <c r="F561" s="6" t="str">
        <f>IF(Table_1[[#This Row],[Discount]] &gt; 0, "After Discount", " No Discount")</f>
        <v>After Discount</v>
      </c>
      <c r="G561" s="6">
        <v>40.99</v>
      </c>
      <c r="H561" s="6">
        <v>19.989999999999998</v>
      </c>
      <c r="I561" s="5" t="s">
        <v>9</v>
      </c>
      <c r="J561" s="5" t="s">
        <v>39</v>
      </c>
      <c r="K561" s="5" t="s">
        <v>24</v>
      </c>
      <c r="L561" s="5" t="s">
        <v>38</v>
      </c>
      <c r="M561" s="5" t="s">
        <v>5</v>
      </c>
      <c r="N561" s="5" t="s">
        <v>1100</v>
      </c>
      <c r="O561" s="6">
        <v>0.36</v>
      </c>
      <c r="P561" s="5" t="s">
        <v>3</v>
      </c>
      <c r="Q561" s="5" t="s">
        <v>70</v>
      </c>
      <c r="R561" s="5" t="s">
        <v>69</v>
      </c>
      <c r="S561" s="5" t="s">
        <v>2395</v>
      </c>
      <c r="T561" s="5">
        <v>76248</v>
      </c>
      <c r="U561" s="8">
        <v>42052</v>
      </c>
      <c r="V561" s="29" t="str">
        <f>TEXT(Table_1[[#This Row],[Order Date]], "DDD")</f>
        <v>Tue</v>
      </c>
      <c r="W561" s="8">
        <v>42053</v>
      </c>
      <c r="X561" s="7">
        <f>Table_1[[#This Row],[Ship Date]]-Table_1[[#This Row],[Order Date]]</f>
        <v>1</v>
      </c>
      <c r="Y561" s="15">
        <v>395.30799999999999</v>
      </c>
      <c r="Z561" s="5">
        <v>21</v>
      </c>
      <c r="AA561" s="15">
        <v>885.65</v>
      </c>
      <c r="AB561" s="5">
        <v>90860</v>
      </c>
      <c r="AC561" s="5">
        <f>IF(COUNTIF($AB$2:AB561, AB561) = 1, 1, 0)</f>
        <v>1</v>
      </c>
      <c r="AD561" s="15">
        <f>'Formated Data'!$G561-'Formated Data'!$E561</f>
        <v>40.96</v>
      </c>
      <c r="AE561" s="5" t="str" cm="1">
        <f t="array" ref="AE561">_xlfn.IFS('Formated Data'!$Q561="Central","Chris",'Formated Data'!$Q561="East","Erin",'Formated Data'!$Q561="South","Sam",'Formated Data'!$Q561="West","William")</f>
        <v>Chris</v>
      </c>
    </row>
    <row r="562" spans="1:31" ht="15.75" customHeight="1" x14ac:dyDescent="0.45">
      <c r="A562" s="5">
        <v>1065</v>
      </c>
      <c r="B562" s="5">
        <f>IF(COUNTIF($A$2:A562, A562) = 1, 1, 0)</f>
        <v>1</v>
      </c>
      <c r="C562" s="5" t="s">
        <v>2394</v>
      </c>
      <c r="D562" s="5" t="s">
        <v>123</v>
      </c>
      <c r="E562" s="6">
        <v>0.01</v>
      </c>
      <c r="F562" s="6" t="str">
        <f>IF(Table_1[[#This Row],[Discount]] &gt; 0, "After Discount", " No Discount")</f>
        <v>After Discount</v>
      </c>
      <c r="G562" s="6">
        <v>15.99</v>
      </c>
      <c r="H562" s="6">
        <v>13.18</v>
      </c>
      <c r="I562" s="5" t="s">
        <v>9</v>
      </c>
      <c r="J562" s="5" t="s">
        <v>39</v>
      </c>
      <c r="K562" s="5" t="s">
        <v>24</v>
      </c>
      <c r="L562" s="5" t="s">
        <v>106</v>
      </c>
      <c r="M562" s="5" t="s">
        <v>5</v>
      </c>
      <c r="N562" s="5" t="s">
        <v>844</v>
      </c>
      <c r="O562" s="6">
        <v>0.37</v>
      </c>
      <c r="P562" s="5" t="s">
        <v>3</v>
      </c>
      <c r="Q562" s="5" t="s">
        <v>70</v>
      </c>
      <c r="R562" s="5" t="s">
        <v>260</v>
      </c>
      <c r="S562" s="5" t="s">
        <v>2393</v>
      </c>
      <c r="T562" s="5">
        <v>60459</v>
      </c>
      <c r="U562" s="8">
        <v>42053</v>
      </c>
      <c r="V562" s="29" t="str">
        <f>TEXT(Table_1[[#This Row],[Order Date]], "DDD")</f>
        <v>Wed</v>
      </c>
      <c r="W562" s="8">
        <v>42055</v>
      </c>
      <c r="X562" s="7">
        <f>Table_1[[#This Row],[Ship Date]]-Table_1[[#This Row],[Order Date]]</f>
        <v>2</v>
      </c>
      <c r="Y562" s="15">
        <v>-99.43544</v>
      </c>
      <c r="Z562" s="5">
        <v>23</v>
      </c>
      <c r="AA562" s="15">
        <v>377.44</v>
      </c>
      <c r="AB562" s="5">
        <v>88899</v>
      </c>
      <c r="AC562" s="5">
        <f>IF(COUNTIF($AB$2:AB562, AB562) = 1, 1, 0)</f>
        <v>1</v>
      </c>
      <c r="AD562" s="15">
        <f>'Formated Data'!$G562-'Formated Data'!$E562</f>
        <v>15.98</v>
      </c>
      <c r="AE562" s="5" t="str" cm="1">
        <f t="array" ref="AE562">_xlfn.IFS('Formated Data'!$Q562="Central","Chris",'Formated Data'!$Q562="East","Erin",'Formated Data'!$Q562="South","Sam",'Formated Data'!$Q562="West","William")</f>
        <v>Chris</v>
      </c>
    </row>
    <row r="563" spans="1:31" ht="15.75" customHeight="1" x14ac:dyDescent="0.45">
      <c r="A563" s="5">
        <v>3255</v>
      </c>
      <c r="B563" s="5">
        <f>IF(COUNTIF($A$2:A563, A563) = 1, 1, 0)</f>
        <v>1</v>
      </c>
      <c r="C563" s="5" t="s">
        <v>2392</v>
      </c>
      <c r="D563" s="5" t="s">
        <v>123</v>
      </c>
      <c r="E563" s="6">
        <v>0.06</v>
      </c>
      <c r="F563" s="6" t="str">
        <f>IF(Table_1[[#This Row],[Discount]] &gt; 0, "After Discount", " No Discount")</f>
        <v>After Discount</v>
      </c>
      <c r="G563" s="6">
        <v>47.98</v>
      </c>
      <c r="H563" s="6">
        <v>3.61</v>
      </c>
      <c r="I563" s="5" t="s">
        <v>9</v>
      </c>
      <c r="J563" s="5" t="s">
        <v>16</v>
      </c>
      <c r="K563" s="5" t="s">
        <v>7</v>
      </c>
      <c r="L563" s="5" t="s">
        <v>15</v>
      </c>
      <c r="M563" s="5" t="s">
        <v>50</v>
      </c>
      <c r="N563" s="5" t="s">
        <v>314</v>
      </c>
      <c r="O563" s="6">
        <v>0.71</v>
      </c>
      <c r="P563" s="5" t="s">
        <v>3</v>
      </c>
      <c r="Q563" s="5" t="s">
        <v>21</v>
      </c>
      <c r="R563" s="5" t="s">
        <v>75</v>
      </c>
      <c r="S563" s="5" t="s">
        <v>2391</v>
      </c>
      <c r="T563" s="5">
        <v>33319</v>
      </c>
      <c r="U563" s="8">
        <v>42053</v>
      </c>
      <c r="V563" s="29" t="str">
        <f>TEXT(Table_1[[#This Row],[Order Date]], "DDD")</f>
        <v>Wed</v>
      </c>
      <c r="W563" s="8">
        <v>42055</v>
      </c>
      <c r="X563" s="7">
        <f>Table_1[[#This Row],[Ship Date]]-Table_1[[#This Row],[Order Date]]</f>
        <v>2</v>
      </c>
      <c r="Y563" s="15">
        <v>596.80799999999999</v>
      </c>
      <c r="Z563" s="5">
        <v>2</v>
      </c>
      <c r="AA563" s="15">
        <v>97.96</v>
      </c>
      <c r="AB563" s="5">
        <v>90488</v>
      </c>
      <c r="AC563" s="5">
        <f>IF(COUNTIF($AB$2:AB563, AB563) = 1, 1, 0)</f>
        <v>1</v>
      </c>
      <c r="AD563" s="15">
        <f>'Formated Data'!$G563-'Formated Data'!$E563</f>
        <v>47.919999999999995</v>
      </c>
      <c r="AE563" s="5" t="str" cm="1">
        <f t="array" ref="AE563">_xlfn.IFS('Formated Data'!$Q563="Central","Chris",'Formated Data'!$Q563="East","Erin",'Formated Data'!$Q563="South","Sam",'Formated Data'!$Q563="West","William")</f>
        <v>Sam</v>
      </c>
    </row>
    <row r="564" spans="1:31" ht="15.75" customHeight="1" x14ac:dyDescent="0.45">
      <c r="A564" s="5">
        <v>2141</v>
      </c>
      <c r="B564" s="5">
        <f>IF(COUNTIF($A$2:A564, A564) = 1, 1, 0)</f>
        <v>1</v>
      </c>
      <c r="C564" s="5" t="s">
        <v>2390</v>
      </c>
      <c r="D564" s="5" t="s">
        <v>56</v>
      </c>
      <c r="E564" s="6">
        <v>0.01</v>
      </c>
      <c r="F564" s="6" t="str">
        <f>IF(Table_1[[#This Row],[Discount]] &gt; 0, "After Discount", " No Discount")</f>
        <v>After Discount</v>
      </c>
      <c r="G564" s="6">
        <v>5.44</v>
      </c>
      <c r="H564" s="6">
        <v>7.46</v>
      </c>
      <c r="I564" s="5" t="s">
        <v>9</v>
      </c>
      <c r="J564" s="5" t="s">
        <v>16</v>
      </c>
      <c r="K564" s="5" t="s">
        <v>24</v>
      </c>
      <c r="L564" s="5" t="s">
        <v>106</v>
      </c>
      <c r="M564" s="5" t="s">
        <v>5</v>
      </c>
      <c r="N564" s="5" t="s">
        <v>851</v>
      </c>
      <c r="O564" s="6">
        <v>0.36</v>
      </c>
      <c r="P564" s="5" t="s">
        <v>3</v>
      </c>
      <c r="Q564" s="5" t="s">
        <v>48</v>
      </c>
      <c r="R564" s="5" t="s">
        <v>296</v>
      </c>
      <c r="S564" s="5" t="s">
        <v>2197</v>
      </c>
      <c r="T564" s="5">
        <v>81301</v>
      </c>
      <c r="U564" s="8">
        <v>42053</v>
      </c>
      <c r="V564" s="29" t="str">
        <f>TEXT(Table_1[[#This Row],[Order Date]], "DDD")</f>
        <v>Wed</v>
      </c>
      <c r="W564" s="8">
        <v>42054</v>
      </c>
      <c r="X564" s="7">
        <f>Table_1[[#This Row],[Ship Date]]-Table_1[[#This Row],[Order Date]]</f>
        <v>1</v>
      </c>
      <c r="Y564" s="15">
        <v>-18.478200000000001</v>
      </c>
      <c r="Z564" s="5">
        <v>3</v>
      </c>
      <c r="AA564" s="15">
        <v>19.68</v>
      </c>
      <c r="AB564" s="5">
        <v>87570</v>
      </c>
      <c r="AC564" s="5">
        <f>IF(COUNTIF($AB$2:AB564, AB564) = 1, 1, 0)</f>
        <v>1</v>
      </c>
      <c r="AD564" s="15">
        <f>'Formated Data'!$G564-'Formated Data'!$E564</f>
        <v>5.4300000000000006</v>
      </c>
      <c r="AE564" s="5" t="str" cm="1">
        <f t="array" ref="AE564">_xlfn.IFS('Formated Data'!$Q564="Central","Chris",'Formated Data'!$Q564="East","Erin",'Formated Data'!$Q564="South","Sam",'Formated Data'!$Q564="West","William")</f>
        <v>William</v>
      </c>
    </row>
    <row r="565" spans="1:31" ht="15.75" customHeight="1" x14ac:dyDescent="0.45">
      <c r="A565" s="5">
        <v>2141</v>
      </c>
      <c r="B565" s="5">
        <f>IF(COUNTIF($A$2:A565, A565) = 1, 1, 0)</f>
        <v>0</v>
      </c>
      <c r="C565" s="5" t="s">
        <v>2390</v>
      </c>
      <c r="D565" s="5" t="s">
        <v>56</v>
      </c>
      <c r="E565" s="6">
        <v>0.02</v>
      </c>
      <c r="F565" s="6" t="str">
        <f>IF(Table_1[[#This Row],[Discount]] &gt; 0, "After Discount", " No Discount")</f>
        <v>After Discount</v>
      </c>
      <c r="G565" s="6">
        <v>549.99</v>
      </c>
      <c r="H565" s="6">
        <v>49</v>
      </c>
      <c r="I565" s="5" t="s">
        <v>119</v>
      </c>
      <c r="J565" s="5" t="s">
        <v>16</v>
      </c>
      <c r="K565" s="5" t="s">
        <v>7</v>
      </c>
      <c r="L565" s="5" t="s">
        <v>43</v>
      </c>
      <c r="M565" s="5" t="s">
        <v>152</v>
      </c>
      <c r="N565" s="5" t="s">
        <v>480</v>
      </c>
      <c r="O565" s="6">
        <v>0.35</v>
      </c>
      <c r="P565" s="5" t="s">
        <v>3</v>
      </c>
      <c r="Q565" s="5" t="s">
        <v>48</v>
      </c>
      <c r="R565" s="5" t="s">
        <v>296</v>
      </c>
      <c r="S565" s="5" t="s">
        <v>2197</v>
      </c>
      <c r="T565" s="5">
        <v>81301</v>
      </c>
      <c r="U565" s="8">
        <v>42053</v>
      </c>
      <c r="V565" s="29" t="str">
        <f>TEXT(Table_1[[#This Row],[Order Date]], "DDD")</f>
        <v>Wed</v>
      </c>
      <c r="W565" s="8">
        <v>42055</v>
      </c>
      <c r="X565" s="7">
        <f>Table_1[[#This Row],[Ship Date]]-Table_1[[#This Row],[Order Date]]</f>
        <v>2</v>
      </c>
      <c r="Y565" s="15">
        <v>-381.84120000000001</v>
      </c>
      <c r="Z565" s="5">
        <v>18</v>
      </c>
      <c r="AA565" s="15">
        <v>9798.84</v>
      </c>
      <c r="AB565" s="5">
        <v>87570</v>
      </c>
      <c r="AC565" s="5">
        <f>IF(COUNTIF($AB$2:AB565, AB565) = 1, 1, 0)</f>
        <v>0</v>
      </c>
      <c r="AD565" s="15">
        <f>'Formated Data'!$G565-'Formated Data'!$E565</f>
        <v>549.97</v>
      </c>
      <c r="AE565" s="5" t="str" cm="1">
        <f t="array" ref="AE565">_xlfn.IFS('Formated Data'!$Q565="Central","Chris",'Formated Data'!$Q565="East","Erin",'Formated Data'!$Q565="South","Sam",'Formated Data'!$Q565="West","William")</f>
        <v>William</v>
      </c>
    </row>
    <row r="566" spans="1:31" ht="15.75" customHeight="1" x14ac:dyDescent="0.45">
      <c r="A566" s="5">
        <v>2141</v>
      </c>
      <c r="B566" s="5">
        <f>IF(COUNTIF($A$2:A566, A566) = 1, 1, 0)</f>
        <v>0</v>
      </c>
      <c r="C566" s="5" t="s">
        <v>2390</v>
      </c>
      <c r="D566" s="5" t="s">
        <v>56</v>
      </c>
      <c r="E566" s="6">
        <v>0.03</v>
      </c>
      <c r="F566" s="6" t="str">
        <f>IF(Table_1[[#This Row],[Discount]] &gt; 0, "After Discount", " No Discount")</f>
        <v>After Discount</v>
      </c>
      <c r="G566" s="6">
        <v>22.01</v>
      </c>
      <c r="H566" s="6">
        <v>5.53</v>
      </c>
      <c r="I566" s="5" t="s">
        <v>17</v>
      </c>
      <c r="J566" s="5" t="s">
        <v>16</v>
      </c>
      <c r="K566" s="5" t="s">
        <v>24</v>
      </c>
      <c r="L566" s="5" t="s">
        <v>79</v>
      </c>
      <c r="M566" s="5" t="s">
        <v>50</v>
      </c>
      <c r="N566" s="5" t="s">
        <v>1481</v>
      </c>
      <c r="O566" s="6">
        <v>0.59</v>
      </c>
      <c r="P566" s="5" t="s">
        <v>3</v>
      </c>
      <c r="Q566" s="5" t="s">
        <v>48</v>
      </c>
      <c r="R566" s="5" t="s">
        <v>296</v>
      </c>
      <c r="S566" s="5" t="s">
        <v>2197</v>
      </c>
      <c r="T566" s="5">
        <v>81301</v>
      </c>
      <c r="U566" s="8">
        <v>42053</v>
      </c>
      <c r="V566" s="29" t="str">
        <f>TEXT(Table_1[[#This Row],[Order Date]], "DDD")</f>
        <v>Wed</v>
      </c>
      <c r="W566" s="8">
        <v>42054</v>
      </c>
      <c r="X566" s="7">
        <f>Table_1[[#This Row],[Ship Date]]-Table_1[[#This Row],[Order Date]]</f>
        <v>1</v>
      </c>
      <c r="Y566" s="15">
        <v>12.5504</v>
      </c>
      <c r="Z566" s="5">
        <v>7</v>
      </c>
      <c r="AA566" s="15">
        <v>154.11000000000001</v>
      </c>
      <c r="AB566" s="5">
        <v>87570</v>
      </c>
      <c r="AC566" s="5">
        <f>IF(COUNTIF($AB$2:AB566, AB566) = 1, 1, 0)</f>
        <v>0</v>
      </c>
      <c r="AD566" s="15">
        <f>'Formated Data'!$G566-'Formated Data'!$E566</f>
        <v>21.98</v>
      </c>
      <c r="AE566" s="5" t="str" cm="1">
        <f t="array" ref="AE566">_xlfn.IFS('Formated Data'!$Q566="Central","Chris",'Formated Data'!$Q566="East","Erin",'Formated Data'!$Q566="South","Sam",'Formated Data'!$Q566="West","William")</f>
        <v>William</v>
      </c>
    </row>
    <row r="567" spans="1:31" ht="15.75" customHeight="1" x14ac:dyDescent="0.45">
      <c r="A567" s="5">
        <v>2141</v>
      </c>
      <c r="B567" s="5">
        <f>IF(COUNTIF($A$2:A567, A567) = 1, 1, 0)</f>
        <v>0</v>
      </c>
      <c r="C567" s="5" t="s">
        <v>2390</v>
      </c>
      <c r="D567" s="5" t="s">
        <v>56</v>
      </c>
      <c r="E567" s="6">
        <v>0.09</v>
      </c>
      <c r="F567" s="6" t="str">
        <f>IF(Table_1[[#This Row],[Discount]] &gt; 0, "After Discount", " No Discount")</f>
        <v>After Discount</v>
      </c>
      <c r="G567" s="6">
        <v>34.76</v>
      </c>
      <c r="H567" s="6">
        <v>8.2200000000000006</v>
      </c>
      <c r="I567" s="5" t="s">
        <v>9</v>
      </c>
      <c r="J567" s="5" t="s">
        <v>16</v>
      </c>
      <c r="K567" s="5" t="s">
        <v>24</v>
      </c>
      <c r="L567" s="5" t="s">
        <v>23</v>
      </c>
      <c r="M567" s="5" t="s">
        <v>5</v>
      </c>
      <c r="N567" s="5" t="s">
        <v>2389</v>
      </c>
      <c r="O567" s="6">
        <v>0.56999999999999995</v>
      </c>
      <c r="P567" s="5" t="s">
        <v>3</v>
      </c>
      <c r="Q567" s="5" t="s">
        <v>48</v>
      </c>
      <c r="R567" s="5" t="s">
        <v>296</v>
      </c>
      <c r="S567" s="5" t="s">
        <v>2197</v>
      </c>
      <c r="T567" s="5">
        <v>81301</v>
      </c>
      <c r="U567" s="8">
        <v>42053</v>
      </c>
      <c r="V567" s="29" t="str">
        <f>TEXT(Table_1[[#This Row],[Order Date]], "DDD")</f>
        <v>Wed</v>
      </c>
      <c r="W567" s="8">
        <v>42055</v>
      </c>
      <c r="X567" s="7">
        <f>Table_1[[#This Row],[Ship Date]]-Table_1[[#This Row],[Order Date]]</f>
        <v>2</v>
      </c>
      <c r="Y567" s="15">
        <v>45.3324</v>
      </c>
      <c r="Z567" s="5">
        <v>7</v>
      </c>
      <c r="AA567" s="15">
        <v>242.97</v>
      </c>
      <c r="AB567" s="5">
        <v>87570</v>
      </c>
      <c r="AC567" s="5">
        <f>IF(COUNTIF($AB$2:AB567, AB567) = 1, 1, 0)</f>
        <v>0</v>
      </c>
      <c r="AD567" s="15">
        <f>'Formated Data'!$G567-'Formated Data'!$E567</f>
        <v>34.669999999999995</v>
      </c>
      <c r="AE567" s="5" t="str" cm="1">
        <f t="array" ref="AE567">_xlfn.IFS('Formated Data'!$Q567="Central","Chris",'Formated Data'!$Q567="East","Erin",'Formated Data'!$Q567="South","Sam",'Formated Data'!$Q567="West","William")</f>
        <v>William</v>
      </c>
    </row>
    <row r="568" spans="1:31" ht="15.75" customHeight="1" x14ac:dyDescent="0.45">
      <c r="A568" s="5">
        <v>91</v>
      </c>
      <c r="B568" s="5">
        <f>IF(COUNTIF($A$2:A568, A568) = 1, 1, 0)</f>
        <v>1</v>
      </c>
      <c r="C568" s="5" t="s">
        <v>1068</v>
      </c>
      <c r="D568" s="5" t="s">
        <v>72</v>
      </c>
      <c r="E568" s="6">
        <v>0.05</v>
      </c>
      <c r="F568" s="6" t="str">
        <f>IF(Table_1[[#This Row],[Discount]] &gt; 0, "After Discount", " No Discount")</f>
        <v>After Discount</v>
      </c>
      <c r="G568" s="6">
        <v>5.18</v>
      </c>
      <c r="H568" s="6">
        <v>2.04</v>
      </c>
      <c r="I568" s="5" t="s">
        <v>9</v>
      </c>
      <c r="J568" s="5" t="s">
        <v>16</v>
      </c>
      <c r="K568" s="5" t="s">
        <v>24</v>
      </c>
      <c r="L568" s="5" t="s">
        <v>38</v>
      </c>
      <c r="M568" s="5" t="s">
        <v>37</v>
      </c>
      <c r="N568" s="5" t="s">
        <v>1821</v>
      </c>
      <c r="O568" s="6">
        <v>0.36</v>
      </c>
      <c r="P568" s="5" t="s">
        <v>3</v>
      </c>
      <c r="Q568" s="5" t="s">
        <v>48</v>
      </c>
      <c r="R568" s="5" t="s">
        <v>54</v>
      </c>
      <c r="S568" s="5" t="s">
        <v>1066</v>
      </c>
      <c r="T568" s="5">
        <v>94591</v>
      </c>
      <c r="U568" s="8">
        <v>42053</v>
      </c>
      <c r="V568" s="29" t="str">
        <f>TEXT(Table_1[[#This Row],[Order Date]], "DDD")</f>
        <v>Wed</v>
      </c>
      <c r="W568" s="8">
        <v>42055</v>
      </c>
      <c r="X568" s="7">
        <f>Table_1[[#This Row],[Ship Date]]-Table_1[[#This Row],[Order Date]]</f>
        <v>2</v>
      </c>
      <c r="Y568" s="15">
        <v>34.010399999999997</v>
      </c>
      <c r="Z568" s="5">
        <v>10</v>
      </c>
      <c r="AA568" s="15">
        <v>53.54</v>
      </c>
      <c r="AB568" s="5">
        <v>87176</v>
      </c>
      <c r="AC568" s="5">
        <f>IF(COUNTIF($AB$2:AB568, AB568) = 1, 1, 0)</f>
        <v>1</v>
      </c>
      <c r="AD568" s="15">
        <f>'Formated Data'!$G568-'Formated Data'!$E568</f>
        <v>5.13</v>
      </c>
      <c r="AE568" s="5" t="str" cm="1">
        <f t="array" ref="AE568">_xlfn.IFS('Formated Data'!$Q568="Central","Chris",'Formated Data'!$Q568="East","Erin",'Formated Data'!$Q568="South","Sam",'Formated Data'!$Q568="West","William")</f>
        <v>William</v>
      </c>
    </row>
    <row r="569" spans="1:31" ht="15.75" customHeight="1" x14ac:dyDescent="0.45">
      <c r="A569" s="5">
        <v>2521</v>
      </c>
      <c r="B569" s="5">
        <f>IF(COUNTIF($A$2:A569, A569) = 1, 1, 0)</f>
        <v>1</v>
      </c>
      <c r="C569" s="5" t="s">
        <v>2388</v>
      </c>
      <c r="D569" s="5" t="s">
        <v>72</v>
      </c>
      <c r="E569" s="6">
        <v>0</v>
      </c>
      <c r="F569" s="6" t="str">
        <f>IF(Table_1[[#This Row],[Discount]] &gt; 0, "After Discount", " No Discount")</f>
        <v xml:space="preserve"> No Discount</v>
      </c>
      <c r="G569" s="6">
        <v>175.99</v>
      </c>
      <c r="H569" s="6">
        <v>4.99</v>
      </c>
      <c r="I569" s="5" t="s">
        <v>9</v>
      </c>
      <c r="J569" s="5" t="s">
        <v>16</v>
      </c>
      <c r="K569" s="5" t="s">
        <v>7</v>
      </c>
      <c r="L569" s="5" t="s">
        <v>6</v>
      </c>
      <c r="M569" s="5" t="s">
        <v>5</v>
      </c>
      <c r="N569" s="5" t="s">
        <v>309</v>
      </c>
      <c r="O569" s="6">
        <v>0.59</v>
      </c>
      <c r="P569" s="5" t="s">
        <v>3</v>
      </c>
      <c r="Q569" s="5" t="s">
        <v>70</v>
      </c>
      <c r="R569" s="5" t="s">
        <v>69</v>
      </c>
      <c r="S569" s="5" t="s">
        <v>2387</v>
      </c>
      <c r="T569" s="5">
        <v>75109</v>
      </c>
      <c r="U569" s="8">
        <v>42053</v>
      </c>
      <c r="V569" s="29" t="str">
        <f>TEXT(Table_1[[#This Row],[Order Date]], "DDD")</f>
        <v>Wed</v>
      </c>
      <c r="W569" s="8">
        <v>42056</v>
      </c>
      <c r="X569" s="7">
        <f>Table_1[[#This Row],[Ship Date]]-Table_1[[#This Row],[Order Date]]</f>
        <v>3</v>
      </c>
      <c r="Y569" s="15">
        <v>1656.6555000000001</v>
      </c>
      <c r="Z569" s="5">
        <v>15</v>
      </c>
      <c r="AA569" s="15">
        <v>2400.9499999999998</v>
      </c>
      <c r="AB569" s="5">
        <v>87032</v>
      </c>
      <c r="AC569" s="5">
        <f>IF(COUNTIF($AB$2:AB569, AB569) = 1, 1, 0)</f>
        <v>1</v>
      </c>
      <c r="AD569" s="15">
        <f>'Formated Data'!$G569-'Formated Data'!$E569</f>
        <v>175.99</v>
      </c>
      <c r="AE569" s="5" t="str" cm="1">
        <f t="array" ref="AE569">_xlfn.IFS('Formated Data'!$Q569="Central","Chris",'Formated Data'!$Q569="East","Erin",'Formated Data'!$Q569="South","Sam",'Formated Data'!$Q569="West","William")</f>
        <v>Chris</v>
      </c>
    </row>
    <row r="570" spans="1:31" ht="15.75" customHeight="1" x14ac:dyDescent="0.45">
      <c r="A570" s="5">
        <v>2498</v>
      </c>
      <c r="B570" s="5">
        <f>IF(COUNTIF($A$2:A570, A570) = 1, 1, 0)</f>
        <v>0</v>
      </c>
      <c r="C570" s="5" t="s">
        <v>2386</v>
      </c>
      <c r="D570" s="5" t="s">
        <v>10</v>
      </c>
      <c r="E570" s="6">
        <v>0.09</v>
      </c>
      <c r="F570" s="6" t="str">
        <f>IF(Table_1[[#This Row],[Discount]] &gt; 0, "After Discount", " No Discount")</f>
        <v>After Discount</v>
      </c>
      <c r="G570" s="6">
        <v>355.98</v>
      </c>
      <c r="H570" s="6">
        <v>58.92</v>
      </c>
      <c r="I570" s="5" t="s">
        <v>119</v>
      </c>
      <c r="J570" s="5" t="s">
        <v>39</v>
      </c>
      <c r="K570" s="5" t="s">
        <v>29</v>
      </c>
      <c r="L570" s="5" t="s">
        <v>153</v>
      </c>
      <c r="M570" s="5" t="s">
        <v>152</v>
      </c>
      <c r="N570" s="5" t="s">
        <v>2049</v>
      </c>
      <c r="O570" s="6">
        <v>0.64</v>
      </c>
      <c r="P570" s="5" t="s">
        <v>3</v>
      </c>
      <c r="Q570" s="5" t="s">
        <v>48</v>
      </c>
      <c r="R570" s="5" t="s">
        <v>54</v>
      </c>
      <c r="S570" s="5" t="s">
        <v>1080</v>
      </c>
      <c r="T570" s="5">
        <v>92024</v>
      </c>
      <c r="U570" s="8">
        <v>42053</v>
      </c>
      <c r="V570" s="29" t="str">
        <f>TEXT(Table_1[[#This Row],[Order Date]], "DDD")</f>
        <v>Wed</v>
      </c>
      <c r="W570" s="8">
        <v>42055</v>
      </c>
      <c r="X570" s="7">
        <f>Table_1[[#This Row],[Ship Date]]-Table_1[[#This Row],[Order Date]]</f>
        <v>2</v>
      </c>
      <c r="Y570" s="15">
        <v>1240.25</v>
      </c>
      <c r="Z570" s="5">
        <v>30</v>
      </c>
      <c r="AA570" s="15">
        <v>10554.63</v>
      </c>
      <c r="AB570" s="5">
        <v>16547</v>
      </c>
      <c r="AC570" s="5">
        <f>IF(COUNTIF($AB$2:AB570, AB570) = 1, 1, 0)</f>
        <v>1</v>
      </c>
      <c r="AD570" s="15">
        <f>'Formated Data'!$G570-'Formated Data'!$E570</f>
        <v>355.89000000000004</v>
      </c>
      <c r="AE570" s="5" t="str" cm="1">
        <f t="array" ref="AE570">_xlfn.IFS('Formated Data'!$Q570="Central","Chris",'Formated Data'!$Q570="East","Erin",'Formated Data'!$Q570="South","Sam",'Formated Data'!$Q570="West","William")</f>
        <v>William</v>
      </c>
    </row>
    <row r="571" spans="1:31" ht="15.75" customHeight="1" x14ac:dyDescent="0.45">
      <c r="A571" s="5">
        <v>2498</v>
      </c>
      <c r="B571" s="5">
        <f>IF(COUNTIF($A$2:A571, A571) = 1, 1, 0)</f>
        <v>0</v>
      </c>
      <c r="C571" s="5" t="s">
        <v>2386</v>
      </c>
      <c r="D571" s="5" t="s">
        <v>10</v>
      </c>
      <c r="E571" s="6">
        <v>0.04</v>
      </c>
      <c r="F571" s="6" t="str">
        <f>IF(Table_1[[#This Row],[Discount]] &gt; 0, "After Discount", " No Discount")</f>
        <v>After Discount</v>
      </c>
      <c r="G571" s="6">
        <v>218.75</v>
      </c>
      <c r="H571" s="6">
        <v>69.64</v>
      </c>
      <c r="I571" s="5" t="s">
        <v>119</v>
      </c>
      <c r="J571" s="5" t="s">
        <v>39</v>
      </c>
      <c r="K571" s="5" t="s">
        <v>29</v>
      </c>
      <c r="L571" s="5" t="s">
        <v>165</v>
      </c>
      <c r="M571" s="5" t="s">
        <v>117</v>
      </c>
      <c r="N571" s="5" t="s">
        <v>676</v>
      </c>
      <c r="O571" s="6">
        <v>0.77</v>
      </c>
      <c r="P571" s="5" t="s">
        <v>3</v>
      </c>
      <c r="Q571" s="5" t="s">
        <v>48</v>
      </c>
      <c r="R571" s="5" t="s">
        <v>54</v>
      </c>
      <c r="S571" s="5" t="s">
        <v>1080</v>
      </c>
      <c r="T571" s="5">
        <v>92024</v>
      </c>
      <c r="U571" s="8">
        <v>42053</v>
      </c>
      <c r="V571" s="29" t="str">
        <f>TEXT(Table_1[[#This Row],[Order Date]], "DDD")</f>
        <v>Wed</v>
      </c>
      <c r="W571" s="8">
        <v>42053</v>
      </c>
      <c r="X571" s="7">
        <f>Table_1[[#This Row],[Ship Date]]-Table_1[[#This Row],[Order Date]]</f>
        <v>0</v>
      </c>
      <c r="Y571" s="15">
        <v>-533.23199999999997</v>
      </c>
      <c r="Z571" s="5">
        <v>8</v>
      </c>
      <c r="AA571" s="15">
        <v>1749.64</v>
      </c>
      <c r="AB571" s="5">
        <v>16547</v>
      </c>
      <c r="AC571" s="5">
        <f>IF(COUNTIF($AB$2:AB571, AB571) = 1, 1, 0)</f>
        <v>0</v>
      </c>
      <c r="AD571" s="15">
        <f>'Formated Data'!$G571-'Formated Data'!$E571</f>
        <v>218.71</v>
      </c>
      <c r="AE571" s="5" t="str" cm="1">
        <f t="array" ref="AE571">_xlfn.IFS('Formated Data'!$Q571="Central","Chris",'Formated Data'!$Q571="East","Erin",'Formated Data'!$Q571="South","Sam",'Formated Data'!$Q571="West","William")</f>
        <v>William</v>
      </c>
    </row>
    <row r="572" spans="1:31" ht="15.75" customHeight="1" x14ac:dyDescent="0.45">
      <c r="A572" s="5">
        <v>2499</v>
      </c>
      <c r="B572" s="5">
        <f>IF(COUNTIF($A$2:A572, A572) = 1, 1, 0)</f>
        <v>1</v>
      </c>
      <c r="C572" s="5" t="s">
        <v>2385</v>
      </c>
      <c r="D572" s="5" t="s">
        <v>10</v>
      </c>
      <c r="E572" s="6">
        <v>0.09</v>
      </c>
      <c r="F572" s="6" t="str">
        <f>IF(Table_1[[#This Row],[Discount]] &gt; 0, "After Discount", " No Discount")</f>
        <v>After Discount</v>
      </c>
      <c r="G572" s="6">
        <v>355.98</v>
      </c>
      <c r="H572" s="6">
        <v>58.92</v>
      </c>
      <c r="I572" s="5" t="s">
        <v>119</v>
      </c>
      <c r="J572" s="5" t="s">
        <v>39</v>
      </c>
      <c r="K572" s="5" t="s">
        <v>29</v>
      </c>
      <c r="L572" s="5" t="s">
        <v>153</v>
      </c>
      <c r="M572" s="5" t="s">
        <v>152</v>
      </c>
      <c r="N572" s="5" t="s">
        <v>2049</v>
      </c>
      <c r="O572" s="6">
        <v>0.64</v>
      </c>
      <c r="P572" s="5" t="s">
        <v>3</v>
      </c>
      <c r="Q572" s="5" t="s">
        <v>70</v>
      </c>
      <c r="R572" s="5" t="s">
        <v>260</v>
      </c>
      <c r="S572" s="5" t="s">
        <v>2384</v>
      </c>
      <c r="T572" s="5">
        <v>60901</v>
      </c>
      <c r="U572" s="8">
        <v>42053</v>
      </c>
      <c r="V572" s="29" t="str">
        <f>TEXT(Table_1[[#This Row],[Order Date]], "DDD")</f>
        <v>Wed</v>
      </c>
      <c r="W572" s="8">
        <v>42055</v>
      </c>
      <c r="X572" s="7">
        <f>Table_1[[#This Row],[Ship Date]]-Table_1[[#This Row],[Order Date]]</f>
        <v>2</v>
      </c>
      <c r="Y572" s="15">
        <v>1240.25</v>
      </c>
      <c r="Z572" s="5">
        <v>8</v>
      </c>
      <c r="AA572" s="15">
        <v>2814.57</v>
      </c>
      <c r="AB572" s="5">
        <v>88319</v>
      </c>
      <c r="AC572" s="5">
        <f>IF(COUNTIF($AB$2:AB572, AB572) = 1, 1, 0)</f>
        <v>1</v>
      </c>
      <c r="AD572" s="15">
        <f>'Formated Data'!$G572-'Formated Data'!$E572</f>
        <v>355.89000000000004</v>
      </c>
      <c r="AE572" s="5" t="str" cm="1">
        <f t="array" ref="AE572">_xlfn.IFS('Formated Data'!$Q572="Central","Chris",'Formated Data'!$Q572="East","Erin",'Formated Data'!$Q572="South","Sam",'Formated Data'!$Q572="West","William")</f>
        <v>Chris</v>
      </c>
    </row>
    <row r="573" spans="1:31" ht="15.75" customHeight="1" x14ac:dyDescent="0.45">
      <c r="A573" s="5">
        <v>993</v>
      </c>
      <c r="B573" s="5">
        <f>IF(COUNTIF($A$2:A573, A573) = 1, 1, 0)</f>
        <v>1</v>
      </c>
      <c r="C573" s="5" t="s">
        <v>2383</v>
      </c>
      <c r="D573" s="5" t="s">
        <v>56</v>
      </c>
      <c r="E573" s="6">
        <v>0.05</v>
      </c>
      <c r="F573" s="6" t="str">
        <f>IF(Table_1[[#This Row],[Discount]] &gt; 0, "After Discount", " No Discount")</f>
        <v>After Discount</v>
      </c>
      <c r="G573" s="6">
        <v>4.28</v>
      </c>
      <c r="H573" s="6">
        <v>5.17</v>
      </c>
      <c r="I573" s="5" t="s">
        <v>9</v>
      </c>
      <c r="J573" s="5" t="s">
        <v>51</v>
      </c>
      <c r="K573" s="5" t="s">
        <v>24</v>
      </c>
      <c r="L573" s="5" t="s">
        <v>38</v>
      </c>
      <c r="M573" s="5" t="s">
        <v>5</v>
      </c>
      <c r="N573" s="5" t="s">
        <v>2096</v>
      </c>
      <c r="O573" s="6">
        <v>0.4</v>
      </c>
      <c r="P573" s="5" t="s">
        <v>3</v>
      </c>
      <c r="Q573" s="5" t="s">
        <v>48</v>
      </c>
      <c r="R573" s="5" t="s">
        <v>54</v>
      </c>
      <c r="S573" s="5" t="s">
        <v>1242</v>
      </c>
      <c r="T573" s="5">
        <v>93030</v>
      </c>
      <c r="U573" s="8">
        <v>42054</v>
      </c>
      <c r="V573" s="29" t="str">
        <f>TEXT(Table_1[[#This Row],[Order Date]], "DDD")</f>
        <v>Thu</v>
      </c>
      <c r="W573" s="8">
        <v>42054</v>
      </c>
      <c r="X573" s="7">
        <f>Table_1[[#This Row],[Ship Date]]-Table_1[[#This Row],[Order Date]]</f>
        <v>0</v>
      </c>
      <c r="Y573" s="15">
        <v>-104.57</v>
      </c>
      <c r="Z573" s="5">
        <v>9</v>
      </c>
      <c r="AA573" s="15">
        <v>38.58</v>
      </c>
      <c r="AB573" s="5">
        <v>89432</v>
      </c>
      <c r="AC573" s="5">
        <f>IF(COUNTIF($AB$2:AB573, AB573) = 1, 1, 0)</f>
        <v>1</v>
      </c>
      <c r="AD573" s="15">
        <f>'Formated Data'!$G573-'Formated Data'!$E573</f>
        <v>4.2300000000000004</v>
      </c>
      <c r="AE573" s="5" t="str" cm="1">
        <f t="array" ref="AE573">_xlfn.IFS('Formated Data'!$Q573="Central","Chris",'Formated Data'!$Q573="East","Erin",'Formated Data'!$Q573="South","Sam",'Formated Data'!$Q573="West","William")</f>
        <v>William</v>
      </c>
    </row>
    <row r="574" spans="1:31" ht="15.75" customHeight="1" x14ac:dyDescent="0.45">
      <c r="A574" s="5">
        <v>1303</v>
      </c>
      <c r="B574" s="5">
        <f>IF(COUNTIF($A$2:A574, A574) = 1, 1, 0)</f>
        <v>1</v>
      </c>
      <c r="C574" s="5" t="s">
        <v>2382</v>
      </c>
      <c r="D574" s="5" t="s">
        <v>56</v>
      </c>
      <c r="E574" s="6">
        <v>0.03</v>
      </c>
      <c r="F574" s="6" t="str">
        <f>IF(Table_1[[#This Row],[Discount]] &gt; 0, "After Discount", " No Discount")</f>
        <v>After Discount</v>
      </c>
      <c r="G574" s="6">
        <v>39.479999999999997</v>
      </c>
      <c r="H574" s="6">
        <v>1.99</v>
      </c>
      <c r="I574" s="5" t="s">
        <v>9</v>
      </c>
      <c r="J574" s="5" t="s">
        <v>8</v>
      </c>
      <c r="K574" s="5" t="s">
        <v>7</v>
      </c>
      <c r="L574" s="5" t="s">
        <v>15</v>
      </c>
      <c r="M574" s="5" t="s">
        <v>50</v>
      </c>
      <c r="N574" s="5" t="s">
        <v>339</v>
      </c>
      <c r="O574" s="6">
        <v>0.54</v>
      </c>
      <c r="P574" s="5" t="s">
        <v>3</v>
      </c>
      <c r="Q574" s="5" t="s">
        <v>48</v>
      </c>
      <c r="R574" s="5" t="s">
        <v>65</v>
      </c>
      <c r="S574" s="5" t="s">
        <v>2380</v>
      </c>
      <c r="T574" s="5">
        <v>84074</v>
      </c>
      <c r="U574" s="8">
        <v>42054</v>
      </c>
      <c r="V574" s="29" t="str">
        <f>TEXT(Table_1[[#This Row],[Order Date]], "DDD")</f>
        <v>Thu</v>
      </c>
      <c r="W574" s="8">
        <v>42056</v>
      </c>
      <c r="X574" s="7">
        <f>Table_1[[#This Row],[Ship Date]]-Table_1[[#This Row],[Order Date]]</f>
        <v>2</v>
      </c>
      <c r="Y574" s="15">
        <v>317.08949999999999</v>
      </c>
      <c r="Z574" s="5">
        <v>12</v>
      </c>
      <c r="AA574" s="15">
        <v>459.55</v>
      </c>
      <c r="AB574" s="5">
        <v>87003</v>
      </c>
      <c r="AC574" s="5">
        <f>IF(COUNTIF($AB$2:AB574, AB574) = 1, 1, 0)</f>
        <v>1</v>
      </c>
      <c r="AD574" s="15">
        <f>'Formated Data'!$G574-'Formated Data'!$E574</f>
        <v>39.449999999999996</v>
      </c>
      <c r="AE574" s="5" t="str" cm="1">
        <f t="array" ref="AE574">_xlfn.IFS('Formated Data'!$Q574="Central","Chris",'Formated Data'!$Q574="East","Erin",'Formated Data'!$Q574="South","Sam",'Formated Data'!$Q574="West","William")</f>
        <v>William</v>
      </c>
    </row>
    <row r="575" spans="1:31" ht="15.75" customHeight="1" x14ac:dyDescent="0.45">
      <c r="A575" s="5">
        <v>2828</v>
      </c>
      <c r="B575" s="5">
        <f>IF(COUNTIF($A$2:A575, A575) = 1, 1, 0)</f>
        <v>1</v>
      </c>
      <c r="C575" s="5" t="s">
        <v>735</v>
      </c>
      <c r="D575" s="5" t="s">
        <v>56</v>
      </c>
      <c r="E575" s="6">
        <v>0.05</v>
      </c>
      <c r="F575" s="6" t="str">
        <f>IF(Table_1[[#This Row],[Discount]] &gt; 0, "After Discount", " No Discount")</f>
        <v>After Discount</v>
      </c>
      <c r="G575" s="6">
        <v>11.29</v>
      </c>
      <c r="H575" s="6">
        <v>5.03</v>
      </c>
      <c r="I575" s="5" t="s">
        <v>9</v>
      </c>
      <c r="J575" s="5" t="s">
        <v>39</v>
      </c>
      <c r="K575" s="5" t="s">
        <v>24</v>
      </c>
      <c r="L575" s="5" t="s">
        <v>23</v>
      </c>
      <c r="M575" s="5" t="s">
        <v>5</v>
      </c>
      <c r="N575" s="5" t="s">
        <v>22</v>
      </c>
      <c r="O575" s="6">
        <v>0.59</v>
      </c>
      <c r="P575" s="5" t="s">
        <v>3</v>
      </c>
      <c r="Q575" s="5" t="s">
        <v>48</v>
      </c>
      <c r="R575" s="5" t="s">
        <v>54</v>
      </c>
      <c r="S575" s="5" t="s">
        <v>734</v>
      </c>
      <c r="T575" s="5">
        <v>92243</v>
      </c>
      <c r="U575" s="8">
        <v>42054</v>
      </c>
      <c r="V575" s="29" t="str">
        <f>TEXT(Table_1[[#This Row],[Order Date]], "DDD")</f>
        <v>Thu</v>
      </c>
      <c r="W575" s="8">
        <v>42056</v>
      </c>
      <c r="X575" s="7">
        <f>Table_1[[#This Row],[Ship Date]]-Table_1[[#This Row],[Order Date]]</f>
        <v>2</v>
      </c>
      <c r="Y575" s="15">
        <v>-35.26</v>
      </c>
      <c r="Z575" s="5">
        <v>8</v>
      </c>
      <c r="AA575" s="15">
        <v>90.46</v>
      </c>
      <c r="AB575" s="5">
        <v>87720</v>
      </c>
      <c r="AC575" s="5">
        <f>IF(COUNTIF($AB$2:AB575, AB575) = 1, 1, 0)</f>
        <v>1</v>
      </c>
      <c r="AD575" s="15">
        <f>'Formated Data'!$G575-'Formated Data'!$E575</f>
        <v>11.239999999999998</v>
      </c>
      <c r="AE575" s="5" t="str" cm="1">
        <f t="array" ref="AE575">_xlfn.IFS('Formated Data'!$Q575="Central","Chris",'Formated Data'!$Q575="East","Erin",'Formated Data'!$Q575="South","Sam",'Formated Data'!$Q575="West","William")</f>
        <v>William</v>
      </c>
    </row>
    <row r="576" spans="1:31" ht="15.75" customHeight="1" x14ac:dyDescent="0.45">
      <c r="A576" s="5">
        <v>1303</v>
      </c>
      <c r="B576" s="5">
        <f>IF(COUNTIF($A$2:A576, A576) = 1, 1, 0)</f>
        <v>0</v>
      </c>
      <c r="C576" s="5" t="s">
        <v>2382</v>
      </c>
      <c r="D576" s="5" t="s">
        <v>30</v>
      </c>
      <c r="E576" s="6">
        <v>0.01</v>
      </c>
      <c r="F576" s="6" t="str">
        <f>IF(Table_1[[#This Row],[Discount]] &gt; 0, "After Discount", " No Discount")</f>
        <v>After Discount</v>
      </c>
      <c r="G576" s="6">
        <v>65.989999999999995</v>
      </c>
      <c r="H576" s="6">
        <v>5.31</v>
      </c>
      <c r="I576" s="5" t="s">
        <v>9</v>
      </c>
      <c r="J576" s="5" t="s">
        <v>8</v>
      </c>
      <c r="K576" s="5" t="s">
        <v>7</v>
      </c>
      <c r="L576" s="5" t="s">
        <v>6</v>
      </c>
      <c r="M576" s="5" t="s">
        <v>5</v>
      </c>
      <c r="N576" s="5" t="s">
        <v>2381</v>
      </c>
      <c r="O576" s="6">
        <v>0.56999999999999995</v>
      </c>
      <c r="P576" s="5" t="s">
        <v>3</v>
      </c>
      <c r="Q576" s="5" t="s">
        <v>48</v>
      </c>
      <c r="R576" s="5" t="s">
        <v>65</v>
      </c>
      <c r="S576" s="5" t="s">
        <v>2380</v>
      </c>
      <c r="T576" s="5">
        <v>84074</v>
      </c>
      <c r="U576" s="8">
        <v>42054</v>
      </c>
      <c r="V576" s="29" t="str">
        <f>TEXT(Table_1[[#This Row],[Order Date]], "DDD")</f>
        <v>Thu</v>
      </c>
      <c r="W576" s="8">
        <v>42061</v>
      </c>
      <c r="X576" s="7">
        <f>Table_1[[#This Row],[Ship Date]]-Table_1[[#This Row],[Order Date]]</f>
        <v>7</v>
      </c>
      <c r="Y576" s="15">
        <v>250.36272</v>
      </c>
      <c r="Z576" s="5">
        <v>9</v>
      </c>
      <c r="AA576" s="15">
        <v>536.9</v>
      </c>
      <c r="AB576" s="5">
        <v>87005</v>
      </c>
      <c r="AC576" s="5">
        <f>IF(COUNTIF($AB$2:AB576, AB576) = 1, 1, 0)</f>
        <v>1</v>
      </c>
      <c r="AD576" s="15">
        <f>'Formated Data'!$G576-'Formated Data'!$E576</f>
        <v>65.97999999999999</v>
      </c>
      <c r="AE576" s="5" t="str" cm="1">
        <f t="array" ref="AE576">_xlfn.IFS('Formated Data'!$Q576="Central","Chris",'Formated Data'!$Q576="East","Erin",'Formated Data'!$Q576="South","Sam",'Formated Data'!$Q576="West","William")</f>
        <v>William</v>
      </c>
    </row>
    <row r="577" spans="1:31" ht="15.75" customHeight="1" x14ac:dyDescent="0.45">
      <c r="A577" s="5">
        <v>2287</v>
      </c>
      <c r="B577" s="5">
        <f>IF(COUNTIF($A$2:A577, A577) = 1, 1, 0)</f>
        <v>1</v>
      </c>
      <c r="C577" s="5" t="s">
        <v>1915</v>
      </c>
      <c r="D577" s="5" t="s">
        <v>30</v>
      </c>
      <c r="E577" s="6">
        <v>0.1</v>
      </c>
      <c r="F577" s="6" t="str">
        <f>IF(Table_1[[#This Row],[Discount]] &gt; 0, "After Discount", " No Discount")</f>
        <v>After Discount</v>
      </c>
      <c r="G577" s="6">
        <v>54.1</v>
      </c>
      <c r="H577" s="6">
        <v>19.989999999999998</v>
      </c>
      <c r="I577" s="5" t="s">
        <v>9</v>
      </c>
      <c r="J577" s="5" t="s">
        <v>39</v>
      </c>
      <c r="K577" s="5" t="s">
        <v>24</v>
      </c>
      <c r="L577" s="5" t="s">
        <v>23</v>
      </c>
      <c r="M577" s="5" t="s">
        <v>5</v>
      </c>
      <c r="N577" s="5" t="s">
        <v>836</v>
      </c>
      <c r="O577" s="6">
        <v>0.59</v>
      </c>
      <c r="P577" s="5" t="s">
        <v>3</v>
      </c>
      <c r="Q577" s="5" t="s">
        <v>21</v>
      </c>
      <c r="R577" s="5" t="s">
        <v>713</v>
      </c>
      <c r="S577" s="5" t="s">
        <v>1914</v>
      </c>
      <c r="T577" s="5">
        <v>29483</v>
      </c>
      <c r="U577" s="8">
        <v>42054</v>
      </c>
      <c r="V577" s="29" t="str">
        <f>TEXT(Table_1[[#This Row],[Order Date]], "DDD")</f>
        <v>Thu</v>
      </c>
      <c r="W577" s="8">
        <v>42059</v>
      </c>
      <c r="X577" s="7">
        <f>Table_1[[#This Row],[Ship Date]]-Table_1[[#This Row],[Order Date]]</f>
        <v>5</v>
      </c>
      <c r="Y577" s="15">
        <v>34.067999999999998</v>
      </c>
      <c r="Z577" s="5">
        <v>9</v>
      </c>
      <c r="AA577" s="15">
        <v>469.59</v>
      </c>
      <c r="AB577" s="5">
        <v>90147</v>
      </c>
      <c r="AC577" s="5">
        <f>IF(COUNTIF($AB$2:AB577, AB577) = 1, 1, 0)</f>
        <v>1</v>
      </c>
      <c r="AD577" s="15">
        <f>'Formated Data'!$G577-'Formated Data'!$E577</f>
        <v>54</v>
      </c>
      <c r="AE577" s="5" t="str" cm="1">
        <f t="array" ref="AE577">_xlfn.IFS('Formated Data'!$Q577="Central","Chris",'Formated Data'!$Q577="East","Erin",'Formated Data'!$Q577="South","Sam",'Formated Data'!$Q577="West","William")</f>
        <v>Sam</v>
      </c>
    </row>
    <row r="578" spans="1:31" ht="15.75" customHeight="1" x14ac:dyDescent="0.45">
      <c r="A578" s="5">
        <v>1827</v>
      </c>
      <c r="B578" s="5">
        <f>IF(COUNTIF($A$2:A578, A578) = 1, 1, 0)</f>
        <v>1</v>
      </c>
      <c r="C578" s="5" t="s">
        <v>1553</v>
      </c>
      <c r="D578" s="5" t="s">
        <v>10</v>
      </c>
      <c r="E578" s="6">
        <v>0</v>
      </c>
      <c r="F578" s="6" t="str">
        <f>IF(Table_1[[#This Row],[Discount]] &gt; 0, "After Discount", " No Discount")</f>
        <v xml:space="preserve"> No Discount</v>
      </c>
      <c r="G578" s="6">
        <v>5.98</v>
      </c>
      <c r="H578" s="6">
        <v>0.96</v>
      </c>
      <c r="I578" s="5" t="s">
        <v>9</v>
      </c>
      <c r="J578" s="5" t="s">
        <v>39</v>
      </c>
      <c r="K578" s="5" t="s">
        <v>24</v>
      </c>
      <c r="L578" s="5" t="s">
        <v>79</v>
      </c>
      <c r="M578" s="5" t="s">
        <v>37</v>
      </c>
      <c r="N578" s="5" t="s">
        <v>1395</v>
      </c>
      <c r="O578" s="6">
        <v>0.6</v>
      </c>
      <c r="P578" s="5" t="s">
        <v>3</v>
      </c>
      <c r="Q578" s="5" t="s">
        <v>70</v>
      </c>
      <c r="R578" s="5" t="s">
        <v>126</v>
      </c>
      <c r="S578" s="5" t="s">
        <v>637</v>
      </c>
      <c r="T578" s="5">
        <v>52601</v>
      </c>
      <c r="U578" s="8">
        <v>42054</v>
      </c>
      <c r="V578" s="29" t="str">
        <f>TEXT(Table_1[[#This Row],[Order Date]], "DDD")</f>
        <v>Thu</v>
      </c>
      <c r="W578" s="8">
        <v>42055</v>
      </c>
      <c r="X578" s="7">
        <f>Table_1[[#This Row],[Ship Date]]-Table_1[[#This Row],[Order Date]]</f>
        <v>1</v>
      </c>
      <c r="Y578" s="15">
        <v>38.039700000000003</v>
      </c>
      <c r="Z578" s="5">
        <v>9</v>
      </c>
      <c r="AA578" s="15">
        <v>55.13</v>
      </c>
      <c r="AB578" s="5">
        <v>86956</v>
      </c>
      <c r="AC578" s="5">
        <f>IF(COUNTIF($AB$2:AB578, AB578) = 1, 1, 0)</f>
        <v>1</v>
      </c>
      <c r="AD578" s="15">
        <f>'Formated Data'!$G578-'Formated Data'!$E578</f>
        <v>5.98</v>
      </c>
      <c r="AE578" s="5" t="str" cm="1">
        <f t="array" ref="AE578">_xlfn.IFS('Formated Data'!$Q578="Central","Chris",'Formated Data'!$Q578="East","Erin",'Formated Data'!$Q578="South","Sam",'Formated Data'!$Q578="West","William")</f>
        <v>Chris</v>
      </c>
    </row>
    <row r="579" spans="1:31" ht="15.75" customHeight="1" x14ac:dyDescent="0.45">
      <c r="A579" s="5">
        <v>1828</v>
      </c>
      <c r="B579" s="5">
        <f>IF(COUNTIF($A$2:A579, A579) = 1, 1, 0)</f>
        <v>0</v>
      </c>
      <c r="C579" s="5" t="s">
        <v>2379</v>
      </c>
      <c r="D579" s="5" t="s">
        <v>10</v>
      </c>
      <c r="E579" s="6">
        <v>0.02</v>
      </c>
      <c r="F579" s="6" t="str">
        <f>IF(Table_1[[#This Row],[Discount]] &gt; 0, "After Discount", " No Discount")</f>
        <v>After Discount</v>
      </c>
      <c r="G579" s="6">
        <v>5.98</v>
      </c>
      <c r="H579" s="6">
        <v>5.46</v>
      </c>
      <c r="I579" s="5" t="s">
        <v>9</v>
      </c>
      <c r="J579" s="5" t="s">
        <v>39</v>
      </c>
      <c r="K579" s="5" t="s">
        <v>24</v>
      </c>
      <c r="L579" s="5" t="s">
        <v>38</v>
      </c>
      <c r="M579" s="5" t="s">
        <v>5</v>
      </c>
      <c r="N579" s="5" t="s">
        <v>139</v>
      </c>
      <c r="O579" s="6">
        <v>0.36</v>
      </c>
      <c r="P579" s="5" t="s">
        <v>3</v>
      </c>
      <c r="Q579" s="5" t="s">
        <v>70</v>
      </c>
      <c r="R579" s="5" t="s">
        <v>126</v>
      </c>
      <c r="S579" s="5" t="s">
        <v>2378</v>
      </c>
      <c r="T579" s="5">
        <v>50613</v>
      </c>
      <c r="U579" s="8">
        <v>42054</v>
      </c>
      <c r="V579" s="29" t="str">
        <f>TEXT(Table_1[[#This Row],[Order Date]], "DDD")</f>
        <v>Thu</v>
      </c>
      <c r="W579" s="8">
        <v>42055</v>
      </c>
      <c r="X579" s="7">
        <f>Table_1[[#This Row],[Ship Date]]-Table_1[[#This Row],[Order Date]]</f>
        <v>1</v>
      </c>
      <c r="Y579" s="15">
        <v>-47.12</v>
      </c>
      <c r="Z579" s="5">
        <v>7</v>
      </c>
      <c r="AA579" s="15">
        <v>44.8</v>
      </c>
      <c r="AB579" s="5">
        <v>86956</v>
      </c>
      <c r="AC579" s="5">
        <f>IF(COUNTIF($AB$2:AB579, AB579) = 1, 1, 0)</f>
        <v>0</v>
      </c>
      <c r="AD579" s="15">
        <f>'Formated Data'!$G579-'Formated Data'!$E579</f>
        <v>5.9600000000000009</v>
      </c>
      <c r="AE579" s="5" t="str" cm="1">
        <f t="array" ref="AE579">_xlfn.IFS('Formated Data'!$Q579="Central","Chris",'Formated Data'!$Q579="East","Erin",'Formated Data'!$Q579="South","Sam",'Formated Data'!$Q579="West","William")</f>
        <v>Chris</v>
      </c>
    </row>
    <row r="580" spans="1:31" ht="15.75" customHeight="1" x14ac:dyDescent="0.45">
      <c r="A580" s="5">
        <v>2052</v>
      </c>
      <c r="B580" s="5">
        <f>IF(COUNTIF($A$2:A580, A580) = 1, 1, 0)</f>
        <v>1</v>
      </c>
      <c r="C580" s="5" t="s">
        <v>2376</v>
      </c>
      <c r="D580" s="5" t="s">
        <v>10</v>
      </c>
      <c r="E580" s="6">
        <v>7.0000000000000007E-2</v>
      </c>
      <c r="F580" s="6" t="str">
        <f>IF(Table_1[[#This Row],[Discount]] &gt; 0, "After Discount", " No Discount")</f>
        <v>After Discount</v>
      </c>
      <c r="G580" s="6">
        <v>31.78</v>
      </c>
      <c r="H580" s="6">
        <v>1.99</v>
      </c>
      <c r="I580" s="5" t="s">
        <v>9</v>
      </c>
      <c r="J580" s="5" t="s">
        <v>16</v>
      </c>
      <c r="K580" s="5" t="s">
        <v>7</v>
      </c>
      <c r="L580" s="5" t="s">
        <v>15</v>
      </c>
      <c r="M580" s="5" t="s">
        <v>50</v>
      </c>
      <c r="N580" s="5" t="s">
        <v>2377</v>
      </c>
      <c r="O580" s="6">
        <v>0.42</v>
      </c>
      <c r="P580" s="5" t="s">
        <v>3</v>
      </c>
      <c r="Q580" s="5" t="s">
        <v>48</v>
      </c>
      <c r="R580" s="5" t="s">
        <v>955</v>
      </c>
      <c r="S580" s="5" t="s">
        <v>2375</v>
      </c>
      <c r="T580" s="5">
        <v>87105</v>
      </c>
      <c r="U580" s="8">
        <v>42054</v>
      </c>
      <c r="V580" s="29" t="str">
        <f>TEXT(Table_1[[#This Row],[Order Date]], "DDD")</f>
        <v>Thu</v>
      </c>
      <c r="W580" s="8">
        <v>42056</v>
      </c>
      <c r="X580" s="7">
        <f>Table_1[[#This Row],[Ship Date]]-Table_1[[#This Row],[Order Date]]</f>
        <v>2</v>
      </c>
      <c r="Y580" s="15">
        <v>265.11180000000002</v>
      </c>
      <c r="Z580" s="5">
        <v>13</v>
      </c>
      <c r="AA580" s="15">
        <v>384.22</v>
      </c>
      <c r="AB580" s="5">
        <v>87234</v>
      </c>
      <c r="AC580" s="5">
        <f>IF(COUNTIF($AB$2:AB580, AB580) = 1, 1, 0)</f>
        <v>1</v>
      </c>
      <c r="AD580" s="15">
        <f>'Formated Data'!$G580-'Formated Data'!$E580</f>
        <v>31.71</v>
      </c>
      <c r="AE580" s="5" t="str" cm="1">
        <f t="array" ref="AE580">_xlfn.IFS('Formated Data'!$Q580="Central","Chris",'Formated Data'!$Q580="East","Erin",'Formated Data'!$Q580="South","Sam",'Formated Data'!$Q580="West","William")</f>
        <v>William</v>
      </c>
    </row>
    <row r="581" spans="1:31" ht="15.75" customHeight="1" x14ac:dyDescent="0.45">
      <c r="A581" s="5">
        <v>2052</v>
      </c>
      <c r="B581" s="5">
        <f>IF(COUNTIF($A$2:A581, A581) = 1, 1, 0)</f>
        <v>0</v>
      </c>
      <c r="C581" s="5" t="s">
        <v>2376</v>
      </c>
      <c r="D581" s="5" t="s">
        <v>10</v>
      </c>
      <c r="E581" s="6">
        <v>0</v>
      </c>
      <c r="F581" s="6" t="str">
        <f>IF(Table_1[[#This Row],[Discount]] &gt; 0, "After Discount", " No Discount")</f>
        <v xml:space="preserve"> No Discount</v>
      </c>
      <c r="G581" s="6">
        <v>5.98</v>
      </c>
      <c r="H581" s="6">
        <v>2.5</v>
      </c>
      <c r="I581" s="5" t="s">
        <v>9</v>
      </c>
      <c r="J581" s="5" t="s">
        <v>16</v>
      </c>
      <c r="K581" s="5" t="s">
        <v>24</v>
      </c>
      <c r="L581" s="5" t="s">
        <v>181</v>
      </c>
      <c r="M581" s="5" t="s">
        <v>5</v>
      </c>
      <c r="N581" s="5" t="s">
        <v>1524</v>
      </c>
      <c r="O581" s="6">
        <v>0.36</v>
      </c>
      <c r="P581" s="5" t="s">
        <v>3</v>
      </c>
      <c r="Q581" s="5" t="s">
        <v>48</v>
      </c>
      <c r="R581" s="5" t="s">
        <v>955</v>
      </c>
      <c r="S581" s="5" t="s">
        <v>2375</v>
      </c>
      <c r="T581" s="5">
        <v>87105</v>
      </c>
      <c r="U581" s="8">
        <v>42054</v>
      </c>
      <c r="V581" s="29" t="str">
        <f>TEXT(Table_1[[#This Row],[Order Date]], "DDD")</f>
        <v>Thu</v>
      </c>
      <c r="W581" s="8">
        <v>42055</v>
      </c>
      <c r="X581" s="7">
        <f>Table_1[[#This Row],[Ship Date]]-Table_1[[#This Row],[Order Date]]</f>
        <v>1</v>
      </c>
      <c r="Y581" s="15">
        <v>9.5608000000000004</v>
      </c>
      <c r="Z581" s="5">
        <v>5</v>
      </c>
      <c r="AA581" s="15">
        <v>31.64</v>
      </c>
      <c r="AB581" s="5">
        <v>87234</v>
      </c>
      <c r="AC581" s="5">
        <f>IF(COUNTIF($AB$2:AB581, AB581) = 1, 1, 0)</f>
        <v>0</v>
      </c>
      <c r="AD581" s="15">
        <f>'Formated Data'!$G581-'Formated Data'!$E581</f>
        <v>5.98</v>
      </c>
      <c r="AE581" s="5" t="str" cm="1">
        <f t="array" ref="AE581">_xlfn.IFS('Formated Data'!$Q581="Central","Chris",'Formated Data'!$Q581="East","Erin",'Formated Data'!$Q581="South","Sam",'Formated Data'!$Q581="West","William")</f>
        <v>William</v>
      </c>
    </row>
    <row r="582" spans="1:31" ht="15.75" customHeight="1" x14ac:dyDescent="0.45">
      <c r="A582" s="5">
        <v>2052</v>
      </c>
      <c r="B582" s="5">
        <f>IF(COUNTIF($A$2:A582, A582) = 1, 1, 0)</f>
        <v>0</v>
      </c>
      <c r="C582" s="5" t="s">
        <v>2376</v>
      </c>
      <c r="D582" s="5" t="s">
        <v>10</v>
      </c>
      <c r="E582" s="6">
        <v>0.1</v>
      </c>
      <c r="F582" s="6" t="str">
        <f>IF(Table_1[[#This Row],[Discount]] &gt; 0, "After Discount", " No Discount")</f>
        <v>After Discount</v>
      </c>
      <c r="G582" s="6">
        <v>35.99</v>
      </c>
      <c r="H582" s="6">
        <v>1.1000000000000001</v>
      </c>
      <c r="I582" s="5" t="s">
        <v>17</v>
      </c>
      <c r="J582" s="5" t="s">
        <v>16</v>
      </c>
      <c r="K582" s="5" t="s">
        <v>7</v>
      </c>
      <c r="L582" s="5" t="s">
        <v>6</v>
      </c>
      <c r="M582" s="5" t="s">
        <v>5</v>
      </c>
      <c r="N582" s="5" t="s">
        <v>1227</v>
      </c>
      <c r="O582" s="6">
        <v>0.55000000000000004</v>
      </c>
      <c r="P582" s="5" t="s">
        <v>3</v>
      </c>
      <c r="Q582" s="5" t="s">
        <v>48</v>
      </c>
      <c r="R582" s="5" t="s">
        <v>955</v>
      </c>
      <c r="S582" s="5" t="s">
        <v>2375</v>
      </c>
      <c r="T582" s="5">
        <v>87105</v>
      </c>
      <c r="U582" s="8">
        <v>42054</v>
      </c>
      <c r="V582" s="29" t="str">
        <f>TEXT(Table_1[[#This Row],[Order Date]], "DDD")</f>
        <v>Thu</v>
      </c>
      <c r="W582" s="8">
        <v>42055</v>
      </c>
      <c r="X582" s="7">
        <f>Table_1[[#This Row],[Ship Date]]-Table_1[[#This Row],[Order Date]]</f>
        <v>1</v>
      </c>
      <c r="Y582" s="15">
        <v>390.09840000000003</v>
      </c>
      <c r="Z582" s="5">
        <v>19</v>
      </c>
      <c r="AA582" s="15">
        <v>565.36</v>
      </c>
      <c r="AB582" s="5">
        <v>87234</v>
      </c>
      <c r="AC582" s="5">
        <f>IF(COUNTIF($AB$2:AB582, AB582) = 1, 1, 0)</f>
        <v>0</v>
      </c>
      <c r="AD582" s="15">
        <f>'Formated Data'!$G582-'Formated Data'!$E582</f>
        <v>35.89</v>
      </c>
      <c r="AE582" s="5" t="str" cm="1">
        <f t="array" ref="AE582">_xlfn.IFS('Formated Data'!$Q582="Central","Chris",'Formated Data'!$Q582="East","Erin",'Formated Data'!$Q582="South","Sam",'Formated Data'!$Q582="West","William")</f>
        <v>William</v>
      </c>
    </row>
    <row r="583" spans="1:31" ht="15.75" customHeight="1" x14ac:dyDescent="0.45">
      <c r="A583" s="5">
        <v>2882</v>
      </c>
      <c r="B583" s="5">
        <f>IF(COUNTIF($A$2:A583, A583) = 1, 1, 0)</f>
        <v>0</v>
      </c>
      <c r="C583" s="5" t="s">
        <v>34</v>
      </c>
      <c r="D583" s="5" t="s">
        <v>56</v>
      </c>
      <c r="E583" s="6">
        <v>0.03</v>
      </c>
      <c r="F583" s="6" t="str">
        <f>IF(Table_1[[#This Row],[Discount]] &gt; 0, "After Discount", " No Discount")</f>
        <v>After Discount</v>
      </c>
      <c r="G583" s="6">
        <v>4.0599999999999996</v>
      </c>
      <c r="H583" s="6">
        <v>6.89</v>
      </c>
      <c r="I583" s="5" t="s">
        <v>9</v>
      </c>
      <c r="J583" s="5" t="s">
        <v>8</v>
      </c>
      <c r="K583" s="5" t="s">
        <v>24</v>
      </c>
      <c r="L583" s="5" t="s">
        <v>45</v>
      </c>
      <c r="M583" s="5" t="s">
        <v>5</v>
      </c>
      <c r="N583" s="5" t="s">
        <v>323</v>
      </c>
      <c r="O583" s="6">
        <v>0.6</v>
      </c>
      <c r="P583" s="5" t="s">
        <v>3</v>
      </c>
      <c r="Q583" s="5" t="s">
        <v>21</v>
      </c>
      <c r="R583" s="5" t="s">
        <v>33</v>
      </c>
      <c r="S583" s="5" t="s">
        <v>32</v>
      </c>
      <c r="T583" s="5">
        <v>28206</v>
      </c>
      <c r="U583" s="8">
        <v>42055</v>
      </c>
      <c r="V583" s="29" t="str">
        <f>TEXT(Table_1[[#This Row],[Order Date]], "DDD")</f>
        <v>Fri</v>
      </c>
      <c r="W583" s="8">
        <v>42057</v>
      </c>
      <c r="X583" s="7">
        <f>Table_1[[#This Row],[Ship Date]]-Table_1[[#This Row],[Order Date]]</f>
        <v>2</v>
      </c>
      <c r="Y583" s="15">
        <v>-246.27610000000001</v>
      </c>
      <c r="Z583" s="5">
        <v>37</v>
      </c>
      <c r="AA583" s="15">
        <v>159.88999999999999</v>
      </c>
      <c r="AB583" s="5">
        <v>55300</v>
      </c>
      <c r="AC583" s="5">
        <f>IF(COUNTIF($AB$2:AB583, AB583) = 1, 1, 0)</f>
        <v>1</v>
      </c>
      <c r="AD583" s="15">
        <f>'Formated Data'!$G583-'Formated Data'!$E583</f>
        <v>4.0299999999999994</v>
      </c>
      <c r="AE583" s="5" t="str" cm="1">
        <f t="array" ref="AE583">_xlfn.IFS('Formated Data'!$Q583="Central","Chris",'Formated Data'!$Q583="East","Erin",'Formated Data'!$Q583="South","Sam",'Formated Data'!$Q583="West","William")</f>
        <v>Sam</v>
      </c>
    </row>
    <row r="584" spans="1:31" ht="15.75" customHeight="1" x14ac:dyDescent="0.45">
      <c r="A584" s="5">
        <v>2882</v>
      </c>
      <c r="B584" s="5">
        <f>IF(COUNTIF($A$2:A584, A584) = 1, 1, 0)</f>
        <v>0</v>
      </c>
      <c r="C584" s="5" t="s">
        <v>34</v>
      </c>
      <c r="D584" s="5" t="s">
        <v>56</v>
      </c>
      <c r="E584" s="6">
        <v>0.01</v>
      </c>
      <c r="F584" s="6" t="str">
        <f>IF(Table_1[[#This Row],[Discount]] &gt; 0, "After Discount", " No Discount")</f>
        <v>After Discount</v>
      </c>
      <c r="G584" s="6">
        <v>3.75</v>
      </c>
      <c r="H584" s="6">
        <v>0.5</v>
      </c>
      <c r="I584" s="5" t="s">
        <v>9</v>
      </c>
      <c r="J584" s="5" t="s">
        <v>8</v>
      </c>
      <c r="K584" s="5" t="s">
        <v>24</v>
      </c>
      <c r="L584" s="5" t="s">
        <v>144</v>
      </c>
      <c r="M584" s="5" t="s">
        <v>5</v>
      </c>
      <c r="N584" s="5" t="s">
        <v>2374</v>
      </c>
      <c r="O584" s="6">
        <v>0.37</v>
      </c>
      <c r="P584" s="5" t="s">
        <v>3</v>
      </c>
      <c r="Q584" s="5" t="s">
        <v>21</v>
      </c>
      <c r="R584" s="5" t="s">
        <v>33</v>
      </c>
      <c r="S584" s="5" t="s">
        <v>32</v>
      </c>
      <c r="T584" s="5">
        <v>28206</v>
      </c>
      <c r="U584" s="8">
        <v>42055</v>
      </c>
      <c r="V584" s="29" t="str">
        <f>TEXT(Table_1[[#This Row],[Order Date]], "DDD")</f>
        <v>Fri</v>
      </c>
      <c r="W584" s="8">
        <v>42056</v>
      </c>
      <c r="X584" s="7">
        <f>Table_1[[#This Row],[Ship Date]]-Table_1[[#This Row],[Order Date]]</f>
        <v>1</v>
      </c>
      <c r="Y584" s="15">
        <v>55.194600000000001</v>
      </c>
      <c r="Z584" s="5">
        <v>48</v>
      </c>
      <c r="AA584" s="15">
        <v>180.48</v>
      </c>
      <c r="AB584" s="5">
        <v>55300</v>
      </c>
      <c r="AC584" s="5">
        <f>IF(COUNTIF($AB$2:AB584, AB584) = 1, 1, 0)</f>
        <v>0</v>
      </c>
      <c r="AD584" s="15">
        <f>'Formated Data'!$G584-'Formated Data'!$E584</f>
        <v>3.74</v>
      </c>
      <c r="AE584" s="5" t="str" cm="1">
        <f t="array" ref="AE584">_xlfn.IFS('Formated Data'!$Q584="Central","Chris",'Formated Data'!$Q584="East","Erin",'Formated Data'!$Q584="South","Sam",'Formated Data'!$Q584="West","William")</f>
        <v>Sam</v>
      </c>
    </row>
    <row r="585" spans="1:31" ht="15.75" customHeight="1" x14ac:dyDescent="0.45">
      <c r="A585" s="5">
        <v>2882</v>
      </c>
      <c r="B585" s="5">
        <f>IF(COUNTIF($A$2:A585, A585) = 1, 1, 0)</f>
        <v>0</v>
      </c>
      <c r="C585" s="5" t="s">
        <v>34</v>
      </c>
      <c r="D585" s="5" t="s">
        <v>56</v>
      </c>
      <c r="E585" s="6">
        <v>0.02</v>
      </c>
      <c r="F585" s="6" t="str">
        <f>IF(Table_1[[#This Row],[Discount]] &gt; 0, "After Discount", " No Discount")</f>
        <v>After Discount</v>
      </c>
      <c r="G585" s="6">
        <v>10.68</v>
      </c>
      <c r="H585" s="6">
        <v>13.04</v>
      </c>
      <c r="I585" s="5" t="s">
        <v>9</v>
      </c>
      <c r="J585" s="5" t="s">
        <v>8</v>
      </c>
      <c r="K585" s="5" t="s">
        <v>29</v>
      </c>
      <c r="L585" s="5" t="s">
        <v>28</v>
      </c>
      <c r="M585" s="5" t="s">
        <v>42</v>
      </c>
      <c r="N585" s="5" t="s">
        <v>2372</v>
      </c>
      <c r="O585" s="6">
        <v>0.6</v>
      </c>
      <c r="P585" s="5" t="s">
        <v>3</v>
      </c>
      <c r="Q585" s="5" t="s">
        <v>21</v>
      </c>
      <c r="R585" s="5" t="s">
        <v>33</v>
      </c>
      <c r="S585" s="5" t="s">
        <v>32</v>
      </c>
      <c r="T585" s="5">
        <v>28206</v>
      </c>
      <c r="U585" s="8">
        <v>42055</v>
      </c>
      <c r="V585" s="29" t="str">
        <f>TEXT(Table_1[[#This Row],[Order Date]], "DDD")</f>
        <v>Fri</v>
      </c>
      <c r="W585" s="8">
        <v>42057</v>
      </c>
      <c r="X585" s="7">
        <f>Table_1[[#This Row],[Ship Date]]-Table_1[[#This Row],[Order Date]]</f>
        <v>2</v>
      </c>
      <c r="Y585" s="15">
        <v>-307.29649999999998</v>
      </c>
      <c r="Z585" s="5">
        <v>31</v>
      </c>
      <c r="AA585" s="15">
        <v>350.48</v>
      </c>
      <c r="AB585" s="5">
        <v>55300</v>
      </c>
      <c r="AC585" s="5">
        <f>IF(COUNTIF($AB$2:AB585, AB585) = 1, 1, 0)</f>
        <v>0</v>
      </c>
      <c r="AD585" s="15">
        <f>'Formated Data'!$G585-'Formated Data'!$E585</f>
        <v>10.66</v>
      </c>
      <c r="AE585" s="5" t="str" cm="1">
        <f t="array" ref="AE585">_xlfn.IFS('Formated Data'!$Q585="Central","Chris",'Formated Data'!$Q585="East","Erin",'Formated Data'!$Q585="South","Sam",'Formated Data'!$Q585="West","William")</f>
        <v>Sam</v>
      </c>
    </row>
    <row r="586" spans="1:31" ht="15.75" customHeight="1" x14ac:dyDescent="0.45">
      <c r="A586" s="5">
        <v>2886</v>
      </c>
      <c r="B586" s="5">
        <f>IF(COUNTIF($A$2:A586, A586) = 1, 1, 0)</f>
        <v>1</v>
      </c>
      <c r="C586" s="5" t="s">
        <v>2373</v>
      </c>
      <c r="D586" s="5" t="s">
        <v>56</v>
      </c>
      <c r="E586" s="6">
        <v>0.03</v>
      </c>
      <c r="F586" s="6" t="str">
        <f>IF(Table_1[[#This Row],[Discount]] &gt; 0, "After Discount", " No Discount")</f>
        <v>After Discount</v>
      </c>
      <c r="G586" s="6">
        <v>4.0599999999999996</v>
      </c>
      <c r="H586" s="6">
        <v>6.89</v>
      </c>
      <c r="I586" s="5" t="s">
        <v>9</v>
      </c>
      <c r="J586" s="5" t="s">
        <v>8</v>
      </c>
      <c r="K586" s="5" t="s">
        <v>24</v>
      </c>
      <c r="L586" s="5" t="s">
        <v>45</v>
      </c>
      <c r="M586" s="5" t="s">
        <v>5</v>
      </c>
      <c r="N586" s="5" t="s">
        <v>323</v>
      </c>
      <c r="O586" s="6">
        <v>0.6</v>
      </c>
      <c r="P586" s="5" t="s">
        <v>3</v>
      </c>
      <c r="Q586" s="5" t="s">
        <v>2</v>
      </c>
      <c r="R586" s="5" t="s">
        <v>13</v>
      </c>
      <c r="S586" s="5" t="s">
        <v>2371</v>
      </c>
      <c r="T586" s="5">
        <v>44134</v>
      </c>
      <c r="U586" s="8">
        <v>42055</v>
      </c>
      <c r="V586" s="29" t="str">
        <f>TEXT(Table_1[[#This Row],[Order Date]], "DDD")</f>
        <v>Fri</v>
      </c>
      <c r="W586" s="8">
        <v>42057</v>
      </c>
      <c r="X586" s="7">
        <f>Table_1[[#This Row],[Ship Date]]-Table_1[[#This Row],[Order Date]]</f>
        <v>2</v>
      </c>
      <c r="Y586" s="15">
        <v>-185.17</v>
      </c>
      <c r="Z586" s="5">
        <v>9</v>
      </c>
      <c r="AA586" s="15">
        <v>38.89</v>
      </c>
      <c r="AB586" s="5">
        <v>87630</v>
      </c>
      <c r="AC586" s="5">
        <f>IF(COUNTIF($AB$2:AB586, AB586) = 1, 1, 0)</f>
        <v>1</v>
      </c>
      <c r="AD586" s="15">
        <f>'Formated Data'!$G586-'Formated Data'!$E586</f>
        <v>4.0299999999999994</v>
      </c>
      <c r="AE586" s="5" t="str" cm="1">
        <f t="array" ref="AE586">_xlfn.IFS('Formated Data'!$Q586="Central","Chris",'Formated Data'!$Q586="East","Erin",'Formated Data'!$Q586="South","Sam",'Formated Data'!$Q586="West","William")</f>
        <v>Erin</v>
      </c>
    </row>
    <row r="587" spans="1:31" ht="15.75" customHeight="1" x14ac:dyDescent="0.45">
      <c r="A587" s="5">
        <v>2886</v>
      </c>
      <c r="B587" s="5">
        <f>IF(COUNTIF($A$2:A587, A587) = 1, 1, 0)</f>
        <v>0</v>
      </c>
      <c r="C587" s="5" t="s">
        <v>2373</v>
      </c>
      <c r="D587" s="5" t="s">
        <v>56</v>
      </c>
      <c r="E587" s="6">
        <v>0.01</v>
      </c>
      <c r="F587" s="6" t="str">
        <f>IF(Table_1[[#This Row],[Discount]] &gt; 0, "After Discount", " No Discount")</f>
        <v>After Discount</v>
      </c>
      <c r="G587" s="6">
        <v>3.75</v>
      </c>
      <c r="H587" s="6">
        <v>0.5</v>
      </c>
      <c r="I587" s="5" t="s">
        <v>9</v>
      </c>
      <c r="J587" s="5" t="s">
        <v>8</v>
      </c>
      <c r="K587" s="5" t="s">
        <v>24</v>
      </c>
      <c r="L587" s="5" t="s">
        <v>144</v>
      </c>
      <c r="M587" s="5" t="s">
        <v>5</v>
      </c>
      <c r="N587" s="5" t="s">
        <v>2374</v>
      </c>
      <c r="O587" s="6">
        <v>0.37</v>
      </c>
      <c r="P587" s="5" t="s">
        <v>3</v>
      </c>
      <c r="Q587" s="5" t="s">
        <v>2</v>
      </c>
      <c r="R587" s="5" t="s">
        <v>13</v>
      </c>
      <c r="S587" s="5" t="s">
        <v>2371</v>
      </c>
      <c r="T587" s="5">
        <v>44134</v>
      </c>
      <c r="U587" s="8">
        <v>42055</v>
      </c>
      <c r="V587" s="29" t="str">
        <f>TEXT(Table_1[[#This Row],[Order Date]], "DDD")</f>
        <v>Fri</v>
      </c>
      <c r="W587" s="8">
        <v>42056</v>
      </c>
      <c r="X587" s="7">
        <f>Table_1[[#This Row],[Ship Date]]-Table_1[[#This Row],[Order Date]]</f>
        <v>1</v>
      </c>
      <c r="Y587" s="15">
        <v>31.1328</v>
      </c>
      <c r="Z587" s="5">
        <v>12</v>
      </c>
      <c r="AA587" s="15">
        <v>45.12</v>
      </c>
      <c r="AB587" s="5">
        <v>87630</v>
      </c>
      <c r="AC587" s="5">
        <f>IF(COUNTIF($AB$2:AB587, AB587) = 1, 1, 0)</f>
        <v>0</v>
      </c>
      <c r="AD587" s="15">
        <f>'Formated Data'!$G587-'Formated Data'!$E587</f>
        <v>3.74</v>
      </c>
      <c r="AE587" s="5" t="str" cm="1">
        <f t="array" ref="AE587">_xlfn.IFS('Formated Data'!$Q587="Central","Chris",'Formated Data'!$Q587="East","Erin",'Formated Data'!$Q587="South","Sam",'Formated Data'!$Q587="West","William")</f>
        <v>Erin</v>
      </c>
    </row>
    <row r="588" spans="1:31" ht="15.75" customHeight="1" x14ac:dyDescent="0.45">
      <c r="A588" s="5">
        <v>2886</v>
      </c>
      <c r="B588" s="5">
        <f>IF(COUNTIF($A$2:A588, A588) = 1, 1, 0)</f>
        <v>0</v>
      </c>
      <c r="C588" s="5" t="s">
        <v>2373</v>
      </c>
      <c r="D588" s="5" t="s">
        <v>56</v>
      </c>
      <c r="E588" s="6">
        <v>0.02</v>
      </c>
      <c r="F588" s="6" t="str">
        <f>IF(Table_1[[#This Row],[Discount]] &gt; 0, "After Discount", " No Discount")</f>
        <v>After Discount</v>
      </c>
      <c r="G588" s="6">
        <v>10.68</v>
      </c>
      <c r="H588" s="6">
        <v>13.04</v>
      </c>
      <c r="I588" s="5" t="s">
        <v>9</v>
      </c>
      <c r="J588" s="5" t="s">
        <v>8</v>
      </c>
      <c r="K588" s="5" t="s">
        <v>29</v>
      </c>
      <c r="L588" s="5" t="s">
        <v>28</v>
      </c>
      <c r="M588" s="5" t="s">
        <v>42</v>
      </c>
      <c r="N588" s="5" t="s">
        <v>2372</v>
      </c>
      <c r="O588" s="6">
        <v>0.6</v>
      </c>
      <c r="P588" s="5" t="s">
        <v>3</v>
      </c>
      <c r="Q588" s="5" t="s">
        <v>2</v>
      </c>
      <c r="R588" s="5" t="s">
        <v>13</v>
      </c>
      <c r="S588" s="5" t="s">
        <v>2371</v>
      </c>
      <c r="T588" s="5">
        <v>44134</v>
      </c>
      <c r="U588" s="8">
        <v>42055</v>
      </c>
      <c r="V588" s="29" t="str">
        <f>TEXT(Table_1[[#This Row],[Order Date]], "DDD")</f>
        <v>Fri</v>
      </c>
      <c r="W588" s="8">
        <v>42057</v>
      </c>
      <c r="X588" s="7">
        <f>Table_1[[#This Row],[Ship Date]]-Table_1[[#This Row],[Order Date]]</f>
        <v>2</v>
      </c>
      <c r="Y588" s="15">
        <v>-231.05</v>
      </c>
      <c r="Z588" s="5">
        <v>8</v>
      </c>
      <c r="AA588" s="15">
        <v>90.45</v>
      </c>
      <c r="AB588" s="5">
        <v>87630</v>
      </c>
      <c r="AC588" s="5">
        <f>IF(COUNTIF($AB$2:AB588, AB588) = 1, 1, 0)</f>
        <v>0</v>
      </c>
      <c r="AD588" s="15">
        <f>'Formated Data'!$G588-'Formated Data'!$E588</f>
        <v>10.66</v>
      </c>
      <c r="AE588" s="5" t="str" cm="1">
        <f t="array" ref="AE588">_xlfn.IFS('Formated Data'!$Q588="Central","Chris",'Formated Data'!$Q588="East","Erin",'Formated Data'!$Q588="South","Sam",'Formated Data'!$Q588="West","William")</f>
        <v>Erin</v>
      </c>
    </row>
    <row r="589" spans="1:31" ht="15.75" customHeight="1" x14ac:dyDescent="0.45">
      <c r="A589" s="5">
        <v>3284</v>
      </c>
      <c r="B589" s="5">
        <f>IF(COUNTIF($A$2:A589, A589) = 1, 1, 0)</f>
        <v>1</v>
      </c>
      <c r="C589" s="5" t="s">
        <v>2370</v>
      </c>
      <c r="D589" s="5" t="s">
        <v>56</v>
      </c>
      <c r="E589" s="6">
        <v>0.05</v>
      </c>
      <c r="F589" s="6" t="str">
        <f>IF(Table_1[[#This Row],[Discount]] &gt; 0, "After Discount", " No Discount")</f>
        <v>After Discount</v>
      </c>
      <c r="G589" s="6">
        <v>19.23</v>
      </c>
      <c r="H589" s="6">
        <v>6.15</v>
      </c>
      <c r="I589" s="5" t="s">
        <v>17</v>
      </c>
      <c r="J589" s="5" t="s">
        <v>39</v>
      </c>
      <c r="K589" s="5" t="s">
        <v>29</v>
      </c>
      <c r="L589" s="5" t="s">
        <v>28</v>
      </c>
      <c r="M589" s="5" t="s">
        <v>50</v>
      </c>
      <c r="N589" s="5" t="s">
        <v>1633</v>
      </c>
      <c r="O589" s="6">
        <v>0.44</v>
      </c>
      <c r="P589" s="5" t="s">
        <v>3</v>
      </c>
      <c r="Q589" s="5" t="s">
        <v>21</v>
      </c>
      <c r="R589" s="5" t="s">
        <v>75</v>
      </c>
      <c r="S589" s="5" t="s">
        <v>2369</v>
      </c>
      <c r="T589" s="5">
        <v>34741</v>
      </c>
      <c r="U589" s="8">
        <v>42055</v>
      </c>
      <c r="V589" s="29" t="str">
        <f>TEXT(Table_1[[#This Row],[Order Date]], "DDD")</f>
        <v>Fri</v>
      </c>
      <c r="W589" s="8">
        <v>42057</v>
      </c>
      <c r="X589" s="7">
        <f>Table_1[[#This Row],[Ship Date]]-Table_1[[#This Row],[Order Date]]</f>
        <v>2</v>
      </c>
      <c r="Y589" s="15">
        <v>-2133.2779999999998</v>
      </c>
      <c r="Z589" s="5">
        <v>6</v>
      </c>
      <c r="AA589" s="15">
        <v>119.78</v>
      </c>
      <c r="AB589" s="5">
        <v>90751</v>
      </c>
      <c r="AC589" s="5">
        <f>IF(COUNTIF($AB$2:AB589, AB589) = 1, 1, 0)</f>
        <v>1</v>
      </c>
      <c r="AD589" s="15">
        <f>'Formated Data'!$G589-'Formated Data'!$E589</f>
        <v>19.18</v>
      </c>
      <c r="AE589" s="5" t="str" cm="1">
        <f t="array" ref="AE589">_xlfn.IFS('Formated Data'!$Q589="Central","Chris",'Formated Data'!$Q589="East","Erin",'Formated Data'!$Q589="South","Sam",'Formated Data'!$Q589="West","William")</f>
        <v>Sam</v>
      </c>
    </row>
    <row r="590" spans="1:31" ht="15.75" customHeight="1" x14ac:dyDescent="0.45">
      <c r="A590" s="5">
        <v>233</v>
      </c>
      <c r="B590" s="5">
        <f>IF(COUNTIF($A$2:A590, A590) = 1, 1, 0)</f>
        <v>1</v>
      </c>
      <c r="C590" s="5" t="s">
        <v>2367</v>
      </c>
      <c r="D590" s="5" t="s">
        <v>72</v>
      </c>
      <c r="E590" s="6">
        <v>7.0000000000000007E-2</v>
      </c>
      <c r="F590" s="6" t="str">
        <f>IF(Table_1[[#This Row],[Discount]] &gt; 0, "After Discount", " No Discount")</f>
        <v>After Discount</v>
      </c>
      <c r="G590" s="6">
        <v>5.81</v>
      </c>
      <c r="H590" s="6">
        <v>8.49</v>
      </c>
      <c r="I590" s="5" t="s">
        <v>9</v>
      </c>
      <c r="J590" s="5" t="s">
        <v>51</v>
      </c>
      <c r="K590" s="5" t="s">
        <v>24</v>
      </c>
      <c r="L590" s="5" t="s">
        <v>106</v>
      </c>
      <c r="M590" s="5" t="s">
        <v>5</v>
      </c>
      <c r="N590" s="5" t="s">
        <v>2368</v>
      </c>
      <c r="O590" s="6">
        <v>0.39</v>
      </c>
      <c r="P590" s="5" t="s">
        <v>3</v>
      </c>
      <c r="Q590" s="5" t="s">
        <v>70</v>
      </c>
      <c r="R590" s="5" t="s">
        <v>260</v>
      </c>
      <c r="S590" s="5" t="s">
        <v>2366</v>
      </c>
      <c r="T590" s="5">
        <v>60462</v>
      </c>
      <c r="U590" s="8">
        <v>42055</v>
      </c>
      <c r="V590" s="29" t="str">
        <f>TEXT(Table_1[[#This Row],[Order Date]], "DDD")</f>
        <v>Fri</v>
      </c>
      <c r="W590" s="8">
        <v>42057</v>
      </c>
      <c r="X590" s="7">
        <f>Table_1[[#This Row],[Ship Date]]-Table_1[[#This Row],[Order Date]]</f>
        <v>2</v>
      </c>
      <c r="Y590" s="15">
        <v>-243.23650000000001</v>
      </c>
      <c r="Z590" s="5">
        <v>10</v>
      </c>
      <c r="AA590" s="15">
        <v>58.8</v>
      </c>
      <c r="AB590" s="5">
        <v>90237</v>
      </c>
      <c r="AC590" s="5">
        <f>IF(COUNTIF($AB$2:AB590, AB590) = 1, 1, 0)</f>
        <v>1</v>
      </c>
      <c r="AD590" s="15">
        <f>'Formated Data'!$G590-'Formated Data'!$E590</f>
        <v>5.7399999999999993</v>
      </c>
      <c r="AE590" s="5" t="str" cm="1">
        <f t="array" ref="AE590">_xlfn.IFS('Formated Data'!$Q590="Central","Chris",'Formated Data'!$Q590="East","Erin",'Formated Data'!$Q590="South","Sam",'Formated Data'!$Q590="West","William")</f>
        <v>Chris</v>
      </c>
    </row>
    <row r="591" spans="1:31" ht="15.75" customHeight="1" x14ac:dyDescent="0.45">
      <c r="A591" s="5">
        <v>233</v>
      </c>
      <c r="B591" s="5">
        <f>IF(COUNTIF($A$2:A591, A591) = 1, 1, 0)</f>
        <v>0</v>
      </c>
      <c r="C591" s="5" t="s">
        <v>2367</v>
      </c>
      <c r="D591" s="5" t="s">
        <v>72</v>
      </c>
      <c r="E591" s="6">
        <v>0.04</v>
      </c>
      <c r="F591" s="6" t="str">
        <f>IF(Table_1[[#This Row],[Discount]] &gt; 0, "After Discount", " No Discount")</f>
        <v>After Discount</v>
      </c>
      <c r="G591" s="6">
        <v>9.65</v>
      </c>
      <c r="H591" s="6">
        <v>6.22</v>
      </c>
      <c r="I591" s="5" t="s">
        <v>9</v>
      </c>
      <c r="J591" s="5" t="s">
        <v>51</v>
      </c>
      <c r="K591" s="5" t="s">
        <v>29</v>
      </c>
      <c r="L591" s="5" t="s">
        <v>28</v>
      </c>
      <c r="M591" s="5" t="s">
        <v>5</v>
      </c>
      <c r="N591" s="5" t="s">
        <v>2267</v>
      </c>
      <c r="O591" s="6">
        <v>0.55000000000000004</v>
      </c>
      <c r="P591" s="5" t="s">
        <v>3</v>
      </c>
      <c r="Q591" s="5" t="s">
        <v>70</v>
      </c>
      <c r="R591" s="5" t="s">
        <v>260</v>
      </c>
      <c r="S591" s="5" t="s">
        <v>2366</v>
      </c>
      <c r="T591" s="5">
        <v>60462</v>
      </c>
      <c r="U591" s="8">
        <v>42055</v>
      </c>
      <c r="V591" s="29" t="str">
        <f>TEXT(Table_1[[#This Row],[Order Date]], "DDD")</f>
        <v>Fri</v>
      </c>
      <c r="W591" s="8">
        <v>42056</v>
      </c>
      <c r="X591" s="7">
        <f>Table_1[[#This Row],[Ship Date]]-Table_1[[#This Row],[Order Date]]</f>
        <v>1</v>
      </c>
      <c r="Y591" s="15">
        <v>-53.62</v>
      </c>
      <c r="Z591" s="5">
        <v>12</v>
      </c>
      <c r="AA591" s="15">
        <v>120.47</v>
      </c>
      <c r="AB591" s="5">
        <v>90237</v>
      </c>
      <c r="AC591" s="5">
        <f>IF(COUNTIF($AB$2:AB591, AB591) = 1, 1, 0)</f>
        <v>0</v>
      </c>
      <c r="AD591" s="15">
        <f>'Formated Data'!$G591-'Formated Data'!$E591</f>
        <v>9.6100000000000012</v>
      </c>
      <c r="AE591" s="5" t="str" cm="1">
        <f t="array" ref="AE591">_xlfn.IFS('Formated Data'!$Q591="Central","Chris",'Formated Data'!$Q591="East","Erin",'Formated Data'!$Q591="South","Sam",'Formated Data'!$Q591="West","William")</f>
        <v>Chris</v>
      </c>
    </row>
    <row r="592" spans="1:31" ht="15.75" customHeight="1" x14ac:dyDescent="0.45">
      <c r="A592" s="5">
        <v>1485</v>
      </c>
      <c r="B592" s="5">
        <f>IF(COUNTIF($A$2:A592, A592) = 1, 1, 0)</f>
        <v>1</v>
      </c>
      <c r="C592" s="5" t="s">
        <v>2363</v>
      </c>
      <c r="D592" s="5" t="s">
        <v>10</v>
      </c>
      <c r="E592" s="6">
        <v>0.04</v>
      </c>
      <c r="F592" s="6" t="str">
        <f>IF(Table_1[[#This Row],[Discount]] &gt; 0, "After Discount", " No Discount")</f>
        <v>After Discount</v>
      </c>
      <c r="G592" s="6">
        <v>11.5</v>
      </c>
      <c r="H592" s="6">
        <v>7.19</v>
      </c>
      <c r="I592" s="5" t="s">
        <v>9</v>
      </c>
      <c r="J592" s="5" t="s">
        <v>16</v>
      </c>
      <c r="K592" s="5" t="s">
        <v>24</v>
      </c>
      <c r="L592" s="5" t="s">
        <v>106</v>
      </c>
      <c r="M592" s="5" t="s">
        <v>5</v>
      </c>
      <c r="N592" s="5" t="s">
        <v>2365</v>
      </c>
      <c r="O592" s="6">
        <v>0.4</v>
      </c>
      <c r="P592" s="5" t="s">
        <v>3</v>
      </c>
      <c r="Q592" s="5" t="s">
        <v>70</v>
      </c>
      <c r="R592" s="5" t="s">
        <v>260</v>
      </c>
      <c r="S592" s="5" t="s">
        <v>2361</v>
      </c>
      <c r="T592" s="5">
        <v>60516</v>
      </c>
      <c r="U592" s="8">
        <v>42055</v>
      </c>
      <c r="V592" s="29" t="str">
        <f>TEXT(Table_1[[#This Row],[Order Date]], "DDD")</f>
        <v>Fri</v>
      </c>
      <c r="W592" s="8">
        <v>42058</v>
      </c>
      <c r="X592" s="7">
        <f>Table_1[[#This Row],[Ship Date]]-Table_1[[#This Row],[Order Date]]</f>
        <v>3</v>
      </c>
      <c r="Y592" s="15">
        <v>-23.357880000000002</v>
      </c>
      <c r="Z592" s="5">
        <v>14</v>
      </c>
      <c r="AA592" s="15">
        <v>157.81</v>
      </c>
      <c r="AB592" s="5">
        <v>91236</v>
      </c>
      <c r="AC592" s="5">
        <f>IF(COUNTIF($AB$2:AB592, AB592) = 1, 1, 0)</f>
        <v>1</v>
      </c>
      <c r="AD592" s="15">
        <f>'Formated Data'!$G592-'Formated Data'!$E592</f>
        <v>11.46</v>
      </c>
      <c r="AE592" s="5" t="str" cm="1">
        <f t="array" ref="AE592">_xlfn.IFS('Formated Data'!$Q592="Central","Chris",'Formated Data'!$Q592="East","Erin",'Formated Data'!$Q592="South","Sam",'Formated Data'!$Q592="West","William")</f>
        <v>Chris</v>
      </c>
    </row>
    <row r="593" spans="1:31" ht="15.75" customHeight="1" x14ac:dyDescent="0.45">
      <c r="A593" s="5">
        <v>1485</v>
      </c>
      <c r="B593" s="5">
        <f>IF(COUNTIF($A$2:A593, A593) = 1, 1, 0)</f>
        <v>0</v>
      </c>
      <c r="C593" s="5" t="s">
        <v>2363</v>
      </c>
      <c r="D593" s="5" t="s">
        <v>10</v>
      </c>
      <c r="E593" s="6">
        <v>0.02</v>
      </c>
      <c r="F593" s="6" t="str">
        <f>IF(Table_1[[#This Row],[Discount]] &gt; 0, "After Discount", " No Discount")</f>
        <v>After Discount</v>
      </c>
      <c r="G593" s="6">
        <v>15.7</v>
      </c>
      <c r="H593" s="6">
        <v>11.25</v>
      </c>
      <c r="I593" s="5" t="s">
        <v>9</v>
      </c>
      <c r="J593" s="5" t="s">
        <v>16</v>
      </c>
      <c r="K593" s="5" t="s">
        <v>24</v>
      </c>
      <c r="L593" s="5" t="s">
        <v>23</v>
      </c>
      <c r="M593" s="5" t="s">
        <v>5</v>
      </c>
      <c r="N593" s="5" t="s">
        <v>2364</v>
      </c>
      <c r="O593" s="6">
        <v>0.6</v>
      </c>
      <c r="P593" s="5" t="s">
        <v>3</v>
      </c>
      <c r="Q593" s="5" t="s">
        <v>70</v>
      </c>
      <c r="R593" s="5" t="s">
        <v>260</v>
      </c>
      <c r="S593" s="5" t="s">
        <v>2361</v>
      </c>
      <c r="T593" s="5">
        <v>60516</v>
      </c>
      <c r="U593" s="8">
        <v>42055</v>
      </c>
      <c r="V593" s="29" t="str">
        <f>TEXT(Table_1[[#This Row],[Order Date]], "DDD")</f>
        <v>Fri</v>
      </c>
      <c r="W593" s="8">
        <v>42056</v>
      </c>
      <c r="X593" s="7">
        <f>Table_1[[#This Row],[Ship Date]]-Table_1[[#This Row],[Order Date]]</f>
        <v>1</v>
      </c>
      <c r="Y593" s="15">
        <v>-18.241599999999998</v>
      </c>
      <c r="Z593" s="5">
        <v>1</v>
      </c>
      <c r="AA593" s="15">
        <v>19.440000000000001</v>
      </c>
      <c r="AB593" s="5">
        <v>91236</v>
      </c>
      <c r="AC593" s="5">
        <f>IF(COUNTIF($AB$2:AB593, AB593) = 1, 1, 0)</f>
        <v>0</v>
      </c>
      <c r="AD593" s="15">
        <f>'Formated Data'!$G593-'Formated Data'!$E593</f>
        <v>15.68</v>
      </c>
      <c r="AE593" s="5" t="str" cm="1">
        <f t="array" ref="AE593">_xlfn.IFS('Formated Data'!$Q593="Central","Chris",'Formated Data'!$Q593="East","Erin",'Formated Data'!$Q593="South","Sam",'Formated Data'!$Q593="West","William")</f>
        <v>Chris</v>
      </c>
    </row>
    <row r="594" spans="1:31" ht="15.75" customHeight="1" x14ac:dyDescent="0.45">
      <c r="A594" s="5">
        <v>1485</v>
      </c>
      <c r="B594" s="5">
        <f>IF(COUNTIF($A$2:A594, A594) = 1, 1, 0)</f>
        <v>0</v>
      </c>
      <c r="C594" s="5" t="s">
        <v>2363</v>
      </c>
      <c r="D594" s="5" t="s">
        <v>10</v>
      </c>
      <c r="E594" s="6">
        <v>0.05</v>
      </c>
      <c r="F594" s="6" t="str">
        <f>IF(Table_1[[#This Row],[Discount]] &gt; 0, "After Discount", " No Discount")</f>
        <v>After Discount</v>
      </c>
      <c r="G594" s="6">
        <v>225.02</v>
      </c>
      <c r="H594" s="6">
        <v>28.66</v>
      </c>
      <c r="I594" s="5" t="s">
        <v>119</v>
      </c>
      <c r="J594" s="5" t="s">
        <v>16</v>
      </c>
      <c r="K594" s="5" t="s">
        <v>24</v>
      </c>
      <c r="L594" s="5" t="s">
        <v>23</v>
      </c>
      <c r="M594" s="5" t="s">
        <v>152</v>
      </c>
      <c r="N594" s="5" t="s">
        <v>2362</v>
      </c>
      <c r="O594" s="6">
        <v>0.72</v>
      </c>
      <c r="P594" s="5" t="s">
        <v>3</v>
      </c>
      <c r="Q594" s="5" t="s">
        <v>70</v>
      </c>
      <c r="R594" s="5" t="s">
        <v>260</v>
      </c>
      <c r="S594" s="5" t="s">
        <v>2361</v>
      </c>
      <c r="T594" s="5">
        <v>60516</v>
      </c>
      <c r="U594" s="8">
        <v>42055</v>
      </c>
      <c r="V594" s="29" t="str">
        <f>TEXT(Table_1[[#This Row],[Order Date]], "DDD")</f>
        <v>Fri</v>
      </c>
      <c r="W594" s="8">
        <v>42057</v>
      </c>
      <c r="X594" s="7">
        <f>Table_1[[#This Row],[Ship Date]]-Table_1[[#This Row],[Order Date]]</f>
        <v>2</v>
      </c>
      <c r="Y594" s="15">
        <v>1428.9104</v>
      </c>
      <c r="Z594" s="5">
        <v>21</v>
      </c>
      <c r="AA594" s="15">
        <v>4636.63</v>
      </c>
      <c r="AB594" s="5">
        <v>91236</v>
      </c>
      <c r="AC594" s="5">
        <f>IF(COUNTIF($AB$2:AB594, AB594) = 1, 1, 0)</f>
        <v>0</v>
      </c>
      <c r="AD594" s="15">
        <f>'Formated Data'!$G594-'Formated Data'!$E594</f>
        <v>224.97</v>
      </c>
      <c r="AE594" s="5" t="str" cm="1">
        <f t="array" ref="AE594">_xlfn.IFS('Formated Data'!$Q594="Central","Chris",'Formated Data'!$Q594="East","Erin",'Formated Data'!$Q594="South","Sam",'Formated Data'!$Q594="West","William")</f>
        <v>Chris</v>
      </c>
    </row>
    <row r="595" spans="1:31" ht="15.75" customHeight="1" x14ac:dyDescent="0.45">
      <c r="A595" s="5">
        <v>181</v>
      </c>
      <c r="B595" s="5">
        <f>IF(COUNTIF($A$2:A595, A595) = 1, 1, 0)</f>
        <v>1</v>
      </c>
      <c r="C595" s="5" t="s">
        <v>951</v>
      </c>
      <c r="D595" s="5" t="s">
        <v>123</v>
      </c>
      <c r="E595" s="6">
        <v>0.02</v>
      </c>
      <c r="F595" s="6" t="str">
        <f>IF(Table_1[[#This Row],[Discount]] &gt; 0, "After Discount", " No Discount")</f>
        <v>After Discount</v>
      </c>
      <c r="G595" s="6">
        <v>49.99</v>
      </c>
      <c r="H595" s="6">
        <v>19.989999999999998</v>
      </c>
      <c r="I595" s="5" t="s">
        <v>9</v>
      </c>
      <c r="J595" s="5" t="s">
        <v>51</v>
      </c>
      <c r="K595" s="5" t="s">
        <v>7</v>
      </c>
      <c r="L595" s="5" t="s">
        <v>15</v>
      </c>
      <c r="M595" s="5" t="s">
        <v>5</v>
      </c>
      <c r="N595" s="5" t="s">
        <v>101</v>
      </c>
      <c r="O595" s="6">
        <v>0.41</v>
      </c>
      <c r="P595" s="5" t="s">
        <v>3</v>
      </c>
      <c r="Q595" s="5" t="s">
        <v>48</v>
      </c>
      <c r="R595" s="5" t="s">
        <v>54</v>
      </c>
      <c r="S595" s="5" t="s">
        <v>950</v>
      </c>
      <c r="T595" s="5">
        <v>94122</v>
      </c>
      <c r="U595" s="8">
        <v>42056</v>
      </c>
      <c r="V595" s="29" t="str">
        <f>TEXT(Table_1[[#This Row],[Order Date]], "DDD")</f>
        <v>Sat</v>
      </c>
      <c r="W595" s="8">
        <v>42056</v>
      </c>
      <c r="X595" s="7">
        <f>Table_1[[#This Row],[Ship Date]]-Table_1[[#This Row],[Order Date]]</f>
        <v>0</v>
      </c>
      <c r="Y595" s="15">
        <v>-76.89</v>
      </c>
      <c r="Z595" s="5">
        <v>18</v>
      </c>
      <c r="AA595" s="15">
        <v>901.81</v>
      </c>
      <c r="AB595" s="5">
        <v>38087</v>
      </c>
      <c r="AC595" s="5">
        <f>IF(COUNTIF($AB$2:AB595, AB595) = 1, 1, 0)</f>
        <v>1</v>
      </c>
      <c r="AD595" s="15">
        <f>'Formated Data'!$G595-'Formated Data'!$E595</f>
        <v>49.97</v>
      </c>
      <c r="AE595" s="5" t="str" cm="1">
        <f t="array" ref="AE595">_xlfn.IFS('Formated Data'!$Q595="Central","Chris",'Formated Data'!$Q595="East","Erin",'Formated Data'!$Q595="South","Sam",'Formated Data'!$Q595="West","William")</f>
        <v>William</v>
      </c>
    </row>
    <row r="596" spans="1:31" ht="15.75" customHeight="1" x14ac:dyDescent="0.45">
      <c r="A596" s="5">
        <v>184</v>
      </c>
      <c r="B596" s="5">
        <f>IF(COUNTIF($A$2:A596, A596) = 1, 1, 0)</f>
        <v>1</v>
      </c>
      <c r="C596" s="5" t="s">
        <v>2360</v>
      </c>
      <c r="D596" s="5" t="s">
        <v>123</v>
      </c>
      <c r="E596" s="6">
        <v>0.02</v>
      </c>
      <c r="F596" s="6" t="str">
        <f>IF(Table_1[[#This Row],[Discount]] &gt; 0, "After Discount", " No Discount")</f>
        <v>After Discount</v>
      </c>
      <c r="G596" s="6">
        <v>49.99</v>
      </c>
      <c r="H596" s="6">
        <v>19.989999999999998</v>
      </c>
      <c r="I596" s="5" t="s">
        <v>9</v>
      </c>
      <c r="J596" s="5" t="s">
        <v>51</v>
      </c>
      <c r="K596" s="5" t="s">
        <v>7</v>
      </c>
      <c r="L596" s="5" t="s">
        <v>15</v>
      </c>
      <c r="M596" s="5" t="s">
        <v>5</v>
      </c>
      <c r="N596" s="5" t="s">
        <v>101</v>
      </c>
      <c r="O596" s="6">
        <v>0.41</v>
      </c>
      <c r="P596" s="5" t="s">
        <v>3</v>
      </c>
      <c r="Q596" s="5" t="s">
        <v>2</v>
      </c>
      <c r="R596" s="5" t="s">
        <v>240</v>
      </c>
      <c r="S596" s="5" t="s">
        <v>2359</v>
      </c>
      <c r="T596" s="5">
        <v>2474</v>
      </c>
      <c r="U596" s="8">
        <v>42056</v>
      </c>
      <c r="V596" s="29" t="str">
        <f>TEXT(Table_1[[#This Row],[Order Date]], "DDD")</f>
        <v>Sat</v>
      </c>
      <c r="W596" s="8">
        <v>42056</v>
      </c>
      <c r="X596" s="7">
        <f>Table_1[[#This Row],[Ship Date]]-Table_1[[#This Row],[Order Date]]</f>
        <v>0</v>
      </c>
      <c r="Y596" s="15">
        <v>-76.89</v>
      </c>
      <c r="Z596" s="5">
        <v>5</v>
      </c>
      <c r="AA596" s="15">
        <v>250.5</v>
      </c>
      <c r="AB596" s="5">
        <v>88360</v>
      </c>
      <c r="AC596" s="5">
        <f>IF(COUNTIF($AB$2:AB596, AB596) = 1, 1, 0)</f>
        <v>1</v>
      </c>
      <c r="AD596" s="15">
        <f>'Formated Data'!$G596-'Formated Data'!$E596</f>
        <v>49.97</v>
      </c>
      <c r="AE596" s="5" t="str" cm="1">
        <f t="array" ref="AE596">_xlfn.IFS('Formated Data'!$Q596="Central","Chris",'Formated Data'!$Q596="East","Erin",'Formated Data'!$Q596="South","Sam",'Formated Data'!$Q596="West","William")</f>
        <v>Erin</v>
      </c>
    </row>
    <row r="597" spans="1:31" ht="15.75" customHeight="1" x14ac:dyDescent="0.45">
      <c r="A597" s="5">
        <v>2225</v>
      </c>
      <c r="B597" s="5">
        <f>IF(COUNTIF($A$2:A597, A597) = 1, 1, 0)</f>
        <v>1</v>
      </c>
      <c r="C597" s="5" t="s">
        <v>2358</v>
      </c>
      <c r="D597" s="5" t="s">
        <v>123</v>
      </c>
      <c r="E597" s="6">
        <v>0</v>
      </c>
      <c r="F597" s="6" t="str">
        <f>IF(Table_1[[#This Row],[Discount]] &gt; 0, "After Discount", " No Discount")</f>
        <v xml:space="preserve"> No Discount</v>
      </c>
      <c r="G597" s="6">
        <v>100.89</v>
      </c>
      <c r="H597" s="6">
        <v>42</v>
      </c>
      <c r="I597" s="5" t="s">
        <v>119</v>
      </c>
      <c r="J597" s="5" t="s">
        <v>51</v>
      </c>
      <c r="K597" s="5" t="s">
        <v>29</v>
      </c>
      <c r="L597" s="5" t="s">
        <v>153</v>
      </c>
      <c r="M597" s="5" t="s">
        <v>152</v>
      </c>
      <c r="N597" s="5" t="s">
        <v>2357</v>
      </c>
      <c r="O597" s="6">
        <v>0.61</v>
      </c>
      <c r="P597" s="5" t="s">
        <v>3</v>
      </c>
      <c r="Q597" s="5" t="s">
        <v>48</v>
      </c>
      <c r="R597" s="5" t="s">
        <v>955</v>
      </c>
      <c r="S597" s="5" t="s">
        <v>2356</v>
      </c>
      <c r="T597" s="5">
        <v>88240</v>
      </c>
      <c r="U597" s="8">
        <v>42056</v>
      </c>
      <c r="V597" s="29" t="str">
        <f>TEXT(Table_1[[#This Row],[Order Date]], "DDD")</f>
        <v>Sat</v>
      </c>
      <c r="W597" s="8">
        <v>42057</v>
      </c>
      <c r="X597" s="7">
        <f>Table_1[[#This Row],[Ship Date]]-Table_1[[#This Row],[Order Date]]</f>
        <v>1</v>
      </c>
      <c r="Y597" s="15">
        <v>1500.12</v>
      </c>
      <c r="Z597" s="5">
        <v>15</v>
      </c>
      <c r="AA597" s="15">
        <v>1608.11</v>
      </c>
      <c r="AB597" s="5">
        <v>89970</v>
      </c>
      <c r="AC597" s="5">
        <f>IF(COUNTIF($AB$2:AB597, AB597) = 1, 1, 0)</f>
        <v>1</v>
      </c>
      <c r="AD597" s="15">
        <f>'Formated Data'!$G597-'Formated Data'!$E597</f>
        <v>100.89</v>
      </c>
      <c r="AE597" s="5" t="str" cm="1">
        <f t="array" ref="AE597">_xlfn.IFS('Formated Data'!$Q597="Central","Chris",'Formated Data'!$Q597="East","Erin",'Formated Data'!$Q597="South","Sam",'Formated Data'!$Q597="West","William")</f>
        <v>William</v>
      </c>
    </row>
    <row r="598" spans="1:31" ht="15.75" customHeight="1" x14ac:dyDescent="0.45">
      <c r="A598" s="5">
        <v>875</v>
      </c>
      <c r="B598" s="5">
        <f>IF(COUNTIF($A$2:A598, A598) = 1, 1, 0)</f>
        <v>1</v>
      </c>
      <c r="C598" s="5" t="s">
        <v>2355</v>
      </c>
      <c r="D598" s="5" t="s">
        <v>56</v>
      </c>
      <c r="E598" s="6">
        <v>0.04</v>
      </c>
      <c r="F598" s="6" t="str">
        <f>IF(Table_1[[#This Row],[Discount]] &gt; 0, "After Discount", " No Discount")</f>
        <v>After Discount</v>
      </c>
      <c r="G598" s="6">
        <v>4.37</v>
      </c>
      <c r="H598" s="6">
        <v>5.15</v>
      </c>
      <c r="I598" s="5" t="s">
        <v>9</v>
      </c>
      <c r="J598" s="5" t="s">
        <v>51</v>
      </c>
      <c r="K598" s="5" t="s">
        <v>24</v>
      </c>
      <c r="L598" s="5" t="s">
        <v>45</v>
      </c>
      <c r="M598" s="5" t="s">
        <v>5</v>
      </c>
      <c r="N598" s="5" t="s">
        <v>1453</v>
      </c>
      <c r="O598" s="6">
        <v>0.59</v>
      </c>
      <c r="P598" s="5" t="s">
        <v>3</v>
      </c>
      <c r="Q598" s="5" t="s">
        <v>48</v>
      </c>
      <c r="R598" s="5" t="s">
        <v>65</v>
      </c>
      <c r="S598" s="5" t="s">
        <v>2354</v>
      </c>
      <c r="T598" s="5">
        <v>84106</v>
      </c>
      <c r="U598" s="8">
        <v>42056</v>
      </c>
      <c r="V598" s="29" t="str">
        <f>TEXT(Table_1[[#This Row],[Order Date]], "DDD")</f>
        <v>Sat</v>
      </c>
      <c r="W598" s="8">
        <v>42057</v>
      </c>
      <c r="X598" s="7">
        <f>Table_1[[#This Row],[Ship Date]]-Table_1[[#This Row],[Order Date]]</f>
        <v>1</v>
      </c>
      <c r="Y598" s="15">
        <v>-74.479600000000005</v>
      </c>
      <c r="Z598" s="5">
        <v>18</v>
      </c>
      <c r="AA598" s="15">
        <v>78.59</v>
      </c>
      <c r="AB598" s="5">
        <v>89059</v>
      </c>
      <c r="AC598" s="5">
        <f>IF(COUNTIF($AB$2:AB598, AB598) = 1, 1, 0)</f>
        <v>1</v>
      </c>
      <c r="AD598" s="15">
        <f>'Formated Data'!$G598-'Formated Data'!$E598</f>
        <v>4.33</v>
      </c>
      <c r="AE598" s="5" t="str" cm="1">
        <f t="array" ref="AE598">_xlfn.IFS('Formated Data'!$Q598="Central","Chris",'Formated Data'!$Q598="East","Erin",'Formated Data'!$Q598="South","Sam",'Formated Data'!$Q598="West","William")</f>
        <v>William</v>
      </c>
    </row>
    <row r="599" spans="1:31" ht="15.75" customHeight="1" x14ac:dyDescent="0.45">
      <c r="A599" s="5">
        <v>875</v>
      </c>
      <c r="B599" s="5">
        <f>IF(COUNTIF($A$2:A599, A599) = 1, 1, 0)</f>
        <v>0</v>
      </c>
      <c r="C599" s="5" t="s">
        <v>2355</v>
      </c>
      <c r="D599" s="5" t="s">
        <v>56</v>
      </c>
      <c r="E599" s="6">
        <v>0.09</v>
      </c>
      <c r="F599" s="6" t="str">
        <f>IF(Table_1[[#This Row],[Discount]] &gt; 0, "After Discount", " No Discount")</f>
        <v>After Discount</v>
      </c>
      <c r="G599" s="6">
        <v>155.99</v>
      </c>
      <c r="H599" s="6">
        <v>8.99</v>
      </c>
      <c r="I599" s="5" t="s">
        <v>9</v>
      </c>
      <c r="J599" s="5" t="s">
        <v>51</v>
      </c>
      <c r="K599" s="5" t="s">
        <v>7</v>
      </c>
      <c r="L599" s="5" t="s">
        <v>6</v>
      </c>
      <c r="M599" s="5" t="s">
        <v>5</v>
      </c>
      <c r="N599" s="5" t="s">
        <v>1542</v>
      </c>
      <c r="O599" s="6">
        <v>0.57999999999999996</v>
      </c>
      <c r="P599" s="5" t="s">
        <v>3</v>
      </c>
      <c r="Q599" s="5" t="s">
        <v>48</v>
      </c>
      <c r="R599" s="5" t="s">
        <v>65</v>
      </c>
      <c r="S599" s="5" t="s">
        <v>2354</v>
      </c>
      <c r="T599" s="5">
        <v>84106</v>
      </c>
      <c r="U599" s="8">
        <v>42056</v>
      </c>
      <c r="V599" s="29" t="str">
        <f>TEXT(Table_1[[#This Row],[Order Date]], "DDD")</f>
        <v>Sat</v>
      </c>
      <c r="W599" s="8">
        <v>42058</v>
      </c>
      <c r="X599" s="7">
        <f>Table_1[[#This Row],[Ship Date]]-Table_1[[#This Row],[Order Date]]</f>
        <v>2</v>
      </c>
      <c r="Y599" s="15">
        <v>-232.22056000000001</v>
      </c>
      <c r="Z599" s="5">
        <v>4</v>
      </c>
      <c r="AA599" s="15">
        <v>497.11</v>
      </c>
      <c r="AB599" s="5">
        <v>89059</v>
      </c>
      <c r="AC599" s="5">
        <f>IF(COUNTIF($AB$2:AB599, AB599) = 1, 1, 0)</f>
        <v>0</v>
      </c>
      <c r="AD599" s="15">
        <f>'Formated Data'!$G599-'Formated Data'!$E599</f>
        <v>155.9</v>
      </c>
      <c r="AE599" s="5" t="str" cm="1">
        <f t="array" ref="AE599">_xlfn.IFS('Formated Data'!$Q599="Central","Chris",'Formated Data'!$Q599="East","Erin",'Formated Data'!$Q599="South","Sam",'Formated Data'!$Q599="West","William")</f>
        <v>William</v>
      </c>
    </row>
    <row r="600" spans="1:31" ht="15.75" customHeight="1" x14ac:dyDescent="0.45">
      <c r="A600" s="5">
        <v>2472</v>
      </c>
      <c r="B600" s="5">
        <f>IF(COUNTIF($A$2:A600, A600) = 1, 1, 0)</f>
        <v>1</v>
      </c>
      <c r="C600" s="5" t="s">
        <v>2353</v>
      </c>
      <c r="D600" s="5" t="s">
        <v>30</v>
      </c>
      <c r="E600" s="6">
        <v>0.1</v>
      </c>
      <c r="F600" s="6" t="str">
        <f>IF(Table_1[[#This Row],[Discount]] &gt; 0, "After Discount", " No Discount")</f>
        <v>After Discount</v>
      </c>
      <c r="G600" s="6">
        <v>4.91</v>
      </c>
      <c r="H600" s="6">
        <v>0.5</v>
      </c>
      <c r="I600" s="5" t="s">
        <v>17</v>
      </c>
      <c r="J600" s="5" t="s">
        <v>16</v>
      </c>
      <c r="K600" s="5" t="s">
        <v>24</v>
      </c>
      <c r="L600" s="5" t="s">
        <v>144</v>
      </c>
      <c r="M600" s="5" t="s">
        <v>5</v>
      </c>
      <c r="N600" s="5" t="s">
        <v>1672</v>
      </c>
      <c r="O600" s="6">
        <v>0.36</v>
      </c>
      <c r="P600" s="5" t="s">
        <v>3</v>
      </c>
      <c r="Q600" s="5" t="s">
        <v>70</v>
      </c>
      <c r="R600" s="5" t="s">
        <v>260</v>
      </c>
      <c r="S600" s="5" t="s">
        <v>2352</v>
      </c>
      <c r="T600" s="5">
        <v>60432</v>
      </c>
      <c r="U600" s="8">
        <v>42056</v>
      </c>
      <c r="V600" s="29" t="str">
        <f>TEXT(Table_1[[#This Row],[Order Date]], "DDD")</f>
        <v>Sat</v>
      </c>
      <c r="W600" s="8">
        <v>42056</v>
      </c>
      <c r="X600" s="7">
        <f>Table_1[[#This Row],[Ship Date]]-Table_1[[#This Row],[Order Date]]</f>
        <v>0</v>
      </c>
      <c r="Y600" s="15">
        <v>35.279699999999998</v>
      </c>
      <c r="Z600" s="5">
        <v>10</v>
      </c>
      <c r="AA600" s="15">
        <v>51.13</v>
      </c>
      <c r="AB600" s="5">
        <v>86514</v>
      </c>
      <c r="AC600" s="5">
        <f>IF(COUNTIF($AB$2:AB600, AB600) = 1, 1, 0)</f>
        <v>1</v>
      </c>
      <c r="AD600" s="15">
        <f>'Formated Data'!$G600-'Formated Data'!$E600</f>
        <v>4.8100000000000005</v>
      </c>
      <c r="AE600" s="5" t="str" cm="1">
        <f t="array" ref="AE600">_xlfn.IFS('Formated Data'!$Q600="Central","Chris",'Formated Data'!$Q600="East","Erin",'Formated Data'!$Q600="South","Sam",'Formated Data'!$Q600="West","William")</f>
        <v>Chris</v>
      </c>
    </row>
    <row r="601" spans="1:31" ht="15.75" customHeight="1" x14ac:dyDescent="0.45">
      <c r="A601" s="5">
        <v>553</v>
      </c>
      <c r="B601" s="5">
        <f>IF(COUNTIF($A$2:A601, A601) = 1, 1, 0)</f>
        <v>0</v>
      </c>
      <c r="C601" s="5" t="s">
        <v>345</v>
      </c>
      <c r="D601" s="5" t="s">
        <v>10</v>
      </c>
      <c r="E601" s="6">
        <v>7.0000000000000007E-2</v>
      </c>
      <c r="F601" s="6" t="str">
        <f>IF(Table_1[[#This Row],[Discount]] &gt; 0, "After Discount", " No Discount")</f>
        <v>After Discount</v>
      </c>
      <c r="G601" s="6">
        <v>2036.48</v>
      </c>
      <c r="H601" s="6">
        <v>14.7</v>
      </c>
      <c r="I601" s="5" t="s">
        <v>119</v>
      </c>
      <c r="J601" s="5" t="s">
        <v>39</v>
      </c>
      <c r="K601" s="5" t="s">
        <v>7</v>
      </c>
      <c r="L601" s="5" t="s">
        <v>118</v>
      </c>
      <c r="M601" s="5" t="s">
        <v>152</v>
      </c>
      <c r="N601" s="5" t="s">
        <v>2351</v>
      </c>
      <c r="O601" s="6">
        <v>0.55000000000000004</v>
      </c>
      <c r="P601" s="5" t="s">
        <v>3</v>
      </c>
      <c r="Q601" s="5" t="s">
        <v>48</v>
      </c>
      <c r="R601" s="5" t="s">
        <v>54</v>
      </c>
      <c r="S601" s="5" t="s">
        <v>62</v>
      </c>
      <c r="T601" s="5">
        <v>90008</v>
      </c>
      <c r="U601" s="8">
        <v>42056</v>
      </c>
      <c r="V601" s="29" t="str">
        <f>TEXT(Table_1[[#This Row],[Order Date]], "DDD")</f>
        <v>Sat</v>
      </c>
      <c r="W601" s="8">
        <v>42056</v>
      </c>
      <c r="X601" s="7">
        <f>Table_1[[#This Row],[Ship Date]]-Table_1[[#This Row],[Order Date]]</f>
        <v>0</v>
      </c>
      <c r="Y601" s="15">
        <v>4073.25</v>
      </c>
      <c r="Z601" s="5">
        <v>25</v>
      </c>
      <c r="AA601" s="15">
        <v>43046.2</v>
      </c>
      <c r="AB601" s="5">
        <v>2433</v>
      </c>
      <c r="AC601" s="5">
        <f>IF(COUNTIF($AB$2:AB601, AB601) = 1, 1, 0)</f>
        <v>1</v>
      </c>
      <c r="AD601" s="15">
        <f>'Formated Data'!$G601-'Formated Data'!$E601</f>
        <v>2036.41</v>
      </c>
      <c r="AE601" s="5" t="str" cm="1">
        <f t="array" ref="AE601">_xlfn.IFS('Formated Data'!$Q601="Central","Chris",'Formated Data'!$Q601="East","Erin",'Formated Data'!$Q601="South","Sam",'Formated Data'!$Q601="West","William")</f>
        <v>William</v>
      </c>
    </row>
    <row r="602" spans="1:31" ht="15.75" customHeight="1" x14ac:dyDescent="0.45">
      <c r="A602" s="5">
        <v>555</v>
      </c>
      <c r="B602" s="5">
        <f>IF(COUNTIF($A$2:A602, A602) = 1, 1, 0)</f>
        <v>1</v>
      </c>
      <c r="C602" s="5" t="s">
        <v>344</v>
      </c>
      <c r="D602" s="5" t="s">
        <v>10</v>
      </c>
      <c r="E602" s="6">
        <v>7.0000000000000007E-2</v>
      </c>
      <c r="F602" s="6" t="str">
        <f>IF(Table_1[[#This Row],[Discount]] &gt; 0, "After Discount", " No Discount")</f>
        <v>After Discount</v>
      </c>
      <c r="G602" s="6">
        <v>2036.48</v>
      </c>
      <c r="H602" s="6">
        <v>14.7</v>
      </c>
      <c r="I602" s="5" t="s">
        <v>119</v>
      </c>
      <c r="J602" s="5" t="s">
        <v>39</v>
      </c>
      <c r="K602" s="5" t="s">
        <v>7</v>
      </c>
      <c r="L602" s="5" t="s">
        <v>118</v>
      </c>
      <c r="M602" s="5" t="s">
        <v>152</v>
      </c>
      <c r="N602" s="5" t="s">
        <v>2351</v>
      </c>
      <c r="O602" s="6">
        <v>0.55000000000000004</v>
      </c>
      <c r="P602" s="5" t="s">
        <v>3</v>
      </c>
      <c r="Q602" s="5" t="s">
        <v>48</v>
      </c>
      <c r="R602" s="5" t="s">
        <v>65</v>
      </c>
      <c r="S602" s="5" t="s">
        <v>343</v>
      </c>
      <c r="T602" s="5">
        <v>84062</v>
      </c>
      <c r="U602" s="8">
        <v>42056</v>
      </c>
      <c r="V602" s="29" t="str">
        <f>TEXT(Table_1[[#This Row],[Order Date]], "DDD")</f>
        <v>Sat</v>
      </c>
      <c r="W602" s="8">
        <v>42056</v>
      </c>
      <c r="X602" s="7">
        <f>Table_1[[#This Row],[Ship Date]]-Table_1[[#This Row],[Order Date]]</f>
        <v>0</v>
      </c>
      <c r="Y602" s="15">
        <v>6028.41</v>
      </c>
      <c r="Z602" s="5">
        <v>6</v>
      </c>
      <c r="AA602" s="15">
        <v>10331.09</v>
      </c>
      <c r="AB602" s="5">
        <v>86190</v>
      </c>
      <c r="AC602" s="5">
        <f>IF(COUNTIF($AB$2:AB602, AB602) = 1, 1, 0)</f>
        <v>1</v>
      </c>
      <c r="AD602" s="15">
        <f>'Formated Data'!$G602-'Formated Data'!$E602</f>
        <v>2036.41</v>
      </c>
      <c r="AE602" s="5" t="str" cm="1">
        <f t="array" ref="AE602">_xlfn.IFS('Formated Data'!$Q602="Central","Chris",'Formated Data'!$Q602="East","Erin",'Formated Data'!$Q602="South","Sam",'Formated Data'!$Q602="West","William")</f>
        <v>William</v>
      </c>
    </row>
    <row r="603" spans="1:31" ht="15.75" customHeight="1" x14ac:dyDescent="0.45">
      <c r="A603" s="5">
        <v>3136</v>
      </c>
      <c r="B603" s="5">
        <f>IF(COUNTIF($A$2:A603, A603) = 1, 1, 0)</f>
        <v>1</v>
      </c>
      <c r="C603" s="5" t="s">
        <v>2350</v>
      </c>
      <c r="D603" s="5" t="s">
        <v>123</v>
      </c>
      <c r="E603" s="6">
        <v>0.03</v>
      </c>
      <c r="F603" s="6" t="str">
        <f>IF(Table_1[[#This Row],[Discount]] &gt; 0, "After Discount", " No Discount")</f>
        <v>After Discount</v>
      </c>
      <c r="G603" s="6">
        <v>150.88999999999999</v>
      </c>
      <c r="H603" s="6">
        <v>60.2</v>
      </c>
      <c r="I603" s="5" t="s">
        <v>119</v>
      </c>
      <c r="J603" s="5" t="s">
        <v>8</v>
      </c>
      <c r="K603" s="5" t="s">
        <v>29</v>
      </c>
      <c r="L603" s="5" t="s">
        <v>153</v>
      </c>
      <c r="M603" s="5" t="s">
        <v>152</v>
      </c>
      <c r="N603" s="5" t="s">
        <v>1886</v>
      </c>
      <c r="O603" s="6">
        <v>0.77</v>
      </c>
      <c r="P603" s="5" t="s">
        <v>3</v>
      </c>
      <c r="Q603" s="5" t="s">
        <v>2</v>
      </c>
      <c r="R603" s="5" t="s">
        <v>244</v>
      </c>
      <c r="S603" s="5" t="s">
        <v>1038</v>
      </c>
      <c r="T603" s="5">
        <v>4073</v>
      </c>
      <c r="U603" s="8">
        <v>42057</v>
      </c>
      <c r="V603" s="29" t="str">
        <f>TEXT(Table_1[[#This Row],[Order Date]], "DDD")</f>
        <v>Sun</v>
      </c>
      <c r="W603" s="8">
        <v>42057</v>
      </c>
      <c r="X603" s="7">
        <f>Table_1[[#This Row],[Ship Date]]-Table_1[[#This Row],[Order Date]]</f>
        <v>0</v>
      </c>
      <c r="Y603" s="15">
        <v>-677.87199999999996</v>
      </c>
      <c r="Z603" s="5">
        <v>23</v>
      </c>
      <c r="AA603" s="15">
        <v>3596.03</v>
      </c>
      <c r="AB603" s="5">
        <v>86791</v>
      </c>
      <c r="AC603" s="5">
        <f>IF(COUNTIF($AB$2:AB603, AB603) = 1, 1, 0)</f>
        <v>1</v>
      </c>
      <c r="AD603" s="15">
        <f>'Formated Data'!$G603-'Formated Data'!$E603</f>
        <v>150.85999999999999</v>
      </c>
      <c r="AE603" s="5" t="str" cm="1">
        <f t="array" ref="AE603">_xlfn.IFS('Formated Data'!$Q603="Central","Chris",'Formated Data'!$Q603="East","Erin",'Formated Data'!$Q603="South","Sam",'Formated Data'!$Q603="West","William")</f>
        <v>Erin</v>
      </c>
    </row>
    <row r="604" spans="1:31" ht="15.75" customHeight="1" x14ac:dyDescent="0.45">
      <c r="A604" s="5">
        <v>32</v>
      </c>
      <c r="B604" s="5">
        <f>IF(COUNTIF($A$2:A604, A604) = 1, 1, 0)</f>
        <v>0</v>
      </c>
      <c r="C604" s="5" t="s">
        <v>1899</v>
      </c>
      <c r="D604" s="5" t="s">
        <v>56</v>
      </c>
      <c r="E604" s="6">
        <v>0.08</v>
      </c>
      <c r="F604" s="6" t="str">
        <f>IF(Table_1[[#This Row],[Discount]] &gt; 0, "After Discount", " No Discount")</f>
        <v>After Discount</v>
      </c>
      <c r="G604" s="6">
        <v>34.99</v>
      </c>
      <c r="H604" s="6">
        <v>7.73</v>
      </c>
      <c r="I604" s="5" t="s">
        <v>9</v>
      </c>
      <c r="J604" s="5" t="s">
        <v>39</v>
      </c>
      <c r="K604" s="5" t="s">
        <v>24</v>
      </c>
      <c r="L604" s="5" t="s">
        <v>79</v>
      </c>
      <c r="M604" s="5" t="s">
        <v>5</v>
      </c>
      <c r="N604" s="5" t="s">
        <v>1658</v>
      </c>
      <c r="O604" s="6">
        <v>0.59</v>
      </c>
      <c r="P604" s="5" t="s">
        <v>3</v>
      </c>
      <c r="Q604" s="5" t="s">
        <v>48</v>
      </c>
      <c r="R604" s="5" t="s">
        <v>47</v>
      </c>
      <c r="S604" s="5" t="s">
        <v>1898</v>
      </c>
      <c r="T604" s="5">
        <v>97526</v>
      </c>
      <c r="U604" s="8">
        <v>42057</v>
      </c>
      <c r="V604" s="29" t="str">
        <f>TEXT(Table_1[[#This Row],[Order Date]], "DDD")</f>
        <v>Sun</v>
      </c>
      <c r="W604" s="8">
        <v>42058</v>
      </c>
      <c r="X604" s="7">
        <f>Table_1[[#This Row],[Ship Date]]-Table_1[[#This Row],[Order Date]]</f>
        <v>1</v>
      </c>
      <c r="Y604" s="15">
        <v>144.69</v>
      </c>
      <c r="Z604" s="5">
        <v>13</v>
      </c>
      <c r="AA604" s="15">
        <v>424.68</v>
      </c>
      <c r="AB604" s="5">
        <v>89199</v>
      </c>
      <c r="AC604" s="5">
        <f>IF(COUNTIF($AB$2:AB604, AB604) = 1, 1, 0)</f>
        <v>1</v>
      </c>
      <c r="AD604" s="15">
        <f>'Formated Data'!$G604-'Formated Data'!$E604</f>
        <v>34.910000000000004</v>
      </c>
      <c r="AE604" s="5" t="str" cm="1">
        <f t="array" ref="AE604">_xlfn.IFS('Formated Data'!$Q604="Central","Chris",'Formated Data'!$Q604="East","Erin",'Formated Data'!$Q604="South","Sam",'Formated Data'!$Q604="West","William")</f>
        <v>William</v>
      </c>
    </row>
    <row r="605" spans="1:31" ht="15.75" customHeight="1" x14ac:dyDescent="0.45">
      <c r="A605" s="5">
        <v>1728</v>
      </c>
      <c r="B605" s="5">
        <f>IF(COUNTIF($A$2:A605, A605) = 1, 1, 0)</f>
        <v>1</v>
      </c>
      <c r="C605" s="5" t="s">
        <v>2349</v>
      </c>
      <c r="D605" s="5" t="s">
        <v>56</v>
      </c>
      <c r="E605" s="6">
        <v>0.04</v>
      </c>
      <c r="F605" s="6" t="str">
        <f>IF(Table_1[[#This Row],[Discount]] &gt; 0, "After Discount", " No Discount")</f>
        <v>After Discount</v>
      </c>
      <c r="G605" s="6">
        <v>55.48</v>
      </c>
      <c r="H605" s="6">
        <v>6.79</v>
      </c>
      <c r="I605" s="5" t="s">
        <v>9</v>
      </c>
      <c r="J605" s="5" t="s">
        <v>39</v>
      </c>
      <c r="K605" s="5" t="s">
        <v>24</v>
      </c>
      <c r="L605" s="5" t="s">
        <v>38</v>
      </c>
      <c r="M605" s="5" t="s">
        <v>5</v>
      </c>
      <c r="N605" s="5" t="s">
        <v>2305</v>
      </c>
      <c r="O605" s="6">
        <v>0.37</v>
      </c>
      <c r="P605" s="5" t="s">
        <v>3</v>
      </c>
      <c r="Q605" s="5" t="s">
        <v>2</v>
      </c>
      <c r="R605" s="5" t="s">
        <v>13</v>
      </c>
      <c r="S605" s="5" t="s">
        <v>1570</v>
      </c>
      <c r="T605" s="5">
        <v>45429</v>
      </c>
      <c r="U605" s="8">
        <v>42057</v>
      </c>
      <c r="V605" s="29" t="str">
        <f>TEXT(Table_1[[#This Row],[Order Date]], "DDD")</f>
        <v>Sun</v>
      </c>
      <c r="W605" s="8">
        <v>42059</v>
      </c>
      <c r="X605" s="7">
        <f>Table_1[[#This Row],[Ship Date]]-Table_1[[#This Row],[Order Date]]</f>
        <v>2</v>
      </c>
      <c r="Y605" s="15">
        <v>376.88490000000002</v>
      </c>
      <c r="Z605" s="5">
        <v>10</v>
      </c>
      <c r="AA605" s="15">
        <v>546.21</v>
      </c>
      <c r="AB605" s="5">
        <v>87195</v>
      </c>
      <c r="AC605" s="5">
        <f>IF(COUNTIF($AB$2:AB605, AB605) = 1, 1, 0)</f>
        <v>1</v>
      </c>
      <c r="AD605" s="15">
        <f>'Formated Data'!$G605-'Formated Data'!$E605</f>
        <v>55.44</v>
      </c>
      <c r="AE605" s="5" t="str" cm="1">
        <f t="array" ref="AE605">_xlfn.IFS('Formated Data'!$Q605="Central","Chris",'Formated Data'!$Q605="East","Erin",'Formated Data'!$Q605="South","Sam",'Formated Data'!$Q605="West","William")</f>
        <v>Erin</v>
      </c>
    </row>
    <row r="606" spans="1:31" ht="15.75" customHeight="1" x14ac:dyDescent="0.45">
      <c r="A606" s="5">
        <v>1991</v>
      </c>
      <c r="B606" s="5">
        <f>IF(COUNTIF($A$2:A606, A606) = 1, 1, 0)</f>
        <v>1</v>
      </c>
      <c r="C606" s="5" t="s">
        <v>2348</v>
      </c>
      <c r="D606" s="5" t="s">
        <v>72</v>
      </c>
      <c r="E606" s="6">
        <v>0</v>
      </c>
      <c r="F606" s="6" t="str">
        <f>IF(Table_1[[#This Row],[Discount]] &gt; 0, "After Discount", " No Discount")</f>
        <v xml:space="preserve"> No Discount</v>
      </c>
      <c r="G606" s="6">
        <v>47.9</v>
      </c>
      <c r="H606" s="6">
        <v>5.86</v>
      </c>
      <c r="I606" s="5" t="s">
        <v>9</v>
      </c>
      <c r="J606" s="5" t="s">
        <v>16</v>
      </c>
      <c r="K606" s="5" t="s">
        <v>24</v>
      </c>
      <c r="L606" s="5" t="s">
        <v>38</v>
      </c>
      <c r="M606" s="5" t="s">
        <v>5</v>
      </c>
      <c r="N606" s="5" t="s">
        <v>856</v>
      </c>
      <c r="O606" s="6">
        <v>0.37</v>
      </c>
      <c r="P606" s="5" t="s">
        <v>3</v>
      </c>
      <c r="Q606" s="5" t="s">
        <v>48</v>
      </c>
      <c r="R606" s="5" t="s">
        <v>65</v>
      </c>
      <c r="S606" s="5" t="s">
        <v>2347</v>
      </c>
      <c r="T606" s="5">
        <v>84118</v>
      </c>
      <c r="U606" s="8">
        <v>42057</v>
      </c>
      <c r="V606" s="29" t="str">
        <f>TEXT(Table_1[[#This Row],[Order Date]], "DDD")</f>
        <v>Sun</v>
      </c>
      <c r="W606" s="8">
        <v>42059</v>
      </c>
      <c r="X606" s="7">
        <f>Table_1[[#This Row],[Ship Date]]-Table_1[[#This Row],[Order Date]]</f>
        <v>2</v>
      </c>
      <c r="Y606" s="15">
        <v>638.38109999999995</v>
      </c>
      <c r="Z606" s="5">
        <v>18</v>
      </c>
      <c r="AA606" s="15">
        <v>925.19</v>
      </c>
      <c r="AB606" s="5">
        <v>90002</v>
      </c>
      <c r="AC606" s="5">
        <f>IF(COUNTIF($AB$2:AB606, AB606) = 1, 1, 0)</f>
        <v>1</v>
      </c>
      <c r="AD606" s="15">
        <f>'Formated Data'!$G606-'Formated Data'!$E606</f>
        <v>47.9</v>
      </c>
      <c r="AE606" s="5" t="str" cm="1">
        <f t="array" ref="AE606">_xlfn.IFS('Formated Data'!$Q606="Central","Chris",'Formated Data'!$Q606="East","Erin",'Formated Data'!$Q606="South","Sam",'Formated Data'!$Q606="West","William")</f>
        <v>William</v>
      </c>
    </row>
    <row r="607" spans="1:31" ht="15.75" customHeight="1" x14ac:dyDescent="0.45">
      <c r="A607" s="5">
        <v>236</v>
      </c>
      <c r="B607" s="5">
        <f>IF(COUNTIF($A$2:A607, A607) = 1, 1, 0)</f>
        <v>1</v>
      </c>
      <c r="C607" s="5" t="s">
        <v>2346</v>
      </c>
      <c r="D607" s="5" t="s">
        <v>10</v>
      </c>
      <c r="E607" s="6">
        <v>0</v>
      </c>
      <c r="F607" s="6" t="str">
        <f>IF(Table_1[[#This Row],[Discount]] &gt; 0, "After Discount", " No Discount")</f>
        <v xml:space="preserve"> No Discount</v>
      </c>
      <c r="G607" s="6">
        <v>442.14</v>
      </c>
      <c r="H607" s="6">
        <v>14.7</v>
      </c>
      <c r="I607" s="5" t="s">
        <v>119</v>
      </c>
      <c r="J607" s="5" t="s">
        <v>39</v>
      </c>
      <c r="K607" s="5" t="s">
        <v>7</v>
      </c>
      <c r="L607" s="5" t="s">
        <v>118</v>
      </c>
      <c r="M607" s="5" t="s">
        <v>152</v>
      </c>
      <c r="N607" s="5" t="s">
        <v>1020</v>
      </c>
      <c r="O607" s="6">
        <v>0.56000000000000005</v>
      </c>
      <c r="P607" s="5" t="s">
        <v>3</v>
      </c>
      <c r="Q607" s="5" t="s">
        <v>48</v>
      </c>
      <c r="R607" s="5" t="s">
        <v>296</v>
      </c>
      <c r="S607" s="5" t="s">
        <v>330</v>
      </c>
      <c r="T607" s="5">
        <v>80027</v>
      </c>
      <c r="U607" s="8">
        <v>42057</v>
      </c>
      <c r="V607" s="29" t="str">
        <f>TEXT(Table_1[[#This Row],[Order Date]], "DDD")</f>
        <v>Sun</v>
      </c>
      <c r="W607" s="8">
        <v>42057</v>
      </c>
      <c r="X607" s="7">
        <f>Table_1[[#This Row],[Ship Date]]-Table_1[[#This Row],[Order Date]]</f>
        <v>0</v>
      </c>
      <c r="Y607" s="15">
        <v>3294.8258999999998</v>
      </c>
      <c r="Z607" s="5">
        <v>10</v>
      </c>
      <c r="AA607" s="15">
        <v>4775.1099999999997</v>
      </c>
      <c r="AB607" s="5">
        <v>86621</v>
      </c>
      <c r="AC607" s="5">
        <f>IF(COUNTIF($AB$2:AB607, AB607) = 1, 1, 0)</f>
        <v>1</v>
      </c>
      <c r="AD607" s="15">
        <f>'Formated Data'!$G607-'Formated Data'!$E607</f>
        <v>442.14</v>
      </c>
      <c r="AE607" s="5" t="str" cm="1">
        <f t="array" ref="AE607">_xlfn.IFS('Formated Data'!$Q607="Central","Chris",'Formated Data'!$Q607="East","Erin",'Formated Data'!$Q607="South","Sam",'Formated Data'!$Q607="West","William")</f>
        <v>William</v>
      </c>
    </row>
    <row r="608" spans="1:31" ht="15.75" customHeight="1" x14ac:dyDescent="0.45">
      <c r="A608" s="5">
        <v>829</v>
      </c>
      <c r="B608" s="5">
        <f>IF(COUNTIF($A$2:A608, A608) = 1, 1, 0)</f>
        <v>1</v>
      </c>
      <c r="C608" s="5" t="s">
        <v>2345</v>
      </c>
      <c r="D608" s="5" t="s">
        <v>10</v>
      </c>
      <c r="E608" s="6">
        <v>0.01</v>
      </c>
      <c r="F608" s="6" t="str">
        <f>IF(Table_1[[#This Row],[Discount]] &gt; 0, "After Discount", " No Discount")</f>
        <v>After Discount</v>
      </c>
      <c r="G608" s="6">
        <v>5.18</v>
      </c>
      <c r="H608" s="6">
        <v>2.04</v>
      </c>
      <c r="I608" s="5" t="s">
        <v>9</v>
      </c>
      <c r="J608" s="5" t="s">
        <v>39</v>
      </c>
      <c r="K608" s="5" t="s">
        <v>24</v>
      </c>
      <c r="L608" s="5" t="s">
        <v>38</v>
      </c>
      <c r="M608" s="5" t="s">
        <v>37</v>
      </c>
      <c r="N608" s="5" t="s">
        <v>1821</v>
      </c>
      <c r="O608" s="6">
        <v>0.36</v>
      </c>
      <c r="P608" s="5" t="s">
        <v>3</v>
      </c>
      <c r="Q608" s="5" t="s">
        <v>21</v>
      </c>
      <c r="R608" s="5" t="s">
        <v>206</v>
      </c>
      <c r="S608" s="5" t="s">
        <v>1118</v>
      </c>
      <c r="T608" s="5">
        <v>71854</v>
      </c>
      <c r="U608" s="8">
        <v>42057</v>
      </c>
      <c r="V608" s="29" t="str">
        <f>TEXT(Table_1[[#This Row],[Order Date]], "DDD")</f>
        <v>Sun</v>
      </c>
      <c r="W608" s="8">
        <v>42059</v>
      </c>
      <c r="X608" s="7">
        <f>Table_1[[#This Row],[Ship Date]]-Table_1[[#This Row],[Order Date]]</f>
        <v>2</v>
      </c>
      <c r="Y608" s="15">
        <v>-17.654</v>
      </c>
      <c r="Z608" s="5">
        <v>5</v>
      </c>
      <c r="AA608" s="15">
        <v>28.46</v>
      </c>
      <c r="AB608" s="5">
        <v>90271</v>
      </c>
      <c r="AC608" s="5">
        <f>IF(COUNTIF($AB$2:AB608, AB608) = 1, 1, 0)</f>
        <v>1</v>
      </c>
      <c r="AD608" s="15">
        <f>'Formated Data'!$G608-'Formated Data'!$E608</f>
        <v>5.17</v>
      </c>
      <c r="AE608" s="5" t="str" cm="1">
        <f t="array" ref="AE608">_xlfn.IFS('Formated Data'!$Q608="Central","Chris",'Formated Data'!$Q608="East","Erin",'Formated Data'!$Q608="South","Sam",'Formated Data'!$Q608="West","William")</f>
        <v>Sam</v>
      </c>
    </row>
    <row r="609" spans="1:31" ht="15.75" customHeight="1" x14ac:dyDescent="0.45">
      <c r="A609" s="5">
        <v>2653</v>
      </c>
      <c r="B609" s="5">
        <f>IF(COUNTIF($A$2:A609, A609) = 1, 1, 0)</f>
        <v>1</v>
      </c>
      <c r="C609" s="5" t="s">
        <v>2344</v>
      </c>
      <c r="D609" s="5" t="s">
        <v>10</v>
      </c>
      <c r="E609" s="6">
        <v>0.05</v>
      </c>
      <c r="F609" s="6" t="str">
        <f>IF(Table_1[[#This Row],[Discount]] &gt; 0, "After Discount", " No Discount")</f>
        <v>After Discount</v>
      </c>
      <c r="G609" s="6">
        <v>4.9800000000000004</v>
      </c>
      <c r="H609" s="6">
        <v>4.62</v>
      </c>
      <c r="I609" s="5" t="s">
        <v>9</v>
      </c>
      <c r="J609" s="5" t="s">
        <v>8</v>
      </c>
      <c r="K609" s="5" t="s">
        <v>7</v>
      </c>
      <c r="L609" s="5" t="s">
        <v>15</v>
      </c>
      <c r="M609" s="5" t="s">
        <v>50</v>
      </c>
      <c r="N609" s="5" t="s">
        <v>122</v>
      </c>
      <c r="O609" s="6">
        <v>0.64</v>
      </c>
      <c r="P609" s="5" t="s">
        <v>3</v>
      </c>
      <c r="Q609" s="5" t="s">
        <v>70</v>
      </c>
      <c r="R609" s="5" t="s">
        <v>379</v>
      </c>
      <c r="S609" s="5" t="s">
        <v>2343</v>
      </c>
      <c r="T609" s="5">
        <v>67037</v>
      </c>
      <c r="U609" s="8">
        <v>42057</v>
      </c>
      <c r="V609" s="29" t="str">
        <f>TEXT(Table_1[[#This Row],[Order Date]], "DDD")</f>
        <v>Sun</v>
      </c>
      <c r="W609" s="8">
        <v>42058</v>
      </c>
      <c r="X609" s="7">
        <f>Table_1[[#This Row],[Ship Date]]-Table_1[[#This Row],[Order Date]]</f>
        <v>1</v>
      </c>
      <c r="Y609" s="15">
        <v>-98.35</v>
      </c>
      <c r="Z609" s="5">
        <v>7</v>
      </c>
      <c r="AA609" s="15">
        <v>34.32</v>
      </c>
      <c r="AB609" s="5">
        <v>89360</v>
      </c>
      <c r="AC609" s="5">
        <f>IF(COUNTIF($AB$2:AB609, AB609) = 1, 1, 0)</f>
        <v>1</v>
      </c>
      <c r="AD609" s="15">
        <f>'Formated Data'!$G609-'Formated Data'!$E609</f>
        <v>4.9300000000000006</v>
      </c>
      <c r="AE609" s="5" t="str" cm="1">
        <f t="array" ref="AE609">_xlfn.IFS('Formated Data'!$Q609="Central","Chris",'Formated Data'!$Q609="East","Erin",'Formated Data'!$Q609="South","Sam",'Formated Data'!$Q609="West","William")</f>
        <v>Chris</v>
      </c>
    </row>
    <row r="610" spans="1:31" ht="15.75" customHeight="1" x14ac:dyDescent="0.45">
      <c r="A610" s="5">
        <v>2653</v>
      </c>
      <c r="B610" s="5">
        <f>IF(COUNTIF($A$2:A610, A610) = 1, 1, 0)</f>
        <v>0</v>
      </c>
      <c r="C610" s="5" t="s">
        <v>2344</v>
      </c>
      <c r="D610" s="5" t="s">
        <v>10</v>
      </c>
      <c r="E610" s="6">
        <v>0.02</v>
      </c>
      <c r="F610" s="6" t="str">
        <f>IF(Table_1[[#This Row],[Discount]] &gt; 0, "After Discount", " No Discount")</f>
        <v>After Discount</v>
      </c>
      <c r="G610" s="6">
        <v>34.229999999999997</v>
      </c>
      <c r="H610" s="6">
        <v>5.0199999999999996</v>
      </c>
      <c r="I610" s="5" t="s">
        <v>9</v>
      </c>
      <c r="J610" s="5" t="s">
        <v>8</v>
      </c>
      <c r="K610" s="5" t="s">
        <v>29</v>
      </c>
      <c r="L610" s="5" t="s">
        <v>28</v>
      </c>
      <c r="M610" s="5" t="s">
        <v>5</v>
      </c>
      <c r="N610" s="5" t="s">
        <v>1338</v>
      </c>
      <c r="O610" s="6">
        <v>0.55000000000000004</v>
      </c>
      <c r="P610" s="5" t="s">
        <v>3</v>
      </c>
      <c r="Q610" s="5" t="s">
        <v>70</v>
      </c>
      <c r="R610" s="5" t="s">
        <v>379</v>
      </c>
      <c r="S610" s="5" t="s">
        <v>2343</v>
      </c>
      <c r="T610" s="5">
        <v>67037</v>
      </c>
      <c r="U610" s="8">
        <v>42057</v>
      </c>
      <c r="V610" s="29" t="str">
        <f>TEXT(Table_1[[#This Row],[Order Date]], "DDD")</f>
        <v>Sun</v>
      </c>
      <c r="W610" s="8">
        <v>42059</v>
      </c>
      <c r="X610" s="7">
        <f>Table_1[[#This Row],[Ship Date]]-Table_1[[#This Row],[Order Date]]</f>
        <v>2</v>
      </c>
      <c r="Y610" s="15">
        <v>270.79050000000001</v>
      </c>
      <c r="Z610" s="5">
        <v>11</v>
      </c>
      <c r="AA610" s="15">
        <v>392.45</v>
      </c>
      <c r="AB610" s="5">
        <v>89360</v>
      </c>
      <c r="AC610" s="5">
        <f>IF(COUNTIF($AB$2:AB610, AB610) = 1, 1, 0)</f>
        <v>0</v>
      </c>
      <c r="AD610" s="15">
        <f>'Formated Data'!$G610-'Formated Data'!$E610</f>
        <v>34.209999999999994</v>
      </c>
      <c r="AE610" s="5" t="str" cm="1">
        <f t="array" ref="AE610">_xlfn.IFS('Formated Data'!$Q610="Central","Chris",'Formated Data'!$Q610="East","Erin",'Formated Data'!$Q610="South","Sam",'Formated Data'!$Q610="West","William")</f>
        <v>Chris</v>
      </c>
    </row>
    <row r="611" spans="1:31" ht="15.75" customHeight="1" x14ac:dyDescent="0.45">
      <c r="A611" s="5">
        <v>2968</v>
      </c>
      <c r="B611" s="5">
        <f>IF(COUNTIF($A$2:A611, A611) = 1, 1, 0)</f>
        <v>1</v>
      </c>
      <c r="C611" s="5" t="s">
        <v>1878</v>
      </c>
      <c r="D611" s="5" t="s">
        <v>10</v>
      </c>
      <c r="E611" s="6">
        <v>0.08</v>
      </c>
      <c r="F611" s="6" t="str">
        <f>IF(Table_1[[#This Row],[Discount]] &gt; 0, "After Discount", " No Discount")</f>
        <v>After Discount</v>
      </c>
      <c r="G611" s="6">
        <v>9.68</v>
      </c>
      <c r="H611" s="6">
        <v>2.0299999999999998</v>
      </c>
      <c r="I611" s="5" t="s">
        <v>9</v>
      </c>
      <c r="J611" s="5" t="s">
        <v>51</v>
      </c>
      <c r="K611" s="5" t="s">
        <v>24</v>
      </c>
      <c r="L611" s="5" t="s">
        <v>38</v>
      </c>
      <c r="M611" s="5" t="s">
        <v>37</v>
      </c>
      <c r="N611" s="5" t="s">
        <v>2342</v>
      </c>
      <c r="O611" s="6">
        <v>0.37</v>
      </c>
      <c r="P611" s="5" t="s">
        <v>3</v>
      </c>
      <c r="Q611" s="5" t="s">
        <v>21</v>
      </c>
      <c r="R611" s="5" t="s">
        <v>75</v>
      </c>
      <c r="S611" s="5" t="s">
        <v>1877</v>
      </c>
      <c r="T611" s="5">
        <v>33021</v>
      </c>
      <c r="U611" s="8">
        <v>42057</v>
      </c>
      <c r="V611" s="29" t="str">
        <f>TEXT(Table_1[[#This Row],[Order Date]], "DDD")</f>
        <v>Sun</v>
      </c>
      <c r="W611" s="8">
        <v>42059</v>
      </c>
      <c r="X611" s="7">
        <f>Table_1[[#This Row],[Ship Date]]-Table_1[[#This Row],[Order Date]]</f>
        <v>2</v>
      </c>
      <c r="Y611" s="15">
        <v>-536.24199999999996</v>
      </c>
      <c r="Z611" s="5">
        <v>1</v>
      </c>
      <c r="AA611" s="15">
        <v>10.94</v>
      </c>
      <c r="AB611" s="5">
        <v>86085</v>
      </c>
      <c r="AC611" s="5">
        <f>IF(COUNTIF($AB$2:AB611, AB611) = 1, 1, 0)</f>
        <v>1</v>
      </c>
      <c r="AD611" s="15">
        <f>'Formated Data'!$G611-'Formated Data'!$E611</f>
        <v>9.6</v>
      </c>
      <c r="AE611" s="5" t="str" cm="1">
        <f t="array" ref="AE611">_xlfn.IFS('Formated Data'!$Q611="Central","Chris",'Formated Data'!$Q611="East","Erin",'Formated Data'!$Q611="South","Sam",'Formated Data'!$Q611="West","William")</f>
        <v>Sam</v>
      </c>
    </row>
    <row r="612" spans="1:31" ht="15.75" customHeight="1" x14ac:dyDescent="0.45">
      <c r="A612" s="5">
        <v>2968</v>
      </c>
      <c r="B612" s="5">
        <f>IF(COUNTIF($A$2:A612, A612) = 1, 1, 0)</f>
        <v>0</v>
      </c>
      <c r="C612" s="5" t="s">
        <v>1878</v>
      </c>
      <c r="D612" s="5" t="s">
        <v>10</v>
      </c>
      <c r="E612" s="6">
        <v>0.04</v>
      </c>
      <c r="F612" s="6" t="str">
        <f>IF(Table_1[[#This Row],[Discount]] &gt; 0, "After Discount", " No Discount")</f>
        <v>After Discount</v>
      </c>
      <c r="G612" s="6">
        <v>150.97999999999999</v>
      </c>
      <c r="H612" s="6">
        <v>16.010000000000002</v>
      </c>
      <c r="I612" s="5" t="s">
        <v>119</v>
      </c>
      <c r="J612" s="5" t="s">
        <v>51</v>
      </c>
      <c r="K612" s="5" t="s">
        <v>29</v>
      </c>
      <c r="L612" s="5" t="s">
        <v>165</v>
      </c>
      <c r="M612" s="5" t="s">
        <v>117</v>
      </c>
      <c r="N612" s="5" t="s">
        <v>2341</v>
      </c>
      <c r="O612" s="6">
        <v>0.7</v>
      </c>
      <c r="P612" s="5" t="s">
        <v>3</v>
      </c>
      <c r="Q612" s="5" t="s">
        <v>21</v>
      </c>
      <c r="R612" s="5" t="s">
        <v>75</v>
      </c>
      <c r="S612" s="5" t="s">
        <v>1877</v>
      </c>
      <c r="T612" s="5">
        <v>33021</v>
      </c>
      <c r="U612" s="8">
        <v>42057</v>
      </c>
      <c r="V612" s="29" t="str">
        <f>TEXT(Table_1[[#This Row],[Order Date]], "DDD")</f>
        <v>Sun</v>
      </c>
      <c r="W612" s="8">
        <v>42058</v>
      </c>
      <c r="X612" s="7">
        <f>Table_1[[#This Row],[Ship Date]]-Table_1[[#This Row],[Order Date]]</f>
        <v>1</v>
      </c>
      <c r="Y612" s="15">
        <v>-125.86</v>
      </c>
      <c r="Z612" s="5">
        <v>5</v>
      </c>
      <c r="AA612" s="15">
        <v>731.38</v>
      </c>
      <c r="AB612" s="5">
        <v>86085</v>
      </c>
      <c r="AC612" s="5">
        <f>IF(COUNTIF($AB$2:AB612, AB612) = 1, 1, 0)</f>
        <v>0</v>
      </c>
      <c r="AD612" s="15">
        <f>'Formated Data'!$G612-'Formated Data'!$E612</f>
        <v>150.94</v>
      </c>
      <c r="AE612" s="5" t="str" cm="1">
        <f t="array" ref="AE612">_xlfn.IFS('Formated Data'!$Q612="Central","Chris",'Formated Data'!$Q612="East","Erin",'Formated Data'!$Q612="South","Sam",'Formated Data'!$Q612="West","William")</f>
        <v>Sam</v>
      </c>
    </row>
    <row r="613" spans="1:31" ht="15.75" customHeight="1" x14ac:dyDescent="0.45">
      <c r="A613" s="5">
        <v>2697</v>
      </c>
      <c r="B613" s="5">
        <f>IF(COUNTIF($A$2:A613, A613) = 1, 1, 0)</f>
        <v>1</v>
      </c>
      <c r="C613" s="5" t="s">
        <v>2340</v>
      </c>
      <c r="D613" s="5" t="s">
        <v>123</v>
      </c>
      <c r="E613" s="6">
        <v>0.04</v>
      </c>
      <c r="F613" s="6" t="str">
        <f>IF(Table_1[[#This Row],[Discount]] &gt; 0, "After Discount", " No Discount")</f>
        <v>After Discount</v>
      </c>
      <c r="G613" s="6">
        <v>1.74</v>
      </c>
      <c r="H613" s="6">
        <v>4.08</v>
      </c>
      <c r="I613" s="5" t="s">
        <v>9</v>
      </c>
      <c r="J613" s="5" t="s">
        <v>39</v>
      </c>
      <c r="K613" s="5" t="s">
        <v>29</v>
      </c>
      <c r="L613" s="5" t="s">
        <v>28</v>
      </c>
      <c r="M613" s="5" t="s">
        <v>50</v>
      </c>
      <c r="N613" s="5" t="s">
        <v>1165</v>
      </c>
      <c r="O613" s="6">
        <v>0.53</v>
      </c>
      <c r="P613" s="5" t="s">
        <v>3</v>
      </c>
      <c r="Q613" s="5" t="s">
        <v>21</v>
      </c>
      <c r="R613" s="5" t="s">
        <v>971</v>
      </c>
      <c r="S613" s="5" t="s">
        <v>2339</v>
      </c>
      <c r="T613" s="5">
        <v>35216</v>
      </c>
      <c r="U613" s="8">
        <v>42058</v>
      </c>
      <c r="V613" s="29" t="str">
        <f>TEXT(Table_1[[#This Row],[Order Date]], "DDD")</f>
        <v>Mon</v>
      </c>
      <c r="W613" s="8">
        <v>42060</v>
      </c>
      <c r="X613" s="7">
        <f>Table_1[[#This Row],[Ship Date]]-Table_1[[#This Row],[Order Date]]</f>
        <v>2</v>
      </c>
      <c r="Y613" s="15">
        <v>9.2520000000000007</v>
      </c>
      <c r="Z613" s="5">
        <v>16</v>
      </c>
      <c r="AA613" s="15">
        <v>29.08</v>
      </c>
      <c r="AB613" s="5">
        <v>87678</v>
      </c>
      <c r="AC613" s="5">
        <f>IF(COUNTIF($AB$2:AB613, AB613) = 1, 1, 0)</f>
        <v>1</v>
      </c>
      <c r="AD613" s="15">
        <f>'Formated Data'!$G613-'Formated Data'!$E613</f>
        <v>1.7</v>
      </c>
      <c r="AE613" s="5" t="str" cm="1">
        <f t="array" ref="AE613">_xlfn.IFS('Formated Data'!$Q613="Central","Chris",'Formated Data'!$Q613="East","Erin",'Formated Data'!$Q613="South","Sam",'Formated Data'!$Q613="West","William")</f>
        <v>Sam</v>
      </c>
    </row>
    <row r="614" spans="1:31" ht="15.75" customHeight="1" x14ac:dyDescent="0.45">
      <c r="A614" s="5">
        <v>2697</v>
      </c>
      <c r="B614" s="5">
        <f>IF(COUNTIF($A$2:A614, A614) = 1, 1, 0)</f>
        <v>0</v>
      </c>
      <c r="C614" s="5" t="s">
        <v>2340</v>
      </c>
      <c r="D614" s="5" t="s">
        <v>123</v>
      </c>
      <c r="E614" s="6">
        <v>0.01</v>
      </c>
      <c r="F614" s="6" t="str">
        <f>IF(Table_1[[#This Row],[Discount]] &gt; 0, "After Discount", " No Discount")</f>
        <v>After Discount</v>
      </c>
      <c r="G614" s="6">
        <v>119.99</v>
      </c>
      <c r="H614" s="6">
        <v>56.14</v>
      </c>
      <c r="I614" s="5" t="s">
        <v>119</v>
      </c>
      <c r="J614" s="5" t="s">
        <v>39</v>
      </c>
      <c r="K614" s="5" t="s">
        <v>7</v>
      </c>
      <c r="L614" s="5" t="s">
        <v>118</v>
      </c>
      <c r="M614" s="5" t="s">
        <v>117</v>
      </c>
      <c r="N614" s="5" t="s">
        <v>564</v>
      </c>
      <c r="O614" s="6">
        <v>0.39</v>
      </c>
      <c r="P614" s="5" t="s">
        <v>3</v>
      </c>
      <c r="Q614" s="5" t="s">
        <v>21</v>
      </c>
      <c r="R614" s="5" t="s">
        <v>971</v>
      </c>
      <c r="S614" s="5" t="s">
        <v>2339</v>
      </c>
      <c r="T614" s="5">
        <v>35216</v>
      </c>
      <c r="U614" s="8">
        <v>42058</v>
      </c>
      <c r="V614" s="29" t="str">
        <f>TEXT(Table_1[[#This Row],[Order Date]], "DDD")</f>
        <v>Mon</v>
      </c>
      <c r="W614" s="8">
        <v>42059</v>
      </c>
      <c r="X614" s="7">
        <f>Table_1[[#This Row],[Ship Date]]-Table_1[[#This Row],[Order Date]]</f>
        <v>1</v>
      </c>
      <c r="Y614" s="15">
        <v>-1197.0419999999999</v>
      </c>
      <c r="Z614" s="5">
        <v>21</v>
      </c>
      <c r="AA614" s="15">
        <v>2569.5700000000002</v>
      </c>
      <c r="AB614" s="5">
        <v>87678</v>
      </c>
      <c r="AC614" s="5">
        <f>IF(COUNTIF($AB$2:AB614, AB614) = 1, 1, 0)</f>
        <v>0</v>
      </c>
      <c r="AD614" s="15">
        <f>'Formated Data'!$G614-'Formated Data'!$E614</f>
        <v>119.97999999999999</v>
      </c>
      <c r="AE614" s="5" t="str" cm="1">
        <f t="array" ref="AE614">_xlfn.IFS('Formated Data'!$Q614="Central","Chris",'Formated Data'!$Q614="East","Erin",'Formated Data'!$Q614="South","Sam",'Formated Data'!$Q614="West","William")</f>
        <v>Sam</v>
      </c>
    </row>
    <row r="615" spans="1:31" ht="15.75" customHeight="1" x14ac:dyDescent="0.45">
      <c r="A615" s="5">
        <v>2865</v>
      </c>
      <c r="B615" s="5">
        <f>IF(COUNTIF($A$2:A615, A615) = 1, 1, 0)</f>
        <v>1</v>
      </c>
      <c r="C615" s="5" t="s">
        <v>2338</v>
      </c>
      <c r="D615" s="5" t="s">
        <v>123</v>
      </c>
      <c r="E615" s="6">
        <v>0.01</v>
      </c>
      <c r="F615" s="6" t="str">
        <f>IF(Table_1[[#This Row],[Discount]] &gt; 0, "After Discount", " No Discount")</f>
        <v>After Discount</v>
      </c>
      <c r="G615" s="6">
        <v>13.79</v>
      </c>
      <c r="H615" s="6">
        <v>8.7799999999999994</v>
      </c>
      <c r="I615" s="5" t="s">
        <v>9</v>
      </c>
      <c r="J615" s="5" t="s">
        <v>39</v>
      </c>
      <c r="K615" s="5" t="s">
        <v>29</v>
      </c>
      <c r="L615" s="5" t="s">
        <v>28</v>
      </c>
      <c r="M615" s="5" t="s">
        <v>5</v>
      </c>
      <c r="N615" s="5" t="s">
        <v>2090</v>
      </c>
      <c r="O615" s="6">
        <v>0.43</v>
      </c>
      <c r="P615" s="5" t="s">
        <v>3</v>
      </c>
      <c r="Q615" s="5" t="s">
        <v>70</v>
      </c>
      <c r="R615" s="5" t="s">
        <v>69</v>
      </c>
      <c r="S615" s="5" t="s">
        <v>2336</v>
      </c>
      <c r="T615" s="5">
        <v>75460</v>
      </c>
      <c r="U615" s="8">
        <v>42058</v>
      </c>
      <c r="V615" s="29" t="str">
        <f>TEXT(Table_1[[#This Row],[Order Date]], "DDD")</f>
        <v>Mon</v>
      </c>
      <c r="W615" s="8">
        <v>42060</v>
      </c>
      <c r="X615" s="7">
        <f>Table_1[[#This Row],[Ship Date]]-Table_1[[#This Row],[Order Date]]</f>
        <v>2</v>
      </c>
      <c r="Y615" s="15">
        <v>-36.770000000000003</v>
      </c>
      <c r="Z615" s="5">
        <v>4</v>
      </c>
      <c r="AA615" s="15">
        <v>56.68</v>
      </c>
      <c r="AB615" s="5">
        <v>90871</v>
      </c>
      <c r="AC615" s="5">
        <f>IF(COUNTIF($AB$2:AB615, AB615) = 1, 1, 0)</f>
        <v>1</v>
      </c>
      <c r="AD615" s="15">
        <f>'Formated Data'!$G615-'Formated Data'!$E615</f>
        <v>13.78</v>
      </c>
      <c r="AE615" s="5" t="str" cm="1">
        <f t="array" ref="AE615">_xlfn.IFS('Formated Data'!$Q615="Central","Chris",'Formated Data'!$Q615="East","Erin",'Formated Data'!$Q615="South","Sam",'Formated Data'!$Q615="West","William")</f>
        <v>Chris</v>
      </c>
    </row>
    <row r="616" spans="1:31" ht="15.75" customHeight="1" x14ac:dyDescent="0.45">
      <c r="A616" s="5">
        <v>2865</v>
      </c>
      <c r="B616" s="5">
        <f>IF(COUNTIF($A$2:A616, A616) = 1, 1, 0)</f>
        <v>0</v>
      </c>
      <c r="C616" s="5" t="s">
        <v>2338</v>
      </c>
      <c r="D616" s="5" t="s">
        <v>123</v>
      </c>
      <c r="E616" s="6">
        <v>0.04</v>
      </c>
      <c r="F616" s="6" t="str">
        <f>IF(Table_1[[#This Row],[Discount]] &gt; 0, "After Discount", " No Discount")</f>
        <v>After Discount</v>
      </c>
      <c r="G616" s="6">
        <v>33.29</v>
      </c>
      <c r="H616" s="6">
        <v>8.74</v>
      </c>
      <c r="I616" s="5" t="s">
        <v>9</v>
      </c>
      <c r="J616" s="5" t="s">
        <v>39</v>
      </c>
      <c r="K616" s="5" t="s">
        <v>24</v>
      </c>
      <c r="L616" s="5" t="s">
        <v>23</v>
      </c>
      <c r="M616" s="5" t="s">
        <v>5</v>
      </c>
      <c r="N616" s="5" t="s">
        <v>2337</v>
      </c>
      <c r="O616" s="6">
        <v>0.61</v>
      </c>
      <c r="P616" s="5" t="s">
        <v>3</v>
      </c>
      <c r="Q616" s="5" t="s">
        <v>70</v>
      </c>
      <c r="R616" s="5" t="s">
        <v>69</v>
      </c>
      <c r="S616" s="5" t="s">
        <v>2336</v>
      </c>
      <c r="T616" s="5">
        <v>75460</v>
      </c>
      <c r="U616" s="8">
        <v>42058</v>
      </c>
      <c r="V616" s="29" t="str">
        <f>TEXT(Table_1[[#This Row],[Order Date]], "DDD")</f>
        <v>Mon</v>
      </c>
      <c r="W616" s="8">
        <v>42059</v>
      </c>
      <c r="X616" s="7">
        <f>Table_1[[#This Row],[Ship Date]]-Table_1[[#This Row],[Order Date]]</f>
        <v>1</v>
      </c>
      <c r="Y616" s="15">
        <v>87.03</v>
      </c>
      <c r="Z616" s="5">
        <v>8</v>
      </c>
      <c r="AA616" s="15">
        <v>273.33999999999997</v>
      </c>
      <c r="AB616" s="5">
        <v>90871</v>
      </c>
      <c r="AC616" s="5">
        <f>IF(COUNTIF($AB$2:AB616, AB616) = 1, 1, 0)</f>
        <v>0</v>
      </c>
      <c r="AD616" s="15">
        <f>'Formated Data'!$G616-'Formated Data'!$E616</f>
        <v>33.25</v>
      </c>
      <c r="AE616" s="5" t="str" cm="1">
        <f t="array" ref="AE616">_xlfn.IFS('Formated Data'!$Q616="Central","Chris",'Formated Data'!$Q616="East","Erin",'Formated Data'!$Q616="South","Sam",'Formated Data'!$Q616="West","William")</f>
        <v>Chris</v>
      </c>
    </row>
    <row r="617" spans="1:31" ht="15.75" customHeight="1" x14ac:dyDescent="0.45">
      <c r="A617" s="5">
        <v>508</v>
      </c>
      <c r="B617" s="5">
        <f>IF(COUNTIF($A$2:A617, A617) = 1, 1, 0)</f>
        <v>1</v>
      </c>
      <c r="C617" s="5" t="s">
        <v>2335</v>
      </c>
      <c r="D617" s="5" t="s">
        <v>56</v>
      </c>
      <c r="E617" s="6">
        <v>0.01</v>
      </c>
      <c r="F617" s="6" t="str">
        <f>IF(Table_1[[#This Row],[Discount]] &gt; 0, "After Discount", " No Discount")</f>
        <v>After Discount</v>
      </c>
      <c r="G617" s="6">
        <v>20.98</v>
      </c>
      <c r="H617" s="6">
        <v>53.03</v>
      </c>
      <c r="I617" s="5" t="s">
        <v>119</v>
      </c>
      <c r="J617" s="5" t="s">
        <v>39</v>
      </c>
      <c r="K617" s="5" t="s">
        <v>24</v>
      </c>
      <c r="L617" s="5" t="s">
        <v>23</v>
      </c>
      <c r="M617" s="5" t="s">
        <v>152</v>
      </c>
      <c r="N617" s="5" t="s">
        <v>937</v>
      </c>
      <c r="O617" s="6">
        <v>0.78</v>
      </c>
      <c r="P617" s="5" t="s">
        <v>3</v>
      </c>
      <c r="Q617" s="5" t="s">
        <v>21</v>
      </c>
      <c r="R617" s="5" t="s">
        <v>365</v>
      </c>
      <c r="S617" s="5" t="s">
        <v>2334</v>
      </c>
      <c r="T617" s="5">
        <v>41011</v>
      </c>
      <c r="U617" s="8">
        <v>42058</v>
      </c>
      <c r="V617" s="29" t="str">
        <f>TEXT(Table_1[[#This Row],[Order Date]], "DDD")</f>
        <v>Mon</v>
      </c>
      <c r="W617" s="8">
        <v>42058</v>
      </c>
      <c r="X617" s="7">
        <f>Table_1[[#This Row],[Ship Date]]-Table_1[[#This Row],[Order Date]]</f>
        <v>0</v>
      </c>
      <c r="Y617" s="15">
        <v>-282.08179999999999</v>
      </c>
      <c r="Z617" s="5">
        <v>5</v>
      </c>
      <c r="AA617" s="15">
        <v>123</v>
      </c>
      <c r="AB617" s="5">
        <v>87356</v>
      </c>
      <c r="AC617" s="5">
        <f>IF(COUNTIF($AB$2:AB617, AB617) = 1, 1, 0)</f>
        <v>1</v>
      </c>
      <c r="AD617" s="15">
        <f>'Formated Data'!$G617-'Formated Data'!$E617</f>
        <v>20.97</v>
      </c>
      <c r="AE617" s="5" t="str" cm="1">
        <f t="array" ref="AE617">_xlfn.IFS('Formated Data'!$Q617="Central","Chris",'Formated Data'!$Q617="East","Erin",'Formated Data'!$Q617="South","Sam",'Formated Data'!$Q617="West","William")</f>
        <v>Sam</v>
      </c>
    </row>
    <row r="618" spans="1:31" ht="15.75" customHeight="1" x14ac:dyDescent="0.45">
      <c r="A618" s="5">
        <v>2892</v>
      </c>
      <c r="B618" s="5">
        <f>IF(COUNTIF($A$2:A618, A618) = 1, 1, 0)</f>
        <v>1</v>
      </c>
      <c r="C618" s="5" t="s">
        <v>2333</v>
      </c>
      <c r="D618" s="5" t="s">
        <v>56</v>
      </c>
      <c r="E618" s="6">
        <v>0.1</v>
      </c>
      <c r="F618" s="6" t="str">
        <f>IF(Table_1[[#This Row],[Discount]] &gt; 0, "After Discount", " No Discount")</f>
        <v>After Discount</v>
      </c>
      <c r="G618" s="6">
        <v>209.37</v>
      </c>
      <c r="H618" s="6">
        <v>69</v>
      </c>
      <c r="I618" s="5" t="s">
        <v>9</v>
      </c>
      <c r="J618" s="5" t="s">
        <v>8</v>
      </c>
      <c r="K618" s="5" t="s">
        <v>29</v>
      </c>
      <c r="L618" s="5" t="s">
        <v>165</v>
      </c>
      <c r="M618" s="5" t="s">
        <v>42</v>
      </c>
      <c r="N618" s="5" t="s">
        <v>2332</v>
      </c>
      <c r="O618" s="6">
        <v>0.79</v>
      </c>
      <c r="P618" s="5" t="s">
        <v>3</v>
      </c>
      <c r="Q618" s="5" t="s">
        <v>70</v>
      </c>
      <c r="R618" s="5" t="s">
        <v>160</v>
      </c>
      <c r="S618" s="5" t="s">
        <v>2331</v>
      </c>
      <c r="T618" s="5">
        <v>48154</v>
      </c>
      <c r="U618" s="8">
        <v>42058</v>
      </c>
      <c r="V618" s="29" t="str">
        <f>TEXT(Table_1[[#This Row],[Order Date]], "DDD")</f>
        <v>Mon</v>
      </c>
      <c r="W618" s="8">
        <v>42060</v>
      </c>
      <c r="X618" s="7">
        <f>Table_1[[#This Row],[Ship Date]]-Table_1[[#This Row],[Order Date]]</f>
        <v>2</v>
      </c>
      <c r="Y618" s="15">
        <v>-165.59492040000001</v>
      </c>
      <c r="Z618" s="5">
        <v>11</v>
      </c>
      <c r="AA618" s="15">
        <v>2125.12</v>
      </c>
      <c r="AB618" s="5">
        <v>90011</v>
      </c>
      <c r="AC618" s="5">
        <f>IF(COUNTIF($AB$2:AB618, AB618) = 1, 1, 0)</f>
        <v>1</v>
      </c>
      <c r="AD618" s="15">
        <f>'Formated Data'!$G618-'Formated Data'!$E618</f>
        <v>209.27</v>
      </c>
      <c r="AE618" s="5" t="str" cm="1">
        <f t="array" ref="AE618">_xlfn.IFS('Formated Data'!$Q618="Central","Chris",'Formated Data'!$Q618="East","Erin",'Formated Data'!$Q618="South","Sam",'Formated Data'!$Q618="West","William")</f>
        <v>Chris</v>
      </c>
    </row>
    <row r="619" spans="1:31" ht="15.75" customHeight="1" x14ac:dyDescent="0.45">
      <c r="A619" s="5">
        <v>2893</v>
      </c>
      <c r="B619" s="5">
        <f>IF(COUNTIF($A$2:A619, A619) = 1, 1, 0)</f>
        <v>1</v>
      </c>
      <c r="C619" s="5" t="s">
        <v>2330</v>
      </c>
      <c r="D619" s="5" t="s">
        <v>56</v>
      </c>
      <c r="E619" s="6">
        <v>7.0000000000000007E-2</v>
      </c>
      <c r="F619" s="6" t="str">
        <f>IF(Table_1[[#This Row],[Discount]] &gt; 0, "After Discount", " No Discount")</f>
        <v>After Discount</v>
      </c>
      <c r="G619" s="6">
        <v>4.9800000000000004</v>
      </c>
      <c r="H619" s="6">
        <v>4.7</v>
      </c>
      <c r="I619" s="5" t="s">
        <v>9</v>
      </c>
      <c r="J619" s="5" t="s">
        <v>8</v>
      </c>
      <c r="K619" s="5" t="s">
        <v>24</v>
      </c>
      <c r="L619" s="5" t="s">
        <v>38</v>
      </c>
      <c r="M619" s="5" t="s">
        <v>5</v>
      </c>
      <c r="N619" s="5" t="s">
        <v>2093</v>
      </c>
      <c r="O619" s="6">
        <v>0.38</v>
      </c>
      <c r="P619" s="5" t="s">
        <v>3</v>
      </c>
      <c r="Q619" s="5" t="s">
        <v>70</v>
      </c>
      <c r="R619" s="5" t="s">
        <v>160</v>
      </c>
      <c r="S619" s="5" t="s">
        <v>2329</v>
      </c>
      <c r="T619" s="5">
        <v>48071</v>
      </c>
      <c r="U619" s="8">
        <v>42058</v>
      </c>
      <c r="V619" s="29" t="str">
        <f>TEXT(Table_1[[#This Row],[Order Date]], "DDD")</f>
        <v>Mon</v>
      </c>
      <c r="W619" s="8">
        <v>42059</v>
      </c>
      <c r="X619" s="7">
        <f>Table_1[[#This Row],[Ship Date]]-Table_1[[#This Row],[Order Date]]</f>
        <v>1</v>
      </c>
      <c r="Y619" s="15">
        <v>-21.684000000000001</v>
      </c>
      <c r="Z619" s="5">
        <v>9</v>
      </c>
      <c r="AA619" s="15">
        <v>45.05</v>
      </c>
      <c r="AB619" s="5">
        <v>90011</v>
      </c>
      <c r="AC619" s="5">
        <f>IF(COUNTIF($AB$2:AB619, AB619) = 1, 1, 0)</f>
        <v>0</v>
      </c>
      <c r="AD619" s="15">
        <f>'Formated Data'!$G619-'Formated Data'!$E619</f>
        <v>4.91</v>
      </c>
      <c r="AE619" s="5" t="str" cm="1">
        <f t="array" ref="AE619">_xlfn.IFS('Formated Data'!$Q619="Central","Chris",'Formated Data'!$Q619="East","Erin",'Formated Data'!$Q619="South","Sam",'Formated Data'!$Q619="West","William")</f>
        <v>Chris</v>
      </c>
    </row>
    <row r="620" spans="1:31" ht="15.75" customHeight="1" x14ac:dyDescent="0.45">
      <c r="A620" s="5">
        <v>247</v>
      </c>
      <c r="B620" s="5">
        <f>IF(COUNTIF($A$2:A620, A620) = 1, 1, 0)</f>
        <v>1</v>
      </c>
      <c r="C620" s="5" t="s">
        <v>1988</v>
      </c>
      <c r="D620" s="5" t="s">
        <v>72</v>
      </c>
      <c r="E620" s="6">
        <v>0.02</v>
      </c>
      <c r="F620" s="6" t="str">
        <f>IF(Table_1[[#This Row],[Discount]] &gt; 0, "After Discount", " No Discount")</f>
        <v>After Discount</v>
      </c>
      <c r="G620" s="6">
        <v>146.05000000000001</v>
      </c>
      <c r="H620" s="6">
        <v>80.2</v>
      </c>
      <c r="I620" s="5" t="s">
        <v>119</v>
      </c>
      <c r="J620" s="5" t="s">
        <v>39</v>
      </c>
      <c r="K620" s="5" t="s">
        <v>29</v>
      </c>
      <c r="L620" s="5" t="s">
        <v>165</v>
      </c>
      <c r="M620" s="5" t="s">
        <v>117</v>
      </c>
      <c r="N620" s="5" t="s">
        <v>2328</v>
      </c>
      <c r="O620" s="6">
        <v>0.71</v>
      </c>
      <c r="P620" s="5" t="s">
        <v>3</v>
      </c>
      <c r="Q620" s="5" t="s">
        <v>21</v>
      </c>
      <c r="R620" s="5" t="s">
        <v>91</v>
      </c>
      <c r="S620" s="5" t="s">
        <v>1986</v>
      </c>
      <c r="T620" s="5">
        <v>37804</v>
      </c>
      <c r="U620" s="8">
        <v>42058</v>
      </c>
      <c r="V620" s="29" t="str">
        <f>TEXT(Table_1[[#This Row],[Order Date]], "DDD")</f>
        <v>Mon</v>
      </c>
      <c r="W620" s="8">
        <v>42058</v>
      </c>
      <c r="X620" s="7">
        <f>Table_1[[#This Row],[Ship Date]]-Table_1[[#This Row],[Order Date]]</f>
        <v>0</v>
      </c>
      <c r="Y620" s="15">
        <v>-101.19199999999999</v>
      </c>
      <c r="Z620" s="5">
        <v>5</v>
      </c>
      <c r="AA620" s="15">
        <v>798.69</v>
      </c>
      <c r="AB620" s="5">
        <v>89139</v>
      </c>
      <c r="AC620" s="5">
        <f>IF(COUNTIF($AB$2:AB620, AB620) = 1, 1, 0)</f>
        <v>1</v>
      </c>
      <c r="AD620" s="15">
        <f>'Formated Data'!$G620-'Formated Data'!$E620</f>
        <v>146.03</v>
      </c>
      <c r="AE620" s="5" t="str" cm="1">
        <f t="array" ref="AE620">_xlfn.IFS('Formated Data'!$Q620="Central","Chris",'Formated Data'!$Q620="East","Erin",'Formated Data'!$Q620="South","Sam",'Formated Data'!$Q620="West","William")</f>
        <v>Sam</v>
      </c>
    </row>
    <row r="621" spans="1:31" ht="15.75" customHeight="1" x14ac:dyDescent="0.45">
      <c r="A621" s="5">
        <v>247</v>
      </c>
      <c r="B621" s="5">
        <f>IF(COUNTIF($A$2:A621, A621) = 1, 1, 0)</f>
        <v>0</v>
      </c>
      <c r="C621" s="5" t="s">
        <v>1988</v>
      </c>
      <c r="D621" s="5" t="s">
        <v>72</v>
      </c>
      <c r="E621" s="6">
        <v>0.06</v>
      </c>
      <c r="F621" s="6" t="str">
        <f>IF(Table_1[[#This Row],[Discount]] &gt; 0, "After Discount", " No Discount")</f>
        <v>After Discount</v>
      </c>
      <c r="G621" s="6">
        <v>65.989999999999995</v>
      </c>
      <c r="H621" s="6">
        <v>5.92</v>
      </c>
      <c r="I621" s="5" t="s">
        <v>9</v>
      </c>
      <c r="J621" s="5" t="s">
        <v>39</v>
      </c>
      <c r="K621" s="5" t="s">
        <v>7</v>
      </c>
      <c r="L621" s="5" t="s">
        <v>6</v>
      </c>
      <c r="M621" s="5" t="s">
        <v>5</v>
      </c>
      <c r="N621" s="5" t="s">
        <v>2327</v>
      </c>
      <c r="O621" s="6">
        <v>0.55000000000000004</v>
      </c>
      <c r="P621" s="5" t="s">
        <v>3</v>
      </c>
      <c r="Q621" s="5" t="s">
        <v>21</v>
      </c>
      <c r="R621" s="5" t="s">
        <v>91</v>
      </c>
      <c r="S621" s="5" t="s">
        <v>1986</v>
      </c>
      <c r="T621" s="5">
        <v>37804</v>
      </c>
      <c r="U621" s="8">
        <v>42058</v>
      </c>
      <c r="V621" s="29" t="str">
        <f>TEXT(Table_1[[#This Row],[Order Date]], "DDD")</f>
        <v>Mon</v>
      </c>
      <c r="W621" s="8">
        <v>42059</v>
      </c>
      <c r="X621" s="7">
        <f>Table_1[[#This Row],[Ship Date]]-Table_1[[#This Row],[Order Date]]</f>
        <v>1</v>
      </c>
      <c r="Y621" s="15">
        <v>-3.3319999999999999</v>
      </c>
      <c r="Z621" s="5">
        <v>14</v>
      </c>
      <c r="AA621" s="15">
        <v>792.11</v>
      </c>
      <c r="AB621" s="5">
        <v>89139</v>
      </c>
      <c r="AC621" s="5">
        <f>IF(COUNTIF($AB$2:AB621, AB621) = 1, 1, 0)</f>
        <v>0</v>
      </c>
      <c r="AD621" s="15">
        <f>'Formated Data'!$G621-'Formated Data'!$E621</f>
        <v>65.929999999999993</v>
      </c>
      <c r="AE621" s="5" t="str" cm="1">
        <f t="array" ref="AE621">_xlfn.IFS('Formated Data'!$Q621="Central","Chris",'Formated Data'!$Q621="East","Erin",'Formated Data'!$Q621="South","Sam",'Formated Data'!$Q621="West","William")</f>
        <v>Sam</v>
      </c>
    </row>
    <row r="622" spans="1:31" ht="15.75" customHeight="1" x14ac:dyDescent="0.45">
      <c r="A622" s="5">
        <v>1649</v>
      </c>
      <c r="B622" s="5">
        <f>IF(COUNTIF($A$2:A622, A622) = 1, 1, 0)</f>
        <v>1</v>
      </c>
      <c r="C622" s="5" t="s">
        <v>2326</v>
      </c>
      <c r="D622" s="5" t="s">
        <v>123</v>
      </c>
      <c r="E622" s="6">
        <v>0.03</v>
      </c>
      <c r="F622" s="6" t="str">
        <f>IF(Table_1[[#This Row],[Discount]] &gt; 0, "After Discount", " No Discount")</f>
        <v>After Discount</v>
      </c>
      <c r="G622" s="6">
        <v>48.58</v>
      </c>
      <c r="H622" s="6">
        <v>3.99</v>
      </c>
      <c r="I622" s="5" t="s">
        <v>17</v>
      </c>
      <c r="J622" s="5" t="s">
        <v>39</v>
      </c>
      <c r="K622" s="5" t="s">
        <v>24</v>
      </c>
      <c r="L622" s="5" t="s">
        <v>45</v>
      </c>
      <c r="M622" s="5" t="s">
        <v>5</v>
      </c>
      <c r="N622" s="5" t="s">
        <v>2325</v>
      </c>
      <c r="O622" s="6">
        <v>0.56000000000000005</v>
      </c>
      <c r="P622" s="5" t="s">
        <v>3</v>
      </c>
      <c r="Q622" s="5" t="s">
        <v>2</v>
      </c>
      <c r="R622" s="5" t="s">
        <v>1</v>
      </c>
      <c r="S622" s="5" t="s">
        <v>2324</v>
      </c>
      <c r="T622" s="5">
        <v>11598</v>
      </c>
      <c r="U622" s="8">
        <v>42059</v>
      </c>
      <c r="V622" s="29" t="str">
        <f>TEXT(Table_1[[#This Row],[Order Date]], "DDD")</f>
        <v>Tue</v>
      </c>
      <c r="W622" s="8">
        <v>42061</v>
      </c>
      <c r="X622" s="7">
        <f>Table_1[[#This Row],[Ship Date]]-Table_1[[#This Row],[Order Date]]</f>
        <v>2</v>
      </c>
      <c r="Y622" s="15">
        <v>100.1328</v>
      </c>
      <c r="Z622" s="5">
        <v>3</v>
      </c>
      <c r="AA622" s="15">
        <v>145.12</v>
      </c>
      <c r="AB622" s="5">
        <v>91041</v>
      </c>
      <c r="AC622" s="5">
        <f>IF(COUNTIF($AB$2:AB622, AB622) = 1, 1, 0)</f>
        <v>1</v>
      </c>
      <c r="AD622" s="15">
        <f>'Formated Data'!$G622-'Formated Data'!$E622</f>
        <v>48.55</v>
      </c>
      <c r="AE622" s="5" t="str" cm="1">
        <f t="array" ref="AE622">_xlfn.IFS('Formated Data'!$Q622="Central","Chris",'Formated Data'!$Q622="East","Erin",'Formated Data'!$Q622="South","Sam",'Formated Data'!$Q622="West","William")</f>
        <v>Erin</v>
      </c>
    </row>
    <row r="623" spans="1:31" ht="15.75" customHeight="1" x14ac:dyDescent="0.45">
      <c r="A623" s="5">
        <v>1894</v>
      </c>
      <c r="B623" s="5">
        <f>IF(COUNTIF($A$2:A623, A623) = 1, 1, 0)</f>
        <v>1</v>
      </c>
      <c r="C623" s="5" t="s">
        <v>2047</v>
      </c>
      <c r="D623" s="5" t="s">
        <v>123</v>
      </c>
      <c r="E623" s="6">
        <v>0</v>
      </c>
      <c r="F623" s="6" t="str">
        <f>IF(Table_1[[#This Row],[Discount]] &gt; 0, "After Discount", " No Discount")</f>
        <v xml:space="preserve"> No Discount</v>
      </c>
      <c r="G623" s="6">
        <v>300.98</v>
      </c>
      <c r="H623" s="6">
        <v>164.73</v>
      </c>
      <c r="I623" s="5" t="s">
        <v>119</v>
      </c>
      <c r="J623" s="5" t="s">
        <v>16</v>
      </c>
      <c r="K623" s="5" t="s">
        <v>29</v>
      </c>
      <c r="L623" s="5" t="s">
        <v>153</v>
      </c>
      <c r="M623" s="5" t="s">
        <v>152</v>
      </c>
      <c r="N623" s="5" t="s">
        <v>1030</v>
      </c>
      <c r="O623" s="6">
        <v>0.56000000000000005</v>
      </c>
      <c r="P623" s="5" t="s">
        <v>3</v>
      </c>
      <c r="Q623" s="5" t="s">
        <v>70</v>
      </c>
      <c r="R623" s="5" t="s">
        <v>147</v>
      </c>
      <c r="S623" s="5" t="s">
        <v>2045</v>
      </c>
      <c r="T623" s="5">
        <v>54915</v>
      </c>
      <c r="U623" s="8">
        <v>42059</v>
      </c>
      <c r="V623" s="29" t="str">
        <f>TEXT(Table_1[[#This Row],[Order Date]], "DDD")</f>
        <v>Tue</v>
      </c>
      <c r="W623" s="8">
        <v>42060</v>
      </c>
      <c r="X623" s="7">
        <f>Table_1[[#This Row],[Ship Date]]-Table_1[[#This Row],[Order Date]]</f>
        <v>1</v>
      </c>
      <c r="Y623" s="15">
        <v>2653.2914999999998</v>
      </c>
      <c r="Z623" s="5">
        <v>12</v>
      </c>
      <c r="AA623" s="15">
        <v>3845.35</v>
      </c>
      <c r="AB623" s="5">
        <v>91261</v>
      </c>
      <c r="AC623" s="5">
        <f>IF(COUNTIF($AB$2:AB623, AB623) = 1, 1, 0)</f>
        <v>1</v>
      </c>
      <c r="AD623" s="15">
        <f>'Formated Data'!$G623-'Formated Data'!$E623</f>
        <v>300.98</v>
      </c>
      <c r="AE623" s="5" t="str" cm="1">
        <f t="array" ref="AE623">_xlfn.IFS('Formated Data'!$Q623="Central","Chris",'Formated Data'!$Q623="East","Erin",'Formated Data'!$Q623="South","Sam",'Formated Data'!$Q623="West","William")</f>
        <v>Chris</v>
      </c>
    </row>
    <row r="624" spans="1:31" ht="15.75" customHeight="1" x14ac:dyDescent="0.45">
      <c r="A624" s="5">
        <v>1894</v>
      </c>
      <c r="B624" s="5">
        <f>IF(COUNTIF($A$2:A624, A624) = 1, 1, 0)</f>
        <v>0</v>
      </c>
      <c r="C624" s="5" t="s">
        <v>2047</v>
      </c>
      <c r="D624" s="5" t="s">
        <v>123</v>
      </c>
      <c r="E624" s="6">
        <v>0.09</v>
      </c>
      <c r="F624" s="6" t="str">
        <f>IF(Table_1[[#This Row],[Discount]] &gt; 0, "After Discount", " No Discount")</f>
        <v>After Discount</v>
      </c>
      <c r="G624" s="6">
        <v>2.94</v>
      </c>
      <c r="H624" s="6">
        <v>0.96</v>
      </c>
      <c r="I624" s="5" t="s">
        <v>9</v>
      </c>
      <c r="J624" s="5" t="s">
        <v>16</v>
      </c>
      <c r="K624" s="5" t="s">
        <v>24</v>
      </c>
      <c r="L624" s="5" t="s">
        <v>79</v>
      </c>
      <c r="M624" s="5" t="s">
        <v>37</v>
      </c>
      <c r="N624" s="5" t="s">
        <v>1055</v>
      </c>
      <c r="O624" s="6">
        <v>0.57999999999999996</v>
      </c>
      <c r="P624" s="5" t="s">
        <v>3</v>
      </c>
      <c r="Q624" s="5" t="s">
        <v>70</v>
      </c>
      <c r="R624" s="5" t="s">
        <v>147</v>
      </c>
      <c r="S624" s="5" t="s">
        <v>2045</v>
      </c>
      <c r="T624" s="5">
        <v>54915</v>
      </c>
      <c r="U624" s="8">
        <v>42059</v>
      </c>
      <c r="V624" s="29" t="str">
        <f>TEXT(Table_1[[#This Row],[Order Date]], "DDD")</f>
        <v>Tue</v>
      </c>
      <c r="W624" s="8">
        <v>42061</v>
      </c>
      <c r="X624" s="7">
        <f>Table_1[[#This Row],[Ship Date]]-Table_1[[#This Row],[Order Date]]</f>
        <v>2</v>
      </c>
      <c r="Y624" s="15">
        <v>-1.84</v>
      </c>
      <c r="Z624" s="5">
        <v>1</v>
      </c>
      <c r="AA624" s="15">
        <v>3.77</v>
      </c>
      <c r="AB624" s="5">
        <v>91261</v>
      </c>
      <c r="AC624" s="5">
        <f>IF(COUNTIF($AB$2:AB624, AB624) = 1, 1, 0)</f>
        <v>0</v>
      </c>
      <c r="AD624" s="15">
        <f>'Formated Data'!$G624-'Formated Data'!$E624</f>
        <v>2.85</v>
      </c>
      <c r="AE624" s="5" t="str" cm="1">
        <f t="array" ref="AE624">_xlfn.IFS('Formated Data'!$Q624="Central","Chris",'Formated Data'!$Q624="East","Erin",'Formated Data'!$Q624="South","Sam",'Formated Data'!$Q624="West","William")</f>
        <v>Chris</v>
      </c>
    </row>
    <row r="625" spans="1:31" ht="15.75" customHeight="1" x14ac:dyDescent="0.45">
      <c r="A625" s="5">
        <v>1919</v>
      </c>
      <c r="B625" s="5">
        <f>IF(COUNTIF($A$2:A625, A625) = 1, 1, 0)</f>
        <v>1</v>
      </c>
      <c r="C625" s="5" t="s">
        <v>2323</v>
      </c>
      <c r="D625" s="5" t="s">
        <v>56</v>
      </c>
      <c r="E625" s="6">
        <v>0</v>
      </c>
      <c r="F625" s="6" t="str">
        <f>IF(Table_1[[#This Row],[Discount]] &gt; 0, "After Discount", " No Discount")</f>
        <v xml:space="preserve"> No Discount</v>
      </c>
      <c r="G625" s="6">
        <v>195.99</v>
      </c>
      <c r="H625" s="6">
        <v>8.99</v>
      </c>
      <c r="I625" s="5" t="s">
        <v>9</v>
      </c>
      <c r="J625" s="5" t="s">
        <v>16</v>
      </c>
      <c r="K625" s="5" t="s">
        <v>7</v>
      </c>
      <c r="L625" s="5" t="s">
        <v>6</v>
      </c>
      <c r="M625" s="5" t="s">
        <v>5</v>
      </c>
      <c r="N625" s="5" t="s">
        <v>4</v>
      </c>
      <c r="O625" s="6">
        <v>0.6</v>
      </c>
      <c r="P625" s="5" t="s">
        <v>3</v>
      </c>
      <c r="Q625" s="5" t="s">
        <v>21</v>
      </c>
      <c r="R625" s="5" t="s">
        <v>206</v>
      </c>
      <c r="S625" s="5" t="s">
        <v>2322</v>
      </c>
      <c r="T625" s="5">
        <v>71603</v>
      </c>
      <c r="U625" s="8">
        <v>42059</v>
      </c>
      <c r="V625" s="29" t="str">
        <f>TEXT(Table_1[[#This Row],[Order Date]], "DDD")</f>
        <v>Tue</v>
      </c>
      <c r="W625" s="8">
        <v>42060</v>
      </c>
      <c r="X625" s="7">
        <f>Table_1[[#This Row],[Ship Date]]-Table_1[[#This Row],[Order Date]]</f>
        <v>1</v>
      </c>
      <c r="Y625" s="15">
        <v>114.88200000000001</v>
      </c>
      <c r="Z625" s="5">
        <v>5</v>
      </c>
      <c r="AA625" s="15">
        <v>882.93</v>
      </c>
      <c r="AB625" s="5">
        <v>85896</v>
      </c>
      <c r="AC625" s="5">
        <f>IF(COUNTIF($AB$2:AB625, AB625) = 1, 1, 0)</f>
        <v>1</v>
      </c>
      <c r="AD625" s="15">
        <f>'Formated Data'!$G625-'Formated Data'!$E625</f>
        <v>195.99</v>
      </c>
      <c r="AE625" s="5" t="str" cm="1">
        <f t="array" ref="AE625">_xlfn.IFS('Formated Data'!$Q625="Central","Chris",'Formated Data'!$Q625="East","Erin",'Formated Data'!$Q625="South","Sam",'Formated Data'!$Q625="West","William")</f>
        <v>Sam</v>
      </c>
    </row>
    <row r="626" spans="1:31" ht="15.75" customHeight="1" x14ac:dyDescent="0.45">
      <c r="A626" s="5">
        <v>1127</v>
      </c>
      <c r="B626" s="5">
        <f>IF(COUNTIF($A$2:A626, A626) = 1, 1, 0)</f>
        <v>1</v>
      </c>
      <c r="C626" s="5" t="s">
        <v>255</v>
      </c>
      <c r="D626" s="5" t="s">
        <v>72</v>
      </c>
      <c r="E626" s="6">
        <v>0.02</v>
      </c>
      <c r="F626" s="6" t="str">
        <f>IF(Table_1[[#This Row],[Discount]] &gt; 0, "After Discount", " No Discount")</f>
        <v>After Discount</v>
      </c>
      <c r="G626" s="6">
        <v>4.0599999999999996</v>
      </c>
      <c r="H626" s="6">
        <v>6.89</v>
      </c>
      <c r="I626" s="5" t="s">
        <v>9</v>
      </c>
      <c r="J626" s="5" t="s">
        <v>8</v>
      </c>
      <c r="K626" s="5" t="s">
        <v>24</v>
      </c>
      <c r="L626" s="5" t="s">
        <v>45</v>
      </c>
      <c r="M626" s="5" t="s">
        <v>5</v>
      </c>
      <c r="N626" s="5" t="s">
        <v>323</v>
      </c>
      <c r="O626" s="6">
        <v>0.6</v>
      </c>
      <c r="P626" s="5" t="s">
        <v>3</v>
      </c>
      <c r="Q626" s="5" t="s">
        <v>70</v>
      </c>
      <c r="R626" s="5" t="s">
        <v>69</v>
      </c>
      <c r="S626" s="5" t="s">
        <v>253</v>
      </c>
      <c r="T626" s="5">
        <v>78852</v>
      </c>
      <c r="U626" s="8">
        <v>42059</v>
      </c>
      <c r="V626" s="29" t="str">
        <f>TEXT(Table_1[[#This Row],[Order Date]], "DDD")</f>
        <v>Tue</v>
      </c>
      <c r="W626" s="8">
        <v>42061</v>
      </c>
      <c r="X626" s="7">
        <f>Table_1[[#This Row],[Ship Date]]-Table_1[[#This Row],[Order Date]]</f>
        <v>2</v>
      </c>
      <c r="Y626" s="15">
        <v>-93.735200000000006</v>
      </c>
      <c r="Z626" s="5">
        <v>16</v>
      </c>
      <c r="AA626" s="15">
        <v>66.81</v>
      </c>
      <c r="AB626" s="5">
        <v>87221</v>
      </c>
      <c r="AC626" s="5">
        <f>IF(COUNTIF($AB$2:AB626, AB626) = 1, 1, 0)</f>
        <v>1</v>
      </c>
      <c r="AD626" s="15">
        <f>'Formated Data'!$G626-'Formated Data'!$E626</f>
        <v>4.04</v>
      </c>
      <c r="AE626" s="5" t="str" cm="1">
        <f t="array" ref="AE626">_xlfn.IFS('Formated Data'!$Q626="Central","Chris",'Formated Data'!$Q626="East","Erin",'Formated Data'!$Q626="South","Sam",'Formated Data'!$Q626="West","William")</f>
        <v>Chris</v>
      </c>
    </row>
    <row r="627" spans="1:31" ht="15.75" customHeight="1" x14ac:dyDescent="0.45">
      <c r="A627" s="5">
        <v>961</v>
      </c>
      <c r="B627" s="5">
        <f>IF(COUNTIF($A$2:A627, A627) = 1, 1, 0)</f>
        <v>1</v>
      </c>
      <c r="C627" s="5" t="s">
        <v>2321</v>
      </c>
      <c r="D627" s="5" t="s">
        <v>10</v>
      </c>
      <c r="E627" s="6">
        <v>0.05</v>
      </c>
      <c r="F627" s="6" t="str">
        <f>IF(Table_1[[#This Row],[Discount]] &gt; 0, "After Discount", " No Discount")</f>
        <v>After Discount</v>
      </c>
      <c r="G627" s="6">
        <v>124.49</v>
      </c>
      <c r="H627" s="6">
        <v>51.94</v>
      </c>
      <c r="I627" s="5" t="s">
        <v>119</v>
      </c>
      <c r="J627" s="5" t="s">
        <v>16</v>
      </c>
      <c r="K627" s="5" t="s">
        <v>29</v>
      </c>
      <c r="L627" s="5" t="s">
        <v>165</v>
      </c>
      <c r="M627" s="5" t="s">
        <v>117</v>
      </c>
      <c r="N627" s="5" t="s">
        <v>173</v>
      </c>
      <c r="O627" s="6">
        <v>0.63</v>
      </c>
      <c r="P627" s="5" t="s">
        <v>3</v>
      </c>
      <c r="Q627" s="5" t="s">
        <v>48</v>
      </c>
      <c r="R627" s="5" t="s">
        <v>54</v>
      </c>
      <c r="S627" s="5" t="s">
        <v>2320</v>
      </c>
      <c r="T627" s="5">
        <v>94061</v>
      </c>
      <c r="U627" s="8">
        <v>42059</v>
      </c>
      <c r="V627" s="29" t="str">
        <f>TEXT(Table_1[[#This Row],[Order Date]], "DDD")</f>
        <v>Tue</v>
      </c>
      <c r="W627" s="8">
        <v>42059</v>
      </c>
      <c r="X627" s="7">
        <f>Table_1[[#This Row],[Ship Date]]-Table_1[[#This Row],[Order Date]]</f>
        <v>0</v>
      </c>
      <c r="Y627" s="15">
        <v>-44.163600000000002</v>
      </c>
      <c r="Z627" s="5">
        <v>1</v>
      </c>
      <c r="AA627" s="15">
        <v>120.12</v>
      </c>
      <c r="AB627" s="5">
        <v>89402</v>
      </c>
      <c r="AC627" s="5">
        <f>IF(COUNTIF($AB$2:AB627, AB627) = 1, 1, 0)</f>
        <v>1</v>
      </c>
      <c r="AD627" s="15">
        <f>'Formated Data'!$G627-'Formated Data'!$E627</f>
        <v>124.44</v>
      </c>
      <c r="AE627" s="5" t="str" cm="1">
        <f t="array" ref="AE627">_xlfn.IFS('Formated Data'!$Q627="Central","Chris",'Formated Data'!$Q627="East","Erin",'Formated Data'!$Q627="South","Sam",'Formated Data'!$Q627="West","William")</f>
        <v>William</v>
      </c>
    </row>
    <row r="628" spans="1:31" ht="15.75" customHeight="1" x14ac:dyDescent="0.45">
      <c r="A628" s="5">
        <v>2398</v>
      </c>
      <c r="B628" s="5">
        <f>IF(COUNTIF($A$2:A628, A628) = 1, 1, 0)</f>
        <v>1</v>
      </c>
      <c r="C628" s="5" t="s">
        <v>2319</v>
      </c>
      <c r="D628" s="5" t="s">
        <v>10</v>
      </c>
      <c r="E628" s="6">
        <v>0.03</v>
      </c>
      <c r="F628" s="6" t="str">
        <f>IF(Table_1[[#This Row],[Discount]] &gt; 0, "After Discount", " No Discount")</f>
        <v>After Discount</v>
      </c>
      <c r="G628" s="6">
        <v>7.64</v>
      </c>
      <c r="H628" s="6">
        <v>5.83</v>
      </c>
      <c r="I628" s="5" t="s">
        <v>9</v>
      </c>
      <c r="J628" s="5" t="s">
        <v>39</v>
      </c>
      <c r="K628" s="5" t="s">
        <v>24</v>
      </c>
      <c r="L628" s="5" t="s">
        <v>38</v>
      </c>
      <c r="M628" s="5" t="s">
        <v>37</v>
      </c>
      <c r="N628" s="5" t="s">
        <v>402</v>
      </c>
      <c r="O628" s="6">
        <v>0.36</v>
      </c>
      <c r="P628" s="5" t="s">
        <v>3</v>
      </c>
      <c r="Q628" s="5" t="s">
        <v>70</v>
      </c>
      <c r="R628" s="5" t="s">
        <v>260</v>
      </c>
      <c r="S628" s="5" t="s">
        <v>2318</v>
      </c>
      <c r="T628" s="5">
        <v>60103</v>
      </c>
      <c r="U628" s="8">
        <v>42059</v>
      </c>
      <c r="V628" s="29" t="str">
        <f>TEXT(Table_1[[#This Row],[Order Date]], "DDD")</f>
        <v>Tue</v>
      </c>
      <c r="W628" s="8">
        <v>42061</v>
      </c>
      <c r="X628" s="7">
        <f>Table_1[[#This Row],[Ship Date]]-Table_1[[#This Row],[Order Date]]</f>
        <v>2</v>
      </c>
      <c r="Y628" s="15">
        <v>-15.090400000000001</v>
      </c>
      <c r="Z628" s="5">
        <v>12</v>
      </c>
      <c r="AA628" s="15">
        <v>96.86</v>
      </c>
      <c r="AB628" s="5">
        <v>86373</v>
      </c>
      <c r="AC628" s="5">
        <f>IF(COUNTIF($AB$2:AB628, AB628) = 1, 1, 0)</f>
        <v>1</v>
      </c>
      <c r="AD628" s="15">
        <f>'Formated Data'!$G628-'Formated Data'!$E628</f>
        <v>7.6099999999999994</v>
      </c>
      <c r="AE628" s="5" t="str" cm="1">
        <f t="array" ref="AE628">_xlfn.IFS('Formated Data'!$Q628="Central","Chris",'Formated Data'!$Q628="East","Erin",'Formated Data'!$Q628="South","Sam",'Formated Data'!$Q628="West","William")</f>
        <v>Chris</v>
      </c>
    </row>
    <row r="629" spans="1:31" ht="15.75" customHeight="1" x14ac:dyDescent="0.45">
      <c r="A629" s="5">
        <v>1193</v>
      </c>
      <c r="B629" s="5">
        <f>IF(COUNTIF($A$2:A629, A629) = 1, 1, 0)</f>
        <v>1</v>
      </c>
      <c r="C629" s="5" t="s">
        <v>107</v>
      </c>
      <c r="D629" s="5" t="s">
        <v>56</v>
      </c>
      <c r="E629" s="6">
        <v>0.05</v>
      </c>
      <c r="F629" s="6" t="str">
        <f>IF(Table_1[[#This Row],[Discount]] &gt; 0, "After Discount", " No Discount")</f>
        <v>After Discount</v>
      </c>
      <c r="G629" s="6">
        <v>52.4</v>
      </c>
      <c r="H629" s="6">
        <v>16.11</v>
      </c>
      <c r="I629" s="5" t="s">
        <v>9</v>
      </c>
      <c r="J629" s="5" t="s">
        <v>8</v>
      </c>
      <c r="K629" s="5" t="s">
        <v>24</v>
      </c>
      <c r="L629" s="5" t="s">
        <v>106</v>
      </c>
      <c r="M629" s="5" t="s">
        <v>5</v>
      </c>
      <c r="N629" s="5" t="s">
        <v>2314</v>
      </c>
      <c r="O629" s="6">
        <v>0.39</v>
      </c>
      <c r="P629" s="5" t="s">
        <v>3</v>
      </c>
      <c r="Q629" s="5" t="s">
        <v>2</v>
      </c>
      <c r="R629" s="5" t="s">
        <v>104</v>
      </c>
      <c r="S629" s="5" t="s">
        <v>103</v>
      </c>
      <c r="T629" s="5">
        <v>20016</v>
      </c>
      <c r="U629" s="8">
        <v>42060</v>
      </c>
      <c r="V629" s="29" t="str">
        <f>TEXT(Table_1[[#This Row],[Order Date]], "DDD")</f>
        <v>Wed</v>
      </c>
      <c r="W629" s="8">
        <v>42062</v>
      </c>
      <c r="X629" s="7">
        <f>Table_1[[#This Row],[Ship Date]]-Table_1[[#This Row],[Order Date]]</f>
        <v>2</v>
      </c>
      <c r="Y629" s="15">
        <v>592.52650000000006</v>
      </c>
      <c r="Z629" s="5">
        <v>85</v>
      </c>
      <c r="AA629" s="15">
        <v>4556.63</v>
      </c>
      <c r="AB629" s="5">
        <v>29350</v>
      </c>
      <c r="AC629" s="5">
        <f>IF(COUNTIF($AB$2:AB629, AB629) = 1, 1, 0)</f>
        <v>1</v>
      </c>
      <c r="AD629" s="15">
        <f>'Formated Data'!$G629-'Formated Data'!$E629</f>
        <v>52.35</v>
      </c>
      <c r="AE629" s="5" t="str" cm="1">
        <f t="array" ref="AE629">_xlfn.IFS('Formated Data'!$Q629="Central","Chris",'Formated Data'!$Q629="East","Erin",'Formated Data'!$Q629="South","Sam",'Formated Data'!$Q629="West","William")</f>
        <v>Erin</v>
      </c>
    </row>
    <row r="630" spans="1:31" ht="15.75" customHeight="1" x14ac:dyDescent="0.45">
      <c r="A630" s="5">
        <v>1193</v>
      </c>
      <c r="B630" s="5">
        <f>IF(COUNTIF($A$2:A630, A630) = 1, 1, 0)</f>
        <v>0</v>
      </c>
      <c r="C630" s="5" t="s">
        <v>107</v>
      </c>
      <c r="D630" s="5" t="s">
        <v>56</v>
      </c>
      <c r="E630" s="6">
        <v>0.05</v>
      </c>
      <c r="F630" s="6" t="str">
        <f>IF(Table_1[[#This Row],[Discount]] &gt; 0, "After Discount", " No Discount")</f>
        <v>After Discount</v>
      </c>
      <c r="G630" s="6">
        <v>36.549999999999997</v>
      </c>
      <c r="H630" s="6">
        <v>13.89</v>
      </c>
      <c r="I630" s="5" t="s">
        <v>17</v>
      </c>
      <c r="J630" s="5" t="s">
        <v>8</v>
      </c>
      <c r="K630" s="5" t="s">
        <v>24</v>
      </c>
      <c r="L630" s="5" t="s">
        <v>79</v>
      </c>
      <c r="M630" s="5" t="s">
        <v>37</v>
      </c>
      <c r="N630" s="5" t="s">
        <v>1753</v>
      </c>
      <c r="O630" s="6">
        <v>0.41</v>
      </c>
      <c r="P630" s="5" t="s">
        <v>3</v>
      </c>
      <c r="Q630" s="5" t="s">
        <v>2</v>
      </c>
      <c r="R630" s="5" t="s">
        <v>104</v>
      </c>
      <c r="S630" s="5" t="s">
        <v>103</v>
      </c>
      <c r="T630" s="5">
        <v>20016</v>
      </c>
      <c r="U630" s="8">
        <v>42060</v>
      </c>
      <c r="V630" s="29" t="str">
        <f>TEXT(Table_1[[#This Row],[Order Date]], "DDD")</f>
        <v>Wed</v>
      </c>
      <c r="W630" s="8">
        <v>42061</v>
      </c>
      <c r="X630" s="7">
        <f>Table_1[[#This Row],[Ship Date]]-Table_1[[#This Row],[Order Date]]</f>
        <v>1</v>
      </c>
      <c r="Y630" s="15">
        <v>232.8</v>
      </c>
      <c r="Z630" s="5">
        <v>83</v>
      </c>
      <c r="AA630" s="15">
        <v>2948.61</v>
      </c>
      <c r="AB630" s="5">
        <v>29350</v>
      </c>
      <c r="AC630" s="5">
        <f>IF(COUNTIF($AB$2:AB630, AB630) = 1, 1, 0)</f>
        <v>0</v>
      </c>
      <c r="AD630" s="15">
        <f>'Formated Data'!$G630-'Formated Data'!$E630</f>
        <v>36.5</v>
      </c>
      <c r="AE630" s="5" t="str" cm="1">
        <f t="array" ref="AE630">_xlfn.IFS('Formated Data'!$Q630="Central","Chris",'Formated Data'!$Q630="East","Erin",'Formated Data'!$Q630="South","Sam",'Formated Data'!$Q630="West","William")</f>
        <v>Erin</v>
      </c>
    </row>
    <row r="631" spans="1:31" ht="15.75" customHeight="1" x14ac:dyDescent="0.45">
      <c r="A631" s="5">
        <v>1199</v>
      </c>
      <c r="B631" s="5">
        <f>IF(COUNTIF($A$2:A631, A631) = 1, 1, 0)</f>
        <v>1</v>
      </c>
      <c r="C631" s="5" t="s">
        <v>2317</v>
      </c>
      <c r="D631" s="5" t="s">
        <v>56</v>
      </c>
      <c r="E631" s="6">
        <v>0.1</v>
      </c>
      <c r="F631" s="6" t="str">
        <f>IF(Table_1[[#This Row],[Discount]] &gt; 0, "After Discount", " No Discount")</f>
        <v>After Discount</v>
      </c>
      <c r="G631" s="6">
        <v>15.14</v>
      </c>
      <c r="H631" s="6">
        <v>4.53</v>
      </c>
      <c r="I631" s="5" t="s">
        <v>9</v>
      </c>
      <c r="J631" s="5" t="s">
        <v>8</v>
      </c>
      <c r="K631" s="5" t="s">
        <v>24</v>
      </c>
      <c r="L631" s="5" t="s">
        <v>23</v>
      </c>
      <c r="M631" s="5" t="s">
        <v>5</v>
      </c>
      <c r="N631" s="5" t="s">
        <v>1243</v>
      </c>
      <c r="O631" s="6">
        <v>0.81</v>
      </c>
      <c r="P631" s="5" t="s">
        <v>3</v>
      </c>
      <c r="Q631" s="5" t="s">
        <v>2</v>
      </c>
      <c r="R631" s="5" t="s">
        <v>142</v>
      </c>
      <c r="S631" s="5" t="s">
        <v>2316</v>
      </c>
      <c r="T631" s="5">
        <v>3060</v>
      </c>
      <c r="U631" s="8">
        <v>42060</v>
      </c>
      <c r="V631" s="29" t="str">
        <f>TEXT(Table_1[[#This Row],[Order Date]], "DDD")</f>
        <v>Wed</v>
      </c>
      <c r="W631" s="8">
        <v>42063</v>
      </c>
      <c r="X631" s="7">
        <f>Table_1[[#This Row],[Ship Date]]-Table_1[[#This Row],[Order Date]]</f>
        <v>3</v>
      </c>
      <c r="Y631" s="15">
        <v>-24.897600000000001</v>
      </c>
      <c r="Z631" s="5">
        <v>5</v>
      </c>
      <c r="AA631" s="15">
        <v>75.17</v>
      </c>
      <c r="AB631" s="5">
        <v>87585</v>
      </c>
      <c r="AC631" s="5">
        <f>IF(COUNTIF($AB$2:AB631, AB631) = 1, 1, 0)</f>
        <v>1</v>
      </c>
      <c r="AD631" s="15">
        <f>'Formated Data'!$G631-'Formated Data'!$E631</f>
        <v>15.040000000000001</v>
      </c>
      <c r="AE631" s="5" t="str" cm="1">
        <f t="array" ref="AE631">_xlfn.IFS('Formated Data'!$Q631="Central","Chris",'Formated Data'!$Q631="East","Erin",'Formated Data'!$Q631="South","Sam",'Formated Data'!$Q631="West","William")</f>
        <v>Erin</v>
      </c>
    </row>
    <row r="632" spans="1:31" ht="15.75" customHeight="1" x14ac:dyDescent="0.45">
      <c r="A632" s="5">
        <v>1200</v>
      </c>
      <c r="B632" s="5">
        <f>IF(COUNTIF($A$2:A632, A632) = 1, 1, 0)</f>
        <v>1</v>
      </c>
      <c r="C632" s="5" t="s">
        <v>2315</v>
      </c>
      <c r="D632" s="5" t="s">
        <v>56</v>
      </c>
      <c r="E632" s="6">
        <v>0.05</v>
      </c>
      <c r="F632" s="6" t="str">
        <f>IF(Table_1[[#This Row],[Discount]] &gt; 0, "After Discount", " No Discount")</f>
        <v>After Discount</v>
      </c>
      <c r="G632" s="6">
        <v>52.4</v>
      </c>
      <c r="H632" s="6">
        <v>16.11</v>
      </c>
      <c r="I632" s="5" t="s">
        <v>9</v>
      </c>
      <c r="J632" s="5" t="s">
        <v>8</v>
      </c>
      <c r="K632" s="5" t="s">
        <v>24</v>
      </c>
      <c r="L632" s="5" t="s">
        <v>106</v>
      </c>
      <c r="M632" s="5" t="s">
        <v>5</v>
      </c>
      <c r="N632" s="5" t="s">
        <v>2314</v>
      </c>
      <c r="O632" s="6">
        <v>0.39</v>
      </c>
      <c r="P632" s="5" t="s">
        <v>3</v>
      </c>
      <c r="Q632" s="5" t="s">
        <v>2</v>
      </c>
      <c r="R632" s="5" t="s">
        <v>236</v>
      </c>
      <c r="S632" s="5" t="s">
        <v>2313</v>
      </c>
      <c r="T632" s="5">
        <v>7407</v>
      </c>
      <c r="U632" s="8">
        <v>42060</v>
      </c>
      <c r="V632" s="29" t="str">
        <f>TEXT(Table_1[[#This Row],[Order Date]], "DDD")</f>
        <v>Wed</v>
      </c>
      <c r="W632" s="8">
        <v>42062</v>
      </c>
      <c r="X632" s="7">
        <f>Table_1[[#This Row],[Ship Date]]-Table_1[[#This Row],[Order Date]]</f>
        <v>2</v>
      </c>
      <c r="Y632" s="15">
        <v>776.77440000000001</v>
      </c>
      <c r="Z632" s="5">
        <v>21</v>
      </c>
      <c r="AA632" s="15">
        <v>1125.76</v>
      </c>
      <c r="AB632" s="5">
        <v>87585</v>
      </c>
      <c r="AC632" s="5">
        <f>IF(COUNTIF($AB$2:AB632, AB632) = 1, 1, 0)</f>
        <v>0</v>
      </c>
      <c r="AD632" s="15">
        <f>'Formated Data'!$G632-'Formated Data'!$E632</f>
        <v>52.35</v>
      </c>
      <c r="AE632" s="5" t="str" cm="1">
        <f t="array" ref="AE632">_xlfn.IFS('Formated Data'!$Q632="Central","Chris",'Formated Data'!$Q632="East","Erin",'Formated Data'!$Q632="South","Sam",'Formated Data'!$Q632="West","William")</f>
        <v>Erin</v>
      </c>
    </row>
    <row r="633" spans="1:31" ht="15.75" customHeight="1" x14ac:dyDescent="0.45">
      <c r="A633" s="5">
        <v>1202</v>
      </c>
      <c r="B633" s="5">
        <f>IF(COUNTIF($A$2:A633, A633) = 1, 1, 0)</f>
        <v>1</v>
      </c>
      <c r="C633" s="5" t="s">
        <v>2312</v>
      </c>
      <c r="D633" s="5" t="s">
        <v>56</v>
      </c>
      <c r="E633" s="6">
        <v>0.05</v>
      </c>
      <c r="F633" s="6" t="str">
        <f>IF(Table_1[[#This Row],[Discount]] &gt; 0, "After Discount", " No Discount")</f>
        <v>After Discount</v>
      </c>
      <c r="G633" s="6">
        <v>36.549999999999997</v>
      </c>
      <c r="H633" s="6">
        <v>13.89</v>
      </c>
      <c r="I633" s="5" t="s">
        <v>17</v>
      </c>
      <c r="J633" s="5" t="s">
        <v>8</v>
      </c>
      <c r="K633" s="5" t="s">
        <v>24</v>
      </c>
      <c r="L633" s="5" t="s">
        <v>79</v>
      </c>
      <c r="M633" s="5" t="s">
        <v>37</v>
      </c>
      <c r="N633" s="5" t="s">
        <v>1753</v>
      </c>
      <c r="O633" s="6">
        <v>0.41</v>
      </c>
      <c r="P633" s="5" t="s">
        <v>3</v>
      </c>
      <c r="Q633" s="5" t="s">
        <v>2</v>
      </c>
      <c r="R633" s="5" t="s">
        <v>236</v>
      </c>
      <c r="S633" s="5" t="s">
        <v>2311</v>
      </c>
      <c r="T633" s="5">
        <v>7079</v>
      </c>
      <c r="U633" s="8">
        <v>42060</v>
      </c>
      <c r="V633" s="29" t="str">
        <f>TEXT(Table_1[[#This Row],[Order Date]], "DDD")</f>
        <v>Wed</v>
      </c>
      <c r="W633" s="8">
        <v>42061</v>
      </c>
      <c r="X633" s="7">
        <f>Table_1[[#This Row],[Ship Date]]-Table_1[[#This Row],[Order Date]]</f>
        <v>1</v>
      </c>
      <c r="Y633" s="15">
        <v>344.54399999999998</v>
      </c>
      <c r="Z633" s="5">
        <v>21</v>
      </c>
      <c r="AA633" s="15">
        <v>746.03</v>
      </c>
      <c r="AB633" s="5">
        <v>87585</v>
      </c>
      <c r="AC633" s="5">
        <f>IF(COUNTIF($AB$2:AB633, AB633) = 1, 1, 0)</f>
        <v>0</v>
      </c>
      <c r="AD633" s="15">
        <f>'Formated Data'!$G633-'Formated Data'!$E633</f>
        <v>36.5</v>
      </c>
      <c r="AE633" s="5" t="str" cm="1">
        <f t="array" ref="AE633">_xlfn.IFS('Formated Data'!$Q633="Central","Chris",'Formated Data'!$Q633="East","Erin",'Formated Data'!$Q633="South","Sam",'Formated Data'!$Q633="West","William")</f>
        <v>Erin</v>
      </c>
    </row>
    <row r="634" spans="1:31" ht="15.75" customHeight="1" x14ac:dyDescent="0.45">
      <c r="A634" s="5">
        <v>2361</v>
      </c>
      <c r="B634" s="5">
        <f>IF(COUNTIF($A$2:A634, A634) = 1, 1, 0)</f>
        <v>1</v>
      </c>
      <c r="C634" s="5" t="s">
        <v>2310</v>
      </c>
      <c r="D634" s="5" t="s">
        <v>56</v>
      </c>
      <c r="E634" s="6">
        <v>0.06</v>
      </c>
      <c r="F634" s="6" t="str">
        <f>IF(Table_1[[#This Row],[Discount]] &gt; 0, "After Discount", " No Discount")</f>
        <v>After Discount</v>
      </c>
      <c r="G634" s="6">
        <v>8.33</v>
      </c>
      <c r="H634" s="6">
        <v>1.99</v>
      </c>
      <c r="I634" s="5" t="s">
        <v>9</v>
      </c>
      <c r="J634" s="5" t="s">
        <v>39</v>
      </c>
      <c r="K634" s="5" t="s">
        <v>7</v>
      </c>
      <c r="L634" s="5" t="s">
        <v>15</v>
      </c>
      <c r="M634" s="5" t="s">
        <v>50</v>
      </c>
      <c r="N634" s="5" t="s">
        <v>49</v>
      </c>
      <c r="O634" s="6">
        <v>0.52</v>
      </c>
      <c r="P634" s="5" t="s">
        <v>3</v>
      </c>
      <c r="Q634" s="5" t="s">
        <v>21</v>
      </c>
      <c r="R634" s="5" t="s">
        <v>75</v>
      </c>
      <c r="S634" s="5" t="s">
        <v>920</v>
      </c>
      <c r="T634" s="5">
        <v>32259</v>
      </c>
      <c r="U634" s="8">
        <v>42060</v>
      </c>
      <c r="V634" s="29" t="str">
        <f>TEXT(Table_1[[#This Row],[Order Date]], "DDD")</f>
        <v>Wed</v>
      </c>
      <c r="W634" s="8">
        <v>42061</v>
      </c>
      <c r="X634" s="7">
        <f>Table_1[[#This Row],[Ship Date]]-Table_1[[#This Row],[Order Date]]</f>
        <v>1</v>
      </c>
      <c r="Y634" s="15">
        <v>-344.82</v>
      </c>
      <c r="Z634" s="5">
        <v>1</v>
      </c>
      <c r="AA634" s="15">
        <v>8.49</v>
      </c>
      <c r="AB634" s="5">
        <v>88266</v>
      </c>
      <c r="AC634" s="5">
        <f>IF(COUNTIF($AB$2:AB634, AB634) = 1, 1, 0)</f>
        <v>1</v>
      </c>
      <c r="AD634" s="15">
        <f>'Formated Data'!$G634-'Formated Data'!$E634</f>
        <v>8.27</v>
      </c>
      <c r="AE634" s="5" t="str" cm="1">
        <f t="array" ref="AE634">_xlfn.IFS('Formated Data'!$Q634="Central","Chris",'Formated Data'!$Q634="East","Erin",'Formated Data'!$Q634="South","Sam",'Formated Data'!$Q634="West","William")</f>
        <v>Sam</v>
      </c>
    </row>
    <row r="635" spans="1:31" ht="15.75" customHeight="1" x14ac:dyDescent="0.45">
      <c r="A635" s="5">
        <v>851</v>
      </c>
      <c r="B635" s="5">
        <f>IF(COUNTIF($A$2:A635, A635) = 1, 1, 0)</f>
        <v>1</v>
      </c>
      <c r="C635" s="5" t="s">
        <v>1367</v>
      </c>
      <c r="D635" s="5" t="s">
        <v>30</v>
      </c>
      <c r="E635" s="6">
        <v>0.1</v>
      </c>
      <c r="F635" s="6" t="str">
        <f>IF(Table_1[[#This Row],[Discount]] &gt; 0, "After Discount", " No Discount")</f>
        <v>After Discount</v>
      </c>
      <c r="G635" s="6">
        <v>50.98</v>
      </c>
      <c r="H635" s="6">
        <v>22.24</v>
      </c>
      <c r="I635" s="5" t="s">
        <v>9</v>
      </c>
      <c r="J635" s="5" t="s">
        <v>39</v>
      </c>
      <c r="K635" s="5" t="s">
        <v>29</v>
      </c>
      <c r="L635" s="5" t="s">
        <v>28</v>
      </c>
      <c r="M635" s="5" t="s">
        <v>42</v>
      </c>
      <c r="N635" s="5" t="s">
        <v>2309</v>
      </c>
      <c r="O635" s="6">
        <v>0.55000000000000004</v>
      </c>
      <c r="P635" s="5" t="s">
        <v>3</v>
      </c>
      <c r="Q635" s="5" t="s">
        <v>48</v>
      </c>
      <c r="R635" s="5" t="s">
        <v>54</v>
      </c>
      <c r="S635" s="5" t="s">
        <v>1365</v>
      </c>
      <c r="T635" s="5">
        <v>91745</v>
      </c>
      <c r="U635" s="8">
        <v>42060</v>
      </c>
      <c r="V635" s="29" t="str">
        <f>TEXT(Table_1[[#This Row],[Order Date]], "DDD")</f>
        <v>Wed</v>
      </c>
      <c r="W635" s="8">
        <v>42062</v>
      </c>
      <c r="X635" s="7">
        <f>Table_1[[#This Row],[Ship Date]]-Table_1[[#This Row],[Order Date]]</f>
        <v>2</v>
      </c>
      <c r="Y635" s="15">
        <v>98.12</v>
      </c>
      <c r="Z635" s="5">
        <v>6</v>
      </c>
      <c r="AA635" s="15">
        <v>300.63</v>
      </c>
      <c r="AB635" s="5">
        <v>88568</v>
      </c>
      <c r="AC635" s="5">
        <f>IF(COUNTIF($AB$2:AB635, AB635) = 1, 1, 0)</f>
        <v>1</v>
      </c>
      <c r="AD635" s="15">
        <f>'Formated Data'!$G635-'Formated Data'!$E635</f>
        <v>50.879999999999995</v>
      </c>
      <c r="AE635" s="5" t="str" cm="1">
        <f t="array" ref="AE635">_xlfn.IFS('Formated Data'!$Q635="Central","Chris",'Formated Data'!$Q635="East","Erin",'Formated Data'!$Q635="South","Sam",'Formated Data'!$Q635="West","William")</f>
        <v>William</v>
      </c>
    </row>
    <row r="636" spans="1:31" ht="15.75" customHeight="1" x14ac:dyDescent="0.45">
      <c r="A636" s="5">
        <v>2980</v>
      </c>
      <c r="B636" s="5">
        <f>IF(COUNTIF($A$2:A636, A636) = 1, 1, 0)</f>
        <v>0</v>
      </c>
      <c r="C636" s="5" t="s">
        <v>755</v>
      </c>
      <c r="D636" s="5" t="s">
        <v>72</v>
      </c>
      <c r="E636" s="6">
        <v>7.0000000000000007E-2</v>
      </c>
      <c r="F636" s="6" t="str">
        <f>IF(Table_1[[#This Row],[Discount]] &gt; 0, "After Discount", " No Discount")</f>
        <v>After Discount</v>
      </c>
      <c r="G636" s="6">
        <v>2.61</v>
      </c>
      <c r="H636" s="6">
        <v>0.5</v>
      </c>
      <c r="I636" s="5" t="s">
        <v>9</v>
      </c>
      <c r="J636" s="5" t="s">
        <v>39</v>
      </c>
      <c r="K636" s="5" t="s">
        <v>24</v>
      </c>
      <c r="L636" s="5" t="s">
        <v>144</v>
      </c>
      <c r="M636" s="5" t="s">
        <v>5</v>
      </c>
      <c r="N636" s="5" t="s">
        <v>449</v>
      </c>
      <c r="O636" s="6">
        <v>0.39</v>
      </c>
      <c r="P636" s="5" t="s">
        <v>3</v>
      </c>
      <c r="Q636" s="5" t="s">
        <v>2</v>
      </c>
      <c r="R636" s="5" t="s">
        <v>13</v>
      </c>
      <c r="S636" s="5" t="s">
        <v>753</v>
      </c>
      <c r="T636" s="5">
        <v>44870</v>
      </c>
      <c r="U636" s="8">
        <v>42060</v>
      </c>
      <c r="V636" s="29" t="str">
        <f>TEXT(Table_1[[#This Row],[Order Date]], "DDD")</f>
        <v>Wed</v>
      </c>
      <c r="W636" s="8">
        <v>42062</v>
      </c>
      <c r="X636" s="7">
        <f>Table_1[[#This Row],[Ship Date]]-Table_1[[#This Row],[Order Date]]</f>
        <v>2</v>
      </c>
      <c r="Y636" s="15">
        <v>10.798500000000001</v>
      </c>
      <c r="Z636" s="5">
        <v>6</v>
      </c>
      <c r="AA636" s="15">
        <v>15.65</v>
      </c>
      <c r="AB636" s="5">
        <v>86547</v>
      </c>
      <c r="AC636" s="5">
        <f>IF(COUNTIF($AB$2:AB636, AB636) = 1, 1, 0)</f>
        <v>1</v>
      </c>
      <c r="AD636" s="15">
        <f>'Formated Data'!$G636-'Formated Data'!$E636</f>
        <v>2.54</v>
      </c>
      <c r="AE636" s="5" t="str" cm="1">
        <f t="array" ref="AE636">_xlfn.IFS('Formated Data'!$Q636="Central","Chris",'Formated Data'!$Q636="East","Erin",'Formated Data'!$Q636="South","Sam",'Formated Data'!$Q636="West","William")</f>
        <v>Erin</v>
      </c>
    </row>
    <row r="637" spans="1:31" ht="15.75" customHeight="1" x14ac:dyDescent="0.45">
      <c r="A637" s="5">
        <v>868</v>
      </c>
      <c r="B637" s="5">
        <f>IF(COUNTIF($A$2:A637, A637) = 1, 1, 0)</f>
        <v>1</v>
      </c>
      <c r="C637" s="5" t="s">
        <v>2196</v>
      </c>
      <c r="D637" s="5" t="s">
        <v>10</v>
      </c>
      <c r="E637" s="6">
        <v>0.04</v>
      </c>
      <c r="F637" s="6" t="str">
        <f>IF(Table_1[[#This Row],[Discount]] &gt; 0, "After Discount", " No Discount")</f>
        <v>After Discount</v>
      </c>
      <c r="G637" s="6">
        <v>29.18</v>
      </c>
      <c r="H637" s="6">
        <v>8.5500000000000007</v>
      </c>
      <c r="I637" s="5" t="s">
        <v>17</v>
      </c>
      <c r="J637" s="5" t="s">
        <v>39</v>
      </c>
      <c r="K637" s="5" t="s">
        <v>29</v>
      </c>
      <c r="L637" s="5" t="s">
        <v>28</v>
      </c>
      <c r="M637" s="5" t="s">
        <v>5</v>
      </c>
      <c r="N637" s="5" t="s">
        <v>2308</v>
      </c>
      <c r="O637" s="6">
        <v>0.42</v>
      </c>
      <c r="P637" s="5" t="s">
        <v>3</v>
      </c>
      <c r="Q637" s="5" t="s">
        <v>70</v>
      </c>
      <c r="R637" s="5" t="s">
        <v>87</v>
      </c>
      <c r="S637" s="5" t="s">
        <v>2194</v>
      </c>
      <c r="T637" s="5">
        <v>55126</v>
      </c>
      <c r="U637" s="8">
        <v>42060</v>
      </c>
      <c r="V637" s="29" t="str">
        <f>TEXT(Table_1[[#This Row],[Order Date]], "DDD")</f>
        <v>Wed</v>
      </c>
      <c r="W637" s="8">
        <v>42062</v>
      </c>
      <c r="X637" s="7">
        <f>Table_1[[#This Row],[Ship Date]]-Table_1[[#This Row],[Order Date]]</f>
        <v>2</v>
      </c>
      <c r="Y637" s="15">
        <v>201.7353</v>
      </c>
      <c r="Z637" s="5">
        <v>10</v>
      </c>
      <c r="AA637" s="15">
        <v>292.37</v>
      </c>
      <c r="AB637" s="5">
        <v>91194</v>
      </c>
      <c r="AC637" s="5">
        <f>IF(COUNTIF($AB$2:AB637, AB637) = 1, 1, 0)</f>
        <v>1</v>
      </c>
      <c r="AD637" s="15">
        <f>'Formated Data'!$G637-'Formated Data'!$E637</f>
        <v>29.14</v>
      </c>
      <c r="AE637" s="5" t="str" cm="1">
        <f t="array" ref="AE637">_xlfn.IFS('Formated Data'!$Q637="Central","Chris",'Formated Data'!$Q637="East","Erin",'Formated Data'!$Q637="South","Sam",'Formated Data'!$Q637="West","William")</f>
        <v>Chris</v>
      </c>
    </row>
    <row r="638" spans="1:31" ht="15.75" customHeight="1" x14ac:dyDescent="0.45">
      <c r="A638" s="5">
        <v>868</v>
      </c>
      <c r="B638" s="5">
        <f>IF(COUNTIF($A$2:A638, A638) = 1, 1, 0)</f>
        <v>0</v>
      </c>
      <c r="C638" s="5" t="s">
        <v>2196</v>
      </c>
      <c r="D638" s="5" t="s">
        <v>10</v>
      </c>
      <c r="E638" s="6">
        <v>0</v>
      </c>
      <c r="F638" s="6" t="str">
        <f>IF(Table_1[[#This Row],[Discount]] &gt; 0, "After Discount", " No Discount")</f>
        <v xml:space="preserve"> No Discount</v>
      </c>
      <c r="G638" s="6">
        <v>80.98</v>
      </c>
      <c r="H638" s="6">
        <v>35</v>
      </c>
      <c r="I638" s="5" t="s">
        <v>9</v>
      </c>
      <c r="J638" s="5" t="s">
        <v>39</v>
      </c>
      <c r="K638" s="5" t="s">
        <v>24</v>
      </c>
      <c r="L638" s="5" t="s">
        <v>23</v>
      </c>
      <c r="M638" s="5" t="s">
        <v>42</v>
      </c>
      <c r="N638" s="5" t="s">
        <v>2307</v>
      </c>
      <c r="O638" s="6">
        <v>0.83</v>
      </c>
      <c r="P638" s="5" t="s">
        <v>3</v>
      </c>
      <c r="Q638" s="5" t="s">
        <v>70</v>
      </c>
      <c r="R638" s="5" t="s">
        <v>87</v>
      </c>
      <c r="S638" s="5" t="s">
        <v>2194</v>
      </c>
      <c r="T638" s="5">
        <v>55126</v>
      </c>
      <c r="U638" s="8">
        <v>42060</v>
      </c>
      <c r="V638" s="29" t="str">
        <f>TEXT(Table_1[[#This Row],[Order Date]], "DDD")</f>
        <v>Wed</v>
      </c>
      <c r="W638" s="8">
        <v>42062</v>
      </c>
      <c r="X638" s="7">
        <f>Table_1[[#This Row],[Ship Date]]-Table_1[[#This Row],[Order Date]]</f>
        <v>2</v>
      </c>
      <c r="Y638" s="15">
        <v>-684.78</v>
      </c>
      <c r="Z638" s="5">
        <v>8</v>
      </c>
      <c r="AA638" s="15">
        <v>682.79</v>
      </c>
      <c r="AB638" s="5">
        <v>91194</v>
      </c>
      <c r="AC638" s="5">
        <f>IF(COUNTIF($AB$2:AB638, AB638) = 1, 1, 0)</f>
        <v>0</v>
      </c>
      <c r="AD638" s="15">
        <f>'Formated Data'!$G638-'Formated Data'!$E638</f>
        <v>80.98</v>
      </c>
      <c r="AE638" s="5" t="str" cm="1">
        <f t="array" ref="AE638">_xlfn.IFS('Formated Data'!$Q638="Central","Chris",'Formated Data'!$Q638="East","Erin",'Formated Data'!$Q638="South","Sam",'Formated Data'!$Q638="West","William")</f>
        <v>Chris</v>
      </c>
    </row>
    <row r="639" spans="1:31" ht="15.75" customHeight="1" x14ac:dyDescent="0.45">
      <c r="A639" s="5">
        <v>907</v>
      </c>
      <c r="B639" s="5">
        <f>IF(COUNTIF($A$2:A639, A639) = 1, 1, 0)</f>
        <v>1</v>
      </c>
      <c r="C639" s="5" t="s">
        <v>367</v>
      </c>
      <c r="D639" s="5" t="s">
        <v>123</v>
      </c>
      <c r="E639" s="6">
        <v>0.09</v>
      </c>
      <c r="F639" s="6" t="str">
        <f>IF(Table_1[[#This Row],[Discount]] &gt; 0, "After Discount", " No Discount")</f>
        <v>After Discount</v>
      </c>
      <c r="G639" s="6">
        <v>35.99</v>
      </c>
      <c r="H639" s="6">
        <v>5.99</v>
      </c>
      <c r="I639" s="5" t="s">
        <v>9</v>
      </c>
      <c r="J639" s="5" t="s">
        <v>16</v>
      </c>
      <c r="K639" s="5" t="s">
        <v>7</v>
      </c>
      <c r="L639" s="5" t="s">
        <v>6</v>
      </c>
      <c r="M639" s="5" t="s">
        <v>37</v>
      </c>
      <c r="N639" s="5" t="s">
        <v>540</v>
      </c>
      <c r="O639" s="6">
        <v>0.38</v>
      </c>
      <c r="P639" s="5" t="s">
        <v>3</v>
      </c>
      <c r="Q639" s="5" t="s">
        <v>21</v>
      </c>
      <c r="R639" s="5" t="s">
        <v>365</v>
      </c>
      <c r="S639" s="5" t="s">
        <v>364</v>
      </c>
      <c r="T639" s="5">
        <v>42420</v>
      </c>
      <c r="U639" s="8">
        <v>42061</v>
      </c>
      <c r="V639" s="29" t="str">
        <f>TEXT(Table_1[[#This Row],[Order Date]], "DDD")</f>
        <v>Thu</v>
      </c>
      <c r="W639" s="8">
        <v>42062</v>
      </c>
      <c r="X639" s="7">
        <f>Table_1[[#This Row],[Ship Date]]-Table_1[[#This Row],[Order Date]]</f>
        <v>1</v>
      </c>
      <c r="Y639" s="15">
        <v>114.3165</v>
      </c>
      <c r="Z639" s="5">
        <v>5</v>
      </c>
      <c r="AA639" s="15">
        <v>151.6</v>
      </c>
      <c r="AB639" s="5">
        <v>86459</v>
      </c>
      <c r="AC639" s="5">
        <f>IF(COUNTIF($AB$2:AB639, AB639) = 1, 1, 0)</f>
        <v>1</v>
      </c>
      <c r="AD639" s="15">
        <f>'Formated Data'!$G639-'Formated Data'!$E639</f>
        <v>35.9</v>
      </c>
      <c r="AE639" s="5" t="str" cm="1">
        <f t="array" ref="AE639">_xlfn.IFS('Formated Data'!$Q639="Central","Chris",'Formated Data'!$Q639="East","Erin",'Formated Data'!$Q639="South","Sam",'Formated Data'!$Q639="West","William")</f>
        <v>Sam</v>
      </c>
    </row>
    <row r="640" spans="1:31" ht="15.75" customHeight="1" x14ac:dyDescent="0.45">
      <c r="A640" s="5">
        <v>1639</v>
      </c>
      <c r="B640" s="5">
        <f>IF(COUNTIF($A$2:A640, A640) = 1, 1, 0)</f>
        <v>1</v>
      </c>
      <c r="C640" s="5" t="s">
        <v>2306</v>
      </c>
      <c r="D640" s="5" t="s">
        <v>123</v>
      </c>
      <c r="E640" s="6">
        <v>0.08</v>
      </c>
      <c r="F640" s="6" t="str">
        <f>IF(Table_1[[#This Row],[Discount]] &gt; 0, "After Discount", " No Discount")</f>
        <v>After Discount</v>
      </c>
      <c r="G640" s="6">
        <v>55.48</v>
      </c>
      <c r="H640" s="6">
        <v>6.79</v>
      </c>
      <c r="I640" s="5" t="s">
        <v>9</v>
      </c>
      <c r="J640" s="5" t="s">
        <v>16</v>
      </c>
      <c r="K640" s="5" t="s">
        <v>24</v>
      </c>
      <c r="L640" s="5" t="s">
        <v>38</v>
      </c>
      <c r="M640" s="5" t="s">
        <v>5</v>
      </c>
      <c r="N640" s="5" t="s">
        <v>2305</v>
      </c>
      <c r="O640" s="6">
        <v>0.37</v>
      </c>
      <c r="P640" s="5" t="s">
        <v>3</v>
      </c>
      <c r="Q640" s="5" t="s">
        <v>2</v>
      </c>
      <c r="R640" s="5" t="s">
        <v>109</v>
      </c>
      <c r="S640" s="5" t="s">
        <v>2304</v>
      </c>
      <c r="T640" s="5">
        <v>6901</v>
      </c>
      <c r="U640" s="8">
        <v>42061</v>
      </c>
      <c r="V640" s="29" t="str">
        <f>TEXT(Table_1[[#This Row],[Order Date]], "DDD")</f>
        <v>Thu</v>
      </c>
      <c r="W640" s="8">
        <v>42063</v>
      </c>
      <c r="X640" s="7">
        <f>Table_1[[#This Row],[Ship Date]]-Table_1[[#This Row],[Order Date]]</f>
        <v>2</v>
      </c>
      <c r="Y640" s="15">
        <v>147.75659999999999</v>
      </c>
      <c r="Z640" s="5">
        <v>4</v>
      </c>
      <c r="AA640" s="15">
        <v>214.14</v>
      </c>
      <c r="AB640" s="5">
        <v>89705</v>
      </c>
      <c r="AC640" s="5">
        <f>IF(COUNTIF($AB$2:AB640, AB640) = 1, 1, 0)</f>
        <v>1</v>
      </c>
      <c r="AD640" s="15">
        <f>'Formated Data'!$G640-'Formated Data'!$E640</f>
        <v>55.4</v>
      </c>
      <c r="AE640" s="5" t="str" cm="1">
        <f t="array" ref="AE640">_xlfn.IFS('Formated Data'!$Q640="Central","Chris",'Formated Data'!$Q640="East","Erin",'Formated Data'!$Q640="South","Sam",'Formated Data'!$Q640="West","William")</f>
        <v>Erin</v>
      </c>
    </row>
    <row r="641" spans="1:31" ht="15.75" customHeight="1" x14ac:dyDescent="0.45">
      <c r="A641" s="5">
        <v>2114</v>
      </c>
      <c r="B641" s="5">
        <f>IF(COUNTIF($A$2:A641, A641) = 1, 1, 0)</f>
        <v>1</v>
      </c>
      <c r="C641" s="5" t="s">
        <v>1475</v>
      </c>
      <c r="D641" s="5" t="s">
        <v>123</v>
      </c>
      <c r="E641" s="6">
        <v>7.0000000000000007E-2</v>
      </c>
      <c r="F641" s="6" t="str">
        <f>IF(Table_1[[#This Row],[Discount]] &gt; 0, "After Discount", " No Discount")</f>
        <v>After Discount</v>
      </c>
      <c r="G641" s="6">
        <v>226.67</v>
      </c>
      <c r="H641" s="6">
        <v>28.16</v>
      </c>
      <c r="I641" s="5" t="s">
        <v>119</v>
      </c>
      <c r="J641" s="5" t="s">
        <v>39</v>
      </c>
      <c r="K641" s="5" t="s">
        <v>29</v>
      </c>
      <c r="L641" s="5" t="s">
        <v>153</v>
      </c>
      <c r="M641" s="5" t="s">
        <v>152</v>
      </c>
      <c r="N641" s="5" t="s">
        <v>1602</v>
      </c>
      <c r="O641" s="6">
        <v>0.59</v>
      </c>
      <c r="P641" s="5" t="s">
        <v>3</v>
      </c>
      <c r="Q641" s="5" t="s">
        <v>21</v>
      </c>
      <c r="R641" s="5" t="s">
        <v>20</v>
      </c>
      <c r="S641" s="5" t="s">
        <v>225</v>
      </c>
      <c r="T641" s="5">
        <v>23518</v>
      </c>
      <c r="U641" s="8">
        <v>42061</v>
      </c>
      <c r="V641" s="29" t="str">
        <f>TEXT(Table_1[[#This Row],[Order Date]], "DDD")</f>
        <v>Thu</v>
      </c>
      <c r="W641" s="8">
        <v>42062</v>
      </c>
      <c r="X641" s="7">
        <f>Table_1[[#This Row],[Ship Date]]-Table_1[[#This Row],[Order Date]]</f>
        <v>1</v>
      </c>
      <c r="Y641" s="15">
        <v>53.114400000000003</v>
      </c>
      <c r="Z641" s="5">
        <v>1</v>
      </c>
      <c r="AA641" s="15">
        <v>255.83</v>
      </c>
      <c r="AB641" s="5">
        <v>88405</v>
      </c>
      <c r="AC641" s="5">
        <f>IF(COUNTIF($AB$2:AB641, AB641) = 1, 1, 0)</f>
        <v>1</v>
      </c>
      <c r="AD641" s="15">
        <f>'Formated Data'!$G641-'Formated Data'!$E641</f>
        <v>226.6</v>
      </c>
      <c r="AE641" s="5" t="str" cm="1">
        <f t="array" ref="AE641">_xlfn.IFS('Formated Data'!$Q641="Central","Chris",'Formated Data'!$Q641="East","Erin",'Formated Data'!$Q641="South","Sam",'Formated Data'!$Q641="West","William")</f>
        <v>Sam</v>
      </c>
    </row>
    <row r="642" spans="1:31" ht="15.75" customHeight="1" x14ac:dyDescent="0.45">
      <c r="A642" s="5">
        <v>2114</v>
      </c>
      <c r="B642" s="5">
        <f>IF(COUNTIF($A$2:A642, A642) = 1, 1, 0)</f>
        <v>0</v>
      </c>
      <c r="C642" s="5" t="s">
        <v>1475</v>
      </c>
      <c r="D642" s="5" t="s">
        <v>123</v>
      </c>
      <c r="E642" s="6">
        <v>0.08</v>
      </c>
      <c r="F642" s="6" t="str">
        <f>IF(Table_1[[#This Row],[Discount]] &gt; 0, "After Discount", " No Discount")</f>
        <v>After Discount</v>
      </c>
      <c r="G642" s="6">
        <v>20.98</v>
      </c>
      <c r="H642" s="6">
        <v>53.03</v>
      </c>
      <c r="I642" s="5" t="s">
        <v>119</v>
      </c>
      <c r="J642" s="5" t="s">
        <v>39</v>
      </c>
      <c r="K642" s="5" t="s">
        <v>24</v>
      </c>
      <c r="L642" s="5" t="s">
        <v>23</v>
      </c>
      <c r="M642" s="5" t="s">
        <v>152</v>
      </c>
      <c r="N642" s="5" t="s">
        <v>937</v>
      </c>
      <c r="O642" s="6">
        <v>0.78</v>
      </c>
      <c r="P642" s="5" t="s">
        <v>3</v>
      </c>
      <c r="Q642" s="5" t="s">
        <v>21</v>
      </c>
      <c r="R642" s="5" t="s">
        <v>20</v>
      </c>
      <c r="S642" s="5" t="s">
        <v>225</v>
      </c>
      <c r="T642" s="5">
        <v>23518</v>
      </c>
      <c r="U642" s="8">
        <v>42061</v>
      </c>
      <c r="V642" s="29" t="str">
        <f>TEXT(Table_1[[#This Row],[Order Date]], "DDD")</f>
        <v>Thu</v>
      </c>
      <c r="W642" s="8">
        <v>42063</v>
      </c>
      <c r="X642" s="7">
        <f>Table_1[[#This Row],[Ship Date]]-Table_1[[#This Row],[Order Date]]</f>
        <v>2</v>
      </c>
      <c r="Y642" s="15">
        <v>8.7420000000000009</v>
      </c>
      <c r="Z642" s="5">
        <v>20</v>
      </c>
      <c r="AA642" s="15">
        <v>421.18</v>
      </c>
      <c r="AB642" s="5">
        <v>88405</v>
      </c>
      <c r="AC642" s="5">
        <f>IF(COUNTIF($AB$2:AB642, AB642) = 1, 1, 0)</f>
        <v>0</v>
      </c>
      <c r="AD642" s="15">
        <f>'Formated Data'!$G642-'Formated Data'!$E642</f>
        <v>20.900000000000002</v>
      </c>
      <c r="AE642" s="5" t="str" cm="1">
        <f t="array" ref="AE642">_xlfn.IFS('Formated Data'!$Q642="Central","Chris",'Formated Data'!$Q642="East","Erin",'Formated Data'!$Q642="South","Sam",'Formated Data'!$Q642="West","William")</f>
        <v>Sam</v>
      </c>
    </row>
    <row r="643" spans="1:31" ht="15.75" customHeight="1" x14ac:dyDescent="0.45">
      <c r="A643" s="5">
        <v>2979</v>
      </c>
      <c r="B643" s="5">
        <f>IF(COUNTIF($A$2:A643, A643) = 1, 1, 0)</f>
        <v>0</v>
      </c>
      <c r="C643" s="5" t="s">
        <v>432</v>
      </c>
      <c r="D643" s="5" t="s">
        <v>123</v>
      </c>
      <c r="E643" s="6">
        <v>0.02</v>
      </c>
      <c r="F643" s="6" t="str">
        <f>IF(Table_1[[#This Row],[Discount]] &gt; 0, "After Discount", " No Discount")</f>
        <v>After Discount</v>
      </c>
      <c r="G643" s="6">
        <v>5.34</v>
      </c>
      <c r="H643" s="6">
        <v>2.99</v>
      </c>
      <c r="I643" s="5" t="s">
        <v>9</v>
      </c>
      <c r="J643" s="5" t="s">
        <v>39</v>
      </c>
      <c r="K643" s="5" t="s">
        <v>24</v>
      </c>
      <c r="L643" s="5" t="s">
        <v>106</v>
      </c>
      <c r="M643" s="5" t="s">
        <v>5</v>
      </c>
      <c r="N643" s="5" t="s">
        <v>1841</v>
      </c>
      <c r="O643" s="6">
        <v>0.38</v>
      </c>
      <c r="P643" s="5" t="s">
        <v>3</v>
      </c>
      <c r="Q643" s="5" t="s">
        <v>70</v>
      </c>
      <c r="R643" s="5" t="s">
        <v>430</v>
      </c>
      <c r="S643" s="5" t="s">
        <v>429</v>
      </c>
      <c r="T643" s="5">
        <v>58601</v>
      </c>
      <c r="U643" s="8">
        <v>42061</v>
      </c>
      <c r="V643" s="29" t="str">
        <f>TEXT(Table_1[[#This Row],[Order Date]], "DDD")</f>
        <v>Thu</v>
      </c>
      <c r="W643" s="8">
        <v>42063</v>
      </c>
      <c r="X643" s="7">
        <f>Table_1[[#This Row],[Ship Date]]-Table_1[[#This Row],[Order Date]]</f>
        <v>2</v>
      </c>
      <c r="Y643" s="15">
        <v>5.2954999999999997</v>
      </c>
      <c r="Z643" s="5">
        <v>6</v>
      </c>
      <c r="AA643" s="15">
        <v>34.729999999999997</v>
      </c>
      <c r="AB643" s="5">
        <v>86545</v>
      </c>
      <c r="AC643" s="5">
        <f>IF(COUNTIF($AB$2:AB643, AB643) = 1, 1, 0)</f>
        <v>1</v>
      </c>
      <c r="AD643" s="15">
        <f>'Formated Data'!$G643-'Formated Data'!$E643</f>
        <v>5.32</v>
      </c>
      <c r="AE643" s="5" t="str" cm="1">
        <f t="array" ref="AE643">_xlfn.IFS('Formated Data'!$Q643="Central","Chris",'Formated Data'!$Q643="East","Erin",'Formated Data'!$Q643="South","Sam",'Formated Data'!$Q643="West","William")</f>
        <v>Chris</v>
      </c>
    </row>
    <row r="644" spans="1:31" ht="15.75" customHeight="1" x14ac:dyDescent="0.45">
      <c r="A644" s="5">
        <v>2979</v>
      </c>
      <c r="B644" s="5">
        <f>IF(COUNTIF($A$2:A644, A644) = 1, 1, 0)</f>
        <v>0</v>
      </c>
      <c r="C644" s="5" t="s">
        <v>432</v>
      </c>
      <c r="D644" s="5" t="s">
        <v>123</v>
      </c>
      <c r="E644" s="6">
        <v>0.03</v>
      </c>
      <c r="F644" s="6" t="str">
        <f>IF(Table_1[[#This Row],[Discount]] &gt; 0, "After Discount", " No Discount")</f>
        <v>After Discount</v>
      </c>
      <c r="G644" s="6">
        <v>40.98</v>
      </c>
      <c r="H644" s="6">
        <v>7.47</v>
      </c>
      <c r="I644" s="5" t="s">
        <v>9</v>
      </c>
      <c r="J644" s="5" t="s">
        <v>39</v>
      </c>
      <c r="K644" s="5" t="s">
        <v>24</v>
      </c>
      <c r="L644" s="5" t="s">
        <v>106</v>
      </c>
      <c r="M644" s="5" t="s">
        <v>5</v>
      </c>
      <c r="N644" s="5" t="s">
        <v>2259</v>
      </c>
      <c r="O644" s="6">
        <v>0.37</v>
      </c>
      <c r="P644" s="5" t="s">
        <v>3</v>
      </c>
      <c r="Q644" s="5" t="s">
        <v>70</v>
      </c>
      <c r="R644" s="5" t="s">
        <v>430</v>
      </c>
      <c r="S644" s="5" t="s">
        <v>429</v>
      </c>
      <c r="T644" s="5">
        <v>58601</v>
      </c>
      <c r="U644" s="8">
        <v>42061</v>
      </c>
      <c r="V644" s="29" t="str">
        <f>TEXT(Table_1[[#This Row],[Order Date]], "DDD")</f>
        <v>Thu</v>
      </c>
      <c r="W644" s="8">
        <v>42062</v>
      </c>
      <c r="X644" s="7">
        <f>Table_1[[#This Row],[Ship Date]]-Table_1[[#This Row],[Order Date]]</f>
        <v>1</v>
      </c>
      <c r="Y644" s="15">
        <v>170.79570000000001</v>
      </c>
      <c r="Z644" s="5">
        <v>6</v>
      </c>
      <c r="AA644" s="15">
        <v>247.53</v>
      </c>
      <c r="AB644" s="5">
        <v>86545</v>
      </c>
      <c r="AC644" s="5">
        <f>IF(COUNTIF($AB$2:AB644, AB644) = 1, 1, 0)</f>
        <v>0</v>
      </c>
      <c r="AD644" s="15">
        <f>'Formated Data'!$G644-'Formated Data'!$E644</f>
        <v>40.949999999999996</v>
      </c>
      <c r="AE644" s="5" t="str" cm="1">
        <f t="array" ref="AE644">_xlfn.IFS('Formated Data'!$Q644="Central","Chris",'Formated Data'!$Q644="East","Erin",'Formated Data'!$Q644="South","Sam",'Formated Data'!$Q644="West","William")</f>
        <v>Chris</v>
      </c>
    </row>
    <row r="645" spans="1:31" ht="15.75" customHeight="1" x14ac:dyDescent="0.45">
      <c r="A645" s="5">
        <v>573</v>
      </c>
      <c r="B645" s="5">
        <f>IF(COUNTIF($A$2:A645, A645) = 1, 1, 0)</f>
        <v>1</v>
      </c>
      <c r="C645" s="5" t="s">
        <v>2126</v>
      </c>
      <c r="D645" s="5" t="s">
        <v>56</v>
      </c>
      <c r="E645" s="6">
        <v>0.08</v>
      </c>
      <c r="F645" s="6" t="str">
        <f>IF(Table_1[[#This Row],[Discount]] &gt; 0, "After Discount", " No Discount")</f>
        <v>After Discount</v>
      </c>
      <c r="G645" s="6">
        <v>415.88</v>
      </c>
      <c r="H645" s="6">
        <v>11.37</v>
      </c>
      <c r="I645" s="5" t="s">
        <v>9</v>
      </c>
      <c r="J645" s="5" t="s">
        <v>39</v>
      </c>
      <c r="K645" s="5" t="s">
        <v>24</v>
      </c>
      <c r="L645" s="5" t="s">
        <v>23</v>
      </c>
      <c r="M645" s="5" t="s">
        <v>5</v>
      </c>
      <c r="N645" s="5" t="s">
        <v>1332</v>
      </c>
      <c r="O645" s="6">
        <v>0.56999999999999995</v>
      </c>
      <c r="P645" s="5" t="s">
        <v>3</v>
      </c>
      <c r="Q645" s="5" t="s">
        <v>70</v>
      </c>
      <c r="R645" s="5" t="s">
        <v>260</v>
      </c>
      <c r="S645" s="5" t="s">
        <v>2124</v>
      </c>
      <c r="T645" s="5">
        <v>61554</v>
      </c>
      <c r="U645" s="8">
        <v>42061</v>
      </c>
      <c r="V645" s="29" t="str">
        <f>TEXT(Table_1[[#This Row],[Order Date]], "DDD")</f>
        <v>Thu</v>
      </c>
      <c r="W645" s="8">
        <v>42062</v>
      </c>
      <c r="X645" s="7">
        <f>Table_1[[#This Row],[Ship Date]]-Table_1[[#This Row],[Order Date]]</f>
        <v>1</v>
      </c>
      <c r="Y645" s="15">
        <v>-269.08440000000002</v>
      </c>
      <c r="Z645" s="5">
        <v>1</v>
      </c>
      <c r="AA645" s="15">
        <v>405.57</v>
      </c>
      <c r="AB645" s="5">
        <v>86556</v>
      </c>
      <c r="AC645" s="5">
        <f>IF(COUNTIF($AB$2:AB645, AB645) = 1, 1, 0)</f>
        <v>1</v>
      </c>
      <c r="AD645" s="15">
        <f>'Formated Data'!$G645-'Formated Data'!$E645</f>
        <v>415.8</v>
      </c>
      <c r="AE645" s="5" t="str" cm="1">
        <f t="array" ref="AE645">_xlfn.IFS('Formated Data'!$Q645="Central","Chris",'Formated Data'!$Q645="East","Erin",'Formated Data'!$Q645="South","Sam",'Formated Data'!$Q645="West","William")</f>
        <v>Chris</v>
      </c>
    </row>
    <row r="646" spans="1:31" ht="15.75" customHeight="1" x14ac:dyDescent="0.45">
      <c r="A646" s="5">
        <v>1665</v>
      </c>
      <c r="B646" s="5">
        <f>IF(COUNTIF($A$2:A646, A646) = 1, 1, 0)</f>
        <v>1</v>
      </c>
      <c r="C646" s="5" t="s">
        <v>2303</v>
      </c>
      <c r="D646" s="5" t="s">
        <v>56</v>
      </c>
      <c r="E646" s="6">
        <v>0.1</v>
      </c>
      <c r="F646" s="6" t="str">
        <f>IF(Table_1[[#This Row],[Discount]] &gt; 0, "After Discount", " No Discount")</f>
        <v>After Discount</v>
      </c>
      <c r="G646" s="6">
        <v>3.6</v>
      </c>
      <c r="H646" s="6">
        <v>2.2000000000000002</v>
      </c>
      <c r="I646" s="5" t="s">
        <v>9</v>
      </c>
      <c r="J646" s="5" t="s">
        <v>8</v>
      </c>
      <c r="K646" s="5" t="s">
        <v>24</v>
      </c>
      <c r="L646" s="5" t="s">
        <v>38</v>
      </c>
      <c r="M646" s="5" t="s">
        <v>37</v>
      </c>
      <c r="N646" s="5" t="s">
        <v>1358</v>
      </c>
      <c r="O646" s="6">
        <v>0.39</v>
      </c>
      <c r="P646" s="5" t="s">
        <v>3</v>
      </c>
      <c r="Q646" s="5" t="s">
        <v>48</v>
      </c>
      <c r="R646" s="5" t="s">
        <v>54</v>
      </c>
      <c r="S646" s="5" t="s">
        <v>2302</v>
      </c>
      <c r="T646" s="5">
        <v>92653</v>
      </c>
      <c r="U646" s="8">
        <v>42061</v>
      </c>
      <c r="V646" s="29" t="str">
        <f>TEXT(Table_1[[#This Row],[Order Date]], "DDD")</f>
        <v>Thu</v>
      </c>
      <c r="W646" s="8">
        <v>42062</v>
      </c>
      <c r="X646" s="7">
        <f>Table_1[[#This Row],[Ship Date]]-Table_1[[#This Row],[Order Date]]</f>
        <v>1</v>
      </c>
      <c r="Y646" s="15">
        <v>-8.2799999999999994</v>
      </c>
      <c r="Z646" s="5">
        <v>2</v>
      </c>
      <c r="AA646" s="15">
        <v>6.97</v>
      </c>
      <c r="AB646" s="5">
        <v>90678</v>
      </c>
      <c r="AC646" s="5">
        <f>IF(COUNTIF($AB$2:AB646, AB646) = 1, 1, 0)</f>
        <v>1</v>
      </c>
      <c r="AD646" s="15">
        <f>'Formated Data'!$G646-'Formated Data'!$E646</f>
        <v>3.5</v>
      </c>
      <c r="AE646" s="5" t="str" cm="1">
        <f t="array" ref="AE646">_xlfn.IFS('Formated Data'!$Q646="Central","Chris",'Formated Data'!$Q646="East","Erin",'Formated Data'!$Q646="South","Sam",'Formated Data'!$Q646="West","William")</f>
        <v>William</v>
      </c>
    </row>
    <row r="647" spans="1:31" ht="15.75" customHeight="1" x14ac:dyDescent="0.45">
      <c r="A647" s="5">
        <v>865</v>
      </c>
      <c r="B647" s="5">
        <f>IF(COUNTIF($A$2:A647, A647) = 1, 1, 0)</f>
        <v>1</v>
      </c>
      <c r="C647" s="5" t="s">
        <v>821</v>
      </c>
      <c r="D647" s="5" t="s">
        <v>30</v>
      </c>
      <c r="E647" s="6">
        <v>0.04</v>
      </c>
      <c r="F647" s="6" t="str">
        <f>IF(Table_1[[#This Row],[Discount]] &gt; 0, "After Discount", " No Discount")</f>
        <v>After Discount</v>
      </c>
      <c r="G647" s="6">
        <v>6.48</v>
      </c>
      <c r="H647" s="6">
        <v>5.16</v>
      </c>
      <c r="I647" s="5" t="s">
        <v>17</v>
      </c>
      <c r="J647" s="5" t="s">
        <v>39</v>
      </c>
      <c r="K647" s="5" t="s">
        <v>24</v>
      </c>
      <c r="L647" s="5" t="s">
        <v>38</v>
      </c>
      <c r="M647" s="5" t="s">
        <v>5</v>
      </c>
      <c r="N647" s="5" t="s">
        <v>2301</v>
      </c>
      <c r="O647" s="6">
        <v>0.37</v>
      </c>
      <c r="P647" s="5" t="s">
        <v>3</v>
      </c>
      <c r="Q647" s="5" t="s">
        <v>70</v>
      </c>
      <c r="R647" s="5" t="s">
        <v>172</v>
      </c>
      <c r="S647" s="5" t="s">
        <v>819</v>
      </c>
      <c r="T647" s="5">
        <v>46312</v>
      </c>
      <c r="U647" s="8">
        <v>42061</v>
      </c>
      <c r="V647" s="29" t="str">
        <f>TEXT(Table_1[[#This Row],[Order Date]], "DDD")</f>
        <v>Thu</v>
      </c>
      <c r="W647" s="8">
        <v>42065</v>
      </c>
      <c r="X647" s="7">
        <f>Table_1[[#This Row],[Ship Date]]-Table_1[[#This Row],[Order Date]]</f>
        <v>4</v>
      </c>
      <c r="Y647" s="15">
        <v>-11.1332</v>
      </c>
      <c r="Z647" s="5">
        <v>12</v>
      </c>
      <c r="AA647" s="15">
        <v>86.79</v>
      </c>
      <c r="AB647" s="5">
        <v>90675</v>
      </c>
      <c r="AC647" s="5">
        <f>IF(COUNTIF($AB$2:AB647, AB647) = 1, 1, 0)</f>
        <v>1</v>
      </c>
      <c r="AD647" s="15">
        <f>'Formated Data'!$G647-'Formated Data'!$E647</f>
        <v>6.44</v>
      </c>
      <c r="AE647" s="5" t="str" cm="1">
        <f t="array" ref="AE647">_xlfn.IFS('Formated Data'!$Q647="Central","Chris",'Formated Data'!$Q647="East","Erin",'Formated Data'!$Q647="South","Sam",'Formated Data'!$Q647="West","William")</f>
        <v>Chris</v>
      </c>
    </row>
    <row r="648" spans="1:31" ht="15.75" customHeight="1" x14ac:dyDescent="0.45">
      <c r="A648" s="5">
        <v>621</v>
      </c>
      <c r="B648" s="5">
        <f>IF(COUNTIF($A$2:A648, A648) = 1, 1, 0)</f>
        <v>1</v>
      </c>
      <c r="C648" s="5" t="s">
        <v>2300</v>
      </c>
      <c r="D648" s="5" t="s">
        <v>72</v>
      </c>
      <c r="E648" s="6">
        <v>0.1</v>
      </c>
      <c r="F648" s="6" t="str">
        <f>IF(Table_1[[#This Row],[Discount]] &gt; 0, "After Discount", " No Discount")</f>
        <v>After Discount</v>
      </c>
      <c r="G648" s="6">
        <v>6.88</v>
      </c>
      <c r="H648" s="6">
        <v>2</v>
      </c>
      <c r="I648" s="5" t="s">
        <v>9</v>
      </c>
      <c r="J648" s="5" t="s">
        <v>16</v>
      </c>
      <c r="K648" s="5" t="s">
        <v>24</v>
      </c>
      <c r="L648" s="5" t="s">
        <v>38</v>
      </c>
      <c r="M648" s="5" t="s">
        <v>37</v>
      </c>
      <c r="N648" s="5" t="s">
        <v>398</v>
      </c>
      <c r="O648" s="6">
        <v>0.39</v>
      </c>
      <c r="P648" s="5" t="s">
        <v>3</v>
      </c>
      <c r="Q648" s="5" t="s">
        <v>2</v>
      </c>
      <c r="R648" s="5" t="s">
        <v>109</v>
      </c>
      <c r="S648" s="5" t="s">
        <v>987</v>
      </c>
      <c r="T648" s="5">
        <v>6111</v>
      </c>
      <c r="U648" s="8">
        <v>42061</v>
      </c>
      <c r="V648" s="29" t="str">
        <f>TEXT(Table_1[[#This Row],[Order Date]], "DDD")</f>
        <v>Thu</v>
      </c>
      <c r="W648" s="8">
        <v>42062</v>
      </c>
      <c r="X648" s="7">
        <f>Table_1[[#This Row],[Ship Date]]-Table_1[[#This Row],[Order Date]]</f>
        <v>1</v>
      </c>
      <c r="Y648" s="15">
        <v>18.420000000000002</v>
      </c>
      <c r="Z648" s="5">
        <v>5</v>
      </c>
      <c r="AA648" s="15">
        <v>31.46</v>
      </c>
      <c r="AB648" s="5">
        <v>91432</v>
      </c>
      <c r="AC648" s="5">
        <f>IF(COUNTIF($AB$2:AB648, AB648) = 1, 1, 0)</f>
        <v>1</v>
      </c>
      <c r="AD648" s="15">
        <f>'Formated Data'!$G648-'Formated Data'!$E648</f>
        <v>6.78</v>
      </c>
      <c r="AE648" s="5" t="str" cm="1">
        <f t="array" ref="AE648">_xlfn.IFS('Formated Data'!$Q648="Central","Chris",'Formated Data'!$Q648="East","Erin",'Formated Data'!$Q648="South","Sam",'Formated Data'!$Q648="West","William")</f>
        <v>Erin</v>
      </c>
    </row>
    <row r="649" spans="1:31" ht="15.75" customHeight="1" x14ac:dyDescent="0.45">
      <c r="A649" s="5">
        <v>622</v>
      </c>
      <c r="B649" s="5">
        <f>IF(COUNTIF($A$2:A649, A649) = 1, 1, 0)</f>
        <v>1</v>
      </c>
      <c r="C649" s="5" t="s">
        <v>2299</v>
      </c>
      <c r="D649" s="5" t="s">
        <v>72</v>
      </c>
      <c r="E649" s="6">
        <v>0.06</v>
      </c>
      <c r="F649" s="6" t="str">
        <f>IF(Table_1[[#This Row],[Discount]] &gt; 0, "After Discount", " No Discount")</f>
        <v>After Discount</v>
      </c>
      <c r="G649" s="6">
        <v>195.99</v>
      </c>
      <c r="H649" s="6">
        <v>8.99</v>
      </c>
      <c r="I649" s="5" t="s">
        <v>9</v>
      </c>
      <c r="J649" s="5" t="s">
        <v>16</v>
      </c>
      <c r="K649" s="5" t="s">
        <v>7</v>
      </c>
      <c r="L649" s="5" t="s">
        <v>6</v>
      </c>
      <c r="M649" s="5" t="s">
        <v>5</v>
      </c>
      <c r="N649" s="5" t="s">
        <v>4</v>
      </c>
      <c r="O649" s="6">
        <v>0.6</v>
      </c>
      <c r="P649" s="5" t="s">
        <v>3</v>
      </c>
      <c r="Q649" s="5" t="s">
        <v>2</v>
      </c>
      <c r="R649" s="5" t="s">
        <v>244</v>
      </c>
      <c r="S649" s="5" t="s">
        <v>453</v>
      </c>
      <c r="T649" s="5">
        <v>4210</v>
      </c>
      <c r="U649" s="8">
        <v>42061</v>
      </c>
      <c r="V649" s="29" t="str">
        <f>TEXT(Table_1[[#This Row],[Order Date]], "DDD")</f>
        <v>Thu</v>
      </c>
      <c r="W649" s="8">
        <v>42063</v>
      </c>
      <c r="X649" s="7">
        <f>Table_1[[#This Row],[Ship Date]]-Table_1[[#This Row],[Order Date]]</f>
        <v>2</v>
      </c>
      <c r="Y649" s="15">
        <v>349.47</v>
      </c>
      <c r="Z649" s="5">
        <v>6</v>
      </c>
      <c r="AA649" s="15">
        <v>948.97</v>
      </c>
      <c r="AB649" s="5">
        <v>91432</v>
      </c>
      <c r="AC649" s="5">
        <f>IF(COUNTIF($AB$2:AB649, AB649) = 1, 1, 0)</f>
        <v>0</v>
      </c>
      <c r="AD649" s="15">
        <f>'Formated Data'!$G649-'Formated Data'!$E649</f>
        <v>195.93</v>
      </c>
      <c r="AE649" s="5" t="str" cm="1">
        <f t="array" ref="AE649">_xlfn.IFS('Formated Data'!$Q649="Central","Chris",'Formated Data'!$Q649="East","Erin",'Formated Data'!$Q649="South","Sam",'Formated Data'!$Q649="West","William")</f>
        <v>Erin</v>
      </c>
    </row>
    <row r="650" spans="1:31" ht="15.75" customHeight="1" x14ac:dyDescent="0.45">
      <c r="A650" s="5">
        <v>3063</v>
      </c>
      <c r="B650" s="5">
        <f>IF(COUNTIF($A$2:A650, A650) = 1, 1, 0)</f>
        <v>1</v>
      </c>
      <c r="C650" s="5" t="s">
        <v>885</v>
      </c>
      <c r="D650" s="5" t="s">
        <v>72</v>
      </c>
      <c r="E650" s="6">
        <v>7.0000000000000007E-2</v>
      </c>
      <c r="F650" s="6" t="str">
        <f>IF(Table_1[[#This Row],[Discount]] &gt; 0, "After Discount", " No Discount")</f>
        <v>After Discount</v>
      </c>
      <c r="G650" s="6">
        <v>8.33</v>
      </c>
      <c r="H650" s="6">
        <v>1.99</v>
      </c>
      <c r="I650" s="5" t="s">
        <v>9</v>
      </c>
      <c r="J650" s="5" t="s">
        <v>8</v>
      </c>
      <c r="K650" s="5" t="s">
        <v>7</v>
      </c>
      <c r="L650" s="5" t="s">
        <v>15</v>
      </c>
      <c r="M650" s="5" t="s">
        <v>50</v>
      </c>
      <c r="N650" s="5" t="s">
        <v>49</v>
      </c>
      <c r="O650" s="6">
        <v>0.52</v>
      </c>
      <c r="P650" s="5" t="s">
        <v>3</v>
      </c>
      <c r="Q650" s="5" t="s">
        <v>48</v>
      </c>
      <c r="R650" s="5" t="s">
        <v>103</v>
      </c>
      <c r="S650" s="5" t="s">
        <v>883</v>
      </c>
      <c r="T650" s="5">
        <v>98034</v>
      </c>
      <c r="U650" s="8">
        <v>42061</v>
      </c>
      <c r="V650" s="29" t="str">
        <f>TEXT(Table_1[[#This Row],[Order Date]], "DDD")</f>
        <v>Thu</v>
      </c>
      <c r="W650" s="8">
        <v>42063</v>
      </c>
      <c r="X650" s="7">
        <f>Table_1[[#This Row],[Ship Date]]-Table_1[[#This Row],[Order Date]]</f>
        <v>2</v>
      </c>
      <c r="Y650" s="15">
        <v>11.95</v>
      </c>
      <c r="Z650" s="5">
        <v>6</v>
      </c>
      <c r="AA650" s="15">
        <v>50.28</v>
      </c>
      <c r="AB650" s="5">
        <v>88447</v>
      </c>
      <c r="AC650" s="5">
        <f>IF(COUNTIF($AB$2:AB650, AB650) = 1, 1, 0)</f>
        <v>1</v>
      </c>
      <c r="AD650" s="15">
        <f>'Formated Data'!$G650-'Formated Data'!$E650</f>
        <v>8.26</v>
      </c>
      <c r="AE650" s="5" t="str" cm="1">
        <f t="array" ref="AE650">_xlfn.IFS('Formated Data'!$Q650="Central","Chris",'Formated Data'!$Q650="East","Erin",'Formated Data'!$Q650="South","Sam",'Formated Data'!$Q650="West","William")</f>
        <v>William</v>
      </c>
    </row>
    <row r="651" spans="1:31" ht="15.75" customHeight="1" x14ac:dyDescent="0.45">
      <c r="A651" s="5">
        <v>3063</v>
      </c>
      <c r="B651" s="5">
        <f>IF(COUNTIF($A$2:A651, A651) = 1, 1, 0)</f>
        <v>0</v>
      </c>
      <c r="C651" s="5" t="s">
        <v>885</v>
      </c>
      <c r="D651" s="5" t="s">
        <v>72</v>
      </c>
      <c r="E651" s="6">
        <v>0.03</v>
      </c>
      <c r="F651" s="6" t="str">
        <f>IF(Table_1[[#This Row],[Discount]] &gt; 0, "After Discount", " No Discount")</f>
        <v>After Discount</v>
      </c>
      <c r="G651" s="6">
        <v>499.99</v>
      </c>
      <c r="H651" s="6">
        <v>24.49</v>
      </c>
      <c r="I651" s="5" t="s">
        <v>9</v>
      </c>
      <c r="J651" s="5" t="s">
        <v>8</v>
      </c>
      <c r="K651" s="5" t="s">
        <v>7</v>
      </c>
      <c r="L651" s="5" t="s">
        <v>43</v>
      </c>
      <c r="M651" s="5" t="s">
        <v>42</v>
      </c>
      <c r="N651" s="5" t="s">
        <v>2298</v>
      </c>
      <c r="O651" s="6">
        <v>0.36</v>
      </c>
      <c r="P651" s="5" t="s">
        <v>3</v>
      </c>
      <c r="Q651" s="5" t="s">
        <v>48</v>
      </c>
      <c r="R651" s="5" t="s">
        <v>103</v>
      </c>
      <c r="S651" s="5" t="s">
        <v>883</v>
      </c>
      <c r="T651" s="5">
        <v>98034</v>
      </c>
      <c r="U651" s="8">
        <v>42061</v>
      </c>
      <c r="V651" s="29" t="str">
        <f>TEXT(Table_1[[#This Row],[Order Date]], "DDD")</f>
        <v>Thu</v>
      </c>
      <c r="W651" s="8">
        <v>42062</v>
      </c>
      <c r="X651" s="7">
        <f>Table_1[[#This Row],[Ship Date]]-Table_1[[#This Row],[Order Date]]</f>
        <v>1</v>
      </c>
      <c r="Y651" s="15">
        <v>1773.6105</v>
      </c>
      <c r="Z651" s="5">
        <v>5</v>
      </c>
      <c r="AA651" s="15">
        <v>2570.4499999999998</v>
      </c>
      <c r="AB651" s="5">
        <v>88447</v>
      </c>
      <c r="AC651" s="5">
        <f>IF(COUNTIF($AB$2:AB651, AB651) = 1, 1, 0)</f>
        <v>0</v>
      </c>
      <c r="AD651" s="15">
        <f>'Formated Data'!$G651-'Formated Data'!$E651</f>
        <v>499.96000000000004</v>
      </c>
      <c r="AE651" s="5" t="str" cm="1">
        <f t="array" ref="AE651">_xlfn.IFS('Formated Data'!$Q651="Central","Chris",'Formated Data'!$Q651="East","Erin",'Formated Data'!$Q651="South","Sam",'Formated Data'!$Q651="West","William")</f>
        <v>William</v>
      </c>
    </row>
    <row r="652" spans="1:31" ht="15.75" customHeight="1" x14ac:dyDescent="0.45">
      <c r="A652" s="5">
        <v>1916</v>
      </c>
      <c r="B652" s="5">
        <f>IF(COUNTIF($A$2:A652, A652) = 1, 1, 0)</f>
        <v>1</v>
      </c>
      <c r="C652" s="5" t="s">
        <v>1583</v>
      </c>
      <c r="D652" s="5" t="s">
        <v>123</v>
      </c>
      <c r="E652" s="6">
        <v>0.03</v>
      </c>
      <c r="F652" s="6" t="str">
        <f>IF(Table_1[[#This Row],[Discount]] &gt; 0, "After Discount", " No Discount")</f>
        <v>After Discount</v>
      </c>
      <c r="G652" s="6">
        <v>11.99</v>
      </c>
      <c r="H652" s="6">
        <v>5.99</v>
      </c>
      <c r="I652" s="5" t="s">
        <v>9</v>
      </c>
      <c r="J652" s="5" t="s">
        <v>16</v>
      </c>
      <c r="K652" s="5" t="s">
        <v>7</v>
      </c>
      <c r="L652" s="5" t="s">
        <v>118</v>
      </c>
      <c r="M652" s="5" t="s">
        <v>97</v>
      </c>
      <c r="N652" s="5" t="s">
        <v>2297</v>
      </c>
      <c r="O652" s="6">
        <v>0.36</v>
      </c>
      <c r="P652" s="5" t="s">
        <v>3</v>
      </c>
      <c r="Q652" s="5" t="s">
        <v>21</v>
      </c>
      <c r="R652" s="5" t="s">
        <v>206</v>
      </c>
      <c r="S652" s="5" t="s">
        <v>1582</v>
      </c>
      <c r="T652" s="5">
        <v>72209</v>
      </c>
      <c r="U652" s="8">
        <v>42062</v>
      </c>
      <c r="V652" s="29" t="str">
        <f>TEXT(Table_1[[#This Row],[Order Date]], "DDD")</f>
        <v>Fri</v>
      </c>
      <c r="W652" s="8">
        <v>42063</v>
      </c>
      <c r="X652" s="7">
        <f>Table_1[[#This Row],[Ship Date]]-Table_1[[#This Row],[Order Date]]</f>
        <v>1</v>
      </c>
      <c r="Y652" s="15">
        <v>-216.02979999999999</v>
      </c>
      <c r="Z652" s="5">
        <v>7</v>
      </c>
      <c r="AA652" s="15">
        <v>83.72</v>
      </c>
      <c r="AB652" s="5">
        <v>85893</v>
      </c>
      <c r="AC652" s="5">
        <f>IF(COUNTIF($AB$2:AB652, AB652) = 1, 1, 0)</f>
        <v>1</v>
      </c>
      <c r="AD652" s="15">
        <f>'Formated Data'!$G652-'Formated Data'!$E652</f>
        <v>11.96</v>
      </c>
      <c r="AE652" s="5" t="str" cm="1">
        <f t="array" ref="AE652">_xlfn.IFS('Formated Data'!$Q652="Central","Chris",'Formated Data'!$Q652="East","Erin",'Formated Data'!$Q652="South","Sam",'Formated Data'!$Q652="West","William")</f>
        <v>Sam</v>
      </c>
    </row>
    <row r="653" spans="1:31" ht="15.75" customHeight="1" x14ac:dyDescent="0.45">
      <c r="A653" s="5">
        <v>1005</v>
      </c>
      <c r="B653" s="5">
        <f>IF(COUNTIF($A$2:A653, A653) = 1, 1, 0)</f>
        <v>1</v>
      </c>
      <c r="C653" s="5" t="s">
        <v>2223</v>
      </c>
      <c r="D653" s="5" t="s">
        <v>56</v>
      </c>
      <c r="E653" s="6">
        <v>0.02</v>
      </c>
      <c r="F653" s="6" t="str">
        <f>IF(Table_1[[#This Row],[Discount]] &gt; 0, "After Discount", " No Discount")</f>
        <v>After Discount</v>
      </c>
      <c r="G653" s="6">
        <v>40.99</v>
      </c>
      <c r="H653" s="6">
        <v>17.48</v>
      </c>
      <c r="I653" s="5" t="s">
        <v>9</v>
      </c>
      <c r="J653" s="5" t="s">
        <v>51</v>
      </c>
      <c r="K653" s="5" t="s">
        <v>24</v>
      </c>
      <c r="L653" s="5" t="s">
        <v>38</v>
      </c>
      <c r="M653" s="5" t="s">
        <v>5</v>
      </c>
      <c r="N653" s="5" t="s">
        <v>1508</v>
      </c>
      <c r="O653" s="6">
        <v>0.36</v>
      </c>
      <c r="P653" s="5" t="s">
        <v>3</v>
      </c>
      <c r="Q653" s="5" t="s">
        <v>70</v>
      </c>
      <c r="R653" s="5" t="s">
        <v>260</v>
      </c>
      <c r="S653" s="5" t="s">
        <v>772</v>
      </c>
      <c r="T653" s="5">
        <v>60089</v>
      </c>
      <c r="U653" s="8">
        <v>42062</v>
      </c>
      <c r="V653" s="29" t="str">
        <f>TEXT(Table_1[[#This Row],[Order Date]], "DDD")</f>
        <v>Fri</v>
      </c>
      <c r="W653" s="8">
        <v>42063</v>
      </c>
      <c r="X653" s="7">
        <f>Table_1[[#This Row],[Ship Date]]-Table_1[[#This Row],[Order Date]]</f>
        <v>1</v>
      </c>
      <c r="Y653" s="15">
        <v>551.09280000000001</v>
      </c>
      <c r="Z653" s="5">
        <v>23</v>
      </c>
      <c r="AA653" s="15">
        <v>950.43</v>
      </c>
      <c r="AB653" s="5">
        <v>90044</v>
      </c>
      <c r="AC653" s="5">
        <f>IF(COUNTIF($AB$2:AB653, AB653) = 1, 1, 0)</f>
        <v>1</v>
      </c>
      <c r="AD653" s="15">
        <f>'Formated Data'!$G653-'Formated Data'!$E653</f>
        <v>40.97</v>
      </c>
      <c r="AE653" s="5" t="str" cm="1">
        <f t="array" ref="AE653">_xlfn.IFS('Formated Data'!$Q653="Central","Chris",'Formated Data'!$Q653="East","Erin",'Formated Data'!$Q653="South","Sam",'Formated Data'!$Q653="West","William")</f>
        <v>Chris</v>
      </c>
    </row>
    <row r="654" spans="1:31" ht="15.75" customHeight="1" x14ac:dyDescent="0.45">
      <c r="A654" s="5">
        <v>1044</v>
      </c>
      <c r="B654" s="5">
        <f>IF(COUNTIF($A$2:A654, A654) = 1, 1, 0)</f>
        <v>1</v>
      </c>
      <c r="C654" s="5" t="s">
        <v>457</v>
      </c>
      <c r="D654" s="5" t="s">
        <v>56</v>
      </c>
      <c r="E654" s="6">
        <v>0</v>
      </c>
      <c r="F654" s="6" t="str">
        <f>IF(Table_1[[#This Row],[Discount]] &gt; 0, "After Discount", " No Discount")</f>
        <v xml:space="preserve"> No Discount</v>
      </c>
      <c r="G654" s="6">
        <v>6.68</v>
      </c>
      <c r="H654" s="6">
        <v>5.66</v>
      </c>
      <c r="I654" s="5" t="s">
        <v>9</v>
      </c>
      <c r="J654" s="5" t="s">
        <v>16</v>
      </c>
      <c r="K654" s="5" t="s">
        <v>24</v>
      </c>
      <c r="L654" s="5" t="s">
        <v>38</v>
      </c>
      <c r="M654" s="5" t="s">
        <v>5</v>
      </c>
      <c r="N654" s="5" t="s">
        <v>2295</v>
      </c>
      <c r="O654" s="6">
        <v>0.37</v>
      </c>
      <c r="P654" s="5" t="s">
        <v>3</v>
      </c>
      <c r="Q654" s="5" t="s">
        <v>48</v>
      </c>
      <c r="R654" s="5" t="s">
        <v>54</v>
      </c>
      <c r="S654" s="5" t="s">
        <v>62</v>
      </c>
      <c r="T654" s="5">
        <v>90004</v>
      </c>
      <c r="U654" s="8">
        <v>42062</v>
      </c>
      <c r="V654" s="29" t="str">
        <f>TEXT(Table_1[[#This Row],[Order Date]], "DDD")</f>
        <v>Fri</v>
      </c>
      <c r="W654" s="8">
        <v>42063</v>
      </c>
      <c r="X654" s="7">
        <f>Table_1[[#This Row],[Ship Date]]-Table_1[[#This Row],[Order Date]]</f>
        <v>1</v>
      </c>
      <c r="Y654" s="15">
        <v>-76.94</v>
      </c>
      <c r="Z654" s="5">
        <v>90</v>
      </c>
      <c r="AA654" s="15">
        <v>617.4</v>
      </c>
      <c r="AB654" s="5">
        <v>47813</v>
      </c>
      <c r="AC654" s="5">
        <f>IF(COUNTIF($AB$2:AB654, AB654) = 1, 1, 0)</f>
        <v>1</v>
      </c>
      <c r="AD654" s="15">
        <f>'Formated Data'!$G654-'Formated Data'!$E654</f>
        <v>6.68</v>
      </c>
      <c r="AE654" s="5" t="str" cm="1">
        <f t="array" ref="AE654">_xlfn.IFS('Formated Data'!$Q654="Central","Chris",'Formated Data'!$Q654="East","Erin",'Formated Data'!$Q654="South","Sam",'Formated Data'!$Q654="West","William")</f>
        <v>William</v>
      </c>
    </row>
    <row r="655" spans="1:31" ht="15.75" customHeight="1" x14ac:dyDescent="0.45">
      <c r="A655" s="5">
        <v>1047</v>
      </c>
      <c r="B655" s="5">
        <f>IF(COUNTIF($A$2:A655, A655) = 1, 1, 0)</f>
        <v>1</v>
      </c>
      <c r="C655" s="5" t="s">
        <v>2296</v>
      </c>
      <c r="D655" s="5" t="s">
        <v>56</v>
      </c>
      <c r="E655" s="6">
        <v>0</v>
      </c>
      <c r="F655" s="6" t="str">
        <f>IF(Table_1[[#This Row],[Discount]] &gt; 0, "After Discount", " No Discount")</f>
        <v xml:space="preserve"> No Discount</v>
      </c>
      <c r="G655" s="6">
        <v>6.68</v>
      </c>
      <c r="H655" s="6">
        <v>5.66</v>
      </c>
      <c r="I655" s="5" t="s">
        <v>9</v>
      </c>
      <c r="J655" s="5" t="s">
        <v>16</v>
      </c>
      <c r="K655" s="5" t="s">
        <v>24</v>
      </c>
      <c r="L655" s="5" t="s">
        <v>38</v>
      </c>
      <c r="M655" s="5" t="s">
        <v>5</v>
      </c>
      <c r="N655" s="5" t="s">
        <v>2295</v>
      </c>
      <c r="O655" s="6">
        <v>0.37</v>
      </c>
      <c r="P655" s="5" t="s">
        <v>3</v>
      </c>
      <c r="Q655" s="5" t="s">
        <v>2</v>
      </c>
      <c r="R655" s="5" t="s">
        <v>240</v>
      </c>
      <c r="S655" s="5" t="s">
        <v>239</v>
      </c>
      <c r="T655" s="5">
        <v>2109</v>
      </c>
      <c r="U655" s="8">
        <v>42062</v>
      </c>
      <c r="V655" s="29" t="str">
        <f>TEXT(Table_1[[#This Row],[Order Date]], "DDD")</f>
        <v>Fri</v>
      </c>
      <c r="W655" s="8">
        <v>42063</v>
      </c>
      <c r="X655" s="7">
        <f>Table_1[[#This Row],[Ship Date]]-Table_1[[#This Row],[Order Date]]</f>
        <v>1</v>
      </c>
      <c r="Y655" s="15">
        <v>-40.008800000000001</v>
      </c>
      <c r="Z655" s="5">
        <v>23</v>
      </c>
      <c r="AA655" s="15">
        <v>157.78</v>
      </c>
      <c r="AB655" s="5">
        <v>89389</v>
      </c>
      <c r="AC655" s="5">
        <f>IF(COUNTIF($AB$2:AB655, AB655) = 1, 1, 0)</f>
        <v>1</v>
      </c>
      <c r="AD655" s="15">
        <f>'Formated Data'!$G655-'Formated Data'!$E655</f>
        <v>6.68</v>
      </c>
      <c r="AE655" s="5" t="str" cm="1">
        <f t="array" ref="AE655">_xlfn.IFS('Formated Data'!$Q655="Central","Chris",'Formated Data'!$Q655="East","Erin",'Formated Data'!$Q655="South","Sam",'Formated Data'!$Q655="West","William")</f>
        <v>Erin</v>
      </c>
    </row>
    <row r="656" spans="1:31" ht="15.75" customHeight="1" x14ac:dyDescent="0.45">
      <c r="A656" s="5">
        <v>751</v>
      </c>
      <c r="B656" s="5">
        <f>IF(COUNTIF($A$2:A656, A656) = 1, 1, 0)</f>
        <v>1</v>
      </c>
      <c r="C656" s="5" t="s">
        <v>2294</v>
      </c>
      <c r="D656" s="5" t="s">
        <v>30</v>
      </c>
      <c r="E656" s="6">
        <v>0.06</v>
      </c>
      <c r="F656" s="6" t="str">
        <f>IF(Table_1[[#This Row],[Discount]] &gt; 0, "After Discount", " No Discount")</f>
        <v>After Discount</v>
      </c>
      <c r="G656" s="6">
        <v>130.97999999999999</v>
      </c>
      <c r="H656" s="6">
        <v>54.74</v>
      </c>
      <c r="I656" s="5" t="s">
        <v>119</v>
      </c>
      <c r="J656" s="5" t="s">
        <v>39</v>
      </c>
      <c r="K656" s="5" t="s">
        <v>29</v>
      </c>
      <c r="L656" s="5" t="s">
        <v>130</v>
      </c>
      <c r="M656" s="5" t="s">
        <v>117</v>
      </c>
      <c r="N656" s="5" t="s">
        <v>380</v>
      </c>
      <c r="O656" s="6">
        <v>0.69</v>
      </c>
      <c r="P656" s="5" t="s">
        <v>3</v>
      </c>
      <c r="Q656" s="5" t="s">
        <v>21</v>
      </c>
      <c r="R656" s="5" t="s">
        <v>365</v>
      </c>
      <c r="S656" s="5" t="s">
        <v>760</v>
      </c>
      <c r="T656" s="5">
        <v>40324</v>
      </c>
      <c r="U656" s="8">
        <v>42062</v>
      </c>
      <c r="V656" s="29" t="str">
        <f>TEXT(Table_1[[#This Row],[Order Date]], "DDD")</f>
        <v>Fri</v>
      </c>
      <c r="W656" s="8">
        <v>42069</v>
      </c>
      <c r="X656" s="7">
        <f>Table_1[[#This Row],[Ship Date]]-Table_1[[#This Row],[Order Date]]</f>
        <v>7</v>
      </c>
      <c r="Y656" s="15">
        <v>14.76</v>
      </c>
      <c r="Z656" s="5">
        <v>3</v>
      </c>
      <c r="AA656" s="15">
        <v>411.64</v>
      </c>
      <c r="AB656" s="5">
        <v>91201</v>
      </c>
      <c r="AC656" s="5">
        <f>IF(COUNTIF($AB$2:AB656, AB656) = 1, 1, 0)</f>
        <v>1</v>
      </c>
      <c r="AD656" s="15">
        <f>'Formated Data'!$G656-'Formated Data'!$E656</f>
        <v>130.91999999999999</v>
      </c>
      <c r="AE656" s="5" t="str" cm="1">
        <f t="array" ref="AE656">_xlfn.IFS('Formated Data'!$Q656="Central","Chris",'Formated Data'!$Q656="East","Erin",'Formated Data'!$Q656="South","Sam",'Formated Data'!$Q656="West","William")</f>
        <v>Sam</v>
      </c>
    </row>
    <row r="657" spans="1:31" ht="15.75" customHeight="1" x14ac:dyDescent="0.45">
      <c r="A657" s="5">
        <v>1754</v>
      </c>
      <c r="B657" s="5">
        <f>IF(COUNTIF($A$2:A657, A657) = 1, 1, 0)</f>
        <v>1</v>
      </c>
      <c r="C657" s="5" t="s">
        <v>2292</v>
      </c>
      <c r="D657" s="5" t="s">
        <v>30</v>
      </c>
      <c r="E657" s="6">
        <v>0.04</v>
      </c>
      <c r="F657" s="6" t="str">
        <f>IF(Table_1[[#This Row],[Discount]] &gt; 0, "After Discount", " No Discount")</f>
        <v>After Discount</v>
      </c>
      <c r="G657" s="6">
        <v>8.5</v>
      </c>
      <c r="H657" s="6">
        <v>1.99</v>
      </c>
      <c r="I657" s="5" t="s">
        <v>9</v>
      </c>
      <c r="J657" s="5" t="s">
        <v>8</v>
      </c>
      <c r="K657" s="5" t="s">
        <v>7</v>
      </c>
      <c r="L657" s="5" t="s">
        <v>15</v>
      </c>
      <c r="M657" s="5" t="s">
        <v>50</v>
      </c>
      <c r="N657" s="5" t="s">
        <v>2270</v>
      </c>
      <c r="O657" s="6">
        <v>0.49</v>
      </c>
      <c r="P657" s="5" t="s">
        <v>3</v>
      </c>
      <c r="Q657" s="5" t="s">
        <v>48</v>
      </c>
      <c r="R657" s="5" t="s">
        <v>54</v>
      </c>
      <c r="S657" s="5" t="s">
        <v>2290</v>
      </c>
      <c r="T657" s="5">
        <v>90503</v>
      </c>
      <c r="U657" s="8">
        <v>42062</v>
      </c>
      <c r="V657" s="29" t="str">
        <f>TEXT(Table_1[[#This Row],[Order Date]], "DDD")</f>
        <v>Fri</v>
      </c>
      <c r="W657" s="8">
        <v>42063</v>
      </c>
      <c r="X657" s="7">
        <f>Table_1[[#This Row],[Ship Date]]-Table_1[[#This Row],[Order Date]]</f>
        <v>1</v>
      </c>
      <c r="Y657" s="15">
        <v>43.275199999999998</v>
      </c>
      <c r="Z657" s="5">
        <v>14</v>
      </c>
      <c r="AA657" s="15">
        <v>118.57</v>
      </c>
      <c r="AB657" s="5">
        <v>90178</v>
      </c>
      <c r="AC657" s="5">
        <f>IF(COUNTIF($AB$2:AB657, AB657) = 1, 1, 0)</f>
        <v>1</v>
      </c>
      <c r="AD657" s="15">
        <f>'Formated Data'!$G657-'Formated Data'!$E657</f>
        <v>8.4600000000000009</v>
      </c>
      <c r="AE657" s="5" t="str" cm="1">
        <f t="array" ref="AE657">_xlfn.IFS('Formated Data'!$Q657="Central","Chris",'Formated Data'!$Q657="East","Erin",'Formated Data'!$Q657="South","Sam",'Formated Data'!$Q657="West","William")</f>
        <v>William</v>
      </c>
    </row>
    <row r="658" spans="1:31" ht="15.75" customHeight="1" x14ac:dyDescent="0.45">
      <c r="A658" s="5">
        <v>1754</v>
      </c>
      <c r="B658" s="5">
        <f>IF(COUNTIF($A$2:A658, A658) = 1, 1, 0)</f>
        <v>0</v>
      </c>
      <c r="C658" s="5" t="s">
        <v>2292</v>
      </c>
      <c r="D658" s="5" t="s">
        <v>30</v>
      </c>
      <c r="E658" s="6">
        <v>0.1</v>
      </c>
      <c r="F658" s="6" t="str">
        <f>IF(Table_1[[#This Row],[Discount]] &gt; 0, "After Discount", " No Discount")</f>
        <v>After Discount</v>
      </c>
      <c r="G658" s="6">
        <v>15.99</v>
      </c>
      <c r="H658" s="6">
        <v>9.4</v>
      </c>
      <c r="I658" s="5" t="s">
        <v>9</v>
      </c>
      <c r="J658" s="5" t="s">
        <v>8</v>
      </c>
      <c r="K658" s="5" t="s">
        <v>7</v>
      </c>
      <c r="L658" s="5" t="s">
        <v>118</v>
      </c>
      <c r="M658" s="5" t="s">
        <v>5</v>
      </c>
      <c r="N658" s="5" t="s">
        <v>2293</v>
      </c>
      <c r="O658" s="6">
        <v>0.49</v>
      </c>
      <c r="P658" s="5" t="s">
        <v>3</v>
      </c>
      <c r="Q658" s="5" t="s">
        <v>48</v>
      </c>
      <c r="R658" s="5" t="s">
        <v>54</v>
      </c>
      <c r="S658" s="5" t="s">
        <v>2290</v>
      </c>
      <c r="T658" s="5">
        <v>90503</v>
      </c>
      <c r="U658" s="8">
        <v>42062</v>
      </c>
      <c r="V658" s="29" t="str">
        <f>TEXT(Table_1[[#This Row],[Order Date]], "DDD")</f>
        <v>Fri</v>
      </c>
      <c r="W658" s="8">
        <v>42062</v>
      </c>
      <c r="X658" s="7">
        <f>Table_1[[#This Row],[Ship Date]]-Table_1[[#This Row],[Order Date]]</f>
        <v>0</v>
      </c>
      <c r="Y658" s="15">
        <v>-36.214619999999996</v>
      </c>
      <c r="Z658" s="5">
        <v>5</v>
      </c>
      <c r="AA658" s="15">
        <v>79.47</v>
      </c>
      <c r="AB658" s="5">
        <v>90178</v>
      </c>
      <c r="AC658" s="5">
        <f>IF(COUNTIF($AB$2:AB658, AB658) = 1, 1, 0)</f>
        <v>0</v>
      </c>
      <c r="AD658" s="15">
        <f>'Formated Data'!$G658-'Formated Data'!$E658</f>
        <v>15.89</v>
      </c>
      <c r="AE658" s="5" t="str" cm="1">
        <f t="array" ref="AE658">_xlfn.IFS('Formated Data'!$Q658="Central","Chris",'Formated Data'!$Q658="East","Erin",'Formated Data'!$Q658="South","Sam",'Formated Data'!$Q658="West","William")</f>
        <v>William</v>
      </c>
    </row>
    <row r="659" spans="1:31" ht="15.75" customHeight="1" x14ac:dyDescent="0.45">
      <c r="A659" s="5">
        <v>1754</v>
      </c>
      <c r="B659" s="5">
        <f>IF(COUNTIF($A$2:A659, A659) = 1, 1, 0)</f>
        <v>0</v>
      </c>
      <c r="C659" s="5" t="s">
        <v>2292</v>
      </c>
      <c r="D659" s="5" t="s">
        <v>30</v>
      </c>
      <c r="E659" s="6">
        <v>0.09</v>
      </c>
      <c r="F659" s="6" t="str">
        <f>IF(Table_1[[#This Row],[Discount]] &gt; 0, "After Discount", " No Discount")</f>
        <v>After Discount</v>
      </c>
      <c r="G659" s="6">
        <v>95.99</v>
      </c>
      <c r="H659" s="6">
        <v>8.99</v>
      </c>
      <c r="I659" s="5" t="s">
        <v>9</v>
      </c>
      <c r="J659" s="5" t="s">
        <v>8</v>
      </c>
      <c r="K659" s="5" t="s">
        <v>7</v>
      </c>
      <c r="L659" s="5" t="s">
        <v>6</v>
      </c>
      <c r="M659" s="5" t="s">
        <v>5</v>
      </c>
      <c r="N659" s="5" t="s">
        <v>2291</v>
      </c>
      <c r="O659" s="6">
        <v>0.56999999999999995</v>
      </c>
      <c r="P659" s="5" t="s">
        <v>3</v>
      </c>
      <c r="Q659" s="5" t="s">
        <v>48</v>
      </c>
      <c r="R659" s="5" t="s">
        <v>54</v>
      </c>
      <c r="S659" s="5" t="s">
        <v>2290</v>
      </c>
      <c r="T659" s="5">
        <v>90503</v>
      </c>
      <c r="U659" s="8">
        <v>42062</v>
      </c>
      <c r="V659" s="29" t="str">
        <f>TEXT(Table_1[[#This Row],[Order Date]], "DDD")</f>
        <v>Fri</v>
      </c>
      <c r="W659" s="8">
        <v>42066</v>
      </c>
      <c r="X659" s="7">
        <f>Table_1[[#This Row],[Ship Date]]-Table_1[[#This Row],[Order Date]]</f>
        <v>4</v>
      </c>
      <c r="Y659" s="15">
        <v>7.0329600000000001</v>
      </c>
      <c r="Z659" s="5">
        <v>8</v>
      </c>
      <c r="AA659" s="15">
        <v>627.28</v>
      </c>
      <c r="AB659" s="5">
        <v>90178</v>
      </c>
      <c r="AC659" s="5">
        <f>IF(COUNTIF($AB$2:AB659, AB659) = 1, 1, 0)</f>
        <v>0</v>
      </c>
      <c r="AD659" s="15">
        <f>'Formated Data'!$G659-'Formated Data'!$E659</f>
        <v>95.899999999999991</v>
      </c>
      <c r="AE659" s="5" t="str" cm="1">
        <f t="array" ref="AE659">_xlfn.IFS('Formated Data'!$Q659="Central","Chris",'Formated Data'!$Q659="East","Erin",'Formated Data'!$Q659="South","Sam",'Formated Data'!$Q659="West","William")</f>
        <v>William</v>
      </c>
    </row>
    <row r="660" spans="1:31" ht="15.75" customHeight="1" x14ac:dyDescent="0.45">
      <c r="A660" s="5">
        <v>2466</v>
      </c>
      <c r="B660" s="5">
        <f>IF(COUNTIF($A$2:A660, A660) = 1, 1, 0)</f>
        <v>1</v>
      </c>
      <c r="C660" s="5" t="s">
        <v>2288</v>
      </c>
      <c r="D660" s="5" t="s">
        <v>72</v>
      </c>
      <c r="E660" s="6">
        <v>0.04</v>
      </c>
      <c r="F660" s="6" t="str">
        <f>IF(Table_1[[#This Row],[Discount]] &gt; 0, "After Discount", " No Discount")</f>
        <v>After Discount</v>
      </c>
      <c r="G660" s="6">
        <v>2.08</v>
      </c>
      <c r="H660" s="6">
        <v>1.49</v>
      </c>
      <c r="I660" s="5" t="s">
        <v>9</v>
      </c>
      <c r="J660" s="5" t="s">
        <v>39</v>
      </c>
      <c r="K660" s="5" t="s">
        <v>24</v>
      </c>
      <c r="L660" s="5" t="s">
        <v>106</v>
      </c>
      <c r="M660" s="5" t="s">
        <v>5</v>
      </c>
      <c r="N660" s="5" t="s">
        <v>964</v>
      </c>
      <c r="O660" s="6">
        <v>0.36</v>
      </c>
      <c r="P660" s="5" t="s">
        <v>3</v>
      </c>
      <c r="Q660" s="5" t="s">
        <v>70</v>
      </c>
      <c r="R660" s="5" t="s">
        <v>160</v>
      </c>
      <c r="S660" s="5" t="s">
        <v>2286</v>
      </c>
      <c r="T660" s="5">
        <v>49783</v>
      </c>
      <c r="U660" s="8">
        <v>42062</v>
      </c>
      <c r="V660" s="29" t="str">
        <f>TEXT(Table_1[[#This Row],[Order Date]], "DDD")</f>
        <v>Fri</v>
      </c>
      <c r="W660" s="8">
        <v>42063</v>
      </c>
      <c r="X660" s="7">
        <f>Table_1[[#This Row],[Ship Date]]-Table_1[[#This Row],[Order Date]]</f>
        <v>1</v>
      </c>
      <c r="Y660" s="15">
        <v>-3.71956</v>
      </c>
      <c r="Z660" s="5">
        <v>7</v>
      </c>
      <c r="AA660" s="15">
        <v>14.77</v>
      </c>
      <c r="AB660" s="5">
        <v>88136</v>
      </c>
      <c r="AC660" s="5">
        <f>IF(COUNTIF($AB$2:AB660, AB660) = 1, 1, 0)</f>
        <v>1</v>
      </c>
      <c r="AD660" s="15">
        <f>'Formated Data'!$G660-'Formated Data'!$E660</f>
        <v>2.04</v>
      </c>
      <c r="AE660" s="5" t="str" cm="1">
        <f t="array" ref="AE660">_xlfn.IFS('Formated Data'!$Q660="Central","Chris",'Formated Data'!$Q660="East","Erin",'Formated Data'!$Q660="South","Sam",'Formated Data'!$Q660="West","William")</f>
        <v>Chris</v>
      </c>
    </row>
    <row r="661" spans="1:31" ht="15.75" customHeight="1" x14ac:dyDescent="0.45">
      <c r="A661" s="5">
        <v>2466</v>
      </c>
      <c r="B661" s="5">
        <f>IF(COUNTIF($A$2:A661, A661) = 1, 1, 0)</f>
        <v>0</v>
      </c>
      <c r="C661" s="5" t="s">
        <v>2288</v>
      </c>
      <c r="D661" s="5" t="s">
        <v>72</v>
      </c>
      <c r="E661" s="6">
        <v>0.02</v>
      </c>
      <c r="F661" s="6" t="str">
        <f>IF(Table_1[[#This Row],[Discount]] &gt; 0, "After Discount", " No Discount")</f>
        <v>After Discount</v>
      </c>
      <c r="G661" s="6">
        <v>53.98</v>
      </c>
      <c r="H661" s="6">
        <v>5.5</v>
      </c>
      <c r="I661" s="5" t="s">
        <v>17</v>
      </c>
      <c r="J661" s="5" t="s">
        <v>39</v>
      </c>
      <c r="K661" s="5" t="s">
        <v>7</v>
      </c>
      <c r="L661" s="5" t="s">
        <v>15</v>
      </c>
      <c r="M661" s="5" t="s">
        <v>5</v>
      </c>
      <c r="N661" s="5" t="s">
        <v>2289</v>
      </c>
      <c r="O661" s="6">
        <v>0.62</v>
      </c>
      <c r="P661" s="5" t="s">
        <v>3</v>
      </c>
      <c r="Q661" s="5" t="s">
        <v>70</v>
      </c>
      <c r="R661" s="5" t="s">
        <v>160</v>
      </c>
      <c r="S661" s="5" t="s">
        <v>2286</v>
      </c>
      <c r="T661" s="5">
        <v>49783</v>
      </c>
      <c r="U661" s="8">
        <v>42062</v>
      </c>
      <c r="V661" s="29" t="str">
        <f>TEXT(Table_1[[#This Row],[Order Date]], "DDD")</f>
        <v>Fri</v>
      </c>
      <c r="W661" s="8">
        <v>42063</v>
      </c>
      <c r="X661" s="7">
        <f>Table_1[[#This Row],[Ship Date]]-Table_1[[#This Row],[Order Date]]</f>
        <v>1</v>
      </c>
      <c r="Y661" s="15">
        <v>101.97199999999999</v>
      </c>
      <c r="Z661" s="5">
        <v>8</v>
      </c>
      <c r="AA661" s="15">
        <v>438.33</v>
      </c>
      <c r="AB661" s="5">
        <v>88136</v>
      </c>
      <c r="AC661" s="5">
        <f>IF(COUNTIF($AB$2:AB661, AB661) = 1, 1, 0)</f>
        <v>0</v>
      </c>
      <c r="AD661" s="15">
        <f>'Formated Data'!$G661-'Formated Data'!$E661</f>
        <v>53.959999999999994</v>
      </c>
      <c r="AE661" s="5" t="str" cm="1">
        <f t="array" ref="AE661">_xlfn.IFS('Formated Data'!$Q661="Central","Chris",'Formated Data'!$Q661="East","Erin",'Formated Data'!$Q661="South","Sam",'Formated Data'!$Q661="West","William")</f>
        <v>Chris</v>
      </c>
    </row>
    <row r="662" spans="1:31" ht="15.75" customHeight="1" x14ac:dyDescent="0.45">
      <c r="A662" s="5">
        <v>2466</v>
      </c>
      <c r="B662" s="5">
        <f>IF(COUNTIF($A$2:A662, A662) = 1, 1, 0)</f>
        <v>0</v>
      </c>
      <c r="C662" s="5" t="s">
        <v>2288</v>
      </c>
      <c r="D662" s="5" t="s">
        <v>72</v>
      </c>
      <c r="E662" s="6">
        <v>0.05</v>
      </c>
      <c r="F662" s="6" t="str">
        <f>IF(Table_1[[#This Row],[Discount]] &gt; 0, "After Discount", " No Discount")</f>
        <v>After Discount</v>
      </c>
      <c r="G662" s="6">
        <v>4.9800000000000004</v>
      </c>
      <c r="H662" s="6">
        <v>5.0199999999999996</v>
      </c>
      <c r="I662" s="5" t="s">
        <v>9</v>
      </c>
      <c r="J662" s="5" t="s">
        <v>39</v>
      </c>
      <c r="K662" s="5" t="s">
        <v>24</v>
      </c>
      <c r="L662" s="5" t="s">
        <v>38</v>
      </c>
      <c r="M662" s="5" t="s">
        <v>5</v>
      </c>
      <c r="N662" s="5" t="s">
        <v>2287</v>
      </c>
      <c r="O662" s="6">
        <v>0.38</v>
      </c>
      <c r="P662" s="5" t="s">
        <v>3</v>
      </c>
      <c r="Q662" s="5" t="s">
        <v>70</v>
      </c>
      <c r="R662" s="5" t="s">
        <v>160</v>
      </c>
      <c r="S662" s="5" t="s">
        <v>2286</v>
      </c>
      <c r="T662" s="5">
        <v>49783</v>
      </c>
      <c r="U662" s="8">
        <v>42062</v>
      </c>
      <c r="V662" s="29" t="str">
        <f>TEXT(Table_1[[#This Row],[Order Date]], "DDD")</f>
        <v>Fri</v>
      </c>
      <c r="W662" s="8">
        <v>42062</v>
      </c>
      <c r="X662" s="7">
        <f>Table_1[[#This Row],[Ship Date]]-Table_1[[#This Row],[Order Date]]</f>
        <v>0</v>
      </c>
      <c r="Y662" s="15">
        <v>-16.634799999999998</v>
      </c>
      <c r="Z662" s="5">
        <v>7</v>
      </c>
      <c r="AA662" s="15">
        <v>38.11</v>
      </c>
      <c r="AB662" s="5">
        <v>88136</v>
      </c>
      <c r="AC662" s="5">
        <f>IF(COUNTIF($AB$2:AB662, AB662) = 1, 1, 0)</f>
        <v>0</v>
      </c>
      <c r="AD662" s="15">
        <f>'Formated Data'!$G662-'Formated Data'!$E662</f>
        <v>4.9300000000000006</v>
      </c>
      <c r="AE662" s="5" t="str" cm="1">
        <f t="array" ref="AE662">_xlfn.IFS('Formated Data'!$Q662="Central","Chris",'Formated Data'!$Q662="East","Erin",'Formated Data'!$Q662="South","Sam",'Formated Data'!$Q662="West","William")</f>
        <v>Chris</v>
      </c>
    </row>
    <row r="663" spans="1:31" ht="15.75" customHeight="1" x14ac:dyDescent="0.45">
      <c r="A663" s="5">
        <v>972</v>
      </c>
      <c r="B663" s="5">
        <f>IF(COUNTIF($A$2:A663, A663) = 1, 1, 0)</f>
        <v>1</v>
      </c>
      <c r="C663" s="5" t="s">
        <v>2285</v>
      </c>
      <c r="D663" s="5" t="s">
        <v>30</v>
      </c>
      <c r="E663" s="6">
        <v>0.03</v>
      </c>
      <c r="F663" s="6" t="str">
        <f>IF(Table_1[[#This Row],[Discount]] &gt; 0, "After Discount", " No Discount")</f>
        <v>After Discount</v>
      </c>
      <c r="G663" s="6">
        <v>284.98</v>
      </c>
      <c r="H663" s="6">
        <v>69.55</v>
      </c>
      <c r="I663" s="5" t="s">
        <v>119</v>
      </c>
      <c r="J663" s="5" t="s">
        <v>39</v>
      </c>
      <c r="K663" s="5" t="s">
        <v>29</v>
      </c>
      <c r="L663" s="5" t="s">
        <v>153</v>
      </c>
      <c r="M663" s="5" t="s">
        <v>152</v>
      </c>
      <c r="N663" s="5" t="s">
        <v>599</v>
      </c>
      <c r="O663" s="6">
        <v>0.6</v>
      </c>
      <c r="P663" s="5" t="s">
        <v>3</v>
      </c>
      <c r="Q663" s="5" t="s">
        <v>48</v>
      </c>
      <c r="R663" s="5" t="s">
        <v>54</v>
      </c>
      <c r="S663" s="5" t="s">
        <v>2283</v>
      </c>
      <c r="T663" s="5">
        <v>92503</v>
      </c>
      <c r="U663" s="8">
        <v>42063</v>
      </c>
      <c r="V663" s="29" t="str">
        <f>TEXT(Table_1[[#This Row],[Order Date]], "DDD")</f>
        <v>Sat</v>
      </c>
      <c r="W663" s="8">
        <v>42068</v>
      </c>
      <c r="X663" s="7">
        <f>Table_1[[#This Row],[Ship Date]]-Table_1[[#This Row],[Order Date]]</f>
        <v>5</v>
      </c>
      <c r="Y663" s="15">
        <v>-116.584</v>
      </c>
      <c r="Z663" s="5">
        <v>2</v>
      </c>
      <c r="AA663" s="15">
        <v>619.38</v>
      </c>
      <c r="AB663" s="5">
        <v>87259</v>
      </c>
      <c r="AC663" s="5">
        <f>IF(COUNTIF($AB$2:AB663, AB663) = 1, 1, 0)</f>
        <v>1</v>
      </c>
      <c r="AD663" s="15">
        <f>'Formated Data'!$G663-'Formated Data'!$E663</f>
        <v>284.95000000000005</v>
      </c>
      <c r="AE663" s="5" t="str" cm="1">
        <f t="array" ref="AE663">_xlfn.IFS('Formated Data'!$Q663="Central","Chris",'Formated Data'!$Q663="East","Erin",'Formated Data'!$Q663="South","Sam",'Formated Data'!$Q663="West","William")</f>
        <v>William</v>
      </c>
    </row>
    <row r="664" spans="1:31" ht="15.75" customHeight="1" x14ac:dyDescent="0.45">
      <c r="A664" s="5">
        <v>972</v>
      </c>
      <c r="B664" s="5">
        <f>IF(COUNTIF($A$2:A664, A664) = 1, 1, 0)</f>
        <v>0</v>
      </c>
      <c r="C664" s="5" t="s">
        <v>2285</v>
      </c>
      <c r="D664" s="5" t="s">
        <v>30</v>
      </c>
      <c r="E664" s="6">
        <v>0</v>
      </c>
      <c r="F664" s="6" t="str">
        <f>IF(Table_1[[#This Row],[Discount]] &gt; 0, "After Discount", " No Discount")</f>
        <v xml:space="preserve"> No Discount</v>
      </c>
      <c r="G664" s="6">
        <v>12.99</v>
      </c>
      <c r="H664" s="6">
        <v>14.37</v>
      </c>
      <c r="I664" s="5" t="s">
        <v>9</v>
      </c>
      <c r="J664" s="5" t="s">
        <v>39</v>
      </c>
      <c r="K664" s="5" t="s">
        <v>29</v>
      </c>
      <c r="L664" s="5" t="s">
        <v>28</v>
      </c>
      <c r="M664" s="5" t="s">
        <v>42</v>
      </c>
      <c r="N664" s="5" t="s">
        <v>2284</v>
      </c>
      <c r="O664" s="6">
        <v>0.73</v>
      </c>
      <c r="P664" s="5" t="s">
        <v>3</v>
      </c>
      <c r="Q664" s="5" t="s">
        <v>48</v>
      </c>
      <c r="R664" s="5" t="s">
        <v>54</v>
      </c>
      <c r="S664" s="5" t="s">
        <v>2283</v>
      </c>
      <c r="T664" s="5">
        <v>92503</v>
      </c>
      <c r="U664" s="8">
        <v>42063</v>
      </c>
      <c r="V664" s="29" t="str">
        <f>TEXT(Table_1[[#This Row],[Order Date]], "DDD")</f>
        <v>Sat</v>
      </c>
      <c r="W664" s="8">
        <v>42063</v>
      </c>
      <c r="X664" s="7">
        <f>Table_1[[#This Row],[Ship Date]]-Table_1[[#This Row],[Order Date]]</f>
        <v>0</v>
      </c>
      <c r="Y664" s="15">
        <v>12.896100000000001</v>
      </c>
      <c r="Z664" s="5">
        <v>1</v>
      </c>
      <c r="AA664" s="15">
        <v>18.690000000000001</v>
      </c>
      <c r="AB664" s="5">
        <v>87259</v>
      </c>
      <c r="AC664" s="5">
        <f>IF(COUNTIF($AB$2:AB664, AB664) = 1, 1, 0)</f>
        <v>0</v>
      </c>
      <c r="AD664" s="15">
        <f>'Formated Data'!$G664-'Formated Data'!$E664</f>
        <v>12.99</v>
      </c>
      <c r="AE664" s="5" t="str" cm="1">
        <f t="array" ref="AE664">_xlfn.IFS('Formated Data'!$Q664="Central","Chris",'Formated Data'!$Q664="East","Erin",'Formated Data'!$Q664="South","Sam",'Formated Data'!$Q664="West","William")</f>
        <v>William</v>
      </c>
    </row>
    <row r="665" spans="1:31" ht="15.75" customHeight="1" x14ac:dyDescent="0.45">
      <c r="A665" s="5">
        <v>2220</v>
      </c>
      <c r="B665" s="5">
        <f>IF(COUNTIF($A$2:A665, A665) = 1, 1, 0)</f>
        <v>1</v>
      </c>
      <c r="C665" s="5" t="s">
        <v>2282</v>
      </c>
      <c r="D665" s="5" t="s">
        <v>30</v>
      </c>
      <c r="E665" s="6">
        <v>0.09</v>
      </c>
      <c r="F665" s="6" t="str">
        <f>IF(Table_1[[#This Row],[Discount]] &gt; 0, "After Discount", " No Discount")</f>
        <v>After Discount</v>
      </c>
      <c r="G665" s="6">
        <v>14.2</v>
      </c>
      <c r="H665" s="6">
        <v>5.3</v>
      </c>
      <c r="I665" s="5" t="s">
        <v>9</v>
      </c>
      <c r="J665" s="5" t="s">
        <v>8</v>
      </c>
      <c r="K665" s="5" t="s">
        <v>29</v>
      </c>
      <c r="L665" s="5" t="s">
        <v>28</v>
      </c>
      <c r="M665" s="5" t="s">
        <v>37</v>
      </c>
      <c r="N665" s="5" t="s">
        <v>820</v>
      </c>
      <c r="O665" s="6">
        <v>0.46</v>
      </c>
      <c r="P665" s="5" t="s">
        <v>3</v>
      </c>
      <c r="Q665" s="5" t="s">
        <v>21</v>
      </c>
      <c r="R665" s="5" t="s">
        <v>75</v>
      </c>
      <c r="S665" s="5" t="s">
        <v>2281</v>
      </c>
      <c r="T665" s="5">
        <v>34787</v>
      </c>
      <c r="U665" s="8">
        <v>42063</v>
      </c>
      <c r="V665" s="29" t="str">
        <f>TEXT(Table_1[[#This Row],[Order Date]], "DDD")</f>
        <v>Sat</v>
      </c>
      <c r="W665" s="8">
        <v>42064</v>
      </c>
      <c r="X665" s="7">
        <f>Table_1[[#This Row],[Ship Date]]-Table_1[[#This Row],[Order Date]]</f>
        <v>1</v>
      </c>
      <c r="Y665" s="15">
        <v>-324.73</v>
      </c>
      <c r="Z665" s="5">
        <v>4</v>
      </c>
      <c r="AA665" s="15">
        <v>55.08</v>
      </c>
      <c r="AB665" s="5">
        <v>91036</v>
      </c>
      <c r="AC665" s="5">
        <f>IF(COUNTIF($AB$2:AB665, AB665) = 1, 1, 0)</f>
        <v>1</v>
      </c>
      <c r="AD665" s="15">
        <f>'Formated Data'!$G665-'Formated Data'!$E665</f>
        <v>14.11</v>
      </c>
      <c r="AE665" s="5" t="str" cm="1">
        <f t="array" ref="AE665">_xlfn.IFS('Formated Data'!$Q665="Central","Chris",'Formated Data'!$Q665="East","Erin",'Formated Data'!$Q665="South","Sam",'Formated Data'!$Q665="West","William")</f>
        <v>Sam</v>
      </c>
    </row>
    <row r="666" spans="1:31" ht="15.75" customHeight="1" x14ac:dyDescent="0.45">
      <c r="A666" s="5">
        <v>3075</v>
      </c>
      <c r="B666" s="5">
        <f>IF(COUNTIF($A$2:A666, A666) = 1, 1, 0)</f>
        <v>1</v>
      </c>
      <c r="C666" s="5" t="s">
        <v>2280</v>
      </c>
      <c r="D666" s="5" t="s">
        <v>30</v>
      </c>
      <c r="E666" s="6">
        <v>0.06</v>
      </c>
      <c r="F666" s="6" t="str">
        <f>IF(Table_1[[#This Row],[Discount]] &gt; 0, "After Discount", " No Discount")</f>
        <v>After Discount</v>
      </c>
      <c r="G666" s="6">
        <v>19.23</v>
      </c>
      <c r="H666" s="6">
        <v>6.15</v>
      </c>
      <c r="I666" s="5" t="s">
        <v>9</v>
      </c>
      <c r="J666" s="5" t="s">
        <v>39</v>
      </c>
      <c r="K666" s="5" t="s">
        <v>29</v>
      </c>
      <c r="L666" s="5" t="s">
        <v>28</v>
      </c>
      <c r="M666" s="5" t="s">
        <v>50</v>
      </c>
      <c r="N666" s="5" t="s">
        <v>1633</v>
      </c>
      <c r="O666" s="6">
        <v>0.44</v>
      </c>
      <c r="P666" s="5" t="s">
        <v>3</v>
      </c>
      <c r="Q666" s="5" t="s">
        <v>48</v>
      </c>
      <c r="R666" s="5" t="s">
        <v>54</v>
      </c>
      <c r="S666" s="5" t="s">
        <v>62</v>
      </c>
      <c r="T666" s="5">
        <v>90061</v>
      </c>
      <c r="U666" s="8">
        <v>42063</v>
      </c>
      <c r="V666" s="29" t="str">
        <f>TEXT(Table_1[[#This Row],[Order Date]], "DDD")</f>
        <v>Sat</v>
      </c>
      <c r="W666" s="8">
        <v>42063</v>
      </c>
      <c r="X666" s="7">
        <f>Table_1[[#This Row],[Ship Date]]-Table_1[[#This Row],[Order Date]]</f>
        <v>0</v>
      </c>
      <c r="Y666" s="15">
        <v>-25.38</v>
      </c>
      <c r="Z666" s="5">
        <v>4</v>
      </c>
      <c r="AA666" s="15">
        <v>84.6</v>
      </c>
      <c r="AB666" s="5">
        <v>14756</v>
      </c>
      <c r="AC666" s="5">
        <f>IF(COUNTIF($AB$2:AB666, AB666) = 1, 1, 0)</f>
        <v>1</v>
      </c>
      <c r="AD666" s="15">
        <f>'Formated Data'!$G666-'Formated Data'!$E666</f>
        <v>19.170000000000002</v>
      </c>
      <c r="AE666" s="5" t="str" cm="1">
        <f t="array" ref="AE666">_xlfn.IFS('Formated Data'!$Q666="Central","Chris",'Formated Data'!$Q666="East","Erin",'Formated Data'!$Q666="South","Sam",'Formated Data'!$Q666="West","William")</f>
        <v>William</v>
      </c>
    </row>
    <row r="667" spans="1:31" ht="15.75" customHeight="1" x14ac:dyDescent="0.45">
      <c r="A667" s="5">
        <v>3098</v>
      </c>
      <c r="B667" s="5">
        <f>IF(COUNTIF($A$2:A667, A667) = 1, 1, 0)</f>
        <v>1</v>
      </c>
      <c r="C667" s="5" t="s">
        <v>370</v>
      </c>
      <c r="D667" s="5" t="s">
        <v>30</v>
      </c>
      <c r="E667" s="6">
        <v>0.06</v>
      </c>
      <c r="F667" s="6" t="str">
        <f>IF(Table_1[[#This Row],[Discount]] &gt; 0, "After Discount", " No Discount")</f>
        <v>After Discount</v>
      </c>
      <c r="G667" s="6">
        <v>2.89</v>
      </c>
      <c r="H667" s="6">
        <v>0.5</v>
      </c>
      <c r="I667" s="5" t="s">
        <v>9</v>
      </c>
      <c r="J667" s="5" t="s">
        <v>8</v>
      </c>
      <c r="K667" s="5" t="s">
        <v>24</v>
      </c>
      <c r="L667" s="5" t="s">
        <v>144</v>
      </c>
      <c r="M667" s="5" t="s">
        <v>5</v>
      </c>
      <c r="N667" s="5" t="s">
        <v>143</v>
      </c>
      <c r="O667" s="6">
        <v>0.38</v>
      </c>
      <c r="P667" s="5" t="s">
        <v>3</v>
      </c>
      <c r="Q667" s="5" t="s">
        <v>2</v>
      </c>
      <c r="R667" s="5" t="s">
        <v>1</v>
      </c>
      <c r="S667" s="5" t="s">
        <v>368</v>
      </c>
      <c r="T667" s="5">
        <v>11967</v>
      </c>
      <c r="U667" s="8">
        <v>42063</v>
      </c>
      <c r="V667" s="29" t="str">
        <f>TEXT(Table_1[[#This Row],[Order Date]], "DDD")</f>
        <v>Sat</v>
      </c>
      <c r="W667" s="8">
        <v>42063</v>
      </c>
      <c r="X667" s="7">
        <f>Table_1[[#This Row],[Ship Date]]-Table_1[[#This Row],[Order Date]]</f>
        <v>0</v>
      </c>
      <c r="Y667" s="15">
        <v>9.6117000000000008</v>
      </c>
      <c r="Z667" s="5">
        <v>5</v>
      </c>
      <c r="AA667" s="15">
        <v>13.93</v>
      </c>
      <c r="AB667" s="5">
        <v>89316</v>
      </c>
      <c r="AC667" s="5">
        <f>IF(COUNTIF($AB$2:AB667, AB667) = 1, 1, 0)</f>
        <v>1</v>
      </c>
      <c r="AD667" s="15">
        <f>'Formated Data'!$G667-'Formated Data'!$E667</f>
        <v>2.83</v>
      </c>
      <c r="AE667" s="5" t="str" cm="1">
        <f t="array" ref="AE667">_xlfn.IFS('Formated Data'!$Q667="Central","Chris",'Formated Data'!$Q667="East","Erin",'Formated Data'!$Q667="South","Sam",'Formated Data'!$Q667="West","William")</f>
        <v>Erin</v>
      </c>
    </row>
    <row r="668" spans="1:31" ht="15.75" customHeight="1" x14ac:dyDescent="0.45">
      <c r="A668" s="5">
        <v>3355</v>
      </c>
      <c r="B668" s="5">
        <f>IF(COUNTIF($A$2:A668, A668) = 1, 1, 0)</f>
        <v>1</v>
      </c>
      <c r="C668" s="5" t="s">
        <v>2279</v>
      </c>
      <c r="D668" s="5" t="s">
        <v>30</v>
      </c>
      <c r="E668" s="6">
        <v>0.1</v>
      </c>
      <c r="F668" s="6" t="str">
        <f>IF(Table_1[[#This Row],[Discount]] &gt; 0, "After Discount", " No Discount")</f>
        <v>After Discount</v>
      </c>
      <c r="G668" s="6">
        <v>120.98</v>
      </c>
      <c r="H668" s="6">
        <v>9.07</v>
      </c>
      <c r="I668" s="5" t="s">
        <v>9</v>
      </c>
      <c r="J668" s="5" t="s">
        <v>39</v>
      </c>
      <c r="K668" s="5" t="s">
        <v>24</v>
      </c>
      <c r="L668" s="5" t="s">
        <v>106</v>
      </c>
      <c r="M668" s="5" t="s">
        <v>5</v>
      </c>
      <c r="N668" s="5" t="s">
        <v>751</v>
      </c>
      <c r="O668" s="6">
        <v>0.35</v>
      </c>
      <c r="P668" s="5" t="s">
        <v>3</v>
      </c>
      <c r="Q668" s="5" t="s">
        <v>48</v>
      </c>
      <c r="R668" s="5" t="s">
        <v>54</v>
      </c>
      <c r="S668" s="5" t="s">
        <v>2278</v>
      </c>
      <c r="T668" s="5">
        <v>93010</v>
      </c>
      <c r="U668" s="8">
        <v>42063</v>
      </c>
      <c r="V668" s="29" t="str">
        <f>TEXT(Table_1[[#This Row],[Order Date]], "DDD")</f>
        <v>Sat</v>
      </c>
      <c r="W668" s="8">
        <v>42072</v>
      </c>
      <c r="X668" s="7">
        <f>Table_1[[#This Row],[Ship Date]]-Table_1[[#This Row],[Order Date]]</f>
        <v>9</v>
      </c>
      <c r="Y668" s="15">
        <v>379.3965</v>
      </c>
      <c r="Z668" s="5">
        <v>5</v>
      </c>
      <c r="AA668" s="15">
        <v>549.85</v>
      </c>
      <c r="AB668" s="5">
        <v>88587</v>
      </c>
      <c r="AC668" s="5">
        <f>IF(COUNTIF($AB$2:AB668, AB668) = 1, 1, 0)</f>
        <v>1</v>
      </c>
      <c r="AD668" s="15">
        <f>'Formated Data'!$G668-'Formated Data'!$E668</f>
        <v>120.88000000000001</v>
      </c>
      <c r="AE668" s="5" t="str" cm="1">
        <f t="array" ref="AE668">_xlfn.IFS('Formated Data'!$Q668="Central","Chris",'Formated Data'!$Q668="East","Erin",'Formated Data'!$Q668="South","Sam",'Formated Data'!$Q668="West","William")</f>
        <v>William</v>
      </c>
    </row>
    <row r="669" spans="1:31" ht="15.75" customHeight="1" x14ac:dyDescent="0.45">
      <c r="A669" s="5">
        <v>3355</v>
      </c>
      <c r="B669" s="5">
        <f>IF(COUNTIF($A$2:A669, A669) = 1, 1, 0)</f>
        <v>0</v>
      </c>
      <c r="C669" s="5" t="s">
        <v>2279</v>
      </c>
      <c r="D669" s="5" t="s">
        <v>30</v>
      </c>
      <c r="E669" s="6">
        <v>0.08</v>
      </c>
      <c r="F669" s="6" t="str">
        <f>IF(Table_1[[#This Row],[Discount]] &gt; 0, "After Discount", " No Discount")</f>
        <v>After Discount</v>
      </c>
      <c r="G669" s="6">
        <v>8.32</v>
      </c>
      <c r="H669" s="6">
        <v>2.38</v>
      </c>
      <c r="I669" s="5" t="s">
        <v>17</v>
      </c>
      <c r="J669" s="5" t="s">
        <v>39</v>
      </c>
      <c r="K669" s="5" t="s">
        <v>7</v>
      </c>
      <c r="L669" s="5" t="s">
        <v>15</v>
      </c>
      <c r="M669" s="5" t="s">
        <v>50</v>
      </c>
      <c r="N669" s="5" t="s">
        <v>1097</v>
      </c>
      <c r="O669" s="6">
        <v>0.74</v>
      </c>
      <c r="P669" s="5" t="s">
        <v>3</v>
      </c>
      <c r="Q669" s="5" t="s">
        <v>48</v>
      </c>
      <c r="R669" s="5" t="s">
        <v>54</v>
      </c>
      <c r="S669" s="5" t="s">
        <v>2278</v>
      </c>
      <c r="T669" s="5">
        <v>93010</v>
      </c>
      <c r="U669" s="8">
        <v>42063</v>
      </c>
      <c r="V669" s="29" t="str">
        <f>TEXT(Table_1[[#This Row],[Order Date]], "DDD")</f>
        <v>Sat</v>
      </c>
      <c r="W669" s="8">
        <v>42067</v>
      </c>
      <c r="X669" s="7">
        <f>Table_1[[#This Row],[Ship Date]]-Table_1[[#This Row],[Order Date]]</f>
        <v>4</v>
      </c>
      <c r="Y669" s="15">
        <v>-41.83</v>
      </c>
      <c r="Z669" s="5">
        <v>6</v>
      </c>
      <c r="AA669" s="15">
        <v>48.99</v>
      </c>
      <c r="AB669" s="5">
        <v>88587</v>
      </c>
      <c r="AC669" s="5">
        <f>IF(COUNTIF($AB$2:AB669, AB669) = 1, 1, 0)</f>
        <v>0</v>
      </c>
      <c r="AD669" s="15">
        <f>'Formated Data'!$G669-'Formated Data'!$E669</f>
        <v>8.24</v>
      </c>
      <c r="AE669" s="5" t="str" cm="1">
        <f t="array" ref="AE669">_xlfn.IFS('Formated Data'!$Q669="Central","Chris",'Formated Data'!$Q669="East","Erin",'Formated Data'!$Q669="South","Sam",'Formated Data'!$Q669="West","William")</f>
        <v>William</v>
      </c>
    </row>
    <row r="670" spans="1:31" ht="15.75" customHeight="1" x14ac:dyDescent="0.45">
      <c r="A670" s="5">
        <v>3355</v>
      </c>
      <c r="B670" s="5">
        <f>IF(COUNTIF($A$2:A670, A670) = 1, 1, 0)</f>
        <v>0</v>
      </c>
      <c r="C670" s="5" t="s">
        <v>2279</v>
      </c>
      <c r="D670" s="5" t="s">
        <v>30</v>
      </c>
      <c r="E670" s="6">
        <v>0.1</v>
      </c>
      <c r="F670" s="6" t="str">
        <f>IF(Table_1[[#This Row],[Discount]] &gt; 0, "After Discount", " No Discount")</f>
        <v>After Discount</v>
      </c>
      <c r="G670" s="6">
        <v>125.99</v>
      </c>
      <c r="H670" s="6">
        <v>4.2</v>
      </c>
      <c r="I670" s="5" t="s">
        <v>9</v>
      </c>
      <c r="J670" s="5" t="s">
        <v>39</v>
      </c>
      <c r="K670" s="5" t="s">
        <v>7</v>
      </c>
      <c r="L670" s="5" t="s">
        <v>6</v>
      </c>
      <c r="M670" s="5" t="s">
        <v>5</v>
      </c>
      <c r="N670" s="5" t="s">
        <v>2013</v>
      </c>
      <c r="O670" s="6">
        <v>0.59</v>
      </c>
      <c r="P670" s="5" t="s">
        <v>3</v>
      </c>
      <c r="Q670" s="5" t="s">
        <v>48</v>
      </c>
      <c r="R670" s="5" t="s">
        <v>54</v>
      </c>
      <c r="S670" s="5" t="s">
        <v>2278</v>
      </c>
      <c r="T670" s="5">
        <v>93010</v>
      </c>
      <c r="U670" s="8">
        <v>42063</v>
      </c>
      <c r="V670" s="29" t="str">
        <f>TEXT(Table_1[[#This Row],[Order Date]], "DDD")</f>
        <v>Sat</v>
      </c>
      <c r="W670" s="8">
        <v>42063</v>
      </c>
      <c r="X670" s="7">
        <f>Table_1[[#This Row],[Ship Date]]-Table_1[[#This Row],[Order Date]]</f>
        <v>0</v>
      </c>
      <c r="Y670" s="15">
        <v>372.40199999999999</v>
      </c>
      <c r="Z670" s="5">
        <v>7</v>
      </c>
      <c r="AA670" s="15">
        <v>681.42</v>
      </c>
      <c r="AB670" s="5">
        <v>88587</v>
      </c>
      <c r="AC670" s="5">
        <f>IF(COUNTIF($AB$2:AB670, AB670) = 1, 1, 0)</f>
        <v>0</v>
      </c>
      <c r="AD670" s="15">
        <f>'Formated Data'!$G670-'Formated Data'!$E670</f>
        <v>125.89</v>
      </c>
      <c r="AE670" s="5" t="str" cm="1">
        <f t="array" ref="AE670">_xlfn.IFS('Formated Data'!$Q670="Central","Chris",'Formated Data'!$Q670="East","Erin",'Formated Data'!$Q670="South","Sam",'Formated Data'!$Q670="West","William")</f>
        <v>William</v>
      </c>
    </row>
    <row r="671" spans="1:31" ht="15.75" customHeight="1" x14ac:dyDescent="0.45">
      <c r="A671" s="5">
        <v>2587</v>
      </c>
      <c r="B671" s="5">
        <f>IF(COUNTIF($A$2:A671, A671) = 1, 1, 0)</f>
        <v>1</v>
      </c>
      <c r="C671" s="5" t="s">
        <v>149</v>
      </c>
      <c r="D671" s="5" t="s">
        <v>72</v>
      </c>
      <c r="E671" s="6">
        <v>0.01</v>
      </c>
      <c r="F671" s="6" t="str">
        <f>IF(Table_1[[#This Row],[Discount]] &gt; 0, "After Discount", " No Discount")</f>
        <v>After Discount</v>
      </c>
      <c r="G671" s="6">
        <v>6.48</v>
      </c>
      <c r="H671" s="6">
        <v>6.57</v>
      </c>
      <c r="I671" s="5" t="s">
        <v>17</v>
      </c>
      <c r="J671" s="5" t="s">
        <v>16</v>
      </c>
      <c r="K671" s="5" t="s">
        <v>24</v>
      </c>
      <c r="L671" s="5" t="s">
        <v>38</v>
      </c>
      <c r="M671" s="5" t="s">
        <v>5</v>
      </c>
      <c r="N671" s="5" t="s">
        <v>2277</v>
      </c>
      <c r="O671" s="6">
        <v>0.37</v>
      </c>
      <c r="P671" s="5" t="s">
        <v>3</v>
      </c>
      <c r="Q671" s="5" t="s">
        <v>70</v>
      </c>
      <c r="R671" s="5" t="s">
        <v>147</v>
      </c>
      <c r="S671" s="5" t="s">
        <v>146</v>
      </c>
      <c r="T671" s="5">
        <v>54220</v>
      </c>
      <c r="U671" s="8">
        <v>42063</v>
      </c>
      <c r="V671" s="29" t="str">
        <f>TEXT(Table_1[[#This Row],[Order Date]], "DDD")</f>
        <v>Sat</v>
      </c>
      <c r="W671" s="8">
        <v>42063</v>
      </c>
      <c r="X671" s="7">
        <f>Table_1[[#This Row],[Ship Date]]-Table_1[[#This Row],[Order Date]]</f>
        <v>0</v>
      </c>
      <c r="Y671" s="15">
        <v>-46.5244</v>
      </c>
      <c r="Z671" s="5">
        <v>18</v>
      </c>
      <c r="AA671" s="15">
        <v>127.83</v>
      </c>
      <c r="AB671" s="5">
        <v>91166</v>
      </c>
      <c r="AC671" s="5">
        <f>IF(COUNTIF($AB$2:AB671, AB671) = 1, 1, 0)</f>
        <v>1</v>
      </c>
      <c r="AD671" s="15">
        <f>'Formated Data'!$G671-'Formated Data'!$E671</f>
        <v>6.4700000000000006</v>
      </c>
      <c r="AE671" s="5" t="str" cm="1">
        <f t="array" ref="AE671">_xlfn.IFS('Formated Data'!$Q671="Central","Chris",'Formated Data'!$Q671="East","Erin",'Formated Data'!$Q671="South","Sam",'Formated Data'!$Q671="West","William")</f>
        <v>Chris</v>
      </c>
    </row>
    <row r="672" spans="1:31" ht="15.75" customHeight="1" x14ac:dyDescent="0.45">
      <c r="A672" s="5">
        <v>2861</v>
      </c>
      <c r="B672" s="5">
        <f>IF(COUNTIF($A$2:A672, A672) = 1, 1, 0)</f>
        <v>1</v>
      </c>
      <c r="C672" s="5" t="s">
        <v>2276</v>
      </c>
      <c r="D672" s="5" t="s">
        <v>72</v>
      </c>
      <c r="E672" s="6">
        <v>0.05</v>
      </c>
      <c r="F672" s="6" t="str">
        <f>IF(Table_1[[#This Row],[Discount]] &gt; 0, "After Discount", " No Discount")</f>
        <v>After Discount</v>
      </c>
      <c r="G672" s="6">
        <v>20.99</v>
      </c>
      <c r="H672" s="6">
        <v>4.8099999999999996</v>
      </c>
      <c r="I672" s="5" t="s">
        <v>9</v>
      </c>
      <c r="J672" s="5" t="s">
        <v>39</v>
      </c>
      <c r="K672" s="5" t="s">
        <v>7</v>
      </c>
      <c r="L672" s="5" t="s">
        <v>6</v>
      </c>
      <c r="M672" s="5" t="s">
        <v>97</v>
      </c>
      <c r="N672" s="5" t="s">
        <v>817</v>
      </c>
      <c r="O672" s="6">
        <v>0.57999999999999996</v>
      </c>
      <c r="P672" s="5" t="s">
        <v>3</v>
      </c>
      <c r="Q672" s="5" t="s">
        <v>70</v>
      </c>
      <c r="R672" s="5" t="s">
        <v>379</v>
      </c>
      <c r="S672" s="5" t="s">
        <v>2275</v>
      </c>
      <c r="T672" s="5">
        <v>67601</v>
      </c>
      <c r="U672" s="8">
        <v>42063</v>
      </c>
      <c r="V672" s="29" t="str">
        <f>TEXT(Table_1[[#This Row],[Order Date]], "DDD")</f>
        <v>Sat</v>
      </c>
      <c r="W672" s="8">
        <v>42063</v>
      </c>
      <c r="X672" s="7">
        <f>Table_1[[#This Row],[Ship Date]]-Table_1[[#This Row],[Order Date]]</f>
        <v>0</v>
      </c>
      <c r="Y672" s="15">
        <v>4.9017600000000003</v>
      </c>
      <c r="Z672" s="5">
        <v>11</v>
      </c>
      <c r="AA672" s="15">
        <v>199.43</v>
      </c>
      <c r="AB672" s="5">
        <v>88280</v>
      </c>
      <c r="AC672" s="5">
        <f>IF(COUNTIF($AB$2:AB672, AB672) = 1, 1, 0)</f>
        <v>1</v>
      </c>
      <c r="AD672" s="15">
        <f>'Formated Data'!$G672-'Formated Data'!$E672</f>
        <v>20.939999999999998</v>
      </c>
      <c r="AE672" s="5" t="str" cm="1">
        <f t="array" ref="AE672">_xlfn.IFS('Formated Data'!$Q672="Central","Chris",'Formated Data'!$Q672="East","Erin",'Formated Data'!$Q672="South","Sam",'Formated Data'!$Q672="West","William")</f>
        <v>Chris</v>
      </c>
    </row>
    <row r="673" spans="1:31" ht="15.75" customHeight="1" x14ac:dyDescent="0.45">
      <c r="A673" s="5">
        <v>2923</v>
      </c>
      <c r="B673" s="5">
        <f>IF(COUNTIF($A$2:A673, A673) = 1, 1, 0)</f>
        <v>1</v>
      </c>
      <c r="C673" s="5" t="s">
        <v>2274</v>
      </c>
      <c r="D673" s="5" t="s">
        <v>72</v>
      </c>
      <c r="E673" s="6">
        <v>0</v>
      </c>
      <c r="F673" s="6" t="str">
        <f>IF(Table_1[[#This Row],[Discount]] &gt; 0, "After Discount", " No Discount")</f>
        <v xml:space="preserve"> No Discount</v>
      </c>
      <c r="G673" s="6">
        <v>6.37</v>
      </c>
      <c r="H673" s="6">
        <v>5.19</v>
      </c>
      <c r="I673" s="5" t="s">
        <v>9</v>
      </c>
      <c r="J673" s="5" t="s">
        <v>8</v>
      </c>
      <c r="K673" s="5" t="s">
        <v>24</v>
      </c>
      <c r="L673" s="5" t="s">
        <v>106</v>
      </c>
      <c r="M673" s="5" t="s">
        <v>5</v>
      </c>
      <c r="N673" s="5" t="s">
        <v>2273</v>
      </c>
      <c r="O673" s="6">
        <v>0.38</v>
      </c>
      <c r="P673" s="5" t="s">
        <v>3</v>
      </c>
      <c r="Q673" s="5" t="s">
        <v>2</v>
      </c>
      <c r="R673" s="5" t="s">
        <v>81</v>
      </c>
      <c r="S673" s="5" t="s">
        <v>2272</v>
      </c>
      <c r="T673" s="5">
        <v>21740</v>
      </c>
      <c r="U673" s="8">
        <v>42063</v>
      </c>
      <c r="V673" s="29" t="str">
        <f>TEXT(Table_1[[#This Row],[Order Date]], "DDD")</f>
        <v>Sat</v>
      </c>
      <c r="W673" s="8">
        <v>42065</v>
      </c>
      <c r="X673" s="7">
        <f>Table_1[[#This Row],[Ship Date]]-Table_1[[#This Row],[Order Date]]</f>
        <v>2</v>
      </c>
      <c r="Y673" s="15">
        <v>-27.1492</v>
      </c>
      <c r="Z673" s="5">
        <v>15</v>
      </c>
      <c r="AA673" s="15">
        <v>99.75</v>
      </c>
      <c r="AB673" s="5">
        <v>86592</v>
      </c>
      <c r="AC673" s="5">
        <f>IF(COUNTIF($AB$2:AB673, AB673) = 1, 1, 0)</f>
        <v>1</v>
      </c>
      <c r="AD673" s="15">
        <f>'Formated Data'!$G673-'Formated Data'!$E673</f>
        <v>6.37</v>
      </c>
      <c r="AE673" s="5" t="str" cm="1">
        <f t="array" ref="AE673">_xlfn.IFS('Formated Data'!$Q673="Central","Chris",'Formated Data'!$Q673="East","Erin",'Formated Data'!$Q673="South","Sam",'Formated Data'!$Q673="West","William")</f>
        <v>Erin</v>
      </c>
    </row>
    <row r="674" spans="1:31" ht="15.75" customHeight="1" x14ac:dyDescent="0.45">
      <c r="A674" s="5">
        <v>3151</v>
      </c>
      <c r="B674" s="5">
        <f>IF(COUNTIF($A$2:A674, A674) = 1, 1, 0)</f>
        <v>0</v>
      </c>
      <c r="C674" s="5" t="s">
        <v>680</v>
      </c>
      <c r="D674" s="5" t="s">
        <v>72</v>
      </c>
      <c r="E674" s="6">
        <v>0.04</v>
      </c>
      <c r="F674" s="6" t="str">
        <f>IF(Table_1[[#This Row],[Discount]] &gt; 0, "After Discount", " No Discount")</f>
        <v>After Discount</v>
      </c>
      <c r="G674" s="6">
        <v>17.239999999999998</v>
      </c>
      <c r="H674" s="6">
        <v>3.26</v>
      </c>
      <c r="I674" s="5" t="s">
        <v>9</v>
      </c>
      <c r="J674" s="5" t="s">
        <v>16</v>
      </c>
      <c r="K674" s="5" t="s">
        <v>24</v>
      </c>
      <c r="L674" s="5" t="s">
        <v>59</v>
      </c>
      <c r="M674" s="5" t="s">
        <v>50</v>
      </c>
      <c r="N674" s="5" t="s">
        <v>2271</v>
      </c>
      <c r="O674" s="6">
        <v>0.56000000000000005</v>
      </c>
      <c r="P674" s="5" t="s">
        <v>3</v>
      </c>
      <c r="Q674" s="5" t="s">
        <v>48</v>
      </c>
      <c r="R674" s="5" t="s">
        <v>54</v>
      </c>
      <c r="S674" s="5" t="s">
        <v>678</v>
      </c>
      <c r="T674" s="5">
        <v>92277</v>
      </c>
      <c r="U674" s="8">
        <v>42063</v>
      </c>
      <c r="V674" s="29" t="str">
        <f>TEXT(Table_1[[#This Row],[Order Date]], "DDD")</f>
        <v>Sat</v>
      </c>
      <c r="W674" s="8">
        <v>42063</v>
      </c>
      <c r="X674" s="7">
        <f>Table_1[[#This Row],[Ship Date]]-Table_1[[#This Row],[Order Date]]</f>
        <v>0</v>
      </c>
      <c r="Y674" s="15">
        <v>47.73</v>
      </c>
      <c r="Z674" s="5">
        <v>7</v>
      </c>
      <c r="AA674" s="15">
        <v>119.6</v>
      </c>
      <c r="AB674" s="5">
        <v>88546</v>
      </c>
      <c r="AC674" s="5">
        <f>IF(COUNTIF($AB$2:AB674, AB674) = 1, 1, 0)</f>
        <v>1</v>
      </c>
      <c r="AD674" s="15">
        <f>'Formated Data'!$G674-'Formated Data'!$E674</f>
        <v>17.2</v>
      </c>
      <c r="AE674" s="5" t="str" cm="1">
        <f t="array" ref="AE674">_xlfn.IFS('Formated Data'!$Q674="Central","Chris",'Formated Data'!$Q674="East","Erin",'Formated Data'!$Q674="South","Sam",'Formated Data'!$Q674="West","William")</f>
        <v>William</v>
      </c>
    </row>
    <row r="675" spans="1:31" ht="15.75" customHeight="1" x14ac:dyDescent="0.45">
      <c r="A675" s="5">
        <v>719</v>
      </c>
      <c r="B675" s="5">
        <f>IF(COUNTIF($A$2:A675, A675) = 1, 1, 0)</f>
        <v>1</v>
      </c>
      <c r="C675" s="5" t="s">
        <v>2269</v>
      </c>
      <c r="D675" s="5" t="s">
        <v>10</v>
      </c>
      <c r="E675" s="6">
        <v>0</v>
      </c>
      <c r="F675" s="6" t="str">
        <f>IF(Table_1[[#This Row],[Discount]] &gt; 0, "After Discount", " No Discount")</f>
        <v xml:space="preserve"> No Discount</v>
      </c>
      <c r="G675" s="6">
        <v>8.5</v>
      </c>
      <c r="H675" s="6">
        <v>1.99</v>
      </c>
      <c r="I675" s="5" t="s">
        <v>9</v>
      </c>
      <c r="J675" s="5" t="s">
        <v>39</v>
      </c>
      <c r="K675" s="5" t="s">
        <v>7</v>
      </c>
      <c r="L675" s="5" t="s">
        <v>15</v>
      </c>
      <c r="M675" s="5" t="s">
        <v>50</v>
      </c>
      <c r="N675" s="5" t="s">
        <v>2270</v>
      </c>
      <c r="O675" s="6">
        <v>0.49</v>
      </c>
      <c r="P675" s="5" t="s">
        <v>3</v>
      </c>
      <c r="Q675" s="5" t="s">
        <v>48</v>
      </c>
      <c r="R675" s="5" t="s">
        <v>996</v>
      </c>
      <c r="S675" s="5" t="s">
        <v>2268</v>
      </c>
      <c r="T675" s="5">
        <v>89041</v>
      </c>
      <c r="U675" s="8">
        <v>42063</v>
      </c>
      <c r="V675" s="29" t="str">
        <f>TEXT(Table_1[[#This Row],[Order Date]], "DDD")</f>
        <v>Sat</v>
      </c>
      <c r="W675" s="8">
        <v>42065</v>
      </c>
      <c r="X675" s="7">
        <f>Table_1[[#This Row],[Ship Date]]-Table_1[[#This Row],[Order Date]]</f>
        <v>2</v>
      </c>
      <c r="Y675" s="15">
        <v>71.735600000000005</v>
      </c>
      <c r="Z675" s="5">
        <v>14</v>
      </c>
      <c r="AA675" s="15">
        <v>122.25</v>
      </c>
      <c r="AB675" s="5">
        <v>89344</v>
      </c>
      <c r="AC675" s="5">
        <f>IF(COUNTIF($AB$2:AB675, AB675) = 1, 1, 0)</f>
        <v>1</v>
      </c>
      <c r="AD675" s="15">
        <f>'Formated Data'!$G675-'Formated Data'!$E675</f>
        <v>8.5</v>
      </c>
      <c r="AE675" s="5" t="str" cm="1">
        <f t="array" ref="AE675">_xlfn.IFS('Formated Data'!$Q675="Central","Chris",'Formated Data'!$Q675="East","Erin",'Formated Data'!$Q675="South","Sam",'Formated Data'!$Q675="West","William")</f>
        <v>William</v>
      </c>
    </row>
    <row r="676" spans="1:31" ht="15.75" customHeight="1" x14ac:dyDescent="0.45">
      <c r="A676" s="5">
        <v>719</v>
      </c>
      <c r="B676" s="5">
        <f>IF(COUNTIF($A$2:A676, A676) = 1, 1, 0)</f>
        <v>0</v>
      </c>
      <c r="C676" s="5" t="s">
        <v>2269</v>
      </c>
      <c r="D676" s="5" t="s">
        <v>10</v>
      </c>
      <c r="E676" s="6">
        <v>0.03</v>
      </c>
      <c r="F676" s="6" t="str">
        <f>IF(Table_1[[#This Row],[Discount]] &gt; 0, "After Discount", " No Discount")</f>
        <v>After Discount</v>
      </c>
      <c r="G676" s="6">
        <v>95.43</v>
      </c>
      <c r="H676" s="6">
        <v>19.989999999999998</v>
      </c>
      <c r="I676" s="5" t="s">
        <v>9</v>
      </c>
      <c r="J676" s="5" t="s">
        <v>39</v>
      </c>
      <c r="K676" s="5" t="s">
        <v>24</v>
      </c>
      <c r="L676" s="5" t="s">
        <v>23</v>
      </c>
      <c r="M676" s="5" t="s">
        <v>5</v>
      </c>
      <c r="N676" s="5" t="s">
        <v>726</v>
      </c>
      <c r="O676" s="6">
        <v>0.79</v>
      </c>
      <c r="P676" s="5" t="s">
        <v>3</v>
      </c>
      <c r="Q676" s="5" t="s">
        <v>48</v>
      </c>
      <c r="R676" s="5" t="s">
        <v>996</v>
      </c>
      <c r="S676" s="5" t="s">
        <v>2268</v>
      </c>
      <c r="T676" s="5">
        <v>89041</v>
      </c>
      <c r="U676" s="8">
        <v>42063</v>
      </c>
      <c r="V676" s="29" t="str">
        <f>TEXT(Table_1[[#This Row],[Order Date]], "DDD")</f>
        <v>Sat</v>
      </c>
      <c r="W676" s="8">
        <v>42065</v>
      </c>
      <c r="X676" s="7">
        <f>Table_1[[#This Row],[Ship Date]]-Table_1[[#This Row],[Order Date]]</f>
        <v>2</v>
      </c>
      <c r="Y676" s="15">
        <v>-79.320800000000006</v>
      </c>
      <c r="Z676" s="5">
        <v>2</v>
      </c>
      <c r="AA676" s="15">
        <v>206.09</v>
      </c>
      <c r="AB676" s="5">
        <v>89344</v>
      </c>
      <c r="AC676" s="5">
        <f>IF(COUNTIF($AB$2:AB676, AB676) = 1, 1, 0)</f>
        <v>0</v>
      </c>
      <c r="AD676" s="15">
        <f>'Formated Data'!$G676-'Formated Data'!$E676</f>
        <v>95.4</v>
      </c>
      <c r="AE676" s="5" t="str" cm="1">
        <f t="array" ref="AE676">_xlfn.IFS('Formated Data'!$Q676="Central","Chris",'Formated Data'!$Q676="East","Erin",'Formated Data'!$Q676="South","Sam",'Formated Data'!$Q676="West","William")</f>
        <v>William</v>
      </c>
    </row>
    <row r="677" spans="1:31" ht="15.75" customHeight="1" x14ac:dyDescent="0.45">
      <c r="A677" s="5">
        <v>1482</v>
      </c>
      <c r="B677" s="5">
        <f>IF(COUNTIF($A$2:A677, A677) = 1, 1, 0)</f>
        <v>1</v>
      </c>
      <c r="C677" s="5" t="s">
        <v>1883</v>
      </c>
      <c r="D677" s="5" t="s">
        <v>10</v>
      </c>
      <c r="E677" s="6">
        <v>0.05</v>
      </c>
      <c r="F677" s="6" t="str">
        <f>IF(Table_1[[#This Row],[Discount]] &gt; 0, "After Discount", " No Discount")</f>
        <v>After Discount</v>
      </c>
      <c r="G677" s="6">
        <v>9.65</v>
      </c>
      <c r="H677" s="6">
        <v>6.22</v>
      </c>
      <c r="I677" s="5" t="s">
        <v>9</v>
      </c>
      <c r="J677" s="5" t="s">
        <v>39</v>
      </c>
      <c r="K677" s="5" t="s">
        <v>29</v>
      </c>
      <c r="L677" s="5" t="s">
        <v>28</v>
      </c>
      <c r="M677" s="5" t="s">
        <v>5</v>
      </c>
      <c r="N677" s="5" t="s">
        <v>2267</v>
      </c>
      <c r="O677" s="6">
        <v>0.55000000000000004</v>
      </c>
      <c r="P677" s="5" t="s">
        <v>3</v>
      </c>
      <c r="Q677" s="5" t="s">
        <v>70</v>
      </c>
      <c r="R677" s="5" t="s">
        <v>160</v>
      </c>
      <c r="S677" s="5" t="s">
        <v>1881</v>
      </c>
      <c r="T677" s="5">
        <v>48708</v>
      </c>
      <c r="U677" s="8">
        <v>42063</v>
      </c>
      <c r="V677" s="29" t="str">
        <f>TEXT(Table_1[[#This Row],[Order Date]], "DDD")</f>
        <v>Sat</v>
      </c>
      <c r="W677" s="8">
        <v>42063</v>
      </c>
      <c r="X677" s="7">
        <f>Table_1[[#This Row],[Ship Date]]-Table_1[[#This Row],[Order Date]]</f>
        <v>0</v>
      </c>
      <c r="Y677" s="15">
        <v>-14.6432</v>
      </c>
      <c r="Z677" s="5">
        <v>15</v>
      </c>
      <c r="AA677" s="15">
        <v>151.34</v>
      </c>
      <c r="AB677" s="5">
        <v>91363</v>
      </c>
      <c r="AC677" s="5">
        <f>IF(COUNTIF($AB$2:AB677, AB677) = 1, 1, 0)</f>
        <v>1</v>
      </c>
      <c r="AD677" s="15">
        <f>'Formated Data'!$G677-'Formated Data'!$E677</f>
        <v>9.6</v>
      </c>
      <c r="AE677" s="5" t="str" cm="1">
        <f t="array" ref="AE677">_xlfn.IFS('Formated Data'!$Q677="Central","Chris",'Formated Data'!$Q677="East","Erin",'Formated Data'!$Q677="South","Sam",'Formated Data'!$Q677="West","William")</f>
        <v>Chris</v>
      </c>
    </row>
    <row r="678" spans="1:31" ht="15.75" customHeight="1" x14ac:dyDescent="0.45">
      <c r="A678" s="5">
        <v>2908</v>
      </c>
      <c r="B678" s="5">
        <f>IF(COUNTIF($A$2:A678, A678) = 1, 1, 0)</f>
        <v>0</v>
      </c>
      <c r="C678" s="5" t="s">
        <v>2266</v>
      </c>
      <c r="D678" s="5" t="s">
        <v>10</v>
      </c>
      <c r="E678" s="6">
        <v>0.05</v>
      </c>
      <c r="F678" s="6" t="str">
        <f>IF(Table_1[[#This Row],[Discount]] &gt; 0, "After Discount", " No Discount")</f>
        <v>After Discount</v>
      </c>
      <c r="G678" s="6">
        <v>34.979999999999997</v>
      </c>
      <c r="H678" s="6">
        <v>7.53</v>
      </c>
      <c r="I678" s="5" t="s">
        <v>17</v>
      </c>
      <c r="J678" s="5" t="s">
        <v>16</v>
      </c>
      <c r="K678" s="5" t="s">
        <v>7</v>
      </c>
      <c r="L678" s="5" t="s">
        <v>15</v>
      </c>
      <c r="M678" s="5" t="s">
        <v>5</v>
      </c>
      <c r="N678" s="5" t="s">
        <v>2207</v>
      </c>
      <c r="O678" s="6">
        <v>0.76</v>
      </c>
      <c r="P678" s="5" t="s">
        <v>3</v>
      </c>
      <c r="Q678" s="5" t="s">
        <v>2</v>
      </c>
      <c r="R678" s="5" t="s">
        <v>13</v>
      </c>
      <c r="S678" s="5" t="s">
        <v>2265</v>
      </c>
      <c r="T678" s="5">
        <v>44125</v>
      </c>
      <c r="U678" s="8">
        <v>42063</v>
      </c>
      <c r="V678" s="29" t="str">
        <f>TEXT(Table_1[[#This Row],[Order Date]], "DDD")</f>
        <v>Sat</v>
      </c>
      <c r="W678" s="8">
        <v>42066</v>
      </c>
      <c r="X678" s="7">
        <f>Table_1[[#This Row],[Ship Date]]-Table_1[[#This Row],[Order Date]]</f>
        <v>3</v>
      </c>
      <c r="Y678" s="15">
        <v>-32.666400000000003</v>
      </c>
      <c r="Z678" s="5">
        <v>16</v>
      </c>
      <c r="AA678" s="15">
        <v>581.08000000000004</v>
      </c>
      <c r="AB678" s="5">
        <v>88157</v>
      </c>
      <c r="AC678" s="5">
        <f>IF(COUNTIF($AB$2:AB678, AB678) = 1, 1, 0)</f>
        <v>1</v>
      </c>
      <c r="AD678" s="15">
        <f>'Formated Data'!$G678-'Formated Data'!$E678</f>
        <v>34.93</v>
      </c>
      <c r="AE678" s="5" t="str" cm="1">
        <f t="array" ref="AE678">_xlfn.IFS('Formated Data'!$Q678="Central","Chris",'Formated Data'!$Q678="East","Erin",'Formated Data'!$Q678="South","Sam",'Formated Data'!$Q678="West","William")</f>
        <v>Erin</v>
      </c>
    </row>
    <row r="679" spans="1:31" ht="15.75" customHeight="1" x14ac:dyDescent="0.45">
      <c r="A679" s="5">
        <v>2908</v>
      </c>
      <c r="B679" s="5">
        <f>IF(COUNTIF($A$2:A679, A679) = 1, 1, 0)</f>
        <v>0</v>
      </c>
      <c r="C679" s="5" t="s">
        <v>2266</v>
      </c>
      <c r="D679" s="5" t="s">
        <v>10</v>
      </c>
      <c r="E679" s="6">
        <v>0</v>
      </c>
      <c r="F679" s="6" t="str">
        <f>IF(Table_1[[#This Row],[Discount]] &gt; 0, "After Discount", " No Discount")</f>
        <v xml:space="preserve"> No Discount</v>
      </c>
      <c r="G679" s="6">
        <v>3.14</v>
      </c>
      <c r="H679" s="6">
        <v>1.92</v>
      </c>
      <c r="I679" s="5" t="s">
        <v>9</v>
      </c>
      <c r="J679" s="5" t="s">
        <v>16</v>
      </c>
      <c r="K679" s="5" t="s">
        <v>24</v>
      </c>
      <c r="L679" s="5" t="s">
        <v>59</v>
      </c>
      <c r="M679" s="5" t="s">
        <v>37</v>
      </c>
      <c r="N679" s="5" t="s">
        <v>1447</v>
      </c>
      <c r="O679" s="6">
        <v>0.84</v>
      </c>
      <c r="P679" s="5" t="s">
        <v>3</v>
      </c>
      <c r="Q679" s="5" t="s">
        <v>2</v>
      </c>
      <c r="R679" s="5" t="s">
        <v>13</v>
      </c>
      <c r="S679" s="5" t="s">
        <v>2265</v>
      </c>
      <c r="T679" s="5">
        <v>44125</v>
      </c>
      <c r="U679" s="8">
        <v>42063</v>
      </c>
      <c r="V679" s="29" t="str">
        <f>TEXT(Table_1[[#This Row],[Order Date]], "DDD")</f>
        <v>Sat</v>
      </c>
      <c r="W679" s="8">
        <v>42065</v>
      </c>
      <c r="X679" s="7">
        <f>Table_1[[#This Row],[Ship Date]]-Table_1[[#This Row],[Order Date]]</f>
        <v>2</v>
      </c>
      <c r="Y679" s="15">
        <v>-13.135199999999999</v>
      </c>
      <c r="Z679" s="5">
        <v>8</v>
      </c>
      <c r="AA679" s="15">
        <v>27.53</v>
      </c>
      <c r="AB679" s="5">
        <v>88157</v>
      </c>
      <c r="AC679" s="5">
        <f>IF(COUNTIF($AB$2:AB679, AB679) = 1, 1, 0)</f>
        <v>0</v>
      </c>
      <c r="AD679" s="15">
        <f>'Formated Data'!$G679-'Formated Data'!$E679</f>
        <v>3.14</v>
      </c>
      <c r="AE679" s="5" t="str" cm="1">
        <f t="array" ref="AE679">_xlfn.IFS('Formated Data'!$Q679="Central","Chris",'Formated Data'!$Q679="East","Erin",'Formated Data'!$Q679="South","Sam",'Formated Data'!$Q679="West","William")</f>
        <v>Erin</v>
      </c>
    </row>
    <row r="680" spans="1:31" ht="15.75" customHeight="1" x14ac:dyDescent="0.45">
      <c r="A680" s="5">
        <v>2931</v>
      </c>
      <c r="B680" s="5">
        <f>IF(COUNTIF($A$2:A680, A680) = 1, 1, 0)</f>
        <v>1</v>
      </c>
      <c r="C680" s="5" t="s">
        <v>2264</v>
      </c>
      <c r="D680" s="5" t="s">
        <v>10</v>
      </c>
      <c r="E680" s="6">
        <v>0.1</v>
      </c>
      <c r="F680" s="6" t="str">
        <f>IF(Table_1[[#This Row],[Discount]] &gt; 0, "After Discount", " No Discount")</f>
        <v>After Discount</v>
      </c>
      <c r="G680" s="6">
        <v>11.55</v>
      </c>
      <c r="H680" s="6">
        <v>2.36</v>
      </c>
      <c r="I680" s="5" t="s">
        <v>9</v>
      </c>
      <c r="J680" s="5" t="s">
        <v>51</v>
      </c>
      <c r="K680" s="5" t="s">
        <v>24</v>
      </c>
      <c r="L680" s="5" t="s">
        <v>79</v>
      </c>
      <c r="M680" s="5" t="s">
        <v>37</v>
      </c>
      <c r="N680" s="5" t="s">
        <v>706</v>
      </c>
      <c r="O680" s="6">
        <v>0.55000000000000004</v>
      </c>
      <c r="P680" s="5" t="s">
        <v>3</v>
      </c>
      <c r="Q680" s="5" t="s">
        <v>48</v>
      </c>
      <c r="R680" s="5" t="s">
        <v>54</v>
      </c>
      <c r="S680" s="5" t="s">
        <v>2263</v>
      </c>
      <c r="T680" s="5">
        <v>95630</v>
      </c>
      <c r="U680" s="8">
        <v>42063</v>
      </c>
      <c r="V680" s="29" t="str">
        <f>TEXT(Table_1[[#This Row],[Order Date]], "DDD")</f>
        <v>Sat</v>
      </c>
      <c r="W680" s="8">
        <v>42063</v>
      </c>
      <c r="X680" s="7">
        <f>Table_1[[#This Row],[Ship Date]]-Table_1[[#This Row],[Order Date]]</f>
        <v>0</v>
      </c>
      <c r="Y680" s="15">
        <v>69.767200000000003</v>
      </c>
      <c r="Z680" s="5">
        <v>12</v>
      </c>
      <c r="AA680" s="15">
        <v>135.77000000000001</v>
      </c>
      <c r="AB680" s="5">
        <v>87619</v>
      </c>
      <c r="AC680" s="5">
        <f>IF(COUNTIF($AB$2:AB680, AB680) = 1, 1, 0)</f>
        <v>1</v>
      </c>
      <c r="AD680" s="15">
        <f>'Formated Data'!$G680-'Formated Data'!$E680</f>
        <v>11.450000000000001</v>
      </c>
      <c r="AE680" s="5" t="str" cm="1">
        <f t="array" ref="AE680">_xlfn.IFS('Formated Data'!$Q680="Central","Chris",'Formated Data'!$Q680="East","Erin",'Formated Data'!$Q680="South","Sam",'Formated Data'!$Q680="West","William")</f>
        <v>William</v>
      </c>
    </row>
    <row r="681" spans="1:31" ht="15.75" customHeight="1" x14ac:dyDescent="0.45">
      <c r="A681" s="5">
        <v>946</v>
      </c>
      <c r="B681" s="5">
        <f>IF(COUNTIF($A$2:A681, A681) = 1, 1, 0)</f>
        <v>1</v>
      </c>
      <c r="C681" s="5" t="s">
        <v>2262</v>
      </c>
      <c r="D681" s="5" t="s">
        <v>123</v>
      </c>
      <c r="E681" s="6">
        <v>0.09</v>
      </c>
      <c r="F681" s="6" t="str">
        <f>IF(Table_1[[#This Row],[Discount]] &gt; 0, "After Discount", " No Discount")</f>
        <v>After Discount</v>
      </c>
      <c r="G681" s="6">
        <v>90.98</v>
      </c>
      <c r="H681" s="6">
        <v>56.2</v>
      </c>
      <c r="I681" s="5" t="s">
        <v>17</v>
      </c>
      <c r="J681" s="5" t="s">
        <v>16</v>
      </c>
      <c r="K681" s="5" t="s">
        <v>29</v>
      </c>
      <c r="L681" s="5" t="s">
        <v>28</v>
      </c>
      <c r="M681" s="5" t="s">
        <v>97</v>
      </c>
      <c r="N681" s="5" t="s">
        <v>795</v>
      </c>
      <c r="O681" s="6">
        <v>0.74</v>
      </c>
      <c r="P681" s="5" t="s">
        <v>3</v>
      </c>
      <c r="Q681" s="5" t="s">
        <v>2</v>
      </c>
      <c r="R681" s="5" t="s">
        <v>244</v>
      </c>
      <c r="S681" s="5" t="s">
        <v>453</v>
      </c>
      <c r="T681" s="5">
        <v>4210</v>
      </c>
      <c r="U681" s="8">
        <v>42064</v>
      </c>
      <c r="V681" s="29" t="str">
        <f>TEXT(Table_1[[#This Row],[Order Date]], "DDD")</f>
        <v>Sun</v>
      </c>
      <c r="W681" s="8">
        <v>42065</v>
      </c>
      <c r="X681" s="7">
        <f>Table_1[[#This Row],[Ship Date]]-Table_1[[#This Row],[Order Date]]</f>
        <v>1</v>
      </c>
      <c r="Y681" s="15">
        <v>-1570.32</v>
      </c>
      <c r="Z681" s="5">
        <v>20</v>
      </c>
      <c r="AA681" s="15">
        <v>1782.44</v>
      </c>
      <c r="AB681" s="5">
        <v>86566</v>
      </c>
      <c r="AC681" s="5">
        <f>IF(COUNTIF($AB$2:AB681, AB681) = 1, 1, 0)</f>
        <v>1</v>
      </c>
      <c r="AD681" s="15">
        <f>'Formated Data'!$G681-'Formated Data'!$E681</f>
        <v>90.89</v>
      </c>
      <c r="AE681" s="5" t="str" cm="1">
        <f t="array" ref="AE681">_xlfn.IFS('Formated Data'!$Q681="Central","Chris",'Formated Data'!$Q681="East","Erin",'Formated Data'!$Q681="South","Sam",'Formated Data'!$Q681="West","William")</f>
        <v>Erin</v>
      </c>
    </row>
    <row r="682" spans="1:31" ht="15.75" customHeight="1" x14ac:dyDescent="0.45">
      <c r="A682" s="5">
        <v>1014</v>
      </c>
      <c r="B682" s="5">
        <f>IF(COUNTIF($A$2:A682, A682) = 1, 1, 0)</f>
        <v>1</v>
      </c>
      <c r="C682" s="5" t="s">
        <v>2204</v>
      </c>
      <c r="D682" s="5" t="s">
        <v>123</v>
      </c>
      <c r="E682" s="6">
        <v>0.09</v>
      </c>
      <c r="F682" s="6" t="str">
        <f>IF(Table_1[[#This Row],[Discount]] &gt; 0, "After Discount", " No Discount")</f>
        <v>After Discount</v>
      </c>
      <c r="G682" s="6">
        <v>28.48</v>
      </c>
      <c r="H682" s="6">
        <v>1.99</v>
      </c>
      <c r="I682" s="5" t="s">
        <v>9</v>
      </c>
      <c r="J682" s="5" t="s">
        <v>16</v>
      </c>
      <c r="K682" s="5" t="s">
        <v>7</v>
      </c>
      <c r="L682" s="5" t="s">
        <v>15</v>
      </c>
      <c r="M682" s="5" t="s">
        <v>50</v>
      </c>
      <c r="N682" s="5" t="s">
        <v>2261</v>
      </c>
      <c r="O682" s="6">
        <v>0.4</v>
      </c>
      <c r="P682" s="5" t="s">
        <v>3</v>
      </c>
      <c r="Q682" s="5" t="s">
        <v>21</v>
      </c>
      <c r="R682" s="5" t="s">
        <v>206</v>
      </c>
      <c r="S682" s="5" t="s">
        <v>2202</v>
      </c>
      <c r="T682" s="5">
        <v>72022</v>
      </c>
      <c r="U682" s="8">
        <v>42064</v>
      </c>
      <c r="V682" s="29" t="str">
        <f>TEXT(Table_1[[#This Row],[Order Date]], "DDD")</f>
        <v>Sun</v>
      </c>
      <c r="W682" s="8">
        <v>42065</v>
      </c>
      <c r="X682" s="7">
        <f>Table_1[[#This Row],[Ship Date]]-Table_1[[#This Row],[Order Date]]</f>
        <v>1</v>
      </c>
      <c r="Y682" s="15">
        <v>-17.149999999999999</v>
      </c>
      <c r="Z682" s="5">
        <v>6</v>
      </c>
      <c r="AA682" s="15">
        <v>160.16999999999999</v>
      </c>
      <c r="AB682" s="5">
        <v>88387</v>
      </c>
      <c r="AC682" s="5">
        <f>IF(COUNTIF($AB$2:AB682, AB682) = 1, 1, 0)</f>
        <v>1</v>
      </c>
      <c r="AD682" s="15">
        <f>'Formated Data'!$G682-'Formated Data'!$E682</f>
        <v>28.39</v>
      </c>
      <c r="AE682" s="5" t="str" cm="1">
        <f t="array" ref="AE682">_xlfn.IFS('Formated Data'!$Q682="Central","Chris",'Formated Data'!$Q682="East","Erin",'Formated Data'!$Q682="South","Sam",'Formated Data'!$Q682="West","William")</f>
        <v>Sam</v>
      </c>
    </row>
    <row r="683" spans="1:31" ht="15.75" customHeight="1" x14ac:dyDescent="0.45">
      <c r="A683" s="5">
        <v>1014</v>
      </c>
      <c r="B683" s="5">
        <f>IF(COUNTIF($A$2:A683, A683) = 1, 1, 0)</f>
        <v>0</v>
      </c>
      <c r="C683" s="5" t="s">
        <v>2204</v>
      </c>
      <c r="D683" s="5" t="s">
        <v>123</v>
      </c>
      <c r="E683" s="6">
        <v>0</v>
      </c>
      <c r="F683" s="6" t="str">
        <f>IF(Table_1[[#This Row],[Discount]] &gt; 0, "After Discount", " No Discount")</f>
        <v xml:space="preserve"> No Discount</v>
      </c>
      <c r="G683" s="6">
        <v>2.08</v>
      </c>
      <c r="H683" s="6">
        <v>5.33</v>
      </c>
      <c r="I683" s="5" t="s">
        <v>9</v>
      </c>
      <c r="J683" s="5" t="s">
        <v>16</v>
      </c>
      <c r="K683" s="5" t="s">
        <v>29</v>
      </c>
      <c r="L683" s="5" t="s">
        <v>28</v>
      </c>
      <c r="M683" s="5" t="s">
        <v>5</v>
      </c>
      <c r="N683" s="5" t="s">
        <v>1611</v>
      </c>
      <c r="O683" s="6">
        <v>0.43</v>
      </c>
      <c r="P683" s="5" t="s">
        <v>3</v>
      </c>
      <c r="Q683" s="5" t="s">
        <v>21</v>
      </c>
      <c r="R683" s="5" t="s">
        <v>206</v>
      </c>
      <c r="S683" s="5" t="s">
        <v>2202</v>
      </c>
      <c r="T683" s="5">
        <v>72022</v>
      </c>
      <c r="U683" s="8">
        <v>42064</v>
      </c>
      <c r="V683" s="29" t="str">
        <f>TEXT(Table_1[[#This Row],[Order Date]], "DDD")</f>
        <v>Sun</v>
      </c>
      <c r="W683" s="8">
        <v>42066</v>
      </c>
      <c r="X683" s="7">
        <f>Table_1[[#This Row],[Ship Date]]-Table_1[[#This Row],[Order Date]]</f>
        <v>2</v>
      </c>
      <c r="Y683" s="15">
        <v>-29.54</v>
      </c>
      <c r="Z683" s="5">
        <v>3</v>
      </c>
      <c r="AA683" s="15">
        <v>7.47</v>
      </c>
      <c r="AB683" s="5">
        <v>88387</v>
      </c>
      <c r="AC683" s="5">
        <f>IF(COUNTIF($AB$2:AB683, AB683) = 1, 1, 0)</f>
        <v>0</v>
      </c>
      <c r="AD683" s="15">
        <f>'Formated Data'!$G683-'Formated Data'!$E683</f>
        <v>2.08</v>
      </c>
      <c r="AE683" s="5" t="str" cm="1">
        <f t="array" ref="AE683">_xlfn.IFS('Formated Data'!$Q683="Central","Chris",'Formated Data'!$Q683="East","Erin",'Formated Data'!$Q683="South","Sam",'Formated Data'!$Q683="West","William")</f>
        <v>Sam</v>
      </c>
    </row>
    <row r="684" spans="1:31" ht="15.75" customHeight="1" x14ac:dyDescent="0.45">
      <c r="A684" s="5">
        <v>1014</v>
      </c>
      <c r="B684" s="5">
        <f>IF(COUNTIF($A$2:A684, A684) = 1, 1, 0)</f>
        <v>0</v>
      </c>
      <c r="C684" s="5" t="s">
        <v>2204</v>
      </c>
      <c r="D684" s="5" t="s">
        <v>123</v>
      </c>
      <c r="E684" s="6">
        <v>0.06</v>
      </c>
      <c r="F684" s="6" t="str">
        <f>IF(Table_1[[#This Row],[Discount]] &gt; 0, "After Discount", " No Discount")</f>
        <v>After Discount</v>
      </c>
      <c r="G684" s="6">
        <v>45.99</v>
      </c>
      <c r="H684" s="6">
        <v>4.99</v>
      </c>
      <c r="I684" s="5" t="s">
        <v>17</v>
      </c>
      <c r="J684" s="5" t="s">
        <v>16</v>
      </c>
      <c r="K684" s="5" t="s">
        <v>7</v>
      </c>
      <c r="L684" s="5" t="s">
        <v>6</v>
      </c>
      <c r="M684" s="5" t="s">
        <v>5</v>
      </c>
      <c r="N684" s="5" t="s">
        <v>2099</v>
      </c>
      <c r="O684" s="6">
        <v>0.56000000000000005</v>
      </c>
      <c r="P684" s="5" t="s">
        <v>3</v>
      </c>
      <c r="Q684" s="5" t="s">
        <v>21</v>
      </c>
      <c r="R684" s="5" t="s">
        <v>206</v>
      </c>
      <c r="S684" s="5" t="s">
        <v>2202</v>
      </c>
      <c r="T684" s="5">
        <v>72022</v>
      </c>
      <c r="U684" s="8">
        <v>42064</v>
      </c>
      <c r="V684" s="29" t="str">
        <f>TEXT(Table_1[[#This Row],[Order Date]], "DDD")</f>
        <v>Sun</v>
      </c>
      <c r="W684" s="8">
        <v>42065</v>
      </c>
      <c r="X684" s="7">
        <f>Table_1[[#This Row],[Ship Date]]-Table_1[[#This Row],[Order Date]]</f>
        <v>1</v>
      </c>
      <c r="Y684" s="15">
        <v>-329.78399999999999</v>
      </c>
      <c r="Z684" s="5">
        <v>10</v>
      </c>
      <c r="AA684" s="15">
        <v>370.81</v>
      </c>
      <c r="AB684" s="5">
        <v>88387</v>
      </c>
      <c r="AC684" s="5">
        <f>IF(COUNTIF($AB$2:AB684, AB684) = 1, 1, 0)</f>
        <v>0</v>
      </c>
      <c r="AD684" s="15">
        <f>'Formated Data'!$G684-'Formated Data'!$E684</f>
        <v>45.93</v>
      </c>
      <c r="AE684" s="5" t="str" cm="1">
        <f t="array" ref="AE684">_xlfn.IFS('Formated Data'!$Q684="Central","Chris",'Formated Data'!$Q684="East","Erin",'Formated Data'!$Q684="South","Sam",'Formated Data'!$Q684="West","William")</f>
        <v>Sam</v>
      </c>
    </row>
    <row r="685" spans="1:31" ht="15.75" customHeight="1" x14ac:dyDescent="0.45">
      <c r="A685" s="5">
        <v>1279</v>
      </c>
      <c r="B685" s="5">
        <f>IF(COUNTIF($A$2:A685, A685) = 1, 1, 0)</f>
        <v>1</v>
      </c>
      <c r="C685" s="5" t="s">
        <v>2201</v>
      </c>
      <c r="D685" s="5" t="s">
        <v>123</v>
      </c>
      <c r="E685" s="6">
        <v>7.0000000000000007E-2</v>
      </c>
      <c r="F685" s="6" t="str">
        <f>IF(Table_1[[#This Row],[Discount]] &gt; 0, "After Discount", " No Discount")</f>
        <v>After Discount</v>
      </c>
      <c r="G685" s="6">
        <v>40.98</v>
      </c>
      <c r="H685" s="6">
        <v>7.47</v>
      </c>
      <c r="I685" s="5" t="s">
        <v>9</v>
      </c>
      <c r="J685" s="5" t="s">
        <v>39</v>
      </c>
      <c r="K685" s="5" t="s">
        <v>24</v>
      </c>
      <c r="L685" s="5" t="s">
        <v>106</v>
      </c>
      <c r="M685" s="5" t="s">
        <v>5</v>
      </c>
      <c r="N685" s="5" t="s">
        <v>2259</v>
      </c>
      <c r="O685" s="6">
        <v>0.37</v>
      </c>
      <c r="P685" s="5" t="s">
        <v>3</v>
      </c>
      <c r="Q685" s="5" t="s">
        <v>70</v>
      </c>
      <c r="R685" s="5" t="s">
        <v>172</v>
      </c>
      <c r="S685" s="5" t="s">
        <v>2200</v>
      </c>
      <c r="T685" s="5">
        <v>46324</v>
      </c>
      <c r="U685" s="8">
        <v>42064</v>
      </c>
      <c r="V685" s="29" t="str">
        <f>TEXT(Table_1[[#This Row],[Order Date]], "DDD")</f>
        <v>Sun</v>
      </c>
      <c r="W685" s="8">
        <v>42065</v>
      </c>
      <c r="X685" s="7">
        <f>Table_1[[#This Row],[Ship Date]]-Table_1[[#This Row],[Order Date]]</f>
        <v>1</v>
      </c>
      <c r="Y685" s="15">
        <v>54.901499999999999</v>
      </c>
      <c r="Z685" s="5">
        <v>2</v>
      </c>
      <c r="AA685" s="15">
        <v>81.900000000000006</v>
      </c>
      <c r="AB685" s="5">
        <v>90114</v>
      </c>
      <c r="AC685" s="5">
        <f>IF(COUNTIF($AB$2:AB685, AB685) = 1, 1, 0)</f>
        <v>1</v>
      </c>
      <c r="AD685" s="15">
        <f>'Formated Data'!$G685-'Formated Data'!$E685</f>
        <v>40.909999999999997</v>
      </c>
      <c r="AE685" s="5" t="str" cm="1">
        <f t="array" ref="AE685">_xlfn.IFS('Formated Data'!$Q685="Central","Chris",'Formated Data'!$Q685="East","Erin",'Formated Data'!$Q685="South","Sam",'Formated Data'!$Q685="West","William")</f>
        <v>Chris</v>
      </c>
    </row>
    <row r="686" spans="1:31" ht="15.75" customHeight="1" x14ac:dyDescent="0.45">
      <c r="A686" s="5">
        <v>1280</v>
      </c>
      <c r="B686" s="5">
        <f>IF(COUNTIF($A$2:A686, A686) = 1, 1, 0)</f>
        <v>1</v>
      </c>
      <c r="C686" s="5" t="s">
        <v>2260</v>
      </c>
      <c r="D686" s="5" t="s">
        <v>123</v>
      </c>
      <c r="E686" s="6">
        <v>7.0000000000000007E-2</v>
      </c>
      <c r="F686" s="6" t="str">
        <f>IF(Table_1[[#This Row],[Discount]] &gt; 0, "After Discount", " No Discount")</f>
        <v>After Discount</v>
      </c>
      <c r="G686" s="6">
        <v>40.98</v>
      </c>
      <c r="H686" s="6">
        <v>7.47</v>
      </c>
      <c r="I686" s="5" t="s">
        <v>9</v>
      </c>
      <c r="J686" s="5" t="s">
        <v>39</v>
      </c>
      <c r="K686" s="5" t="s">
        <v>24</v>
      </c>
      <c r="L686" s="5" t="s">
        <v>106</v>
      </c>
      <c r="M686" s="5" t="s">
        <v>5</v>
      </c>
      <c r="N686" s="5" t="s">
        <v>2259</v>
      </c>
      <c r="O686" s="6">
        <v>0.37</v>
      </c>
      <c r="P686" s="5" t="s">
        <v>3</v>
      </c>
      <c r="Q686" s="5" t="s">
        <v>48</v>
      </c>
      <c r="R686" s="5" t="s">
        <v>103</v>
      </c>
      <c r="S686" s="5" t="s">
        <v>299</v>
      </c>
      <c r="T686" s="5">
        <v>98119</v>
      </c>
      <c r="U686" s="8">
        <v>42064</v>
      </c>
      <c r="V686" s="29" t="str">
        <f>TEXT(Table_1[[#This Row],[Order Date]], "DDD")</f>
        <v>Sun</v>
      </c>
      <c r="W686" s="8">
        <v>42065</v>
      </c>
      <c r="X686" s="7">
        <f>Table_1[[#This Row],[Ship Date]]-Table_1[[#This Row],[Order Date]]</f>
        <v>1</v>
      </c>
      <c r="Y686" s="15">
        <v>54.901499999999999</v>
      </c>
      <c r="Z686" s="5">
        <v>8</v>
      </c>
      <c r="AA686" s="15">
        <v>327.61</v>
      </c>
      <c r="AB686" s="5">
        <v>19042</v>
      </c>
      <c r="AC686" s="5">
        <f>IF(COUNTIF($AB$2:AB686, AB686) = 1, 1, 0)</f>
        <v>1</v>
      </c>
      <c r="AD686" s="15">
        <f>'Formated Data'!$G686-'Formated Data'!$E686</f>
        <v>40.909999999999997</v>
      </c>
      <c r="AE686" s="5" t="str" cm="1">
        <f t="array" ref="AE686">_xlfn.IFS('Formated Data'!$Q686="Central","Chris",'Formated Data'!$Q686="East","Erin",'Formated Data'!$Q686="South","Sam",'Formated Data'!$Q686="West","William")</f>
        <v>William</v>
      </c>
    </row>
    <row r="687" spans="1:31" ht="15.75" customHeight="1" x14ac:dyDescent="0.45">
      <c r="A687" s="5">
        <v>2718</v>
      </c>
      <c r="B687" s="5">
        <f>IF(COUNTIF($A$2:A687, A687) = 1, 1, 0)</f>
        <v>1</v>
      </c>
      <c r="C687" s="5" t="s">
        <v>2258</v>
      </c>
      <c r="D687" s="5" t="s">
        <v>123</v>
      </c>
      <c r="E687" s="6">
        <v>0.1</v>
      </c>
      <c r="F687" s="6" t="str">
        <f>IF(Table_1[[#This Row],[Discount]] &gt; 0, "After Discount", " No Discount")</f>
        <v>After Discount</v>
      </c>
      <c r="G687" s="6">
        <v>6.74</v>
      </c>
      <c r="H687" s="6">
        <v>1.72</v>
      </c>
      <c r="I687" s="5" t="s">
        <v>9</v>
      </c>
      <c r="J687" s="5" t="s">
        <v>8</v>
      </c>
      <c r="K687" s="5" t="s">
        <v>24</v>
      </c>
      <c r="L687" s="5" t="s">
        <v>38</v>
      </c>
      <c r="M687" s="5" t="s">
        <v>37</v>
      </c>
      <c r="N687" s="5" t="s">
        <v>2257</v>
      </c>
      <c r="O687" s="6">
        <v>0.35</v>
      </c>
      <c r="P687" s="5" t="s">
        <v>3</v>
      </c>
      <c r="Q687" s="5" t="s">
        <v>70</v>
      </c>
      <c r="R687" s="5" t="s">
        <v>260</v>
      </c>
      <c r="S687" s="5" t="s">
        <v>2256</v>
      </c>
      <c r="T687" s="5">
        <v>60438</v>
      </c>
      <c r="U687" s="8">
        <v>42064</v>
      </c>
      <c r="V687" s="29" t="str">
        <f>TEXT(Table_1[[#This Row],[Order Date]], "DDD")</f>
        <v>Sun</v>
      </c>
      <c r="W687" s="8">
        <v>42066</v>
      </c>
      <c r="X687" s="7">
        <f>Table_1[[#This Row],[Ship Date]]-Table_1[[#This Row],[Order Date]]</f>
        <v>2</v>
      </c>
      <c r="Y687" s="15">
        <v>65.41</v>
      </c>
      <c r="Z687" s="5">
        <v>15</v>
      </c>
      <c r="AA687" s="15">
        <v>98.17</v>
      </c>
      <c r="AB687" s="5">
        <v>89394</v>
      </c>
      <c r="AC687" s="5">
        <f>IF(COUNTIF($AB$2:AB687, AB687) = 1, 1, 0)</f>
        <v>1</v>
      </c>
      <c r="AD687" s="15">
        <f>'Formated Data'!$G687-'Formated Data'!$E687</f>
        <v>6.6400000000000006</v>
      </c>
      <c r="AE687" s="5" t="str" cm="1">
        <f t="array" ref="AE687">_xlfn.IFS('Formated Data'!$Q687="Central","Chris",'Formated Data'!$Q687="East","Erin",'Formated Data'!$Q687="South","Sam",'Formated Data'!$Q687="West","William")</f>
        <v>Chris</v>
      </c>
    </row>
    <row r="688" spans="1:31" ht="15.75" customHeight="1" x14ac:dyDescent="0.45">
      <c r="A688" s="5">
        <v>1561</v>
      </c>
      <c r="B688" s="5">
        <f>IF(COUNTIF($A$2:A688, A688) = 1, 1, 0)</f>
        <v>1</v>
      </c>
      <c r="C688" s="5" t="s">
        <v>1619</v>
      </c>
      <c r="D688" s="5" t="s">
        <v>56</v>
      </c>
      <c r="E688" s="6">
        <v>0.02</v>
      </c>
      <c r="F688" s="6" t="str">
        <f>IF(Table_1[[#This Row],[Discount]] &gt; 0, "After Discount", " No Discount")</f>
        <v>After Discount</v>
      </c>
      <c r="G688" s="6">
        <v>11.34</v>
      </c>
      <c r="H688" s="6">
        <v>11.25</v>
      </c>
      <c r="I688" s="5" t="s">
        <v>9</v>
      </c>
      <c r="J688" s="5" t="s">
        <v>39</v>
      </c>
      <c r="K688" s="5" t="s">
        <v>24</v>
      </c>
      <c r="L688" s="5" t="s">
        <v>38</v>
      </c>
      <c r="M688" s="5" t="s">
        <v>5</v>
      </c>
      <c r="N688" s="5" t="s">
        <v>2255</v>
      </c>
      <c r="O688" s="6">
        <v>0.36</v>
      </c>
      <c r="P688" s="5" t="s">
        <v>3</v>
      </c>
      <c r="Q688" s="5" t="s">
        <v>70</v>
      </c>
      <c r="R688" s="5" t="s">
        <v>69</v>
      </c>
      <c r="S688" s="5" t="s">
        <v>1618</v>
      </c>
      <c r="T688" s="5">
        <v>76063</v>
      </c>
      <c r="U688" s="8">
        <v>42064</v>
      </c>
      <c r="V688" s="29" t="str">
        <f>TEXT(Table_1[[#This Row],[Order Date]], "DDD")</f>
        <v>Sun</v>
      </c>
      <c r="W688" s="8">
        <v>42065</v>
      </c>
      <c r="X688" s="7">
        <f>Table_1[[#This Row],[Ship Date]]-Table_1[[#This Row],[Order Date]]</f>
        <v>1</v>
      </c>
      <c r="Y688" s="15">
        <v>-155.21</v>
      </c>
      <c r="Z688" s="5">
        <v>9</v>
      </c>
      <c r="AA688" s="15">
        <v>105.75</v>
      </c>
      <c r="AB688" s="5">
        <v>88093</v>
      </c>
      <c r="AC688" s="5">
        <f>IF(COUNTIF($AB$2:AB688, AB688) = 1, 1, 0)</f>
        <v>1</v>
      </c>
      <c r="AD688" s="15">
        <f>'Formated Data'!$G688-'Formated Data'!$E688</f>
        <v>11.32</v>
      </c>
      <c r="AE688" s="5" t="str" cm="1">
        <f t="array" ref="AE688">_xlfn.IFS('Formated Data'!$Q688="Central","Chris",'Formated Data'!$Q688="East","Erin",'Formated Data'!$Q688="South","Sam",'Formated Data'!$Q688="West","William")</f>
        <v>Chris</v>
      </c>
    </row>
    <row r="689" spans="1:31" ht="15.75" customHeight="1" x14ac:dyDescent="0.45">
      <c r="A689" s="5">
        <v>1764</v>
      </c>
      <c r="B689" s="5">
        <f>IF(COUNTIF($A$2:A689, A689) = 1, 1, 0)</f>
        <v>0</v>
      </c>
      <c r="C689" s="5" t="s">
        <v>2253</v>
      </c>
      <c r="D689" s="5" t="s">
        <v>56</v>
      </c>
      <c r="E689" s="6">
        <v>0.06</v>
      </c>
      <c r="F689" s="6" t="str">
        <f>IF(Table_1[[#This Row],[Discount]] &gt; 0, "After Discount", " No Discount")</f>
        <v>After Discount</v>
      </c>
      <c r="G689" s="6">
        <v>19.98</v>
      </c>
      <c r="H689" s="6">
        <v>10.49</v>
      </c>
      <c r="I689" s="5" t="s">
        <v>9</v>
      </c>
      <c r="J689" s="5" t="s">
        <v>8</v>
      </c>
      <c r="K689" s="5" t="s">
        <v>29</v>
      </c>
      <c r="L689" s="5" t="s">
        <v>28</v>
      </c>
      <c r="M689" s="5" t="s">
        <v>5</v>
      </c>
      <c r="N689" s="5" t="s">
        <v>2254</v>
      </c>
      <c r="O689" s="6">
        <v>0.49</v>
      </c>
      <c r="P689" s="5" t="s">
        <v>3</v>
      </c>
      <c r="Q689" s="5" t="s">
        <v>21</v>
      </c>
      <c r="R689" s="5" t="s">
        <v>75</v>
      </c>
      <c r="S689" s="5" t="s">
        <v>748</v>
      </c>
      <c r="T689" s="5">
        <v>34698</v>
      </c>
      <c r="U689" s="8">
        <v>42064</v>
      </c>
      <c r="V689" s="29" t="str">
        <f>TEXT(Table_1[[#This Row],[Order Date]], "DDD")</f>
        <v>Sun</v>
      </c>
      <c r="W689" s="8">
        <v>42066</v>
      </c>
      <c r="X689" s="7">
        <f>Table_1[[#This Row],[Ship Date]]-Table_1[[#This Row],[Order Date]]</f>
        <v>2</v>
      </c>
      <c r="Y689" s="15">
        <v>514.17719999999997</v>
      </c>
      <c r="Z689" s="5">
        <v>5</v>
      </c>
      <c r="AA689" s="15">
        <v>103.37</v>
      </c>
      <c r="AB689" s="5">
        <v>89776</v>
      </c>
      <c r="AC689" s="5">
        <f>IF(COUNTIF($AB$2:AB689, AB689) = 1, 1, 0)</f>
        <v>1</v>
      </c>
      <c r="AD689" s="15">
        <f>'Formated Data'!$G689-'Formated Data'!$E689</f>
        <v>19.920000000000002</v>
      </c>
      <c r="AE689" s="5" t="str" cm="1">
        <f t="array" ref="AE689">_xlfn.IFS('Formated Data'!$Q689="Central","Chris",'Formated Data'!$Q689="East","Erin",'Formated Data'!$Q689="South","Sam",'Formated Data'!$Q689="West","William")</f>
        <v>Sam</v>
      </c>
    </row>
    <row r="690" spans="1:31" ht="15.75" customHeight="1" x14ac:dyDescent="0.45">
      <c r="A690" s="5">
        <v>1764</v>
      </c>
      <c r="B690" s="5">
        <f>IF(COUNTIF($A$2:A690, A690) = 1, 1, 0)</f>
        <v>0</v>
      </c>
      <c r="C690" s="5" t="s">
        <v>2253</v>
      </c>
      <c r="D690" s="5" t="s">
        <v>56</v>
      </c>
      <c r="E690" s="6">
        <v>0.08</v>
      </c>
      <c r="F690" s="6" t="str">
        <f>IF(Table_1[[#This Row],[Discount]] &gt; 0, "After Discount", " No Discount")</f>
        <v>After Discount</v>
      </c>
      <c r="G690" s="6">
        <v>1.76</v>
      </c>
      <c r="H690" s="6">
        <v>4.8600000000000003</v>
      </c>
      <c r="I690" s="5" t="s">
        <v>9</v>
      </c>
      <c r="J690" s="5" t="s">
        <v>8</v>
      </c>
      <c r="K690" s="5" t="s">
        <v>29</v>
      </c>
      <c r="L690" s="5" t="s">
        <v>28</v>
      </c>
      <c r="M690" s="5" t="s">
        <v>5</v>
      </c>
      <c r="N690" s="5" t="s">
        <v>2252</v>
      </c>
      <c r="O690" s="6">
        <v>0.41</v>
      </c>
      <c r="P690" s="5" t="s">
        <v>3</v>
      </c>
      <c r="Q690" s="5" t="s">
        <v>21</v>
      </c>
      <c r="R690" s="5" t="s">
        <v>75</v>
      </c>
      <c r="S690" s="5" t="s">
        <v>748</v>
      </c>
      <c r="T690" s="5">
        <v>34698</v>
      </c>
      <c r="U690" s="8">
        <v>42064</v>
      </c>
      <c r="V690" s="29" t="str">
        <f>TEXT(Table_1[[#This Row],[Order Date]], "DDD")</f>
        <v>Sun</v>
      </c>
      <c r="W690" s="8">
        <v>42065</v>
      </c>
      <c r="X690" s="7">
        <f>Table_1[[#This Row],[Ship Date]]-Table_1[[#This Row],[Order Date]]</f>
        <v>1</v>
      </c>
      <c r="Y690" s="15">
        <v>235.65600000000001</v>
      </c>
      <c r="Z690" s="5">
        <v>23</v>
      </c>
      <c r="AA690" s="15">
        <v>40.22</v>
      </c>
      <c r="AB690" s="5">
        <v>89776</v>
      </c>
      <c r="AC690" s="5">
        <f>IF(COUNTIF($AB$2:AB690, AB690) = 1, 1, 0)</f>
        <v>0</v>
      </c>
      <c r="AD690" s="15">
        <f>'Formated Data'!$G690-'Formated Data'!$E690</f>
        <v>1.68</v>
      </c>
      <c r="AE690" s="5" t="str" cm="1">
        <f t="array" ref="AE690">_xlfn.IFS('Formated Data'!$Q690="Central","Chris",'Formated Data'!$Q690="East","Erin",'Formated Data'!$Q690="South","Sam",'Formated Data'!$Q690="West","William")</f>
        <v>Sam</v>
      </c>
    </row>
    <row r="691" spans="1:31" ht="15.75" customHeight="1" x14ac:dyDescent="0.45">
      <c r="A691" s="5">
        <v>1917</v>
      </c>
      <c r="B691" s="5">
        <f>IF(COUNTIF($A$2:A691, A691) = 1, 1, 0)</f>
        <v>1</v>
      </c>
      <c r="C691" s="5" t="s">
        <v>1890</v>
      </c>
      <c r="D691" s="5" t="s">
        <v>56</v>
      </c>
      <c r="E691" s="6">
        <v>0.08</v>
      </c>
      <c r="F691" s="6" t="str">
        <f>IF(Table_1[[#This Row],[Discount]] &gt; 0, "After Discount", " No Discount")</f>
        <v>After Discount</v>
      </c>
      <c r="G691" s="6">
        <v>22.23</v>
      </c>
      <c r="H691" s="6">
        <v>3.63</v>
      </c>
      <c r="I691" s="5" t="s">
        <v>9</v>
      </c>
      <c r="J691" s="5" t="s">
        <v>16</v>
      </c>
      <c r="K691" s="5" t="s">
        <v>29</v>
      </c>
      <c r="L691" s="5" t="s">
        <v>28</v>
      </c>
      <c r="M691" s="5" t="s">
        <v>50</v>
      </c>
      <c r="N691" s="5" t="s">
        <v>2251</v>
      </c>
      <c r="O691" s="6">
        <v>0.52</v>
      </c>
      <c r="P691" s="5" t="s">
        <v>3</v>
      </c>
      <c r="Q691" s="5" t="s">
        <v>21</v>
      </c>
      <c r="R691" s="5" t="s">
        <v>206</v>
      </c>
      <c r="S691" s="5" t="s">
        <v>1888</v>
      </c>
      <c r="T691" s="5">
        <v>72113</v>
      </c>
      <c r="U691" s="8">
        <v>42064</v>
      </c>
      <c r="V691" s="29" t="str">
        <f>TEXT(Table_1[[#This Row],[Order Date]], "DDD")</f>
        <v>Sun</v>
      </c>
      <c r="W691" s="8">
        <v>42066</v>
      </c>
      <c r="X691" s="7">
        <f>Table_1[[#This Row],[Ship Date]]-Table_1[[#This Row],[Order Date]]</f>
        <v>2</v>
      </c>
      <c r="Y691" s="15">
        <v>-29.61</v>
      </c>
      <c r="Z691" s="5">
        <v>10</v>
      </c>
      <c r="AA691" s="15">
        <v>210.33</v>
      </c>
      <c r="AB691" s="5">
        <v>85897</v>
      </c>
      <c r="AC691" s="5">
        <f>IF(COUNTIF($AB$2:AB691, AB691) = 1, 1, 0)</f>
        <v>1</v>
      </c>
      <c r="AD691" s="15">
        <f>'Formated Data'!$G691-'Formated Data'!$E691</f>
        <v>22.150000000000002</v>
      </c>
      <c r="AE691" s="5" t="str" cm="1">
        <f t="array" ref="AE691">_xlfn.IFS('Formated Data'!$Q691="Central","Chris",'Formated Data'!$Q691="East","Erin",'Formated Data'!$Q691="South","Sam",'Formated Data'!$Q691="West","William")</f>
        <v>Sam</v>
      </c>
    </row>
    <row r="692" spans="1:31" ht="15.75" customHeight="1" x14ac:dyDescent="0.45">
      <c r="A692" s="5">
        <v>2437</v>
      </c>
      <c r="B692" s="5">
        <f>IF(COUNTIF($A$2:A692, A692) = 1, 1, 0)</f>
        <v>1</v>
      </c>
      <c r="C692" s="5" t="s">
        <v>2250</v>
      </c>
      <c r="D692" s="5" t="s">
        <v>30</v>
      </c>
      <c r="E692" s="6">
        <v>0.09</v>
      </c>
      <c r="F692" s="6" t="str">
        <f>IF(Table_1[[#This Row],[Discount]] &gt; 0, "After Discount", " No Discount")</f>
        <v>After Discount</v>
      </c>
      <c r="G692" s="6">
        <v>90.97</v>
      </c>
      <c r="H692" s="6">
        <v>14</v>
      </c>
      <c r="I692" s="5" t="s">
        <v>119</v>
      </c>
      <c r="J692" s="5" t="s">
        <v>16</v>
      </c>
      <c r="K692" s="5" t="s">
        <v>7</v>
      </c>
      <c r="L692" s="5" t="s">
        <v>118</v>
      </c>
      <c r="M692" s="5" t="s">
        <v>152</v>
      </c>
      <c r="N692" s="5" t="s">
        <v>2249</v>
      </c>
      <c r="O692" s="6">
        <v>0.36</v>
      </c>
      <c r="P692" s="5" t="s">
        <v>3</v>
      </c>
      <c r="Q692" s="5" t="s">
        <v>70</v>
      </c>
      <c r="R692" s="5" t="s">
        <v>147</v>
      </c>
      <c r="S692" s="5" t="s">
        <v>2248</v>
      </c>
      <c r="T692" s="5">
        <v>53150</v>
      </c>
      <c r="U692" s="8">
        <v>42064</v>
      </c>
      <c r="V692" s="29" t="str">
        <f>TEXT(Table_1[[#This Row],[Order Date]], "DDD")</f>
        <v>Sun</v>
      </c>
      <c r="W692" s="8">
        <v>42066</v>
      </c>
      <c r="X692" s="7">
        <f>Table_1[[#This Row],[Ship Date]]-Table_1[[#This Row],[Order Date]]</f>
        <v>2</v>
      </c>
      <c r="Y692" s="15">
        <v>35.29</v>
      </c>
      <c r="Z692" s="5">
        <v>3</v>
      </c>
      <c r="AA692" s="15">
        <v>260</v>
      </c>
      <c r="AB692" s="5">
        <v>90301</v>
      </c>
      <c r="AC692" s="5">
        <f>IF(COUNTIF($AB$2:AB692, AB692) = 1, 1, 0)</f>
        <v>1</v>
      </c>
      <c r="AD692" s="15">
        <f>'Formated Data'!$G692-'Formated Data'!$E692</f>
        <v>90.88</v>
      </c>
      <c r="AE692" s="5" t="str" cm="1">
        <f t="array" ref="AE692">_xlfn.IFS('Formated Data'!$Q692="Central","Chris",'Formated Data'!$Q692="East","Erin",'Formated Data'!$Q692="South","Sam",'Formated Data'!$Q692="West","William")</f>
        <v>Chris</v>
      </c>
    </row>
    <row r="693" spans="1:31" ht="15.75" customHeight="1" x14ac:dyDescent="0.45">
      <c r="A693" s="5">
        <v>2454</v>
      </c>
      <c r="B693" s="5">
        <f>IF(COUNTIF($A$2:A693, A693) = 1, 1, 0)</f>
        <v>1</v>
      </c>
      <c r="C693" s="5" t="s">
        <v>2247</v>
      </c>
      <c r="D693" s="5" t="s">
        <v>72</v>
      </c>
      <c r="E693" s="6">
        <v>0.06</v>
      </c>
      <c r="F693" s="6" t="str">
        <f>IF(Table_1[[#This Row],[Discount]] &gt; 0, "After Discount", " No Discount")</f>
        <v>After Discount</v>
      </c>
      <c r="G693" s="6">
        <v>3499.99</v>
      </c>
      <c r="H693" s="6">
        <v>24.49</v>
      </c>
      <c r="I693" s="5" t="s">
        <v>17</v>
      </c>
      <c r="J693" s="5" t="s">
        <v>39</v>
      </c>
      <c r="K693" s="5" t="s">
        <v>7</v>
      </c>
      <c r="L693" s="5" t="s">
        <v>43</v>
      </c>
      <c r="M693" s="5" t="s">
        <v>42</v>
      </c>
      <c r="N693" s="5" t="s">
        <v>2246</v>
      </c>
      <c r="O693" s="6">
        <v>0.37</v>
      </c>
      <c r="P693" s="5" t="s">
        <v>3</v>
      </c>
      <c r="Q693" s="5" t="s">
        <v>21</v>
      </c>
      <c r="R693" s="5" t="s">
        <v>971</v>
      </c>
      <c r="S693" s="5" t="s">
        <v>2245</v>
      </c>
      <c r="T693" s="5">
        <v>35244</v>
      </c>
      <c r="U693" s="8">
        <v>42064</v>
      </c>
      <c r="V693" s="29" t="str">
        <f>TEXT(Table_1[[#This Row],[Order Date]], "DDD")</f>
        <v>Sun</v>
      </c>
      <c r="W693" s="8">
        <v>42067</v>
      </c>
      <c r="X693" s="7">
        <f>Table_1[[#This Row],[Ship Date]]-Table_1[[#This Row],[Order Date]]</f>
        <v>3</v>
      </c>
      <c r="Y693" s="15">
        <v>-68.432000000000002</v>
      </c>
      <c r="Z693" s="5">
        <v>1</v>
      </c>
      <c r="AA693" s="15">
        <v>3550.28</v>
      </c>
      <c r="AB693" s="5">
        <v>89219</v>
      </c>
      <c r="AC693" s="5">
        <f>IF(COUNTIF($AB$2:AB693, AB693) = 1, 1, 0)</f>
        <v>1</v>
      </c>
      <c r="AD693" s="15">
        <f>'Formated Data'!$G693-'Formated Data'!$E693</f>
        <v>3499.93</v>
      </c>
      <c r="AE693" s="5" t="str" cm="1">
        <f t="array" ref="AE693">_xlfn.IFS('Formated Data'!$Q693="Central","Chris",'Formated Data'!$Q693="East","Erin",'Formated Data'!$Q693="South","Sam",'Formated Data'!$Q693="West","William")</f>
        <v>Sam</v>
      </c>
    </row>
    <row r="694" spans="1:31" ht="15.75" customHeight="1" x14ac:dyDescent="0.45">
      <c r="A694" s="5">
        <v>1882</v>
      </c>
      <c r="B694" s="5">
        <f>IF(COUNTIF($A$2:A694, A694) = 1, 1, 0)</f>
        <v>1</v>
      </c>
      <c r="C694" s="5" t="s">
        <v>2244</v>
      </c>
      <c r="D694" s="5" t="s">
        <v>10</v>
      </c>
      <c r="E694" s="6">
        <v>0.09</v>
      </c>
      <c r="F694" s="6" t="str">
        <f>IF(Table_1[[#This Row],[Discount]] &gt; 0, "After Discount", " No Discount")</f>
        <v>After Discount</v>
      </c>
      <c r="G694" s="6">
        <v>5.78</v>
      </c>
      <c r="H694" s="6">
        <v>5.67</v>
      </c>
      <c r="I694" s="5" t="s">
        <v>9</v>
      </c>
      <c r="J694" s="5" t="s">
        <v>16</v>
      </c>
      <c r="K694" s="5" t="s">
        <v>24</v>
      </c>
      <c r="L694" s="5" t="s">
        <v>38</v>
      </c>
      <c r="M694" s="5" t="s">
        <v>5</v>
      </c>
      <c r="N694" s="5" t="s">
        <v>2243</v>
      </c>
      <c r="O694" s="6">
        <v>0.36</v>
      </c>
      <c r="P694" s="5" t="s">
        <v>3</v>
      </c>
      <c r="Q694" s="5" t="s">
        <v>2</v>
      </c>
      <c r="R694" s="5" t="s">
        <v>236</v>
      </c>
      <c r="S694" s="5" t="s">
        <v>2242</v>
      </c>
      <c r="T694" s="5">
        <v>7036</v>
      </c>
      <c r="U694" s="8">
        <v>42064</v>
      </c>
      <c r="V694" s="29" t="str">
        <f>TEXT(Table_1[[#This Row],[Order Date]], "DDD")</f>
        <v>Sun</v>
      </c>
      <c r="W694" s="8">
        <v>42066</v>
      </c>
      <c r="X694" s="7">
        <f>Table_1[[#This Row],[Ship Date]]-Table_1[[#This Row],[Order Date]]</f>
        <v>2</v>
      </c>
      <c r="Y694" s="15">
        <v>-7.96</v>
      </c>
      <c r="Z694" s="5">
        <v>1</v>
      </c>
      <c r="AA694" s="15">
        <v>11.35</v>
      </c>
      <c r="AB694" s="5">
        <v>87378</v>
      </c>
      <c r="AC694" s="5">
        <f>IF(COUNTIF($AB$2:AB694, AB694) = 1, 1, 0)</f>
        <v>1</v>
      </c>
      <c r="AD694" s="15">
        <f>'Formated Data'!$G694-'Formated Data'!$E694</f>
        <v>5.69</v>
      </c>
      <c r="AE694" s="5" t="str" cm="1">
        <f t="array" ref="AE694">_xlfn.IFS('Formated Data'!$Q694="Central","Chris",'Formated Data'!$Q694="East","Erin",'Formated Data'!$Q694="South","Sam",'Formated Data'!$Q694="West","William")</f>
        <v>Erin</v>
      </c>
    </row>
    <row r="695" spans="1:31" ht="15.75" customHeight="1" x14ac:dyDescent="0.45">
      <c r="A695" s="5">
        <v>1885</v>
      </c>
      <c r="B695" s="5">
        <f>IF(COUNTIF($A$2:A695, A695) = 1, 1, 0)</f>
        <v>1</v>
      </c>
      <c r="C695" s="5" t="s">
        <v>2241</v>
      </c>
      <c r="D695" s="5" t="s">
        <v>10</v>
      </c>
      <c r="E695" s="6">
        <v>0.05</v>
      </c>
      <c r="F695" s="6" t="str">
        <f>IF(Table_1[[#This Row],[Discount]] &gt; 0, "After Discount", " No Discount")</f>
        <v>After Discount</v>
      </c>
      <c r="G695" s="6">
        <v>535.64</v>
      </c>
      <c r="H695" s="6">
        <v>14.7</v>
      </c>
      <c r="I695" s="5" t="s">
        <v>119</v>
      </c>
      <c r="J695" s="5" t="s">
        <v>16</v>
      </c>
      <c r="K695" s="5" t="s">
        <v>7</v>
      </c>
      <c r="L695" s="5" t="s">
        <v>118</v>
      </c>
      <c r="M695" s="5" t="s">
        <v>152</v>
      </c>
      <c r="N695" s="5" t="s">
        <v>585</v>
      </c>
      <c r="O695" s="6">
        <v>0.59</v>
      </c>
      <c r="P695" s="5" t="s">
        <v>3</v>
      </c>
      <c r="Q695" s="5" t="s">
        <v>2</v>
      </c>
      <c r="R695" s="5" t="s">
        <v>100</v>
      </c>
      <c r="S695" s="5" t="s">
        <v>2240</v>
      </c>
      <c r="T695" s="5">
        <v>2806</v>
      </c>
      <c r="U695" s="8">
        <v>42064</v>
      </c>
      <c r="V695" s="29" t="str">
        <f>TEXT(Table_1[[#This Row],[Order Date]], "DDD")</f>
        <v>Sun</v>
      </c>
      <c r="W695" s="8">
        <v>42066</v>
      </c>
      <c r="X695" s="7">
        <f>Table_1[[#This Row],[Ship Date]]-Table_1[[#This Row],[Order Date]]</f>
        <v>2</v>
      </c>
      <c r="Y695" s="15">
        <v>4407.4399999999996</v>
      </c>
      <c r="Z695" s="5">
        <v>15</v>
      </c>
      <c r="AA695" s="15">
        <v>7029.1</v>
      </c>
      <c r="AB695" s="5">
        <v>87378</v>
      </c>
      <c r="AC695" s="5">
        <f>IF(COUNTIF($AB$2:AB695, AB695) = 1, 1, 0)</f>
        <v>0</v>
      </c>
      <c r="AD695" s="15">
        <f>'Formated Data'!$G695-'Formated Data'!$E695</f>
        <v>535.59</v>
      </c>
      <c r="AE695" s="5" t="str" cm="1">
        <f t="array" ref="AE695">_xlfn.IFS('Formated Data'!$Q695="Central","Chris",'Formated Data'!$Q695="East","Erin",'Formated Data'!$Q695="South","Sam",'Formated Data'!$Q695="West","William")</f>
        <v>Erin</v>
      </c>
    </row>
    <row r="696" spans="1:31" ht="15.75" customHeight="1" x14ac:dyDescent="0.45">
      <c r="A696" s="5">
        <v>3187</v>
      </c>
      <c r="B696" s="5">
        <f>IF(COUNTIF($A$2:A696, A696) = 1, 1, 0)</f>
        <v>1</v>
      </c>
      <c r="C696" s="5" t="s">
        <v>2239</v>
      </c>
      <c r="D696" s="5" t="s">
        <v>56</v>
      </c>
      <c r="E696" s="6">
        <v>0.08</v>
      </c>
      <c r="F696" s="6" t="str">
        <f>IF(Table_1[[#This Row],[Discount]] &gt; 0, "After Discount", " No Discount")</f>
        <v>After Discount</v>
      </c>
      <c r="G696" s="6">
        <v>170.98</v>
      </c>
      <c r="H696" s="6">
        <v>35.89</v>
      </c>
      <c r="I696" s="5" t="s">
        <v>119</v>
      </c>
      <c r="J696" s="5" t="s">
        <v>51</v>
      </c>
      <c r="K696" s="5" t="s">
        <v>29</v>
      </c>
      <c r="L696" s="5" t="s">
        <v>130</v>
      </c>
      <c r="M696" s="5" t="s">
        <v>117</v>
      </c>
      <c r="N696" s="5" t="s">
        <v>1510</v>
      </c>
      <c r="O696" s="6">
        <v>0.66</v>
      </c>
      <c r="P696" s="5" t="s">
        <v>3</v>
      </c>
      <c r="Q696" s="5" t="s">
        <v>21</v>
      </c>
      <c r="R696" s="5" t="s">
        <v>75</v>
      </c>
      <c r="S696" s="5" t="s">
        <v>2238</v>
      </c>
      <c r="T696" s="5">
        <v>33569</v>
      </c>
      <c r="U696" s="8">
        <v>42065</v>
      </c>
      <c r="V696" s="29" t="str">
        <f>TEXT(Table_1[[#This Row],[Order Date]], "DDD")</f>
        <v>Mon</v>
      </c>
      <c r="W696" s="8">
        <v>42067</v>
      </c>
      <c r="X696" s="7">
        <f>Table_1[[#This Row],[Ship Date]]-Table_1[[#This Row],[Order Date]]</f>
        <v>2</v>
      </c>
      <c r="Y696" s="15">
        <v>-119.812</v>
      </c>
      <c r="Z696" s="5">
        <v>1</v>
      </c>
      <c r="AA696" s="15">
        <v>199.48</v>
      </c>
      <c r="AB696" s="5">
        <v>89025</v>
      </c>
      <c r="AC696" s="5">
        <f>IF(COUNTIF($AB$2:AB696, AB696) = 1, 1, 0)</f>
        <v>1</v>
      </c>
      <c r="AD696" s="15">
        <f>'Formated Data'!$G696-'Formated Data'!$E696</f>
        <v>170.89999999999998</v>
      </c>
      <c r="AE696" s="5" t="str" cm="1">
        <f t="array" ref="AE696">_xlfn.IFS('Formated Data'!$Q696="Central","Chris",'Formated Data'!$Q696="East","Erin",'Formated Data'!$Q696="South","Sam",'Formated Data'!$Q696="West","William")</f>
        <v>Sam</v>
      </c>
    </row>
    <row r="697" spans="1:31" ht="15.75" customHeight="1" x14ac:dyDescent="0.45">
      <c r="A697" s="5">
        <v>64</v>
      </c>
      <c r="B697" s="5">
        <f>IF(COUNTIF($A$2:A697, A697) = 1, 1, 0)</f>
        <v>1</v>
      </c>
      <c r="C697" s="5" t="s">
        <v>2236</v>
      </c>
      <c r="D697" s="5" t="s">
        <v>10</v>
      </c>
      <c r="E697" s="6">
        <v>0</v>
      </c>
      <c r="F697" s="6" t="str">
        <f>IF(Table_1[[#This Row],[Discount]] &gt; 0, "After Discount", " No Discount")</f>
        <v xml:space="preserve"> No Discount</v>
      </c>
      <c r="G697" s="6">
        <v>3.69</v>
      </c>
      <c r="H697" s="6">
        <v>0.5</v>
      </c>
      <c r="I697" s="5" t="s">
        <v>9</v>
      </c>
      <c r="J697" s="5" t="s">
        <v>51</v>
      </c>
      <c r="K697" s="5" t="s">
        <v>24</v>
      </c>
      <c r="L697" s="5" t="s">
        <v>144</v>
      </c>
      <c r="M697" s="5" t="s">
        <v>5</v>
      </c>
      <c r="N697" s="5" t="s">
        <v>2237</v>
      </c>
      <c r="O697" s="6">
        <v>0.38</v>
      </c>
      <c r="P697" s="5" t="s">
        <v>3</v>
      </c>
      <c r="Q697" s="5" t="s">
        <v>21</v>
      </c>
      <c r="R697" s="5" t="s">
        <v>20</v>
      </c>
      <c r="S697" s="5" t="s">
        <v>416</v>
      </c>
      <c r="T697" s="5">
        <v>24153</v>
      </c>
      <c r="U697" s="8">
        <v>42065</v>
      </c>
      <c r="V697" s="29" t="str">
        <f>TEXT(Table_1[[#This Row],[Order Date]], "DDD")</f>
        <v>Mon</v>
      </c>
      <c r="W697" s="8">
        <v>42067</v>
      </c>
      <c r="X697" s="7">
        <f>Table_1[[#This Row],[Ship Date]]-Table_1[[#This Row],[Order Date]]</f>
        <v>2</v>
      </c>
      <c r="Y697" s="15">
        <v>-37.5291</v>
      </c>
      <c r="Z697" s="5">
        <v>1</v>
      </c>
      <c r="AA697" s="15">
        <v>4</v>
      </c>
      <c r="AB697" s="5">
        <v>87406</v>
      </c>
      <c r="AC697" s="5">
        <f>IF(COUNTIF($AB$2:AB697, AB697) = 1, 1, 0)</f>
        <v>1</v>
      </c>
      <c r="AD697" s="15">
        <f>'Formated Data'!$G697-'Formated Data'!$E697</f>
        <v>3.69</v>
      </c>
      <c r="AE697" s="5" t="str" cm="1">
        <f t="array" ref="AE697">_xlfn.IFS('Formated Data'!$Q697="Central","Chris",'Formated Data'!$Q697="East","Erin",'Formated Data'!$Q697="South","Sam",'Formated Data'!$Q697="West","William")</f>
        <v>Sam</v>
      </c>
    </row>
    <row r="698" spans="1:31" ht="15.75" customHeight="1" x14ac:dyDescent="0.45">
      <c r="A698" s="5">
        <v>64</v>
      </c>
      <c r="B698" s="5">
        <f>IF(COUNTIF($A$2:A698, A698) = 1, 1, 0)</f>
        <v>0</v>
      </c>
      <c r="C698" s="5" t="s">
        <v>2236</v>
      </c>
      <c r="D698" s="5" t="s">
        <v>10</v>
      </c>
      <c r="E698" s="6">
        <v>0.02</v>
      </c>
      <c r="F698" s="6" t="str">
        <f>IF(Table_1[[#This Row],[Discount]] &gt; 0, "After Discount", " No Discount")</f>
        <v>After Discount</v>
      </c>
      <c r="G698" s="6">
        <v>175.99</v>
      </c>
      <c r="H698" s="6">
        <v>4.99</v>
      </c>
      <c r="I698" s="5" t="s">
        <v>17</v>
      </c>
      <c r="J698" s="5" t="s">
        <v>51</v>
      </c>
      <c r="K698" s="5" t="s">
        <v>7</v>
      </c>
      <c r="L698" s="5" t="s">
        <v>6</v>
      </c>
      <c r="M698" s="5" t="s">
        <v>5</v>
      </c>
      <c r="N698" s="5" t="s">
        <v>309</v>
      </c>
      <c r="O698" s="6">
        <v>0.59</v>
      </c>
      <c r="P698" s="5" t="s">
        <v>3</v>
      </c>
      <c r="Q698" s="5" t="s">
        <v>21</v>
      </c>
      <c r="R698" s="5" t="s">
        <v>20</v>
      </c>
      <c r="S698" s="5" t="s">
        <v>416</v>
      </c>
      <c r="T698" s="5">
        <v>24153</v>
      </c>
      <c r="U698" s="8">
        <v>42065</v>
      </c>
      <c r="V698" s="29" t="str">
        <f>TEXT(Table_1[[#This Row],[Order Date]], "DDD")</f>
        <v>Mon</v>
      </c>
      <c r="W698" s="8">
        <v>42065</v>
      </c>
      <c r="X698" s="7">
        <f>Table_1[[#This Row],[Ship Date]]-Table_1[[#This Row],[Order Date]]</f>
        <v>0</v>
      </c>
      <c r="Y698" s="15">
        <v>101.49</v>
      </c>
      <c r="Z698" s="5">
        <v>4</v>
      </c>
      <c r="AA698" s="15">
        <v>589.79999999999995</v>
      </c>
      <c r="AB698" s="5">
        <v>87406</v>
      </c>
      <c r="AC698" s="5">
        <f>IF(COUNTIF($AB$2:AB698, AB698) = 1, 1, 0)</f>
        <v>0</v>
      </c>
      <c r="AD698" s="15">
        <f>'Formated Data'!$G698-'Formated Data'!$E698</f>
        <v>175.97</v>
      </c>
      <c r="AE698" s="5" t="str" cm="1">
        <f t="array" ref="AE698">_xlfn.IFS('Formated Data'!$Q698="Central","Chris",'Formated Data'!$Q698="East","Erin",'Formated Data'!$Q698="South","Sam",'Formated Data'!$Q698="West","William")</f>
        <v>Sam</v>
      </c>
    </row>
    <row r="699" spans="1:31" ht="15.75" customHeight="1" x14ac:dyDescent="0.45">
      <c r="A699" s="5">
        <v>2877</v>
      </c>
      <c r="B699" s="5">
        <f>IF(COUNTIF($A$2:A699, A699) = 1, 1, 0)</f>
        <v>1</v>
      </c>
      <c r="C699" s="5" t="s">
        <v>2235</v>
      </c>
      <c r="D699" s="5" t="s">
        <v>10</v>
      </c>
      <c r="E699" s="6">
        <v>0</v>
      </c>
      <c r="F699" s="6" t="str">
        <f>IF(Table_1[[#This Row],[Discount]] &gt; 0, "After Discount", " No Discount")</f>
        <v xml:space="preserve"> No Discount</v>
      </c>
      <c r="G699" s="6">
        <v>8.33</v>
      </c>
      <c r="H699" s="6">
        <v>1.99</v>
      </c>
      <c r="I699" s="5" t="s">
        <v>17</v>
      </c>
      <c r="J699" s="5" t="s">
        <v>8</v>
      </c>
      <c r="K699" s="5" t="s">
        <v>7</v>
      </c>
      <c r="L699" s="5" t="s">
        <v>15</v>
      </c>
      <c r="M699" s="5" t="s">
        <v>50</v>
      </c>
      <c r="N699" s="5" t="s">
        <v>49</v>
      </c>
      <c r="O699" s="6">
        <v>0.52</v>
      </c>
      <c r="P699" s="5" t="s">
        <v>3</v>
      </c>
      <c r="Q699" s="5" t="s">
        <v>2</v>
      </c>
      <c r="R699" s="5" t="s">
        <v>13</v>
      </c>
      <c r="S699" s="5" t="s">
        <v>1192</v>
      </c>
      <c r="T699" s="5">
        <v>44070</v>
      </c>
      <c r="U699" s="8">
        <v>42065</v>
      </c>
      <c r="V699" s="29" t="str">
        <f>TEXT(Table_1[[#This Row],[Order Date]], "DDD")</f>
        <v>Mon</v>
      </c>
      <c r="W699" s="8">
        <v>42067</v>
      </c>
      <c r="X699" s="7">
        <f>Table_1[[#This Row],[Ship Date]]-Table_1[[#This Row],[Order Date]]</f>
        <v>2</v>
      </c>
      <c r="Y699" s="15">
        <v>74.181899999999999</v>
      </c>
      <c r="Z699" s="5">
        <v>12</v>
      </c>
      <c r="AA699" s="15">
        <v>107.51</v>
      </c>
      <c r="AB699" s="5">
        <v>91492</v>
      </c>
      <c r="AC699" s="5">
        <f>IF(COUNTIF($AB$2:AB699, AB699) = 1, 1, 0)</f>
        <v>1</v>
      </c>
      <c r="AD699" s="15">
        <f>'Formated Data'!$G699-'Formated Data'!$E699</f>
        <v>8.33</v>
      </c>
      <c r="AE699" s="5" t="str" cm="1">
        <f t="array" ref="AE699">_xlfn.IFS('Formated Data'!$Q699="Central","Chris",'Formated Data'!$Q699="East","Erin",'Formated Data'!$Q699="South","Sam",'Formated Data'!$Q699="West","William")</f>
        <v>Erin</v>
      </c>
    </row>
    <row r="700" spans="1:31" ht="15.75" customHeight="1" x14ac:dyDescent="0.45">
      <c r="A700" s="5">
        <v>2878</v>
      </c>
      <c r="B700" s="5">
        <f>IF(COUNTIF($A$2:A700, A700) = 1, 1, 0)</f>
        <v>1</v>
      </c>
      <c r="C700" s="5" t="s">
        <v>2234</v>
      </c>
      <c r="D700" s="5" t="s">
        <v>10</v>
      </c>
      <c r="E700" s="6">
        <v>0</v>
      </c>
      <c r="F700" s="6" t="str">
        <f>IF(Table_1[[#This Row],[Discount]] &gt; 0, "After Discount", " No Discount")</f>
        <v xml:space="preserve"> No Discount</v>
      </c>
      <c r="G700" s="6">
        <v>8.33</v>
      </c>
      <c r="H700" s="6">
        <v>1.99</v>
      </c>
      <c r="I700" s="5" t="s">
        <v>17</v>
      </c>
      <c r="J700" s="5" t="s">
        <v>8</v>
      </c>
      <c r="K700" s="5" t="s">
        <v>7</v>
      </c>
      <c r="L700" s="5" t="s">
        <v>15</v>
      </c>
      <c r="M700" s="5" t="s">
        <v>50</v>
      </c>
      <c r="N700" s="5" t="s">
        <v>49</v>
      </c>
      <c r="O700" s="6">
        <v>0.52</v>
      </c>
      <c r="P700" s="5" t="s">
        <v>3</v>
      </c>
      <c r="Q700" s="5" t="s">
        <v>48</v>
      </c>
      <c r="R700" s="5" t="s">
        <v>103</v>
      </c>
      <c r="S700" s="5" t="s">
        <v>299</v>
      </c>
      <c r="T700" s="5">
        <v>98107</v>
      </c>
      <c r="U700" s="8">
        <v>42065</v>
      </c>
      <c r="V700" s="29" t="str">
        <f>TEXT(Table_1[[#This Row],[Order Date]], "DDD")</f>
        <v>Mon</v>
      </c>
      <c r="W700" s="8">
        <v>42067</v>
      </c>
      <c r="X700" s="7">
        <f>Table_1[[#This Row],[Ship Date]]-Table_1[[#This Row],[Order Date]]</f>
        <v>2</v>
      </c>
      <c r="Y700" s="15">
        <v>82.31</v>
      </c>
      <c r="Z700" s="5">
        <v>47</v>
      </c>
      <c r="AA700" s="15">
        <v>421.08</v>
      </c>
      <c r="AB700" s="5">
        <v>54369</v>
      </c>
      <c r="AC700" s="5">
        <f>IF(COUNTIF($AB$2:AB700, AB700) = 1, 1, 0)</f>
        <v>1</v>
      </c>
      <c r="AD700" s="15">
        <f>'Formated Data'!$G700-'Formated Data'!$E700</f>
        <v>8.33</v>
      </c>
      <c r="AE700" s="5" t="str" cm="1">
        <f t="array" ref="AE700">_xlfn.IFS('Formated Data'!$Q700="Central","Chris",'Formated Data'!$Q700="East","Erin",'Formated Data'!$Q700="South","Sam",'Formated Data'!$Q700="West","William")</f>
        <v>William</v>
      </c>
    </row>
    <row r="701" spans="1:31" ht="15.75" customHeight="1" x14ac:dyDescent="0.45">
      <c r="A701" s="5">
        <v>3067</v>
      </c>
      <c r="B701" s="5">
        <f>IF(COUNTIF($A$2:A701, A701) = 1, 1, 0)</f>
        <v>1</v>
      </c>
      <c r="C701" s="5" t="s">
        <v>2233</v>
      </c>
      <c r="D701" s="5" t="s">
        <v>10</v>
      </c>
      <c r="E701" s="6">
        <v>0.06</v>
      </c>
      <c r="F701" s="6" t="str">
        <f>IF(Table_1[[#This Row],[Discount]] &gt; 0, "After Discount", " No Discount")</f>
        <v>After Discount</v>
      </c>
      <c r="G701" s="6">
        <v>355.98</v>
      </c>
      <c r="H701" s="6">
        <v>58.92</v>
      </c>
      <c r="I701" s="5" t="s">
        <v>119</v>
      </c>
      <c r="J701" s="5" t="s">
        <v>8</v>
      </c>
      <c r="K701" s="5" t="s">
        <v>29</v>
      </c>
      <c r="L701" s="5" t="s">
        <v>153</v>
      </c>
      <c r="M701" s="5" t="s">
        <v>152</v>
      </c>
      <c r="N701" s="5" t="s">
        <v>2049</v>
      </c>
      <c r="O701" s="6">
        <v>0.64</v>
      </c>
      <c r="P701" s="5" t="s">
        <v>3</v>
      </c>
      <c r="Q701" s="5" t="s">
        <v>2</v>
      </c>
      <c r="R701" s="5" t="s">
        <v>13</v>
      </c>
      <c r="S701" s="5" t="s">
        <v>2232</v>
      </c>
      <c r="T701" s="5">
        <v>44515</v>
      </c>
      <c r="U701" s="8">
        <v>42065</v>
      </c>
      <c r="V701" s="29" t="str">
        <f>TEXT(Table_1[[#This Row],[Order Date]], "DDD")</f>
        <v>Mon</v>
      </c>
      <c r="W701" s="8">
        <v>42066</v>
      </c>
      <c r="X701" s="7">
        <f>Table_1[[#This Row],[Ship Date]]-Table_1[[#This Row],[Order Date]]</f>
        <v>1</v>
      </c>
      <c r="Y701" s="15">
        <v>1660.92</v>
      </c>
      <c r="Z701" s="5">
        <v>14</v>
      </c>
      <c r="AA701" s="15">
        <v>5086.08</v>
      </c>
      <c r="AB701" s="5">
        <v>91376</v>
      </c>
      <c r="AC701" s="5">
        <f>IF(COUNTIF($AB$2:AB701, AB701) = 1, 1, 0)</f>
        <v>1</v>
      </c>
      <c r="AD701" s="15">
        <f>'Formated Data'!$G701-'Formated Data'!$E701</f>
        <v>355.92</v>
      </c>
      <c r="AE701" s="5" t="str" cm="1">
        <f t="array" ref="AE701">_xlfn.IFS('Formated Data'!$Q701="Central","Chris",'Formated Data'!$Q701="East","Erin",'Formated Data'!$Q701="South","Sam",'Formated Data'!$Q701="West","William")</f>
        <v>Erin</v>
      </c>
    </row>
    <row r="702" spans="1:31" ht="15.75" customHeight="1" x14ac:dyDescent="0.45">
      <c r="A702" s="5">
        <v>1686</v>
      </c>
      <c r="B702" s="5">
        <f>IF(COUNTIF($A$2:A702, A702) = 1, 1, 0)</f>
        <v>1</v>
      </c>
      <c r="C702" s="5" t="s">
        <v>2231</v>
      </c>
      <c r="D702" s="5" t="s">
        <v>30</v>
      </c>
      <c r="E702" s="6">
        <v>0.08</v>
      </c>
      <c r="F702" s="6" t="str">
        <f>IF(Table_1[[#This Row],[Discount]] &gt; 0, "After Discount", " No Discount")</f>
        <v>After Discount</v>
      </c>
      <c r="G702" s="6">
        <v>2.08</v>
      </c>
      <c r="H702" s="6">
        <v>5.33</v>
      </c>
      <c r="I702" s="5" t="s">
        <v>9</v>
      </c>
      <c r="J702" s="5" t="s">
        <v>39</v>
      </c>
      <c r="K702" s="5" t="s">
        <v>29</v>
      </c>
      <c r="L702" s="5" t="s">
        <v>28</v>
      </c>
      <c r="M702" s="5" t="s">
        <v>5</v>
      </c>
      <c r="N702" s="5" t="s">
        <v>1611</v>
      </c>
      <c r="O702" s="6">
        <v>0.43</v>
      </c>
      <c r="P702" s="5" t="s">
        <v>3</v>
      </c>
      <c r="Q702" s="5" t="s">
        <v>70</v>
      </c>
      <c r="R702" s="5" t="s">
        <v>260</v>
      </c>
      <c r="S702" s="5" t="s">
        <v>2230</v>
      </c>
      <c r="T702" s="5">
        <v>60123</v>
      </c>
      <c r="U702" s="8">
        <v>42066</v>
      </c>
      <c r="V702" s="29" t="str">
        <f>TEXT(Table_1[[#This Row],[Order Date]], "DDD")</f>
        <v>Tue</v>
      </c>
      <c r="W702" s="8">
        <v>42073</v>
      </c>
      <c r="X702" s="7">
        <f>Table_1[[#This Row],[Ship Date]]-Table_1[[#This Row],[Order Date]]</f>
        <v>7</v>
      </c>
      <c r="Y702" s="15">
        <v>-129.01</v>
      </c>
      <c r="Z702" s="5">
        <v>9</v>
      </c>
      <c r="AA702" s="15">
        <v>19.670000000000002</v>
      </c>
      <c r="AB702" s="5">
        <v>86973</v>
      </c>
      <c r="AC702" s="5">
        <f>IF(COUNTIF($AB$2:AB702, AB702) = 1, 1, 0)</f>
        <v>1</v>
      </c>
      <c r="AD702" s="15">
        <f>'Formated Data'!$G702-'Formated Data'!$E702</f>
        <v>2</v>
      </c>
      <c r="AE702" s="5" t="str" cm="1">
        <f t="array" ref="AE702">_xlfn.IFS('Formated Data'!$Q702="Central","Chris",'Formated Data'!$Q702="East","Erin",'Formated Data'!$Q702="South","Sam",'Formated Data'!$Q702="West","William")</f>
        <v>Chris</v>
      </c>
    </row>
    <row r="703" spans="1:31" ht="15.75" customHeight="1" x14ac:dyDescent="0.45">
      <c r="A703" s="5">
        <v>428</v>
      </c>
      <c r="B703" s="5">
        <f>IF(COUNTIF($A$2:A703, A703) = 1, 1, 0)</f>
        <v>0</v>
      </c>
      <c r="C703" s="5" t="s">
        <v>2229</v>
      </c>
      <c r="D703" s="5" t="s">
        <v>10</v>
      </c>
      <c r="E703" s="6">
        <v>0.05</v>
      </c>
      <c r="F703" s="6" t="str">
        <f>IF(Table_1[[#This Row],[Discount]] &gt; 0, "After Discount", " No Discount")</f>
        <v>After Discount</v>
      </c>
      <c r="G703" s="6">
        <v>10.98</v>
      </c>
      <c r="H703" s="6">
        <v>4.8</v>
      </c>
      <c r="I703" s="5" t="s">
        <v>9</v>
      </c>
      <c r="J703" s="5" t="s">
        <v>39</v>
      </c>
      <c r="K703" s="5" t="s">
        <v>24</v>
      </c>
      <c r="L703" s="5" t="s">
        <v>181</v>
      </c>
      <c r="M703" s="5" t="s">
        <v>5</v>
      </c>
      <c r="N703" s="5" t="s">
        <v>304</v>
      </c>
      <c r="O703" s="6">
        <v>0.36</v>
      </c>
      <c r="P703" s="5" t="s">
        <v>3</v>
      </c>
      <c r="Q703" s="5" t="s">
        <v>48</v>
      </c>
      <c r="R703" s="5" t="s">
        <v>996</v>
      </c>
      <c r="S703" s="5" t="s">
        <v>2228</v>
      </c>
      <c r="T703" s="5">
        <v>89701</v>
      </c>
      <c r="U703" s="8">
        <v>42066</v>
      </c>
      <c r="V703" s="29" t="str">
        <f>TEXT(Table_1[[#This Row],[Order Date]], "DDD")</f>
        <v>Tue</v>
      </c>
      <c r="W703" s="8">
        <v>42068</v>
      </c>
      <c r="X703" s="7">
        <f>Table_1[[#This Row],[Ship Date]]-Table_1[[#This Row],[Order Date]]</f>
        <v>2</v>
      </c>
      <c r="Y703" s="15">
        <v>90.62</v>
      </c>
      <c r="Z703" s="5">
        <v>22</v>
      </c>
      <c r="AA703" s="15">
        <v>243.11</v>
      </c>
      <c r="AB703" s="5">
        <v>88480</v>
      </c>
      <c r="AC703" s="5">
        <f>IF(COUNTIF($AB$2:AB703, AB703) = 1, 1, 0)</f>
        <v>1</v>
      </c>
      <c r="AD703" s="15">
        <f>'Formated Data'!$G703-'Formated Data'!$E703</f>
        <v>10.93</v>
      </c>
      <c r="AE703" s="5" t="str" cm="1">
        <f t="array" ref="AE703">_xlfn.IFS('Formated Data'!$Q703="Central","Chris",'Formated Data'!$Q703="East","Erin",'Formated Data'!$Q703="South","Sam",'Formated Data'!$Q703="West","William")</f>
        <v>William</v>
      </c>
    </row>
    <row r="704" spans="1:31" ht="15.75" customHeight="1" x14ac:dyDescent="0.45">
      <c r="A704" s="5">
        <v>568</v>
      </c>
      <c r="B704" s="5">
        <f>IF(COUNTIF($A$2:A704, A704) = 1, 1, 0)</f>
        <v>1</v>
      </c>
      <c r="C704" s="5" t="s">
        <v>1595</v>
      </c>
      <c r="D704" s="5" t="s">
        <v>123</v>
      </c>
      <c r="E704" s="6">
        <v>0.02</v>
      </c>
      <c r="F704" s="6" t="str">
        <f>IF(Table_1[[#This Row],[Discount]] &gt; 0, "After Discount", " No Discount")</f>
        <v>After Discount</v>
      </c>
      <c r="G704" s="6">
        <v>280.98</v>
      </c>
      <c r="H704" s="6">
        <v>57</v>
      </c>
      <c r="I704" s="5" t="s">
        <v>119</v>
      </c>
      <c r="J704" s="5" t="s">
        <v>8</v>
      </c>
      <c r="K704" s="5" t="s">
        <v>29</v>
      </c>
      <c r="L704" s="5" t="s">
        <v>153</v>
      </c>
      <c r="M704" s="5" t="s">
        <v>152</v>
      </c>
      <c r="N704" s="5" t="s">
        <v>321</v>
      </c>
      <c r="O704" s="6">
        <v>0.78</v>
      </c>
      <c r="P704" s="5" t="s">
        <v>3</v>
      </c>
      <c r="Q704" s="5" t="s">
        <v>21</v>
      </c>
      <c r="R704" s="5" t="s">
        <v>189</v>
      </c>
      <c r="S704" s="5" t="s">
        <v>488</v>
      </c>
      <c r="T704" s="5">
        <v>39701</v>
      </c>
      <c r="U704" s="8">
        <v>42067</v>
      </c>
      <c r="V704" s="29" t="str">
        <f>TEXT(Table_1[[#This Row],[Order Date]], "DDD")</f>
        <v>Wed</v>
      </c>
      <c r="W704" s="8">
        <v>42068</v>
      </c>
      <c r="X704" s="7">
        <f>Table_1[[#This Row],[Ship Date]]-Table_1[[#This Row],[Order Date]]</f>
        <v>1</v>
      </c>
      <c r="Y704" s="15">
        <v>1141.7940000000001</v>
      </c>
      <c r="Z704" s="5">
        <v>4</v>
      </c>
      <c r="AA704" s="15">
        <v>1128.74</v>
      </c>
      <c r="AB704" s="5">
        <v>88879</v>
      </c>
      <c r="AC704" s="5">
        <f>IF(COUNTIF($AB$2:AB704, AB704) = 1, 1, 0)</f>
        <v>1</v>
      </c>
      <c r="AD704" s="15">
        <f>'Formated Data'!$G704-'Formated Data'!$E704</f>
        <v>280.96000000000004</v>
      </c>
      <c r="AE704" s="5" t="str" cm="1">
        <f t="array" ref="AE704">_xlfn.IFS('Formated Data'!$Q704="Central","Chris",'Formated Data'!$Q704="East","Erin",'Formated Data'!$Q704="South","Sam",'Formated Data'!$Q704="West","William")</f>
        <v>Sam</v>
      </c>
    </row>
    <row r="705" spans="1:31" ht="15.75" customHeight="1" x14ac:dyDescent="0.45">
      <c r="A705" s="5">
        <v>3133</v>
      </c>
      <c r="B705" s="5">
        <f>IF(COUNTIF($A$2:A705, A705) = 1, 1, 0)</f>
        <v>0</v>
      </c>
      <c r="C705" s="5" t="s">
        <v>2226</v>
      </c>
      <c r="D705" s="5" t="s">
        <v>123</v>
      </c>
      <c r="E705" s="6">
        <v>0.08</v>
      </c>
      <c r="F705" s="6" t="str">
        <f>IF(Table_1[[#This Row],[Discount]] &gt; 0, "After Discount", " No Discount")</f>
        <v>After Discount</v>
      </c>
      <c r="G705" s="6">
        <v>5.4</v>
      </c>
      <c r="H705" s="6">
        <v>7.78</v>
      </c>
      <c r="I705" s="5" t="s">
        <v>9</v>
      </c>
      <c r="J705" s="5" t="s">
        <v>39</v>
      </c>
      <c r="K705" s="5" t="s">
        <v>24</v>
      </c>
      <c r="L705" s="5" t="s">
        <v>106</v>
      </c>
      <c r="M705" s="5" t="s">
        <v>5</v>
      </c>
      <c r="N705" s="5" t="s">
        <v>611</v>
      </c>
      <c r="O705" s="6">
        <v>0.37</v>
      </c>
      <c r="P705" s="5" t="s">
        <v>3</v>
      </c>
      <c r="Q705" s="5" t="s">
        <v>70</v>
      </c>
      <c r="R705" s="5" t="s">
        <v>260</v>
      </c>
      <c r="S705" s="5" t="s">
        <v>2224</v>
      </c>
      <c r="T705" s="5">
        <v>60540</v>
      </c>
      <c r="U705" s="8">
        <v>42067</v>
      </c>
      <c r="V705" s="29" t="str">
        <f>TEXT(Table_1[[#This Row],[Order Date]], "DDD")</f>
        <v>Wed</v>
      </c>
      <c r="W705" s="8">
        <v>42067</v>
      </c>
      <c r="X705" s="7">
        <f>Table_1[[#This Row],[Ship Date]]-Table_1[[#This Row],[Order Date]]</f>
        <v>0</v>
      </c>
      <c r="Y705" s="15">
        <v>-44.067999999999998</v>
      </c>
      <c r="Z705" s="5">
        <v>4</v>
      </c>
      <c r="AA705" s="15">
        <v>25.35</v>
      </c>
      <c r="AB705" s="5">
        <v>86792</v>
      </c>
      <c r="AC705" s="5">
        <f>IF(COUNTIF($AB$2:AB705, AB705) = 1, 1, 0)</f>
        <v>1</v>
      </c>
      <c r="AD705" s="15">
        <f>'Formated Data'!$G705-'Formated Data'!$E705</f>
        <v>5.32</v>
      </c>
      <c r="AE705" s="5" t="str" cm="1">
        <f t="array" ref="AE705">_xlfn.IFS('Formated Data'!$Q705="Central","Chris",'Formated Data'!$Q705="East","Erin",'Formated Data'!$Q705="South","Sam",'Formated Data'!$Q705="West","William")</f>
        <v>Chris</v>
      </c>
    </row>
    <row r="706" spans="1:31" ht="15.75" customHeight="1" x14ac:dyDescent="0.45">
      <c r="A706" s="5">
        <v>3133</v>
      </c>
      <c r="B706" s="5">
        <f>IF(COUNTIF($A$2:A706, A706) = 1, 1, 0)</f>
        <v>0</v>
      </c>
      <c r="C706" s="5" t="s">
        <v>2226</v>
      </c>
      <c r="D706" s="5" t="s">
        <v>123</v>
      </c>
      <c r="E706" s="6">
        <v>0.09</v>
      </c>
      <c r="F706" s="6" t="str">
        <f>IF(Table_1[[#This Row],[Discount]] &gt; 0, "After Discount", " No Discount")</f>
        <v>After Discount</v>
      </c>
      <c r="G706" s="6">
        <v>8.4600000000000009</v>
      </c>
      <c r="H706" s="6">
        <v>8.99</v>
      </c>
      <c r="I706" s="5" t="s">
        <v>17</v>
      </c>
      <c r="J706" s="5" t="s">
        <v>39</v>
      </c>
      <c r="K706" s="5" t="s">
        <v>7</v>
      </c>
      <c r="L706" s="5" t="s">
        <v>15</v>
      </c>
      <c r="M706" s="5" t="s">
        <v>50</v>
      </c>
      <c r="N706" s="5" t="s">
        <v>2227</v>
      </c>
      <c r="O706" s="6">
        <v>0.79</v>
      </c>
      <c r="P706" s="5" t="s">
        <v>3</v>
      </c>
      <c r="Q706" s="5" t="s">
        <v>70</v>
      </c>
      <c r="R706" s="5" t="s">
        <v>260</v>
      </c>
      <c r="S706" s="5" t="s">
        <v>2224</v>
      </c>
      <c r="T706" s="5">
        <v>60540</v>
      </c>
      <c r="U706" s="8">
        <v>42067</v>
      </c>
      <c r="V706" s="29" t="str">
        <f>TEXT(Table_1[[#This Row],[Order Date]], "DDD")</f>
        <v>Wed</v>
      </c>
      <c r="W706" s="8">
        <v>42070</v>
      </c>
      <c r="X706" s="7">
        <f>Table_1[[#This Row],[Ship Date]]-Table_1[[#This Row],[Order Date]]</f>
        <v>3</v>
      </c>
      <c r="Y706" s="15">
        <v>-100.51</v>
      </c>
      <c r="Z706" s="5">
        <v>5</v>
      </c>
      <c r="AA706" s="15">
        <v>45.03</v>
      </c>
      <c r="AB706" s="5">
        <v>86792</v>
      </c>
      <c r="AC706" s="5">
        <f>IF(COUNTIF($AB$2:AB706, AB706) = 1, 1, 0)</f>
        <v>0</v>
      </c>
      <c r="AD706" s="15">
        <f>'Formated Data'!$G706-'Formated Data'!$E706</f>
        <v>8.370000000000001</v>
      </c>
      <c r="AE706" s="5" t="str" cm="1">
        <f t="array" ref="AE706">_xlfn.IFS('Formated Data'!$Q706="Central","Chris",'Formated Data'!$Q706="East","Erin",'Formated Data'!$Q706="South","Sam",'Formated Data'!$Q706="West","William")</f>
        <v>Chris</v>
      </c>
    </row>
    <row r="707" spans="1:31" ht="15.75" customHeight="1" x14ac:dyDescent="0.45">
      <c r="A707" s="5">
        <v>3133</v>
      </c>
      <c r="B707" s="5">
        <f>IF(COUNTIF($A$2:A707, A707) = 1, 1, 0)</f>
        <v>0</v>
      </c>
      <c r="C707" s="5" t="s">
        <v>2226</v>
      </c>
      <c r="D707" s="5" t="s">
        <v>123</v>
      </c>
      <c r="E707" s="6">
        <v>0.21</v>
      </c>
      <c r="F707" s="6" t="str">
        <f>IF(Table_1[[#This Row],[Discount]] &gt; 0, "After Discount", " No Discount")</f>
        <v>After Discount</v>
      </c>
      <c r="G707" s="6">
        <v>14.98</v>
      </c>
      <c r="H707" s="6">
        <v>8.99</v>
      </c>
      <c r="I707" s="5" t="s">
        <v>9</v>
      </c>
      <c r="J707" s="5" t="s">
        <v>39</v>
      </c>
      <c r="K707" s="5" t="s">
        <v>29</v>
      </c>
      <c r="L707" s="5" t="s">
        <v>28</v>
      </c>
      <c r="M707" s="5" t="s">
        <v>50</v>
      </c>
      <c r="N707" s="5" t="s">
        <v>526</v>
      </c>
      <c r="O707" s="6">
        <v>0.39</v>
      </c>
      <c r="P707" s="5" t="s">
        <v>3</v>
      </c>
      <c r="Q707" s="5" t="s">
        <v>70</v>
      </c>
      <c r="R707" s="5" t="s">
        <v>260</v>
      </c>
      <c r="S707" s="5" t="s">
        <v>2224</v>
      </c>
      <c r="T707" s="5">
        <v>60540</v>
      </c>
      <c r="U707" s="8">
        <v>42067</v>
      </c>
      <c r="V707" s="29" t="str">
        <f>TEXT(Table_1[[#This Row],[Order Date]], "DDD")</f>
        <v>Wed</v>
      </c>
      <c r="W707" s="8">
        <v>42068</v>
      </c>
      <c r="X707" s="7">
        <f>Table_1[[#This Row],[Ship Date]]-Table_1[[#This Row],[Order Date]]</f>
        <v>1</v>
      </c>
      <c r="Y707" s="15">
        <v>-17.75</v>
      </c>
      <c r="Z707" s="5">
        <v>10</v>
      </c>
      <c r="AA707" s="15">
        <v>153.87</v>
      </c>
      <c r="AB707" s="5">
        <v>86792</v>
      </c>
      <c r="AC707" s="5">
        <f>IF(COUNTIF($AB$2:AB707, AB707) = 1, 1, 0)</f>
        <v>0</v>
      </c>
      <c r="AD707" s="15">
        <f>'Formated Data'!$G707-'Formated Data'!$E707</f>
        <v>14.77</v>
      </c>
      <c r="AE707" s="5" t="str" cm="1">
        <f t="array" ref="AE707">_xlfn.IFS('Formated Data'!$Q707="Central","Chris",'Formated Data'!$Q707="East","Erin",'Formated Data'!$Q707="South","Sam",'Formated Data'!$Q707="West","William")</f>
        <v>Chris</v>
      </c>
    </row>
    <row r="708" spans="1:31" ht="15.75" customHeight="1" x14ac:dyDescent="0.45">
      <c r="A708" s="5">
        <v>3133</v>
      </c>
      <c r="B708" s="5">
        <f>IF(COUNTIF($A$2:A708, A708) = 1, 1, 0)</f>
        <v>0</v>
      </c>
      <c r="C708" s="5" t="s">
        <v>2226</v>
      </c>
      <c r="D708" s="5" t="s">
        <v>123</v>
      </c>
      <c r="E708" s="6">
        <v>0.04</v>
      </c>
      <c r="F708" s="6" t="str">
        <f>IF(Table_1[[#This Row],[Discount]] &gt; 0, "After Discount", " No Discount")</f>
        <v>After Discount</v>
      </c>
      <c r="G708" s="6">
        <v>155.99</v>
      </c>
      <c r="H708" s="6">
        <v>8.08</v>
      </c>
      <c r="I708" s="5" t="s">
        <v>9</v>
      </c>
      <c r="J708" s="5" t="s">
        <v>39</v>
      </c>
      <c r="K708" s="5" t="s">
        <v>7</v>
      </c>
      <c r="L708" s="5" t="s">
        <v>6</v>
      </c>
      <c r="M708" s="5" t="s">
        <v>5</v>
      </c>
      <c r="N708" s="5" t="s">
        <v>2225</v>
      </c>
      <c r="O708" s="6">
        <v>0.6</v>
      </c>
      <c r="P708" s="5" t="s">
        <v>3</v>
      </c>
      <c r="Q708" s="5" t="s">
        <v>70</v>
      </c>
      <c r="R708" s="5" t="s">
        <v>260</v>
      </c>
      <c r="S708" s="5" t="s">
        <v>2224</v>
      </c>
      <c r="T708" s="5">
        <v>60540</v>
      </c>
      <c r="U708" s="8">
        <v>42067</v>
      </c>
      <c r="V708" s="29" t="str">
        <f>TEXT(Table_1[[#This Row],[Order Date]], "DDD")</f>
        <v>Wed</v>
      </c>
      <c r="W708" s="8">
        <v>42068</v>
      </c>
      <c r="X708" s="7">
        <f>Table_1[[#This Row],[Ship Date]]-Table_1[[#This Row],[Order Date]]</f>
        <v>1</v>
      </c>
      <c r="Y708" s="15">
        <v>1374.9480000000001</v>
      </c>
      <c r="Z708" s="5">
        <v>22</v>
      </c>
      <c r="AA708" s="15">
        <v>2800.33</v>
      </c>
      <c r="AB708" s="5">
        <v>86792</v>
      </c>
      <c r="AC708" s="5">
        <f>IF(COUNTIF($AB$2:AB708, AB708) = 1, 1, 0)</f>
        <v>0</v>
      </c>
      <c r="AD708" s="15">
        <f>'Formated Data'!$G708-'Formated Data'!$E708</f>
        <v>155.95000000000002</v>
      </c>
      <c r="AE708" s="5" t="str" cm="1">
        <f t="array" ref="AE708">_xlfn.IFS('Formated Data'!$Q708="Central","Chris",'Formated Data'!$Q708="East","Erin",'Formated Data'!$Q708="South","Sam",'Formated Data'!$Q708="West","William")</f>
        <v>Chris</v>
      </c>
    </row>
    <row r="709" spans="1:31" ht="15.75" customHeight="1" x14ac:dyDescent="0.45">
      <c r="A709" s="5">
        <v>1005</v>
      </c>
      <c r="B709" s="5">
        <f>IF(COUNTIF($A$2:A709, A709) = 1, 1, 0)</f>
        <v>0</v>
      </c>
      <c r="C709" s="5" t="s">
        <v>2223</v>
      </c>
      <c r="D709" s="5" t="s">
        <v>30</v>
      </c>
      <c r="E709" s="6">
        <v>0.06</v>
      </c>
      <c r="F709" s="6" t="str">
        <f>IF(Table_1[[#This Row],[Discount]] &gt; 0, "After Discount", " No Discount")</f>
        <v>After Discount</v>
      </c>
      <c r="G709" s="6">
        <v>10.14</v>
      </c>
      <c r="H709" s="6">
        <v>2.27</v>
      </c>
      <c r="I709" s="5" t="s">
        <v>9</v>
      </c>
      <c r="J709" s="5" t="s">
        <v>51</v>
      </c>
      <c r="K709" s="5" t="s">
        <v>24</v>
      </c>
      <c r="L709" s="5" t="s">
        <v>38</v>
      </c>
      <c r="M709" s="5" t="s">
        <v>37</v>
      </c>
      <c r="N709" s="5" t="s">
        <v>2222</v>
      </c>
      <c r="O709" s="6">
        <v>0.36</v>
      </c>
      <c r="P709" s="5" t="s">
        <v>3</v>
      </c>
      <c r="Q709" s="5" t="s">
        <v>70</v>
      </c>
      <c r="R709" s="5" t="s">
        <v>260</v>
      </c>
      <c r="S709" s="5" t="s">
        <v>772</v>
      </c>
      <c r="T709" s="5">
        <v>60089</v>
      </c>
      <c r="U709" s="8">
        <v>42067</v>
      </c>
      <c r="V709" s="29" t="str">
        <f>TEXT(Table_1[[#This Row],[Order Date]], "DDD")</f>
        <v>Wed</v>
      </c>
      <c r="W709" s="8">
        <v>42067</v>
      </c>
      <c r="X709" s="7">
        <f>Table_1[[#This Row],[Ship Date]]-Table_1[[#This Row],[Order Date]]</f>
        <v>0</v>
      </c>
      <c r="Y709" s="15">
        <v>-3.88</v>
      </c>
      <c r="Z709" s="5">
        <v>1</v>
      </c>
      <c r="AA709" s="15">
        <v>12.18</v>
      </c>
      <c r="AB709" s="5">
        <v>90043</v>
      </c>
      <c r="AC709" s="5">
        <f>IF(COUNTIF($AB$2:AB709, AB709) = 1, 1, 0)</f>
        <v>1</v>
      </c>
      <c r="AD709" s="15">
        <f>'Formated Data'!$G709-'Formated Data'!$E709</f>
        <v>10.08</v>
      </c>
      <c r="AE709" s="5" t="str" cm="1">
        <f t="array" ref="AE709">_xlfn.IFS('Formated Data'!$Q709="Central","Chris",'Formated Data'!$Q709="East","Erin",'Formated Data'!$Q709="South","Sam",'Formated Data'!$Q709="West","William")</f>
        <v>Chris</v>
      </c>
    </row>
    <row r="710" spans="1:31" ht="15.75" customHeight="1" x14ac:dyDescent="0.45">
      <c r="A710" s="5">
        <v>2358</v>
      </c>
      <c r="B710" s="5">
        <f>IF(COUNTIF($A$2:A710, A710) = 1, 1, 0)</f>
        <v>0</v>
      </c>
      <c r="C710" s="5" t="s">
        <v>2221</v>
      </c>
      <c r="D710" s="5" t="s">
        <v>30</v>
      </c>
      <c r="E710" s="6">
        <v>0.1</v>
      </c>
      <c r="F710" s="6" t="str">
        <f>IF(Table_1[[#This Row],[Discount]] &gt; 0, "After Discount", " No Discount")</f>
        <v>After Discount</v>
      </c>
      <c r="G710" s="6">
        <v>205.99</v>
      </c>
      <c r="H710" s="6">
        <v>8.99</v>
      </c>
      <c r="I710" s="5" t="s">
        <v>9</v>
      </c>
      <c r="J710" s="5" t="s">
        <v>39</v>
      </c>
      <c r="K710" s="5" t="s">
        <v>7</v>
      </c>
      <c r="L710" s="5" t="s">
        <v>6</v>
      </c>
      <c r="M710" s="5" t="s">
        <v>5</v>
      </c>
      <c r="N710" s="5" t="s">
        <v>2135</v>
      </c>
      <c r="O710" s="6">
        <v>0.56000000000000005</v>
      </c>
      <c r="P710" s="5" t="s">
        <v>3</v>
      </c>
      <c r="Q710" s="5" t="s">
        <v>21</v>
      </c>
      <c r="R710" s="5" t="s">
        <v>75</v>
      </c>
      <c r="S710" s="5" t="s">
        <v>2220</v>
      </c>
      <c r="T710" s="5">
        <v>33311</v>
      </c>
      <c r="U710" s="8">
        <v>42067</v>
      </c>
      <c r="V710" s="29" t="str">
        <f>TEXT(Table_1[[#This Row],[Order Date]], "DDD")</f>
        <v>Wed</v>
      </c>
      <c r="W710" s="8">
        <v>42071</v>
      </c>
      <c r="X710" s="7">
        <f>Table_1[[#This Row],[Ship Date]]-Table_1[[#This Row],[Order Date]]</f>
        <v>4</v>
      </c>
      <c r="Y710" s="15">
        <v>147</v>
      </c>
      <c r="Z710" s="5">
        <v>2</v>
      </c>
      <c r="AA710" s="15">
        <v>324.62</v>
      </c>
      <c r="AB710" s="5">
        <v>88267</v>
      </c>
      <c r="AC710" s="5">
        <f>IF(COUNTIF($AB$2:AB710, AB710) = 1, 1, 0)</f>
        <v>1</v>
      </c>
      <c r="AD710" s="15">
        <f>'Formated Data'!$G710-'Formated Data'!$E710</f>
        <v>205.89000000000001</v>
      </c>
      <c r="AE710" s="5" t="str" cm="1">
        <f t="array" ref="AE710">_xlfn.IFS('Formated Data'!$Q710="Central","Chris",'Formated Data'!$Q710="East","Erin",'Formated Data'!$Q710="South","Sam",'Formated Data'!$Q710="West","William")</f>
        <v>Sam</v>
      </c>
    </row>
    <row r="711" spans="1:31" ht="15.75" customHeight="1" x14ac:dyDescent="0.45">
      <c r="A711" s="5">
        <v>91</v>
      </c>
      <c r="B711" s="5">
        <f>IF(COUNTIF($A$2:A711, A711) = 1, 1, 0)</f>
        <v>0</v>
      </c>
      <c r="C711" s="5" t="s">
        <v>1068</v>
      </c>
      <c r="D711" s="5" t="s">
        <v>72</v>
      </c>
      <c r="E711" s="6">
        <v>0.06</v>
      </c>
      <c r="F711" s="6" t="str">
        <f>IF(Table_1[[#This Row],[Discount]] &gt; 0, "After Discount", " No Discount")</f>
        <v>After Discount</v>
      </c>
      <c r="G711" s="6">
        <v>175.99</v>
      </c>
      <c r="H711" s="6">
        <v>8.99</v>
      </c>
      <c r="I711" s="5" t="s">
        <v>9</v>
      </c>
      <c r="J711" s="5" t="s">
        <v>39</v>
      </c>
      <c r="K711" s="5" t="s">
        <v>7</v>
      </c>
      <c r="L711" s="5" t="s">
        <v>6</v>
      </c>
      <c r="M711" s="5" t="s">
        <v>5</v>
      </c>
      <c r="N711" s="5" t="s">
        <v>1586</v>
      </c>
      <c r="O711" s="6">
        <v>0.56999999999999995</v>
      </c>
      <c r="P711" s="5" t="s">
        <v>3</v>
      </c>
      <c r="Q711" s="5" t="s">
        <v>48</v>
      </c>
      <c r="R711" s="5" t="s">
        <v>54</v>
      </c>
      <c r="S711" s="5" t="s">
        <v>1066</v>
      </c>
      <c r="T711" s="5">
        <v>94591</v>
      </c>
      <c r="U711" s="8">
        <v>42067</v>
      </c>
      <c r="V711" s="29" t="str">
        <f>TEXT(Table_1[[#This Row],[Order Date]], "DDD")</f>
        <v>Wed</v>
      </c>
      <c r="W711" s="8">
        <v>42069</v>
      </c>
      <c r="X711" s="7">
        <f>Table_1[[#This Row],[Ship Date]]-Table_1[[#This Row],[Order Date]]</f>
        <v>2</v>
      </c>
      <c r="Y711" s="15">
        <v>2031.5070000000001</v>
      </c>
      <c r="Z711" s="5">
        <v>23</v>
      </c>
      <c r="AA711" s="15">
        <v>3363.53</v>
      </c>
      <c r="AB711" s="5">
        <v>87177</v>
      </c>
      <c r="AC711" s="5">
        <f>IF(COUNTIF($AB$2:AB711, AB711) = 1, 1, 0)</f>
        <v>1</v>
      </c>
      <c r="AD711" s="15">
        <f>'Formated Data'!$G711-'Formated Data'!$E711</f>
        <v>175.93</v>
      </c>
      <c r="AE711" s="5" t="str" cm="1">
        <f t="array" ref="AE711">_xlfn.IFS('Formated Data'!$Q711="Central","Chris",'Formated Data'!$Q711="East","Erin",'Formated Data'!$Q711="South","Sam",'Formated Data'!$Q711="West","William")</f>
        <v>William</v>
      </c>
    </row>
    <row r="712" spans="1:31" ht="15.75" customHeight="1" x14ac:dyDescent="0.45">
      <c r="A712" s="5">
        <v>679</v>
      </c>
      <c r="B712" s="5">
        <f>IF(COUNTIF($A$2:A712, A712) = 1, 1, 0)</f>
        <v>1</v>
      </c>
      <c r="C712" s="5" t="s">
        <v>2218</v>
      </c>
      <c r="D712" s="5" t="s">
        <v>72</v>
      </c>
      <c r="E712" s="6">
        <v>0.01</v>
      </c>
      <c r="F712" s="6" t="str">
        <f>IF(Table_1[[#This Row],[Discount]] &gt; 0, "After Discount", " No Discount")</f>
        <v>After Discount</v>
      </c>
      <c r="G712" s="6">
        <v>3.95</v>
      </c>
      <c r="H712" s="6">
        <v>5.13</v>
      </c>
      <c r="I712" s="5" t="s">
        <v>9</v>
      </c>
      <c r="J712" s="5" t="s">
        <v>39</v>
      </c>
      <c r="K712" s="5" t="s">
        <v>24</v>
      </c>
      <c r="L712" s="5" t="s">
        <v>45</v>
      </c>
      <c r="M712" s="5" t="s">
        <v>5</v>
      </c>
      <c r="N712" s="5" t="s">
        <v>2219</v>
      </c>
      <c r="O712" s="6">
        <v>0.59</v>
      </c>
      <c r="P712" s="5" t="s">
        <v>3</v>
      </c>
      <c r="Q712" s="5" t="s">
        <v>48</v>
      </c>
      <c r="R712" s="5" t="s">
        <v>103</v>
      </c>
      <c r="S712" s="5" t="s">
        <v>2216</v>
      </c>
      <c r="T712" s="5">
        <v>98387</v>
      </c>
      <c r="U712" s="8">
        <v>42067</v>
      </c>
      <c r="V712" s="29" t="str">
        <f>TEXT(Table_1[[#This Row],[Order Date]], "DDD")</f>
        <v>Wed</v>
      </c>
      <c r="W712" s="8">
        <v>42068</v>
      </c>
      <c r="X712" s="7">
        <f>Table_1[[#This Row],[Ship Date]]-Table_1[[#This Row],[Order Date]]</f>
        <v>1</v>
      </c>
      <c r="Y712" s="15">
        <v>-19.93</v>
      </c>
      <c r="Z712" s="5">
        <v>2</v>
      </c>
      <c r="AA712" s="15">
        <v>10.11</v>
      </c>
      <c r="AB712" s="5">
        <v>88890</v>
      </c>
      <c r="AC712" s="5">
        <f>IF(COUNTIF($AB$2:AB712, AB712) = 1, 1, 0)</f>
        <v>1</v>
      </c>
      <c r="AD712" s="15">
        <f>'Formated Data'!$G712-'Formated Data'!$E712</f>
        <v>3.9400000000000004</v>
      </c>
      <c r="AE712" s="5" t="str" cm="1">
        <f t="array" ref="AE712">_xlfn.IFS('Formated Data'!$Q712="Central","Chris",'Formated Data'!$Q712="East","Erin",'Formated Data'!$Q712="South","Sam",'Formated Data'!$Q712="West","William")</f>
        <v>William</v>
      </c>
    </row>
    <row r="713" spans="1:31" ht="15.75" customHeight="1" x14ac:dyDescent="0.45">
      <c r="A713" s="5">
        <v>679</v>
      </c>
      <c r="B713" s="5">
        <f>IF(COUNTIF($A$2:A713, A713) = 1, 1, 0)</f>
        <v>0</v>
      </c>
      <c r="C713" s="5" t="s">
        <v>2218</v>
      </c>
      <c r="D713" s="5" t="s">
        <v>72</v>
      </c>
      <c r="E713" s="6">
        <v>0.02</v>
      </c>
      <c r="F713" s="6" t="str">
        <f>IF(Table_1[[#This Row],[Discount]] &gt; 0, "After Discount", " No Discount")</f>
        <v>After Discount</v>
      </c>
      <c r="G713" s="6">
        <v>367.99</v>
      </c>
      <c r="H713" s="6">
        <v>19.989999999999998</v>
      </c>
      <c r="I713" s="5" t="s">
        <v>9</v>
      </c>
      <c r="J713" s="5" t="s">
        <v>39</v>
      </c>
      <c r="K713" s="5" t="s">
        <v>24</v>
      </c>
      <c r="L713" s="5" t="s">
        <v>106</v>
      </c>
      <c r="M713" s="5" t="s">
        <v>5</v>
      </c>
      <c r="N713" s="5" t="s">
        <v>2217</v>
      </c>
      <c r="O713" s="6">
        <v>0.4</v>
      </c>
      <c r="P713" s="5" t="s">
        <v>3</v>
      </c>
      <c r="Q713" s="5" t="s">
        <v>48</v>
      </c>
      <c r="R713" s="5" t="s">
        <v>103</v>
      </c>
      <c r="S713" s="5" t="s">
        <v>2216</v>
      </c>
      <c r="T713" s="5">
        <v>98387</v>
      </c>
      <c r="U713" s="8">
        <v>42067</v>
      </c>
      <c r="V713" s="29" t="str">
        <f>TEXT(Table_1[[#This Row],[Order Date]], "DDD")</f>
        <v>Wed</v>
      </c>
      <c r="W713" s="8">
        <v>42068</v>
      </c>
      <c r="X713" s="7">
        <f>Table_1[[#This Row],[Ship Date]]-Table_1[[#This Row],[Order Date]]</f>
        <v>1</v>
      </c>
      <c r="Y713" s="15">
        <v>4568.6072999999997</v>
      </c>
      <c r="Z713" s="5">
        <v>17</v>
      </c>
      <c r="AA713" s="15">
        <v>6621.17</v>
      </c>
      <c r="AB713" s="5">
        <v>88890</v>
      </c>
      <c r="AC713" s="5">
        <f>IF(COUNTIF($AB$2:AB713, AB713) = 1, 1, 0)</f>
        <v>0</v>
      </c>
      <c r="AD713" s="15">
        <f>'Formated Data'!$G713-'Formated Data'!$E713</f>
        <v>367.97</v>
      </c>
      <c r="AE713" s="5" t="str" cm="1">
        <f t="array" ref="AE713">_xlfn.IFS('Formated Data'!$Q713="Central","Chris",'Formated Data'!$Q713="East","Erin",'Formated Data'!$Q713="South","Sam",'Formated Data'!$Q713="West","William")</f>
        <v>William</v>
      </c>
    </row>
    <row r="714" spans="1:31" ht="15.75" customHeight="1" x14ac:dyDescent="0.45">
      <c r="A714" s="5">
        <v>680</v>
      </c>
      <c r="B714" s="5">
        <f>IF(COUNTIF($A$2:A714, A714) = 1, 1, 0)</f>
        <v>1</v>
      </c>
      <c r="C714" s="5" t="s">
        <v>2215</v>
      </c>
      <c r="D714" s="5" t="s">
        <v>72</v>
      </c>
      <c r="E714" s="6">
        <v>0.04</v>
      </c>
      <c r="F714" s="6" t="str">
        <f>IF(Table_1[[#This Row],[Discount]] &gt; 0, "After Discount", " No Discount")</f>
        <v>After Discount</v>
      </c>
      <c r="G714" s="6">
        <v>95.99</v>
      </c>
      <c r="H714" s="6">
        <v>4.9000000000000004</v>
      </c>
      <c r="I714" s="5" t="s">
        <v>9</v>
      </c>
      <c r="J714" s="5" t="s">
        <v>39</v>
      </c>
      <c r="K714" s="5" t="s">
        <v>7</v>
      </c>
      <c r="L714" s="5" t="s">
        <v>6</v>
      </c>
      <c r="M714" s="5" t="s">
        <v>5</v>
      </c>
      <c r="N714" s="5" t="s">
        <v>1125</v>
      </c>
      <c r="O714" s="6">
        <v>0.56000000000000005</v>
      </c>
      <c r="P714" s="5" t="s">
        <v>3</v>
      </c>
      <c r="Q714" s="5" t="s">
        <v>48</v>
      </c>
      <c r="R714" s="5" t="s">
        <v>103</v>
      </c>
      <c r="S714" s="5" t="s">
        <v>2214</v>
      </c>
      <c r="T714" s="5">
        <v>99207</v>
      </c>
      <c r="U714" s="8">
        <v>42067</v>
      </c>
      <c r="V714" s="29" t="str">
        <f>TEXT(Table_1[[#This Row],[Order Date]], "DDD")</f>
        <v>Wed</v>
      </c>
      <c r="W714" s="8">
        <v>42069</v>
      </c>
      <c r="X714" s="7">
        <f>Table_1[[#This Row],[Ship Date]]-Table_1[[#This Row],[Order Date]]</f>
        <v>2</v>
      </c>
      <c r="Y714" s="15">
        <v>-258.22500000000002</v>
      </c>
      <c r="Z714" s="5">
        <v>3</v>
      </c>
      <c r="AA714" s="15">
        <v>253.78</v>
      </c>
      <c r="AB714" s="5">
        <v>88890</v>
      </c>
      <c r="AC714" s="5">
        <f>IF(COUNTIF($AB$2:AB714, AB714) = 1, 1, 0)</f>
        <v>0</v>
      </c>
      <c r="AD714" s="15">
        <f>'Formated Data'!$G714-'Formated Data'!$E714</f>
        <v>95.949999999999989</v>
      </c>
      <c r="AE714" s="5" t="str" cm="1">
        <f t="array" ref="AE714">_xlfn.IFS('Formated Data'!$Q714="Central","Chris",'Formated Data'!$Q714="East","Erin",'Formated Data'!$Q714="South","Sam",'Formated Data'!$Q714="West","William")</f>
        <v>William</v>
      </c>
    </row>
    <row r="715" spans="1:31" ht="15.75" customHeight="1" x14ac:dyDescent="0.45">
      <c r="A715" s="5">
        <v>2696</v>
      </c>
      <c r="B715" s="5">
        <f>IF(COUNTIF($A$2:A715, A715) = 1, 1, 0)</f>
        <v>1</v>
      </c>
      <c r="C715" s="5" t="s">
        <v>2213</v>
      </c>
      <c r="D715" s="5" t="s">
        <v>123</v>
      </c>
      <c r="E715" s="6">
        <v>0.05</v>
      </c>
      <c r="F715" s="6" t="str">
        <f>IF(Table_1[[#This Row],[Discount]] &gt; 0, "After Discount", " No Discount")</f>
        <v>After Discount</v>
      </c>
      <c r="G715" s="6">
        <v>107.53</v>
      </c>
      <c r="H715" s="6">
        <v>5.81</v>
      </c>
      <c r="I715" s="5" t="s">
        <v>9</v>
      </c>
      <c r="J715" s="5" t="s">
        <v>16</v>
      </c>
      <c r="K715" s="5" t="s">
        <v>29</v>
      </c>
      <c r="L715" s="5" t="s">
        <v>28</v>
      </c>
      <c r="M715" s="5" t="s">
        <v>97</v>
      </c>
      <c r="N715" s="5" t="s">
        <v>444</v>
      </c>
      <c r="O715" s="6">
        <v>0.65</v>
      </c>
      <c r="P715" s="5" t="s">
        <v>3</v>
      </c>
      <c r="Q715" s="5" t="s">
        <v>21</v>
      </c>
      <c r="R715" s="5" t="s">
        <v>971</v>
      </c>
      <c r="S715" s="5" t="s">
        <v>2212</v>
      </c>
      <c r="T715" s="5">
        <v>35401</v>
      </c>
      <c r="U715" s="8">
        <v>42068</v>
      </c>
      <c r="V715" s="29" t="str">
        <f>TEXT(Table_1[[#This Row],[Order Date]], "DDD")</f>
        <v>Thu</v>
      </c>
      <c r="W715" s="8">
        <v>42069</v>
      </c>
      <c r="X715" s="7">
        <f>Table_1[[#This Row],[Ship Date]]-Table_1[[#This Row],[Order Date]]</f>
        <v>1</v>
      </c>
      <c r="Y715" s="15">
        <v>-89.418000000000006</v>
      </c>
      <c r="Z715" s="5">
        <v>6</v>
      </c>
      <c r="AA715" s="15">
        <v>612.91999999999996</v>
      </c>
      <c r="AB715" s="5">
        <v>87676</v>
      </c>
      <c r="AC715" s="5">
        <f>IF(COUNTIF($AB$2:AB715, AB715) = 1, 1, 0)</f>
        <v>1</v>
      </c>
      <c r="AD715" s="15">
        <f>'Formated Data'!$G715-'Formated Data'!$E715</f>
        <v>107.48</v>
      </c>
      <c r="AE715" s="5" t="str" cm="1">
        <f t="array" ref="AE715">_xlfn.IFS('Formated Data'!$Q715="Central","Chris",'Formated Data'!$Q715="East","Erin",'Formated Data'!$Q715="South","Sam",'Formated Data'!$Q715="West","William")</f>
        <v>Sam</v>
      </c>
    </row>
    <row r="716" spans="1:31" ht="15.75" customHeight="1" x14ac:dyDescent="0.45">
      <c r="A716" s="5">
        <v>2376</v>
      </c>
      <c r="B716" s="5">
        <f>IF(COUNTIF($A$2:A716, A716) = 1, 1, 0)</f>
        <v>1</v>
      </c>
      <c r="C716" s="5" t="s">
        <v>2211</v>
      </c>
      <c r="D716" s="5" t="s">
        <v>56</v>
      </c>
      <c r="E716" s="6">
        <v>0.05</v>
      </c>
      <c r="F716" s="6" t="str">
        <f>IF(Table_1[[#This Row],[Discount]] &gt; 0, "After Discount", " No Discount")</f>
        <v>After Discount</v>
      </c>
      <c r="G716" s="6">
        <v>3.28</v>
      </c>
      <c r="H716" s="6">
        <v>3.97</v>
      </c>
      <c r="I716" s="5" t="s">
        <v>9</v>
      </c>
      <c r="J716" s="5" t="s">
        <v>39</v>
      </c>
      <c r="K716" s="5" t="s">
        <v>24</v>
      </c>
      <c r="L716" s="5" t="s">
        <v>79</v>
      </c>
      <c r="M716" s="5" t="s">
        <v>37</v>
      </c>
      <c r="N716" s="5" t="s">
        <v>1423</v>
      </c>
      <c r="O716" s="6">
        <v>0.56000000000000005</v>
      </c>
      <c r="P716" s="5" t="s">
        <v>3</v>
      </c>
      <c r="Q716" s="5" t="s">
        <v>48</v>
      </c>
      <c r="R716" s="5" t="s">
        <v>579</v>
      </c>
      <c r="S716" s="5" t="s">
        <v>1724</v>
      </c>
      <c r="T716" s="5">
        <v>83843</v>
      </c>
      <c r="U716" s="8">
        <v>42068</v>
      </c>
      <c r="V716" s="29" t="str">
        <f>TEXT(Table_1[[#This Row],[Order Date]], "DDD")</f>
        <v>Thu</v>
      </c>
      <c r="W716" s="8">
        <v>42069</v>
      </c>
      <c r="X716" s="7">
        <f>Table_1[[#This Row],[Ship Date]]-Table_1[[#This Row],[Order Date]]</f>
        <v>1</v>
      </c>
      <c r="Y716" s="15">
        <v>-100.24</v>
      </c>
      <c r="Z716" s="5">
        <v>18</v>
      </c>
      <c r="AA716" s="15">
        <v>61.29</v>
      </c>
      <c r="AB716" s="5">
        <v>91321</v>
      </c>
      <c r="AC716" s="5">
        <f>IF(COUNTIF($AB$2:AB716, AB716) = 1, 1, 0)</f>
        <v>1</v>
      </c>
      <c r="AD716" s="15">
        <f>'Formated Data'!$G716-'Formated Data'!$E716</f>
        <v>3.23</v>
      </c>
      <c r="AE716" s="5" t="str" cm="1">
        <f t="array" ref="AE716">_xlfn.IFS('Formated Data'!$Q716="Central","Chris",'Formated Data'!$Q716="East","Erin",'Formated Data'!$Q716="South","Sam",'Formated Data'!$Q716="West","William")</f>
        <v>William</v>
      </c>
    </row>
    <row r="717" spans="1:31" ht="15.75" customHeight="1" x14ac:dyDescent="0.45">
      <c r="A717" s="5">
        <v>2376</v>
      </c>
      <c r="B717" s="5">
        <f>IF(COUNTIF($A$2:A717, A717) = 1, 1, 0)</f>
        <v>0</v>
      </c>
      <c r="C717" s="5" t="s">
        <v>2211</v>
      </c>
      <c r="D717" s="5" t="s">
        <v>56</v>
      </c>
      <c r="E717" s="6">
        <v>0.03</v>
      </c>
      <c r="F717" s="6" t="str">
        <f>IF(Table_1[[#This Row],[Discount]] &gt; 0, "After Discount", " No Discount")</f>
        <v>After Discount</v>
      </c>
      <c r="G717" s="6">
        <v>6.98</v>
      </c>
      <c r="H717" s="6">
        <v>9.69</v>
      </c>
      <c r="I717" s="5" t="s">
        <v>9</v>
      </c>
      <c r="J717" s="5" t="s">
        <v>39</v>
      </c>
      <c r="K717" s="5" t="s">
        <v>24</v>
      </c>
      <c r="L717" s="5" t="s">
        <v>23</v>
      </c>
      <c r="M717" s="5" t="s">
        <v>5</v>
      </c>
      <c r="N717" s="5" t="s">
        <v>2210</v>
      </c>
      <c r="O717" s="6">
        <v>0.83</v>
      </c>
      <c r="P717" s="5" t="s">
        <v>3</v>
      </c>
      <c r="Q717" s="5" t="s">
        <v>48</v>
      </c>
      <c r="R717" s="5" t="s">
        <v>579</v>
      </c>
      <c r="S717" s="5" t="s">
        <v>1724</v>
      </c>
      <c r="T717" s="5">
        <v>83843</v>
      </c>
      <c r="U717" s="8">
        <v>42068</v>
      </c>
      <c r="V717" s="29" t="str">
        <f>TEXT(Table_1[[#This Row],[Order Date]], "DDD")</f>
        <v>Thu</v>
      </c>
      <c r="W717" s="8">
        <v>42070</v>
      </c>
      <c r="X717" s="7">
        <f>Table_1[[#This Row],[Ship Date]]-Table_1[[#This Row],[Order Date]]</f>
        <v>2</v>
      </c>
      <c r="Y717" s="15">
        <v>-262.62</v>
      </c>
      <c r="Z717" s="5">
        <v>15</v>
      </c>
      <c r="AA717" s="15">
        <v>109.15</v>
      </c>
      <c r="AB717" s="5">
        <v>91321</v>
      </c>
      <c r="AC717" s="5">
        <f>IF(COUNTIF($AB$2:AB717, AB717) = 1, 1, 0)</f>
        <v>0</v>
      </c>
      <c r="AD717" s="15">
        <f>'Formated Data'!$G717-'Formated Data'!$E717</f>
        <v>6.95</v>
      </c>
      <c r="AE717" s="5" t="str" cm="1">
        <f t="array" ref="AE717">_xlfn.IFS('Formated Data'!$Q717="Central","Chris",'Formated Data'!$Q717="East","Erin",'Formated Data'!$Q717="South","Sam",'Formated Data'!$Q717="West","William")</f>
        <v>William</v>
      </c>
    </row>
    <row r="718" spans="1:31" ht="15.75" customHeight="1" x14ac:dyDescent="0.45">
      <c r="A718" s="5">
        <v>670</v>
      </c>
      <c r="B718" s="5">
        <f>IF(COUNTIF($A$2:A718, A718) = 1, 1, 0)</f>
        <v>1</v>
      </c>
      <c r="C718" s="5" t="s">
        <v>2209</v>
      </c>
      <c r="D718" s="5" t="s">
        <v>30</v>
      </c>
      <c r="E718" s="6">
        <v>0.08</v>
      </c>
      <c r="F718" s="6" t="str">
        <f>IF(Table_1[[#This Row],[Discount]] &gt; 0, "After Discount", " No Discount")</f>
        <v>After Discount</v>
      </c>
      <c r="G718" s="6">
        <v>296.18</v>
      </c>
      <c r="H718" s="6">
        <v>54.12</v>
      </c>
      <c r="I718" s="5" t="s">
        <v>119</v>
      </c>
      <c r="J718" s="5" t="s">
        <v>16</v>
      </c>
      <c r="K718" s="5" t="s">
        <v>29</v>
      </c>
      <c r="L718" s="5" t="s">
        <v>165</v>
      </c>
      <c r="M718" s="5" t="s">
        <v>117</v>
      </c>
      <c r="N718" s="5" t="s">
        <v>1302</v>
      </c>
      <c r="O718" s="6">
        <v>0.76</v>
      </c>
      <c r="P718" s="5" t="s">
        <v>3</v>
      </c>
      <c r="Q718" s="5" t="s">
        <v>21</v>
      </c>
      <c r="R718" s="5" t="s">
        <v>20</v>
      </c>
      <c r="S718" s="5" t="s">
        <v>1500</v>
      </c>
      <c r="T718" s="5">
        <v>22025</v>
      </c>
      <c r="U718" s="8">
        <v>42068</v>
      </c>
      <c r="V718" s="29" t="str">
        <f>TEXT(Table_1[[#This Row],[Order Date]], "DDD")</f>
        <v>Thu</v>
      </c>
      <c r="W718" s="8">
        <v>42075</v>
      </c>
      <c r="X718" s="7">
        <f>Table_1[[#This Row],[Ship Date]]-Table_1[[#This Row],[Order Date]]</f>
        <v>7</v>
      </c>
      <c r="Y718" s="15">
        <v>-187.22200000000001</v>
      </c>
      <c r="Z718" s="5">
        <v>5</v>
      </c>
      <c r="AA718" s="15">
        <v>1429.81</v>
      </c>
      <c r="AB718" s="5">
        <v>88474</v>
      </c>
      <c r="AC718" s="5">
        <f>IF(COUNTIF($AB$2:AB718, AB718) = 1, 1, 0)</f>
        <v>1</v>
      </c>
      <c r="AD718" s="15">
        <f>'Formated Data'!$G718-'Formated Data'!$E718</f>
        <v>296.10000000000002</v>
      </c>
      <c r="AE718" s="5" t="str" cm="1">
        <f t="array" ref="AE718">_xlfn.IFS('Formated Data'!$Q718="Central","Chris",'Formated Data'!$Q718="East","Erin",'Formated Data'!$Q718="South","Sam",'Formated Data'!$Q718="West","William")</f>
        <v>Sam</v>
      </c>
    </row>
    <row r="719" spans="1:31" ht="15.75" customHeight="1" x14ac:dyDescent="0.45">
      <c r="A719" s="5">
        <v>2944</v>
      </c>
      <c r="B719" s="5">
        <f>IF(COUNTIF($A$2:A719, A719) = 1, 1, 0)</f>
        <v>1</v>
      </c>
      <c r="C719" s="5" t="s">
        <v>2208</v>
      </c>
      <c r="D719" s="5" t="s">
        <v>30</v>
      </c>
      <c r="E719" s="6">
        <v>0.04</v>
      </c>
      <c r="F719" s="6" t="str">
        <f>IF(Table_1[[#This Row],[Discount]] &gt; 0, "After Discount", " No Discount")</f>
        <v>After Discount</v>
      </c>
      <c r="G719" s="6">
        <v>4.55</v>
      </c>
      <c r="H719" s="6">
        <v>1.49</v>
      </c>
      <c r="I719" s="5" t="s">
        <v>9</v>
      </c>
      <c r="J719" s="5" t="s">
        <v>39</v>
      </c>
      <c r="K719" s="5" t="s">
        <v>24</v>
      </c>
      <c r="L719" s="5" t="s">
        <v>106</v>
      </c>
      <c r="M719" s="5" t="s">
        <v>5</v>
      </c>
      <c r="N719" s="5" t="s">
        <v>1344</v>
      </c>
      <c r="O719" s="6">
        <v>0.35</v>
      </c>
      <c r="P719" s="5" t="s">
        <v>3</v>
      </c>
      <c r="Q719" s="5" t="s">
        <v>70</v>
      </c>
      <c r="R719" s="5" t="s">
        <v>160</v>
      </c>
      <c r="S719" s="5" t="s">
        <v>1233</v>
      </c>
      <c r="T719" s="5">
        <v>48640</v>
      </c>
      <c r="U719" s="8">
        <v>42068</v>
      </c>
      <c r="V719" s="29" t="str">
        <f>TEXT(Table_1[[#This Row],[Order Date]], "DDD")</f>
        <v>Thu</v>
      </c>
      <c r="W719" s="8">
        <v>42070</v>
      </c>
      <c r="X719" s="7">
        <f>Table_1[[#This Row],[Ship Date]]-Table_1[[#This Row],[Order Date]]</f>
        <v>2</v>
      </c>
      <c r="Y719" s="15">
        <v>28.288</v>
      </c>
      <c r="Z719" s="5">
        <v>13</v>
      </c>
      <c r="AA719" s="15">
        <v>59.75</v>
      </c>
      <c r="AB719" s="5">
        <v>90309</v>
      </c>
      <c r="AC719" s="5">
        <f>IF(COUNTIF($AB$2:AB719, AB719) = 1, 1, 0)</f>
        <v>1</v>
      </c>
      <c r="AD719" s="15">
        <f>'Formated Data'!$G719-'Formated Data'!$E719</f>
        <v>4.51</v>
      </c>
      <c r="AE719" s="5" t="str" cm="1">
        <f t="array" ref="AE719">_xlfn.IFS('Formated Data'!$Q719="Central","Chris",'Formated Data'!$Q719="East","Erin",'Formated Data'!$Q719="South","Sam",'Formated Data'!$Q719="West","William")</f>
        <v>Chris</v>
      </c>
    </row>
    <row r="720" spans="1:31" ht="15.75" customHeight="1" x14ac:dyDescent="0.45">
      <c r="A720" s="5">
        <v>392</v>
      </c>
      <c r="B720" s="5">
        <f>IF(COUNTIF($A$2:A720, A720) = 1, 1, 0)</f>
        <v>1</v>
      </c>
      <c r="C720" s="5" t="s">
        <v>2206</v>
      </c>
      <c r="D720" s="5" t="s">
        <v>72</v>
      </c>
      <c r="E720" s="6">
        <v>0.02</v>
      </c>
      <c r="F720" s="6" t="str">
        <f>IF(Table_1[[#This Row],[Discount]] &gt; 0, "After Discount", " No Discount")</f>
        <v>After Discount</v>
      </c>
      <c r="G720" s="6">
        <v>34.979999999999997</v>
      </c>
      <c r="H720" s="6">
        <v>7.53</v>
      </c>
      <c r="I720" s="5" t="s">
        <v>9</v>
      </c>
      <c r="J720" s="5" t="s">
        <v>39</v>
      </c>
      <c r="K720" s="5" t="s">
        <v>7</v>
      </c>
      <c r="L720" s="5" t="s">
        <v>15</v>
      </c>
      <c r="M720" s="5" t="s">
        <v>5</v>
      </c>
      <c r="N720" s="5" t="s">
        <v>2207</v>
      </c>
      <c r="O720" s="6">
        <v>0.76</v>
      </c>
      <c r="P720" s="5" t="s">
        <v>3</v>
      </c>
      <c r="Q720" s="5" t="s">
        <v>70</v>
      </c>
      <c r="R720" s="5" t="s">
        <v>168</v>
      </c>
      <c r="S720" s="5" t="s">
        <v>650</v>
      </c>
      <c r="T720" s="5">
        <v>63105</v>
      </c>
      <c r="U720" s="8">
        <v>42068</v>
      </c>
      <c r="V720" s="29" t="str">
        <f>TEXT(Table_1[[#This Row],[Order Date]], "DDD")</f>
        <v>Thu</v>
      </c>
      <c r="W720" s="8">
        <v>42070</v>
      </c>
      <c r="X720" s="7">
        <f>Table_1[[#This Row],[Ship Date]]-Table_1[[#This Row],[Order Date]]</f>
        <v>2</v>
      </c>
      <c r="Y720" s="15">
        <v>-159.68</v>
      </c>
      <c r="Z720" s="5">
        <v>1</v>
      </c>
      <c r="AA720" s="15">
        <v>37.159999999999997</v>
      </c>
      <c r="AB720" s="5">
        <v>86383</v>
      </c>
      <c r="AC720" s="5">
        <f>IF(COUNTIF($AB$2:AB720, AB720) = 1, 1, 0)</f>
        <v>1</v>
      </c>
      <c r="AD720" s="15">
        <f>'Formated Data'!$G720-'Formated Data'!$E720</f>
        <v>34.959999999999994</v>
      </c>
      <c r="AE720" s="5" t="str" cm="1">
        <f t="array" ref="AE720">_xlfn.IFS('Formated Data'!$Q720="Central","Chris",'Formated Data'!$Q720="East","Erin",'Formated Data'!$Q720="South","Sam",'Formated Data'!$Q720="West","William")</f>
        <v>Chris</v>
      </c>
    </row>
    <row r="721" spans="1:31" ht="15.75" customHeight="1" x14ac:dyDescent="0.45">
      <c r="A721" s="5">
        <v>392</v>
      </c>
      <c r="B721" s="5">
        <f>IF(COUNTIF($A$2:A721, A721) = 1, 1, 0)</f>
        <v>0</v>
      </c>
      <c r="C721" s="5" t="s">
        <v>2206</v>
      </c>
      <c r="D721" s="5" t="s">
        <v>72</v>
      </c>
      <c r="E721" s="6">
        <v>0.01</v>
      </c>
      <c r="F721" s="6" t="str">
        <f>IF(Table_1[[#This Row],[Discount]] &gt; 0, "After Discount", " No Discount")</f>
        <v>After Discount</v>
      </c>
      <c r="G721" s="6">
        <v>19.989999999999998</v>
      </c>
      <c r="H721" s="6">
        <v>11.17</v>
      </c>
      <c r="I721" s="5" t="s">
        <v>9</v>
      </c>
      <c r="J721" s="5" t="s">
        <v>39</v>
      </c>
      <c r="K721" s="5" t="s">
        <v>29</v>
      </c>
      <c r="L721" s="5" t="s">
        <v>28</v>
      </c>
      <c r="M721" s="5" t="s">
        <v>42</v>
      </c>
      <c r="N721" s="5" t="s">
        <v>1803</v>
      </c>
      <c r="O721" s="6">
        <v>0.6</v>
      </c>
      <c r="P721" s="5" t="s">
        <v>3</v>
      </c>
      <c r="Q721" s="5" t="s">
        <v>70</v>
      </c>
      <c r="R721" s="5" t="s">
        <v>168</v>
      </c>
      <c r="S721" s="5" t="s">
        <v>650</v>
      </c>
      <c r="T721" s="5">
        <v>63105</v>
      </c>
      <c r="U721" s="8">
        <v>42068</v>
      </c>
      <c r="V721" s="29" t="str">
        <f>TEXT(Table_1[[#This Row],[Order Date]], "DDD")</f>
        <v>Thu</v>
      </c>
      <c r="W721" s="8">
        <v>42071</v>
      </c>
      <c r="X721" s="7">
        <f>Table_1[[#This Row],[Ship Date]]-Table_1[[#This Row],[Order Date]]</f>
        <v>3</v>
      </c>
      <c r="Y721" s="15">
        <v>27.91</v>
      </c>
      <c r="Z721" s="5">
        <v>2</v>
      </c>
      <c r="AA721" s="15">
        <v>43.65</v>
      </c>
      <c r="AB721" s="5">
        <v>86383</v>
      </c>
      <c r="AC721" s="5">
        <f>IF(COUNTIF($AB$2:AB721, AB721) = 1, 1, 0)</f>
        <v>0</v>
      </c>
      <c r="AD721" s="15">
        <f>'Formated Data'!$G721-'Formated Data'!$E721</f>
        <v>19.979999999999997</v>
      </c>
      <c r="AE721" s="5" t="str" cm="1">
        <f t="array" ref="AE721">_xlfn.IFS('Formated Data'!$Q721="Central","Chris",'Formated Data'!$Q721="East","Erin",'Formated Data'!$Q721="South","Sam",'Formated Data'!$Q721="West","William")</f>
        <v>Chris</v>
      </c>
    </row>
    <row r="722" spans="1:31" ht="15.75" customHeight="1" x14ac:dyDescent="0.45">
      <c r="A722" s="5">
        <v>3003</v>
      </c>
      <c r="B722" s="5">
        <f>IF(COUNTIF($A$2:A722, A722) = 1, 1, 0)</f>
        <v>1</v>
      </c>
      <c r="C722" s="5" t="s">
        <v>2205</v>
      </c>
      <c r="D722" s="5" t="s">
        <v>72</v>
      </c>
      <c r="E722" s="6">
        <v>0.03</v>
      </c>
      <c r="F722" s="6" t="str">
        <f>IF(Table_1[[#This Row],[Discount]] &gt; 0, "After Discount", " No Discount")</f>
        <v>After Discount</v>
      </c>
      <c r="G722" s="6">
        <v>85.99</v>
      </c>
      <c r="H722" s="6">
        <v>0.99</v>
      </c>
      <c r="I722" s="5" t="s">
        <v>9</v>
      </c>
      <c r="J722" s="5" t="s">
        <v>16</v>
      </c>
      <c r="K722" s="5" t="s">
        <v>7</v>
      </c>
      <c r="L722" s="5" t="s">
        <v>6</v>
      </c>
      <c r="M722" s="5" t="s">
        <v>37</v>
      </c>
      <c r="N722" s="5" t="s">
        <v>1552</v>
      </c>
      <c r="O722" s="6">
        <v>0.55000000000000004</v>
      </c>
      <c r="P722" s="5" t="s">
        <v>3</v>
      </c>
      <c r="Q722" s="5" t="s">
        <v>48</v>
      </c>
      <c r="R722" s="5" t="s">
        <v>579</v>
      </c>
      <c r="S722" s="5" t="s">
        <v>581</v>
      </c>
      <c r="T722" s="5">
        <v>83814</v>
      </c>
      <c r="U722" s="8">
        <v>42068</v>
      </c>
      <c r="V722" s="29" t="str">
        <f>TEXT(Table_1[[#This Row],[Order Date]], "DDD")</f>
        <v>Thu</v>
      </c>
      <c r="W722" s="8">
        <v>42069</v>
      </c>
      <c r="X722" s="7">
        <f>Table_1[[#This Row],[Ship Date]]-Table_1[[#This Row],[Order Date]]</f>
        <v>1</v>
      </c>
      <c r="Y722" s="15">
        <v>1037.1044999999999</v>
      </c>
      <c r="Z722" s="5">
        <v>20</v>
      </c>
      <c r="AA722" s="15">
        <v>1503.05</v>
      </c>
      <c r="AB722" s="5">
        <v>91586</v>
      </c>
      <c r="AC722" s="5">
        <f>IF(COUNTIF($AB$2:AB722, AB722) = 1, 1, 0)</f>
        <v>1</v>
      </c>
      <c r="AD722" s="15">
        <f>'Formated Data'!$G722-'Formated Data'!$E722</f>
        <v>85.96</v>
      </c>
      <c r="AE722" s="5" t="str" cm="1">
        <f t="array" ref="AE722">_xlfn.IFS('Formated Data'!$Q722="Central","Chris",'Formated Data'!$Q722="East","Erin",'Formated Data'!$Q722="South","Sam",'Formated Data'!$Q722="West","William")</f>
        <v>William</v>
      </c>
    </row>
    <row r="723" spans="1:31" ht="15.75" customHeight="1" x14ac:dyDescent="0.45">
      <c r="A723" s="5">
        <v>1014</v>
      </c>
      <c r="B723" s="5">
        <f>IF(COUNTIF($A$2:A723, A723) = 1, 1, 0)</f>
        <v>0</v>
      </c>
      <c r="C723" s="5" t="s">
        <v>2204</v>
      </c>
      <c r="D723" s="5" t="s">
        <v>10</v>
      </c>
      <c r="E723" s="6">
        <v>0.08</v>
      </c>
      <c r="F723" s="6" t="str">
        <f>IF(Table_1[[#This Row],[Discount]] &gt; 0, "After Discount", " No Discount")</f>
        <v>After Discount</v>
      </c>
      <c r="G723" s="6">
        <v>10.91</v>
      </c>
      <c r="H723" s="6">
        <v>2.99</v>
      </c>
      <c r="I723" s="5" t="s">
        <v>9</v>
      </c>
      <c r="J723" s="5" t="s">
        <v>16</v>
      </c>
      <c r="K723" s="5" t="s">
        <v>24</v>
      </c>
      <c r="L723" s="5" t="s">
        <v>106</v>
      </c>
      <c r="M723" s="5" t="s">
        <v>5</v>
      </c>
      <c r="N723" s="5" t="s">
        <v>2203</v>
      </c>
      <c r="O723" s="6">
        <v>0.38</v>
      </c>
      <c r="P723" s="5" t="s">
        <v>3</v>
      </c>
      <c r="Q723" s="5" t="s">
        <v>21</v>
      </c>
      <c r="R723" s="5" t="s">
        <v>206</v>
      </c>
      <c r="S723" s="5" t="s">
        <v>2202</v>
      </c>
      <c r="T723" s="5">
        <v>72022</v>
      </c>
      <c r="U723" s="8">
        <v>42068</v>
      </c>
      <c r="V723" s="29" t="str">
        <f>TEXT(Table_1[[#This Row],[Order Date]], "DDD")</f>
        <v>Thu</v>
      </c>
      <c r="W723" s="8">
        <v>42069</v>
      </c>
      <c r="X723" s="7">
        <f>Table_1[[#This Row],[Ship Date]]-Table_1[[#This Row],[Order Date]]</f>
        <v>1</v>
      </c>
      <c r="Y723" s="15">
        <v>-2.1</v>
      </c>
      <c r="Z723" s="5">
        <v>11</v>
      </c>
      <c r="AA723" s="15">
        <v>119.99</v>
      </c>
      <c r="AB723" s="5">
        <v>88388</v>
      </c>
      <c r="AC723" s="5">
        <f>IF(COUNTIF($AB$2:AB723, AB723) = 1, 1, 0)</f>
        <v>1</v>
      </c>
      <c r="AD723" s="15">
        <f>'Formated Data'!$G723-'Formated Data'!$E723</f>
        <v>10.83</v>
      </c>
      <c r="AE723" s="5" t="str" cm="1">
        <f t="array" ref="AE723">_xlfn.IFS('Formated Data'!$Q723="Central","Chris",'Formated Data'!$Q723="East","Erin",'Formated Data'!$Q723="South","Sam",'Formated Data'!$Q723="West","William")</f>
        <v>Sam</v>
      </c>
    </row>
    <row r="724" spans="1:31" ht="15.75" customHeight="1" x14ac:dyDescent="0.45">
      <c r="A724" s="5">
        <v>1279</v>
      </c>
      <c r="B724" s="5">
        <f>IF(COUNTIF($A$2:A724, A724) = 1, 1, 0)</f>
        <v>0</v>
      </c>
      <c r="C724" s="5" t="s">
        <v>2201</v>
      </c>
      <c r="D724" s="5" t="s">
        <v>10</v>
      </c>
      <c r="E724" s="6">
        <v>0</v>
      </c>
      <c r="F724" s="6" t="str">
        <f>IF(Table_1[[#This Row],[Discount]] &gt; 0, "After Discount", " No Discount")</f>
        <v xml:space="preserve"> No Discount</v>
      </c>
      <c r="G724" s="6">
        <v>442.14</v>
      </c>
      <c r="H724" s="6">
        <v>14.7</v>
      </c>
      <c r="I724" s="5" t="s">
        <v>119</v>
      </c>
      <c r="J724" s="5" t="s">
        <v>39</v>
      </c>
      <c r="K724" s="5" t="s">
        <v>7</v>
      </c>
      <c r="L724" s="5" t="s">
        <v>118</v>
      </c>
      <c r="M724" s="5" t="s">
        <v>152</v>
      </c>
      <c r="N724" s="5" t="s">
        <v>1020</v>
      </c>
      <c r="O724" s="6">
        <v>0.56000000000000005</v>
      </c>
      <c r="P724" s="5" t="s">
        <v>3</v>
      </c>
      <c r="Q724" s="5" t="s">
        <v>70</v>
      </c>
      <c r="R724" s="5" t="s">
        <v>172</v>
      </c>
      <c r="S724" s="5" t="s">
        <v>2200</v>
      </c>
      <c r="T724" s="5">
        <v>46324</v>
      </c>
      <c r="U724" s="8">
        <v>42068</v>
      </c>
      <c r="V724" s="29" t="str">
        <f>TEXT(Table_1[[#This Row],[Order Date]], "DDD")</f>
        <v>Thu</v>
      </c>
      <c r="W724" s="8">
        <v>42068</v>
      </c>
      <c r="X724" s="7">
        <f>Table_1[[#This Row],[Ship Date]]-Table_1[[#This Row],[Order Date]]</f>
        <v>0</v>
      </c>
      <c r="Y724" s="15">
        <v>501.51</v>
      </c>
      <c r="Z724" s="5">
        <v>5</v>
      </c>
      <c r="AA724" s="15">
        <v>2343.34</v>
      </c>
      <c r="AB724" s="5">
        <v>90115</v>
      </c>
      <c r="AC724" s="5">
        <f>IF(COUNTIF($AB$2:AB724, AB724) = 1, 1, 0)</f>
        <v>1</v>
      </c>
      <c r="AD724" s="15">
        <f>'Formated Data'!$G724-'Formated Data'!$E724</f>
        <v>442.14</v>
      </c>
      <c r="AE724" s="5" t="str" cm="1">
        <f t="array" ref="AE724">_xlfn.IFS('Formated Data'!$Q724="Central","Chris",'Formated Data'!$Q724="East","Erin",'Formated Data'!$Q724="South","Sam",'Formated Data'!$Q724="West","William")</f>
        <v>Chris</v>
      </c>
    </row>
    <row r="725" spans="1:31" ht="15.75" customHeight="1" x14ac:dyDescent="0.45">
      <c r="A725" s="5">
        <v>1432</v>
      </c>
      <c r="B725" s="5">
        <f>IF(COUNTIF($A$2:A725, A725) = 1, 1, 0)</f>
        <v>1</v>
      </c>
      <c r="C725" s="5" t="s">
        <v>305</v>
      </c>
      <c r="D725" s="5" t="s">
        <v>10</v>
      </c>
      <c r="E725" s="6">
        <v>0.05</v>
      </c>
      <c r="F725" s="6" t="str">
        <f>IF(Table_1[[#This Row],[Discount]] &gt; 0, "After Discount", " No Discount")</f>
        <v>After Discount</v>
      </c>
      <c r="G725" s="6">
        <v>9.7799999999999994</v>
      </c>
      <c r="H725" s="6">
        <v>1.39</v>
      </c>
      <c r="I725" s="5" t="s">
        <v>9</v>
      </c>
      <c r="J725" s="5" t="s">
        <v>39</v>
      </c>
      <c r="K725" s="5" t="s">
        <v>24</v>
      </c>
      <c r="L725" s="5" t="s">
        <v>181</v>
      </c>
      <c r="M725" s="5" t="s">
        <v>5</v>
      </c>
      <c r="N725" s="5" t="s">
        <v>701</v>
      </c>
      <c r="O725" s="6">
        <v>0.39</v>
      </c>
      <c r="P725" s="5" t="s">
        <v>3</v>
      </c>
      <c r="Q725" s="5" t="s">
        <v>70</v>
      </c>
      <c r="R725" s="5" t="s">
        <v>172</v>
      </c>
      <c r="S725" s="5" t="s">
        <v>192</v>
      </c>
      <c r="T725" s="5">
        <v>46203</v>
      </c>
      <c r="U725" s="8">
        <v>42068</v>
      </c>
      <c r="V725" s="29" t="str">
        <f>TEXT(Table_1[[#This Row],[Order Date]], "DDD")</f>
        <v>Thu</v>
      </c>
      <c r="W725" s="8">
        <v>42069</v>
      </c>
      <c r="X725" s="7">
        <f>Table_1[[#This Row],[Ship Date]]-Table_1[[#This Row],[Order Date]]</f>
        <v>1</v>
      </c>
      <c r="Y725" s="15">
        <v>74.278499999999994</v>
      </c>
      <c r="Z725" s="5">
        <v>11</v>
      </c>
      <c r="AA725" s="15">
        <v>107.65</v>
      </c>
      <c r="AB725" s="5">
        <v>86826</v>
      </c>
      <c r="AC725" s="5">
        <f>IF(COUNTIF($AB$2:AB725, AB725) = 1, 1, 0)</f>
        <v>1</v>
      </c>
      <c r="AD725" s="15">
        <f>'Formated Data'!$G725-'Formated Data'!$E725</f>
        <v>9.7299999999999986</v>
      </c>
      <c r="AE725" s="5" t="str" cm="1">
        <f t="array" ref="AE725">_xlfn.IFS('Formated Data'!$Q725="Central","Chris",'Formated Data'!$Q725="East","Erin",'Formated Data'!$Q725="South","Sam",'Formated Data'!$Q725="West","William")</f>
        <v>Chris</v>
      </c>
    </row>
    <row r="726" spans="1:31" ht="15.75" customHeight="1" x14ac:dyDescent="0.45">
      <c r="A726" s="5">
        <v>1433</v>
      </c>
      <c r="B726" s="5">
        <f>IF(COUNTIF($A$2:A726, A726) = 1, 1, 0)</f>
        <v>1</v>
      </c>
      <c r="C726" s="5" t="s">
        <v>1029</v>
      </c>
      <c r="D726" s="5" t="s">
        <v>10</v>
      </c>
      <c r="E726" s="6">
        <v>0.02</v>
      </c>
      <c r="F726" s="6" t="str">
        <f>IF(Table_1[[#This Row],[Discount]] &gt; 0, "After Discount", " No Discount")</f>
        <v>After Discount</v>
      </c>
      <c r="G726" s="6">
        <v>3.28</v>
      </c>
      <c r="H726" s="6">
        <v>3.97</v>
      </c>
      <c r="I726" s="5" t="s">
        <v>17</v>
      </c>
      <c r="J726" s="5" t="s">
        <v>39</v>
      </c>
      <c r="K726" s="5" t="s">
        <v>24</v>
      </c>
      <c r="L726" s="5" t="s">
        <v>79</v>
      </c>
      <c r="M726" s="5" t="s">
        <v>37</v>
      </c>
      <c r="N726" s="5" t="s">
        <v>217</v>
      </c>
      <c r="O726" s="6">
        <v>0.56000000000000005</v>
      </c>
      <c r="P726" s="5" t="s">
        <v>3</v>
      </c>
      <c r="Q726" s="5" t="s">
        <v>70</v>
      </c>
      <c r="R726" s="5" t="s">
        <v>172</v>
      </c>
      <c r="S726" s="5" t="s">
        <v>1027</v>
      </c>
      <c r="T726" s="5">
        <v>47130</v>
      </c>
      <c r="U726" s="8">
        <v>42068</v>
      </c>
      <c r="V726" s="29" t="str">
        <f>TEXT(Table_1[[#This Row],[Order Date]], "DDD")</f>
        <v>Thu</v>
      </c>
      <c r="W726" s="8">
        <v>42069</v>
      </c>
      <c r="X726" s="7">
        <f>Table_1[[#This Row],[Ship Date]]-Table_1[[#This Row],[Order Date]]</f>
        <v>1</v>
      </c>
      <c r="Y726" s="15">
        <v>-66.349999999999994</v>
      </c>
      <c r="Z726" s="5">
        <v>7</v>
      </c>
      <c r="AA726" s="15">
        <v>25.15</v>
      </c>
      <c r="AB726" s="5">
        <v>86826</v>
      </c>
      <c r="AC726" s="5">
        <f>IF(COUNTIF($AB$2:AB726, AB726) = 1, 1, 0)</f>
        <v>0</v>
      </c>
      <c r="AD726" s="15">
        <f>'Formated Data'!$G726-'Formated Data'!$E726</f>
        <v>3.26</v>
      </c>
      <c r="AE726" s="5" t="str" cm="1">
        <f t="array" ref="AE726">_xlfn.IFS('Formated Data'!$Q726="Central","Chris",'Formated Data'!$Q726="East","Erin",'Formated Data'!$Q726="South","Sam",'Formated Data'!$Q726="West","William")</f>
        <v>Chris</v>
      </c>
    </row>
    <row r="727" spans="1:31" ht="15.75" customHeight="1" x14ac:dyDescent="0.45">
      <c r="A727" s="5">
        <v>2006</v>
      </c>
      <c r="B727" s="5">
        <f>IF(COUNTIF($A$2:A727, A727) = 1, 1, 0)</f>
        <v>1</v>
      </c>
      <c r="C727" s="5" t="s">
        <v>2199</v>
      </c>
      <c r="D727" s="5" t="s">
        <v>10</v>
      </c>
      <c r="E727" s="6">
        <v>0.03</v>
      </c>
      <c r="F727" s="6" t="str">
        <f>IF(Table_1[[#This Row],[Discount]] &gt; 0, "After Discount", " No Discount")</f>
        <v>After Discount</v>
      </c>
      <c r="G727" s="6">
        <v>5.78</v>
      </c>
      <c r="H727" s="6">
        <v>5.37</v>
      </c>
      <c r="I727" s="5" t="s">
        <v>9</v>
      </c>
      <c r="J727" s="5" t="s">
        <v>16</v>
      </c>
      <c r="K727" s="5" t="s">
        <v>24</v>
      </c>
      <c r="L727" s="5" t="s">
        <v>38</v>
      </c>
      <c r="M727" s="5" t="s">
        <v>5</v>
      </c>
      <c r="N727" s="5" t="s">
        <v>2198</v>
      </c>
      <c r="O727" s="6">
        <v>0.36</v>
      </c>
      <c r="P727" s="5" t="s">
        <v>3</v>
      </c>
      <c r="Q727" s="5" t="s">
        <v>48</v>
      </c>
      <c r="R727" s="5" t="s">
        <v>296</v>
      </c>
      <c r="S727" s="5" t="s">
        <v>2197</v>
      </c>
      <c r="T727" s="5">
        <v>81301</v>
      </c>
      <c r="U727" s="8">
        <v>42068</v>
      </c>
      <c r="V727" s="29" t="str">
        <f>TEXT(Table_1[[#This Row],[Order Date]], "DDD")</f>
        <v>Thu</v>
      </c>
      <c r="W727" s="8">
        <v>42069</v>
      </c>
      <c r="X727" s="7">
        <f>Table_1[[#This Row],[Ship Date]]-Table_1[[#This Row],[Order Date]]</f>
        <v>1</v>
      </c>
      <c r="Y727" s="15">
        <v>-63.35</v>
      </c>
      <c r="Z727" s="5">
        <v>15</v>
      </c>
      <c r="AA727" s="15">
        <v>88.22</v>
      </c>
      <c r="AB727" s="5">
        <v>88798</v>
      </c>
      <c r="AC727" s="5">
        <f>IF(COUNTIF($AB$2:AB727, AB727) = 1, 1, 0)</f>
        <v>1</v>
      </c>
      <c r="AD727" s="15">
        <f>'Formated Data'!$G727-'Formated Data'!$E727</f>
        <v>5.75</v>
      </c>
      <c r="AE727" s="5" t="str" cm="1">
        <f t="array" ref="AE727">_xlfn.IFS('Formated Data'!$Q727="Central","Chris",'Formated Data'!$Q727="East","Erin",'Formated Data'!$Q727="South","Sam",'Formated Data'!$Q727="West","William")</f>
        <v>William</v>
      </c>
    </row>
    <row r="728" spans="1:31" ht="15.75" customHeight="1" x14ac:dyDescent="0.45">
      <c r="A728" s="5">
        <v>868</v>
      </c>
      <c r="B728" s="5">
        <f>IF(COUNTIF($A$2:A728, A728) = 1, 1, 0)</f>
        <v>0</v>
      </c>
      <c r="C728" s="5" t="s">
        <v>2196</v>
      </c>
      <c r="D728" s="5" t="s">
        <v>123</v>
      </c>
      <c r="E728" s="6">
        <v>0.06</v>
      </c>
      <c r="F728" s="6" t="str">
        <f>IF(Table_1[[#This Row],[Discount]] &gt; 0, "After Discount", " No Discount")</f>
        <v>After Discount</v>
      </c>
      <c r="G728" s="6">
        <v>6.48</v>
      </c>
      <c r="H728" s="6">
        <v>8.8800000000000008</v>
      </c>
      <c r="I728" s="5" t="s">
        <v>9</v>
      </c>
      <c r="J728" s="5" t="s">
        <v>39</v>
      </c>
      <c r="K728" s="5" t="s">
        <v>24</v>
      </c>
      <c r="L728" s="5" t="s">
        <v>38</v>
      </c>
      <c r="M728" s="5" t="s">
        <v>5</v>
      </c>
      <c r="N728" s="5" t="s">
        <v>2195</v>
      </c>
      <c r="O728" s="6">
        <v>0.37</v>
      </c>
      <c r="P728" s="5" t="s">
        <v>3</v>
      </c>
      <c r="Q728" s="5" t="s">
        <v>70</v>
      </c>
      <c r="R728" s="5" t="s">
        <v>87</v>
      </c>
      <c r="S728" s="5" t="s">
        <v>2194</v>
      </c>
      <c r="T728" s="5">
        <v>55126</v>
      </c>
      <c r="U728" s="8">
        <v>42069</v>
      </c>
      <c r="V728" s="29" t="str">
        <f>TEXT(Table_1[[#This Row],[Order Date]], "DDD")</f>
        <v>Fri</v>
      </c>
      <c r="W728" s="8">
        <v>42070</v>
      </c>
      <c r="X728" s="7">
        <f>Table_1[[#This Row],[Ship Date]]-Table_1[[#This Row],[Order Date]]</f>
        <v>1</v>
      </c>
      <c r="Y728" s="15">
        <v>-237.47</v>
      </c>
      <c r="Z728" s="5">
        <v>20</v>
      </c>
      <c r="AA728" s="15">
        <v>125.77</v>
      </c>
      <c r="AB728" s="5">
        <v>91195</v>
      </c>
      <c r="AC728" s="5">
        <f>IF(COUNTIF($AB$2:AB728, AB728) = 1, 1, 0)</f>
        <v>1</v>
      </c>
      <c r="AD728" s="15">
        <f>'Formated Data'!$G728-'Formated Data'!$E728</f>
        <v>6.4200000000000008</v>
      </c>
      <c r="AE728" s="5" t="str" cm="1">
        <f t="array" ref="AE728">_xlfn.IFS('Formated Data'!$Q728="Central","Chris",'Formated Data'!$Q728="East","Erin",'Formated Data'!$Q728="South","Sam",'Formated Data'!$Q728="West","William")</f>
        <v>Chris</v>
      </c>
    </row>
    <row r="729" spans="1:31" ht="15.75" customHeight="1" x14ac:dyDescent="0.45">
      <c r="A729" s="5">
        <v>3008</v>
      </c>
      <c r="B729" s="5">
        <f>IF(COUNTIF($A$2:A729, A729) = 1, 1, 0)</f>
        <v>1</v>
      </c>
      <c r="C729" s="5" t="s">
        <v>531</v>
      </c>
      <c r="D729" s="5" t="s">
        <v>123</v>
      </c>
      <c r="E729" s="6">
        <v>0.05</v>
      </c>
      <c r="F729" s="6" t="str">
        <f>IF(Table_1[[#This Row],[Discount]] &gt; 0, "After Discount", " No Discount")</f>
        <v>After Discount</v>
      </c>
      <c r="G729" s="6">
        <v>9.99</v>
      </c>
      <c r="H729" s="6">
        <v>4.78</v>
      </c>
      <c r="I729" s="5" t="s">
        <v>9</v>
      </c>
      <c r="J729" s="5" t="s">
        <v>16</v>
      </c>
      <c r="K729" s="5" t="s">
        <v>24</v>
      </c>
      <c r="L729" s="5" t="s">
        <v>38</v>
      </c>
      <c r="M729" s="5" t="s">
        <v>5</v>
      </c>
      <c r="N729" s="5" t="s">
        <v>1588</v>
      </c>
      <c r="O729" s="6">
        <v>0.4</v>
      </c>
      <c r="P729" s="5" t="s">
        <v>3</v>
      </c>
      <c r="Q729" s="5" t="s">
        <v>70</v>
      </c>
      <c r="R729" s="5" t="s">
        <v>87</v>
      </c>
      <c r="S729" s="5" t="s">
        <v>529</v>
      </c>
      <c r="T729" s="5">
        <v>55343</v>
      </c>
      <c r="U729" s="8">
        <v>42069</v>
      </c>
      <c r="V729" s="29" t="str">
        <f>TEXT(Table_1[[#This Row],[Order Date]], "DDD")</f>
        <v>Fri</v>
      </c>
      <c r="W729" s="8">
        <v>42070</v>
      </c>
      <c r="X729" s="7">
        <f>Table_1[[#This Row],[Ship Date]]-Table_1[[#This Row],[Order Date]]</f>
        <v>1</v>
      </c>
      <c r="Y729" s="15">
        <v>41.3</v>
      </c>
      <c r="Z729" s="5">
        <v>20</v>
      </c>
      <c r="AA729" s="15">
        <v>203.37</v>
      </c>
      <c r="AB729" s="5">
        <v>89414</v>
      </c>
      <c r="AC729" s="5">
        <f>IF(COUNTIF($AB$2:AB729, AB729) = 1, 1, 0)</f>
        <v>1</v>
      </c>
      <c r="AD729" s="15">
        <f>'Formated Data'!$G729-'Formated Data'!$E729</f>
        <v>9.94</v>
      </c>
      <c r="AE729" s="5" t="str" cm="1">
        <f t="array" ref="AE729">_xlfn.IFS('Formated Data'!$Q729="Central","Chris",'Formated Data'!$Q729="East","Erin",'Formated Data'!$Q729="South","Sam",'Formated Data'!$Q729="West","William")</f>
        <v>Chris</v>
      </c>
    </row>
    <row r="730" spans="1:31" ht="15.75" customHeight="1" x14ac:dyDescent="0.45">
      <c r="A730" s="5">
        <v>688</v>
      </c>
      <c r="B730" s="5">
        <f>IF(COUNTIF($A$2:A730, A730) = 1, 1, 0)</f>
        <v>1</v>
      </c>
      <c r="C730" s="5" t="s">
        <v>1092</v>
      </c>
      <c r="D730" s="5" t="s">
        <v>30</v>
      </c>
      <c r="E730" s="6">
        <v>0.06</v>
      </c>
      <c r="F730" s="6" t="str">
        <f>IF(Table_1[[#This Row],[Discount]] &gt; 0, "After Discount", " No Discount")</f>
        <v>After Discount</v>
      </c>
      <c r="G730" s="6">
        <v>4.18</v>
      </c>
      <c r="H730" s="6">
        <v>2.99</v>
      </c>
      <c r="I730" s="5" t="s">
        <v>9</v>
      </c>
      <c r="J730" s="5" t="s">
        <v>51</v>
      </c>
      <c r="K730" s="5" t="s">
        <v>24</v>
      </c>
      <c r="L730" s="5" t="s">
        <v>106</v>
      </c>
      <c r="M730" s="5" t="s">
        <v>5</v>
      </c>
      <c r="N730" s="5" t="s">
        <v>2193</v>
      </c>
      <c r="O730" s="6">
        <v>0.37</v>
      </c>
      <c r="P730" s="5" t="s">
        <v>3</v>
      </c>
      <c r="Q730" s="5" t="s">
        <v>70</v>
      </c>
      <c r="R730" s="5" t="s">
        <v>168</v>
      </c>
      <c r="S730" s="5" t="s">
        <v>1090</v>
      </c>
      <c r="T730" s="5">
        <v>63116</v>
      </c>
      <c r="U730" s="8">
        <v>42069</v>
      </c>
      <c r="V730" s="29" t="str">
        <f>TEXT(Table_1[[#This Row],[Order Date]], "DDD")</f>
        <v>Fri</v>
      </c>
      <c r="W730" s="8">
        <v>42071</v>
      </c>
      <c r="X730" s="7">
        <f>Table_1[[#This Row],[Ship Date]]-Table_1[[#This Row],[Order Date]]</f>
        <v>2</v>
      </c>
      <c r="Y730" s="15">
        <v>-12.718999999999999</v>
      </c>
      <c r="Z730" s="5">
        <v>5</v>
      </c>
      <c r="AA730" s="15">
        <v>21.34</v>
      </c>
      <c r="AB730" s="5">
        <v>88504</v>
      </c>
      <c r="AC730" s="5">
        <f>IF(COUNTIF($AB$2:AB730, AB730) = 1, 1, 0)</f>
        <v>1</v>
      </c>
      <c r="AD730" s="15">
        <f>'Formated Data'!$G730-'Formated Data'!$E730</f>
        <v>4.12</v>
      </c>
      <c r="AE730" s="5" t="str" cm="1">
        <f t="array" ref="AE730">_xlfn.IFS('Formated Data'!$Q730="Central","Chris",'Formated Data'!$Q730="East","Erin",'Formated Data'!$Q730="South","Sam",'Formated Data'!$Q730="West","William")</f>
        <v>Chris</v>
      </c>
    </row>
    <row r="731" spans="1:31" ht="15.75" customHeight="1" x14ac:dyDescent="0.45">
      <c r="A731" s="5">
        <v>797</v>
      </c>
      <c r="B731" s="5">
        <f>IF(COUNTIF($A$2:A731, A731) = 1, 1, 0)</f>
        <v>1</v>
      </c>
      <c r="C731" s="5" t="s">
        <v>732</v>
      </c>
      <c r="D731" s="5" t="s">
        <v>30</v>
      </c>
      <c r="E731" s="6">
        <v>0.09</v>
      </c>
      <c r="F731" s="6" t="str">
        <f>IF(Table_1[[#This Row],[Discount]] &gt; 0, "After Discount", " No Discount")</f>
        <v>After Discount</v>
      </c>
      <c r="G731" s="6">
        <v>6.48</v>
      </c>
      <c r="H731" s="6">
        <v>6.86</v>
      </c>
      <c r="I731" s="5" t="s">
        <v>9</v>
      </c>
      <c r="J731" s="5" t="s">
        <v>39</v>
      </c>
      <c r="K731" s="5" t="s">
        <v>24</v>
      </c>
      <c r="L731" s="5" t="s">
        <v>38</v>
      </c>
      <c r="M731" s="5" t="s">
        <v>5</v>
      </c>
      <c r="N731" s="5" t="s">
        <v>2185</v>
      </c>
      <c r="O731" s="6">
        <v>0.37</v>
      </c>
      <c r="P731" s="5" t="s">
        <v>3</v>
      </c>
      <c r="Q731" s="5" t="s">
        <v>48</v>
      </c>
      <c r="R731" s="5" t="s">
        <v>65</v>
      </c>
      <c r="S731" s="5" t="s">
        <v>730</v>
      </c>
      <c r="T731" s="5">
        <v>84067</v>
      </c>
      <c r="U731" s="8">
        <v>42069</v>
      </c>
      <c r="V731" s="29" t="str">
        <f>TEXT(Table_1[[#This Row],[Order Date]], "DDD")</f>
        <v>Fri</v>
      </c>
      <c r="W731" s="8">
        <v>42071</v>
      </c>
      <c r="X731" s="7">
        <f>Table_1[[#This Row],[Ship Date]]-Table_1[[#This Row],[Order Date]]</f>
        <v>2</v>
      </c>
      <c r="Y731" s="15">
        <v>-62.23</v>
      </c>
      <c r="Z731" s="5">
        <v>8</v>
      </c>
      <c r="AA731" s="15">
        <v>50.88</v>
      </c>
      <c r="AB731" s="5">
        <v>86870</v>
      </c>
      <c r="AC731" s="5">
        <f>IF(COUNTIF($AB$2:AB731, AB731) = 1, 1, 0)</f>
        <v>1</v>
      </c>
      <c r="AD731" s="15">
        <f>'Formated Data'!$G731-'Formated Data'!$E731</f>
        <v>6.3900000000000006</v>
      </c>
      <c r="AE731" s="5" t="str" cm="1">
        <f t="array" ref="AE731">_xlfn.IFS('Formated Data'!$Q731="Central","Chris",'Formated Data'!$Q731="East","Erin",'Formated Data'!$Q731="South","Sam",'Formated Data'!$Q731="West","William")</f>
        <v>William</v>
      </c>
    </row>
    <row r="732" spans="1:31" ht="15.75" customHeight="1" x14ac:dyDescent="0.45">
      <c r="A732" s="5">
        <v>2729</v>
      </c>
      <c r="B732" s="5">
        <f>IF(COUNTIF($A$2:A732, A732) = 1, 1, 0)</f>
        <v>1</v>
      </c>
      <c r="C732" s="5" t="s">
        <v>2192</v>
      </c>
      <c r="D732" s="5" t="s">
        <v>30</v>
      </c>
      <c r="E732" s="6">
        <v>0.08</v>
      </c>
      <c r="F732" s="6" t="str">
        <f>IF(Table_1[[#This Row],[Discount]] &gt; 0, "After Discount", " No Discount")</f>
        <v>After Discount</v>
      </c>
      <c r="G732" s="6">
        <v>230.98</v>
      </c>
      <c r="H732" s="6">
        <v>23.78</v>
      </c>
      <c r="I732" s="5" t="s">
        <v>119</v>
      </c>
      <c r="J732" s="5" t="s">
        <v>8</v>
      </c>
      <c r="K732" s="5" t="s">
        <v>29</v>
      </c>
      <c r="L732" s="5" t="s">
        <v>165</v>
      </c>
      <c r="M732" s="5" t="s">
        <v>117</v>
      </c>
      <c r="N732" s="5" t="s">
        <v>1257</v>
      </c>
      <c r="O732" s="6">
        <v>0.6</v>
      </c>
      <c r="P732" s="5" t="s">
        <v>3</v>
      </c>
      <c r="Q732" s="5" t="s">
        <v>48</v>
      </c>
      <c r="R732" s="5" t="s">
        <v>103</v>
      </c>
      <c r="S732" s="5" t="s">
        <v>2191</v>
      </c>
      <c r="T732" s="5">
        <v>98226</v>
      </c>
      <c r="U732" s="8">
        <v>42069</v>
      </c>
      <c r="V732" s="29" t="str">
        <f>TEXT(Table_1[[#This Row],[Order Date]], "DDD")</f>
        <v>Fri</v>
      </c>
      <c r="W732" s="8">
        <v>42073</v>
      </c>
      <c r="X732" s="7">
        <f>Table_1[[#This Row],[Ship Date]]-Table_1[[#This Row],[Order Date]]</f>
        <v>4</v>
      </c>
      <c r="Y732" s="15">
        <v>501.69</v>
      </c>
      <c r="Z732" s="5">
        <v>4</v>
      </c>
      <c r="AA732" s="15">
        <v>924.8</v>
      </c>
      <c r="AB732" s="5">
        <v>88114</v>
      </c>
      <c r="AC732" s="5">
        <f>IF(COUNTIF($AB$2:AB732, AB732) = 1, 1, 0)</f>
        <v>1</v>
      </c>
      <c r="AD732" s="15">
        <f>'Formated Data'!$G732-'Formated Data'!$E732</f>
        <v>230.89999999999998</v>
      </c>
      <c r="AE732" s="5" t="str" cm="1">
        <f t="array" ref="AE732">_xlfn.IFS('Formated Data'!$Q732="Central","Chris",'Formated Data'!$Q732="East","Erin",'Formated Data'!$Q732="South","Sam",'Formated Data'!$Q732="West","William")</f>
        <v>William</v>
      </c>
    </row>
    <row r="733" spans="1:31" ht="15.75" customHeight="1" x14ac:dyDescent="0.45">
      <c r="A733" s="5">
        <v>1771</v>
      </c>
      <c r="B733" s="5">
        <f>IF(COUNTIF($A$2:A733, A733) = 1, 1, 0)</f>
        <v>1</v>
      </c>
      <c r="C733" s="5" t="s">
        <v>2190</v>
      </c>
      <c r="D733" s="5" t="s">
        <v>72</v>
      </c>
      <c r="E733" s="6">
        <v>7.0000000000000007E-2</v>
      </c>
      <c r="F733" s="6" t="str">
        <f>IF(Table_1[[#This Row],[Discount]] &gt; 0, "After Discount", " No Discount")</f>
        <v>After Discount</v>
      </c>
      <c r="G733" s="6">
        <v>60.98</v>
      </c>
      <c r="H733" s="6">
        <v>49</v>
      </c>
      <c r="I733" s="5" t="s">
        <v>9</v>
      </c>
      <c r="J733" s="5" t="s">
        <v>16</v>
      </c>
      <c r="K733" s="5" t="s">
        <v>24</v>
      </c>
      <c r="L733" s="5" t="s">
        <v>45</v>
      </c>
      <c r="M733" s="5" t="s">
        <v>42</v>
      </c>
      <c r="N733" s="5" t="s">
        <v>1770</v>
      </c>
      <c r="O733" s="6">
        <v>0.59</v>
      </c>
      <c r="P733" s="5" t="s">
        <v>3</v>
      </c>
      <c r="Q733" s="5" t="s">
        <v>70</v>
      </c>
      <c r="R733" s="5" t="s">
        <v>260</v>
      </c>
      <c r="S733" s="5" t="s">
        <v>1592</v>
      </c>
      <c r="T733" s="5">
        <v>61032</v>
      </c>
      <c r="U733" s="8">
        <v>42069</v>
      </c>
      <c r="V733" s="29" t="str">
        <f>TEXT(Table_1[[#This Row],[Order Date]], "DDD")</f>
        <v>Fri</v>
      </c>
      <c r="W733" s="8">
        <v>42070</v>
      </c>
      <c r="X733" s="7">
        <f>Table_1[[#This Row],[Ship Date]]-Table_1[[#This Row],[Order Date]]</f>
        <v>1</v>
      </c>
      <c r="Y733" s="15">
        <v>-807.89</v>
      </c>
      <c r="Z733" s="5">
        <v>7</v>
      </c>
      <c r="AA733" s="15">
        <v>410.17</v>
      </c>
      <c r="AB733" s="5">
        <v>89106</v>
      </c>
      <c r="AC733" s="5">
        <f>IF(COUNTIF($AB$2:AB733, AB733) = 1, 1, 0)</f>
        <v>1</v>
      </c>
      <c r="AD733" s="15">
        <f>'Formated Data'!$G733-'Formated Data'!$E733</f>
        <v>60.91</v>
      </c>
      <c r="AE733" s="5" t="str" cm="1">
        <f t="array" ref="AE733">_xlfn.IFS('Formated Data'!$Q733="Central","Chris",'Formated Data'!$Q733="East","Erin",'Formated Data'!$Q733="South","Sam",'Formated Data'!$Q733="West","William")</f>
        <v>Chris</v>
      </c>
    </row>
    <row r="734" spans="1:31" ht="15.75" customHeight="1" x14ac:dyDescent="0.45">
      <c r="A734" s="5">
        <v>945</v>
      </c>
      <c r="B734" s="5">
        <f>IF(COUNTIF($A$2:A734, A734) = 1, 1, 0)</f>
        <v>1</v>
      </c>
      <c r="C734" s="5" t="s">
        <v>2189</v>
      </c>
      <c r="D734" s="5" t="s">
        <v>10</v>
      </c>
      <c r="E734" s="6">
        <v>0.03</v>
      </c>
      <c r="F734" s="6" t="str">
        <f>IF(Table_1[[#This Row],[Discount]] &gt; 0, "After Discount", " No Discount")</f>
        <v>After Discount</v>
      </c>
      <c r="G734" s="6">
        <v>31.74</v>
      </c>
      <c r="H734" s="6">
        <v>12.62</v>
      </c>
      <c r="I734" s="5" t="s">
        <v>9</v>
      </c>
      <c r="J734" s="5" t="s">
        <v>16</v>
      </c>
      <c r="K734" s="5" t="s">
        <v>24</v>
      </c>
      <c r="L734" s="5" t="s">
        <v>106</v>
      </c>
      <c r="M734" s="5" t="s">
        <v>5</v>
      </c>
      <c r="N734" s="5" t="s">
        <v>1010</v>
      </c>
      <c r="O734" s="6">
        <v>0.37</v>
      </c>
      <c r="P734" s="5" t="s">
        <v>3</v>
      </c>
      <c r="Q734" s="5" t="s">
        <v>48</v>
      </c>
      <c r="R734" s="5" t="s">
        <v>54</v>
      </c>
      <c r="S734" s="5" t="s">
        <v>2188</v>
      </c>
      <c r="T734" s="5">
        <v>95070</v>
      </c>
      <c r="U734" s="8">
        <v>42069</v>
      </c>
      <c r="V734" s="29" t="str">
        <f>TEXT(Table_1[[#This Row],[Order Date]], "DDD")</f>
        <v>Fri</v>
      </c>
      <c r="W734" s="8">
        <v>42069</v>
      </c>
      <c r="X734" s="7">
        <f>Table_1[[#This Row],[Ship Date]]-Table_1[[#This Row],[Order Date]]</f>
        <v>0</v>
      </c>
      <c r="Y734" s="15">
        <v>-4.3010000000000002</v>
      </c>
      <c r="Z734" s="5">
        <v>3</v>
      </c>
      <c r="AA734" s="15">
        <v>98.7</v>
      </c>
      <c r="AB734" s="5">
        <v>86567</v>
      </c>
      <c r="AC734" s="5">
        <f>IF(COUNTIF($AB$2:AB734, AB734) = 1, 1, 0)</f>
        <v>1</v>
      </c>
      <c r="AD734" s="15">
        <f>'Formated Data'!$G734-'Formated Data'!$E734</f>
        <v>31.709999999999997</v>
      </c>
      <c r="AE734" s="5" t="str" cm="1">
        <f t="array" ref="AE734">_xlfn.IFS('Formated Data'!$Q734="Central","Chris",'Formated Data'!$Q734="East","Erin",'Formated Data'!$Q734="South","Sam",'Formated Data'!$Q734="West","William")</f>
        <v>William</v>
      </c>
    </row>
    <row r="735" spans="1:31" ht="15.75" customHeight="1" x14ac:dyDescent="0.45">
      <c r="A735" s="5">
        <v>3327</v>
      </c>
      <c r="B735" s="5">
        <f>IF(COUNTIF($A$2:A735, A735) = 1, 1, 0)</f>
        <v>1</v>
      </c>
      <c r="C735" s="5" t="s">
        <v>2186</v>
      </c>
      <c r="D735" s="5" t="s">
        <v>10</v>
      </c>
      <c r="E735" s="6">
        <v>0.06</v>
      </c>
      <c r="F735" s="6" t="str">
        <f>IF(Table_1[[#This Row],[Discount]] &gt; 0, "After Discount", " No Discount")</f>
        <v>After Discount</v>
      </c>
      <c r="G735" s="6">
        <v>113.98</v>
      </c>
      <c r="H735" s="6">
        <v>30</v>
      </c>
      <c r="I735" s="5" t="s">
        <v>119</v>
      </c>
      <c r="J735" s="5" t="s">
        <v>51</v>
      </c>
      <c r="K735" s="5" t="s">
        <v>29</v>
      </c>
      <c r="L735" s="5" t="s">
        <v>153</v>
      </c>
      <c r="M735" s="5" t="s">
        <v>152</v>
      </c>
      <c r="N735" s="5" t="s">
        <v>2187</v>
      </c>
      <c r="O735" s="6">
        <v>0.69</v>
      </c>
      <c r="P735" s="5" t="s">
        <v>3</v>
      </c>
      <c r="Q735" s="5" t="s">
        <v>70</v>
      </c>
      <c r="R735" s="5" t="s">
        <v>160</v>
      </c>
      <c r="S735" s="5" t="s">
        <v>2054</v>
      </c>
      <c r="T735" s="5">
        <v>48060</v>
      </c>
      <c r="U735" s="8">
        <v>42069</v>
      </c>
      <c r="V735" s="29" t="str">
        <f>TEXT(Table_1[[#This Row],[Order Date]], "DDD")</f>
        <v>Fri</v>
      </c>
      <c r="W735" s="8">
        <v>42071</v>
      </c>
      <c r="X735" s="7">
        <f>Table_1[[#This Row],[Ship Date]]-Table_1[[#This Row],[Order Date]]</f>
        <v>2</v>
      </c>
      <c r="Y735" s="15">
        <v>-127.3</v>
      </c>
      <c r="Z735" s="5">
        <v>3</v>
      </c>
      <c r="AA735" s="15">
        <v>356.14</v>
      </c>
      <c r="AB735" s="5">
        <v>87272</v>
      </c>
      <c r="AC735" s="5">
        <f>IF(COUNTIF($AB$2:AB735, AB735) = 1, 1, 0)</f>
        <v>1</v>
      </c>
      <c r="AD735" s="15">
        <f>'Formated Data'!$G735-'Formated Data'!$E735</f>
        <v>113.92</v>
      </c>
      <c r="AE735" s="5" t="str" cm="1">
        <f t="array" ref="AE735">_xlfn.IFS('Formated Data'!$Q735="Central","Chris",'Formated Data'!$Q735="East","Erin",'Formated Data'!$Q735="South","Sam",'Formated Data'!$Q735="West","William")</f>
        <v>Chris</v>
      </c>
    </row>
    <row r="736" spans="1:31" ht="15.75" customHeight="1" x14ac:dyDescent="0.45">
      <c r="A736" s="5">
        <v>3327</v>
      </c>
      <c r="B736" s="5">
        <f>IF(COUNTIF($A$2:A736, A736) = 1, 1, 0)</f>
        <v>0</v>
      </c>
      <c r="C736" s="5" t="s">
        <v>2186</v>
      </c>
      <c r="D736" s="5" t="s">
        <v>10</v>
      </c>
      <c r="E736" s="6">
        <v>0.05</v>
      </c>
      <c r="F736" s="6" t="str">
        <f>IF(Table_1[[#This Row],[Discount]] &gt; 0, "After Discount", " No Discount")</f>
        <v>After Discount</v>
      </c>
      <c r="G736" s="6">
        <v>6.48</v>
      </c>
      <c r="H736" s="6">
        <v>6.86</v>
      </c>
      <c r="I736" s="5" t="s">
        <v>9</v>
      </c>
      <c r="J736" s="5" t="s">
        <v>51</v>
      </c>
      <c r="K736" s="5" t="s">
        <v>24</v>
      </c>
      <c r="L736" s="5" t="s">
        <v>38</v>
      </c>
      <c r="M736" s="5" t="s">
        <v>5</v>
      </c>
      <c r="N736" s="5" t="s">
        <v>2185</v>
      </c>
      <c r="O736" s="6">
        <v>0.37</v>
      </c>
      <c r="P736" s="5" t="s">
        <v>3</v>
      </c>
      <c r="Q736" s="5" t="s">
        <v>70</v>
      </c>
      <c r="R736" s="5" t="s">
        <v>160</v>
      </c>
      <c r="S736" s="5" t="s">
        <v>2054</v>
      </c>
      <c r="T736" s="5">
        <v>48060</v>
      </c>
      <c r="U736" s="8">
        <v>42069</v>
      </c>
      <c r="V736" s="29" t="str">
        <f>TEXT(Table_1[[#This Row],[Order Date]], "DDD")</f>
        <v>Fri</v>
      </c>
      <c r="W736" s="8">
        <v>42071</v>
      </c>
      <c r="X736" s="7">
        <f>Table_1[[#This Row],[Ship Date]]-Table_1[[#This Row],[Order Date]]</f>
        <v>2</v>
      </c>
      <c r="Y736" s="15">
        <v>-52.77</v>
      </c>
      <c r="Z736" s="5">
        <v>4</v>
      </c>
      <c r="AA736" s="15">
        <v>27.08</v>
      </c>
      <c r="AB736" s="5">
        <v>87272</v>
      </c>
      <c r="AC736" s="5">
        <f>IF(COUNTIF($AB$2:AB736, AB736) = 1, 1, 0)</f>
        <v>0</v>
      </c>
      <c r="AD736" s="15">
        <f>'Formated Data'!$G736-'Formated Data'!$E736</f>
        <v>6.4300000000000006</v>
      </c>
      <c r="AE736" s="5" t="str" cm="1">
        <f t="array" ref="AE736">_xlfn.IFS('Formated Data'!$Q736="Central","Chris",'Formated Data'!$Q736="East","Erin",'Formated Data'!$Q736="South","Sam",'Formated Data'!$Q736="West","William")</f>
        <v>Chris</v>
      </c>
    </row>
    <row r="737" spans="1:31" ht="15.75" customHeight="1" x14ac:dyDescent="0.45">
      <c r="A737" s="5">
        <v>1020</v>
      </c>
      <c r="B737" s="5">
        <f>IF(COUNTIF($A$2:A737, A737) = 1, 1, 0)</f>
        <v>0</v>
      </c>
      <c r="C737" s="5" t="s">
        <v>2184</v>
      </c>
      <c r="D737" s="5" t="s">
        <v>123</v>
      </c>
      <c r="E737" s="6">
        <v>0.09</v>
      </c>
      <c r="F737" s="6" t="str">
        <f>IF(Table_1[[#This Row],[Discount]] &gt; 0, "After Discount", " No Discount")</f>
        <v>After Discount</v>
      </c>
      <c r="G737" s="6">
        <v>517.48</v>
      </c>
      <c r="H737" s="6">
        <v>16.63</v>
      </c>
      <c r="I737" s="5" t="s">
        <v>119</v>
      </c>
      <c r="J737" s="5" t="s">
        <v>51</v>
      </c>
      <c r="K737" s="5" t="s">
        <v>7</v>
      </c>
      <c r="L737" s="5" t="s">
        <v>118</v>
      </c>
      <c r="M737" s="5" t="s">
        <v>117</v>
      </c>
      <c r="N737" s="5" t="s">
        <v>2183</v>
      </c>
      <c r="O737" s="6">
        <v>0.59</v>
      </c>
      <c r="P737" s="5" t="s">
        <v>3</v>
      </c>
      <c r="Q737" s="5" t="s">
        <v>70</v>
      </c>
      <c r="R737" s="5" t="s">
        <v>379</v>
      </c>
      <c r="S737" s="5" t="s">
        <v>2182</v>
      </c>
      <c r="T737" s="5">
        <v>66762</v>
      </c>
      <c r="U737" s="8">
        <v>42070</v>
      </c>
      <c r="V737" s="29" t="str">
        <f>TEXT(Table_1[[#This Row],[Order Date]], "DDD")</f>
        <v>Sat</v>
      </c>
      <c r="W737" s="8">
        <v>42070</v>
      </c>
      <c r="X737" s="7">
        <f>Table_1[[#This Row],[Ship Date]]-Table_1[[#This Row],[Order Date]]</f>
        <v>0</v>
      </c>
      <c r="Y737" s="15">
        <v>909.36</v>
      </c>
      <c r="Z737" s="5">
        <v>5</v>
      </c>
      <c r="AA737" s="15">
        <v>2354.54</v>
      </c>
      <c r="AB737" s="5">
        <v>88632</v>
      </c>
      <c r="AC737" s="5">
        <f>IF(COUNTIF($AB$2:AB737, AB737) = 1, 1, 0)</f>
        <v>1</v>
      </c>
      <c r="AD737" s="15">
        <f>'Formated Data'!$G737-'Formated Data'!$E737</f>
        <v>517.39</v>
      </c>
      <c r="AE737" s="5" t="str" cm="1">
        <f t="array" ref="AE737">_xlfn.IFS('Formated Data'!$Q737="Central","Chris",'Formated Data'!$Q737="East","Erin",'Formated Data'!$Q737="South","Sam",'Formated Data'!$Q737="West","William")</f>
        <v>Chris</v>
      </c>
    </row>
    <row r="738" spans="1:31" ht="15.75" customHeight="1" x14ac:dyDescent="0.45">
      <c r="A738" s="5">
        <v>850</v>
      </c>
      <c r="B738" s="5">
        <f>IF(COUNTIF($A$2:A738, A738) = 1, 1, 0)</f>
        <v>1</v>
      </c>
      <c r="C738" s="5" t="s">
        <v>2181</v>
      </c>
      <c r="D738" s="5" t="s">
        <v>10</v>
      </c>
      <c r="E738" s="6">
        <v>7.0000000000000007E-2</v>
      </c>
      <c r="F738" s="6" t="str">
        <f>IF(Table_1[[#This Row],[Discount]] &gt; 0, "After Discount", " No Discount")</f>
        <v>After Discount</v>
      </c>
      <c r="G738" s="6">
        <v>6.08</v>
      </c>
      <c r="H738" s="6">
        <v>0.91</v>
      </c>
      <c r="I738" s="5" t="s">
        <v>9</v>
      </c>
      <c r="J738" s="5" t="s">
        <v>39</v>
      </c>
      <c r="K738" s="5" t="s">
        <v>24</v>
      </c>
      <c r="L738" s="5" t="s">
        <v>79</v>
      </c>
      <c r="M738" s="5" t="s">
        <v>37</v>
      </c>
      <c r="N738" s="5" t="s">
        <v>2180</v>
      </c>
      <c r="O738" s="6">
        <v>0.51</v>
      </c>
      <c r="P738" s="5" t="s">
        <v>3</v>
      </c>
      <c r="Q738" s="5" t="s">
        <v>48</v>
      </c>
      <c r="R738" s="5" t="s">
        <v>54</v>
      </c>
      <c r="S738" s="5" t="s">
        <v>2179</v>
      </c>
      <c r="T738" s="5">
        <v>93117</v>
      </c>
      <c r="U738" s="8">
        <v>42070</v>
      </c>
      <c r="V738" s="29" t="str">
        <f>TEXT(Table_1[[#This Row],[Order Date]], "DDD")</f>
        <v>Sat</v>
      </c>
      <c r="W738" s="8">
        <v>42071</v>
      </c>
      <c r="X738" s="7">
        <f>Table_1[[#This Row],[Ship Date]]-Table_1[[#This Row],[Order Date]]</f>
        <v>1</v>
      </c>
      <c r="Y738" s="15">
        <v>19.57</v>
      </c>
      <c r="Z738" s="5">
        <v>7</v>
      </c>
      <c r="AA738" s="15">
        <v>41.96</v>
      </c>
      <c r="AB738" s="5">
        <v>88569</v>
      </c>
      <c r="AC738" s="5">
        <f>IF(COUNTIF($AB$2:AB738, AB738) = 1, 1, 0)</f>
        <v>1</v>
      </c>
      <c r="AD738" s="15">
        <f>'Formated Data'!$G738-'Formated Data'!$E738</f>
        <v>6.01</v>
      </c>
      <c r="AE738" s="5" t="str" cm="1">
        <f t="array" ref="AE738">_xlfn.IFS('Formated Data'!$Q738="Central","Chris",'Formated Data'!$Q738="East","Erin",'Formated Data'!$Q738="South","Sam",'Formated Data'!$Q738="West","William")</f>
        <v>William</v>
      </c>
    </row>
    <row r="739" spans="1:31" ht="15.75" customHeight="1" x14ac:dyDescent="0.45">
      <c r="A739" s="5">
        <v>851</v>
      </c>
      <c r="B739" s="5">
        <f>IF(COUNTIF($A$2:A739, A739) = 1, 1, 0)</f>
        <v>0</v>
      </c>
      <c r="C739" s="5" t="s">
        <v>1367</v>
      </c>
      <c r="D739" s="5" t="s">
        <v>10</v>
      </c>
      <c r="E739" s="6">
        <v>0.08</v>
      </c>
      <c r="F739" s="6" t="str">
        <f>IF(Table_1[[#This Row],[Discount]] &gt; 0, "After Discount", " No Discount")</f>
        <v>After Discount</v>
      </c>
      <c r="G739" s="6">
        <v>19.899999999999999</v>
      </c>
      <c r="H739" s="6">
        <v>5.29</v>
      </c>
      <c r="I739" s="5" t="s">
        <v>9</v>
      </c>
      <c r="J739" s="5" t="s">
        <v>39</v>
      </c>
      <c r="K739" s="5" t="s">
        <v>24</v>
      </c>
      <c r="L739" s="5" t="s">
        <v>45</v>
      </c>
      <c r="M739" s="5" t="s">
        <v>97</v>
      </c>
      <c r="N739" s="5" t="s">
        <v>2178</v>
      </c>
      <c r="O739" s="6">
        <v>0.4</v>
      </c>
      <c r="P739" s="5" t="s">
        <v>3</v>
      </c>
      <c r="Q739" s="5" t="s">
        <v>48</v>
      </c>
      <c r="R739" s="5" t="s">
        <v>54</v>
      </c>
      <c r="S739" s="5" t="s">
        <v>1365</v>
      </c>
      <c r="T739" s="5">
        <v>91745</v>
      </c>
      <c r="U739" s="8">
        <v>42070</v>
      </c>
      <c r="V739" s="29" t="str">
        <f>TEXT(Table_1[[#This Row],[Order Date]], "DDD")</f>
        <v>Sat</v>
      </c>
      <c r="W739" s="8">
        <v>42072</v>
      </c>
      <c r="X739" s="7">
        <f>Table_1[[#This Row],[Ship Date]]-Table_1[[#This Row],[Order Date]]</f>
        <v>2</v>
      </c>
      <c r="Y739" s="15">
        <v>107.11</v>
      </c>
      <c r="Z739" s="5">
        <v>13</v>
      </c>
      <c r="AA739" s="15">
        <v>240.46</v>
      </c>
      <c r="AB739" s="5">
        <v>88569</v>
      </c>
      <c r="AC739" s="5">
        <f>IF(COUNTIF($AB$2:AB739, AB739) = 1, 1, 0)</f>
        <v>0</v>
      </c>
      <c r="AD739" s="15">
        <f>'Formated Data'!$G739-'Formated Data'!$E739</f>
        <v>19.82</v>
      </c>
      <c r="AE739" s="5" t="str" cm="1">
        <f t="array" ref="AE739">_xlfn.IFS('Formated Data'!$Q739="Central","Chris",'Formated Data'!$Q739="East","Erin",'Formated Data'!$Q739="South","Sam",'Formated Data'!$Q739="West","William")</f>
        <v>William</v>
      </c>
    </row>
    <row r="740" spans="1:31" ht="15.75" customHeight="1" x14ac:dyDescent="0.45">
      <c r="A740" s="5">
        <v>851</v>
      </c>
      <c r="B740" s="5">
        <f>IF(COUNTIF($A$2:A740, A740) = 1, 1, 0)</f>
        <v>0</v>
      </c>
      <c r="C740" s="5" t="s">
        <v>1367</v>
      </c>
      <c r="D740" s="5" t="s">
        <v>10</v>
      </c>
      <c r="E740" s="6">
        <v>0.02</v>
      </c>
      <c r="F740" s="6" t="str">
        <f>IF(Table_1[[#This Row],[Discount]] &gt; 0, "After Discount", " No Discount")</f>
        <v>After Discount</v>
      </c>
      <c r="G740" s="6">
        <v>3.36</v>
      </c>
      <c r="H740" s="6">
        <v>6.27</v>
      </c>
      <c r="I740" s="5" t="s">
        <v>9</v>
      </c>
      <c r="J740" s="5" t="s">
        <v>39</v>
      </c>
      <c r="K740" s="5" t="s">
        <v>24</v>
      </c>
      <c r="L740" s="5" t="s">
        <v>106</v>
      </c>
      <c r="M740" s="5" t="s">
        <v>5</v>
      </c>
      <c r="N740" s="5" t="s">
        <v>1039</v>
      </c>
      <c r="O740" s="6">
        <v>0.4</v>
      </c>
      <c r="P740" s="5" t="s">
        <v>3</v>
      </c>
      <c r="Q740" s="5" t="s">
        <v>48</v>
      </c>
      <c r="R740" s="5" t="s">
        <v>54</v>
      </c>
      <c r="S740" s="5" t="s">
        <v>1365</v>
      </c>
      <c r="T740" s="5">
        <v>91745</v>
      </c>
      <c r="U740" s="8">
        <v>42070</v>
      </c>
      <c r="V740" s="29" t="str">
        <f>TEXT(Table_1[[#This Row],[Order Date]], "DDD")</f>
        <v>Sat</v>
      </c>
      <c r="W740" s="8">
        <v>42072</v>
      </c>
      <c r="X740" s="7">
        <f>Table_1[[#This Row],[Ship Date]]-Table_1[[#This Row],[Order Date]]</f>
        <v>2</v>
      </c>
      <c r="Y740" s="15">
        <v>-216.154</v>
      </c>
      <c r="Z740" s="5">
        <v>21</v>
      </c>
      <c r="AA740" s="15">
        <v>74.08</v>
      </c>
      <c r="AB740" s="5">
        <v>88569</v>
      </c>
      <c r="AC740" s="5">
        <f>IF(COUNTIF($AB$2:AB740, AB740) = 1, 1, 0)</f>
        <v>0</v>
      </c>
      <c r="AD740" s="15">
        <f>'Formated Data'!$G740-'Formated Data'!$E740</f>
        <v>3.34</v>
      </c>
      <c r="AE740" s="5" t="str" cm="1">
        <f t="array" ref="AE740">_xlfn.IFS('Formated Data'!$Q740="Central","Chris",'Formated Data'!$Q740="East","Erin",'Formated Data'!$Q740="South","Sam",'Formated Data'!$Q740="West","William")</f>
        <v>William</v>
      </c>
    </row>
    <row r="741" spans="1:31" ht="15.75" customHeight="1" x14ac:dyDescent="0.45">
      <c r="A741" s="5">
        <v>2750</v>
      </c>
      <c r="B741" s="5">
        <f>IF(COUNTIF($A$2:A741, A741) = 1, 1, 0)</f>
        <v>1</v>
      </c>
      <c r="C741" s="5" t="s">
        <v>2177</v>
      </c>
      <c r="D741" s="5" t="s">
        <v>123</v>
      </c>
      <c r="E741" s="6">
        <v>0.02</v>
      </c>
      <c r="F741" s="6" t="str">
        <f>IF(Table_1[[#This Row],[Discount]] &gt; 0, "After Discount", " No Discount")</f>
        <v>After Discount</v>
      </c>
      <c r="G741" s="6">
        <v>161.55000000000001</v>
      </c>
      <c r="H741" s="6">
        <v>19.989999999999998</v>
      </c>
      <c r="I741" s="5" t="s">
        <v>9</v>
      </c>
      <c r="J741" s="5" t="s">
        <v>51</v>
      </c>
      <c r="K741" s="5" t="s">
        <v>24</v>
      </c>
      <c r="L741" s="5" t="s">
        <v>23</v>
      </c>
      <c r="M741" s="5" t="s">
        <v>5</v>
      </c>
      <c r="N741" s="5" t="s">
        <v>693</v>
      </c>
      <c r="O741" s="6">
        <v>0.66</v>
      </c>
      <c r="P741" s="5" t="s">
        <v>3</v>
      </c>
      <c r="Q741" s="5" t="s">
        <v>21</v>
      </c>
      <c r="R741" s="5" t="s">
        <v>20</v>
      </c>
      <c r="S741" s="5" t="s">
        <v>2176</v>
      </c>
      <c r="T741" s="5">
        <v>22980</v>
      </c>
      <c r="U741" s="8">
        <v>42071</v>
      </c>
      <c r="V741" s="29" t="str">
        <f>TEXT(Table_1[[#This Row],[Order Date]], "DDD")</f>
        <v>Sun</v>
      </c>
      <c r="W741" s="8">
        <v>42071</v>
      </c>
      <c r="X741" s="7">
        <f>Table_1[[#This Row],[Ship Date]]-Table_1[[#This Row],[Order Date]]</f>
        <v>0</v>
      </c>
      <c r="Y741" s="15">
        <v>664.51800000000003</v>
      </c>
      <c r="Z741" s="5">
        <v>4</v>
      </c>
      <c r="AA741" s="15">
        <v>657.61</v>
      </c>
      <c r="AB741" s="5">
        <v>91424</v>
      </c>
      <c r="AC741" s="5">
        <f>IF(COUNTIF($AB$2:AB741, AB741) = 1, 1, 0)</f>
        <v>1</v>
      </c>
      <c r="AD741" s="15">
        <f>'Formated Data'!$G741-'Formated Data'!$E741</f>
        <v>161.53</v>
      </c>
      <c r="AE741" s="5" t="str" cm="1">
        <f t="array" ref="AE741">_xlfn.IFS('Formated Data'!$Q741="Central","Chris",'Formated Data'!$Q741="East","Erin",'Formated Data'!$Q741="South","Sam",'Formated Data'!$Q741="West","William")</f>
        <v>Sam</v>
      </c>
    </row>
    <row r="742" spans="1:31" ht="15.75" customHeight="1" x14ac:dyDescent="0.45">
      <c r="A742" s="5">
        <v>2770</v>
      </c>
      <c r="B742" s="5">
        <f>IF(COUNTIF($A$2:A742, A742) = 1, 1, 0)</f>
        <v>1</v>
      </c>
      <c r="C742" s="5" t="s">
        <v>2175</v>
      </c>
      <c r="D742" s="5" t="s">
        <v>123</v>
      </c>
      <c r="E742" s="6">
        <v>0.02</v>
      </c>
      <c r="F742" s="6" t="str">
        <f>IF(Table_1[[#This Row],[Discount]] &gt; 0, "After Discount", " No Discount")</f>
        <v>After Discount</v>
      </c>
      <c r="G742" s="6">
        <v>11.55</v>
      </c>
      <c r="H742" s="6">
        <v>2.36</v>
      </c>
      <c r="I742" s="5" t="s">
        <v>9</v>
      </c>
      <c r="J742" s="5" t="s">
        <v>39</v>
      </c>
      <c r="K742" s="5" t="s">
        <v>24</v>
      </c>
      <c r="L742" s="5" t="s">
        <v>79</v>
      </c>
      <c r="M742" s="5" t="s">
        <v>37</v>
      </c>
      <c r="N742" s="5" t="s">
        <v>706</v>
      </c>
      <c r="O742" s="6">
        <v>0.55000000000000004</v>
      </c>
      <c r="P742" s="5" t="s">
        <v>3</v>
      </c>
      <c r="Q742" s="5" t="s">
        <v>21</v>
      </c>
      <c r="R742" s="5" t="s">
        <v>291</v>
      </c>
      <c r="S742" s="5" t="s">
        <v>2174</v>
      </c>
      <c r="T742" s="5">
        <v>30338</v>
      </c>
      <c r="U742" s="8">
        <v>42071</v>
      </c>
      <c r="V742" s="29" t="str">
        <f>TEXT(Table_1[[#This Row],[Order Date]], "DDD")</f>
        <v>Sun</v>
      </c>
      <c r="W742" s="8">
        <v>42073</v>
      </c>
      <c r="X742" s="7">
        <f>Table_1[[#This Row],[Ship Date]]-Table_1[[#This Row],[Order Date]]</f>
        <v>2</v>
      </c>
      <c r="Y742" s="15">
        <v>1289.3820000000001</v>
      </c>
      <c r="Z742" s="5">
        <v>14</v>
      </c>
      <c r="AA742" s="15">
        <v>159.53</v>
      </c>
      <c r="AB742" s="5">
        <v>88975</v>
      </c>
      <c r="AC742" s="5">
        <f>IF(COUNTIF($AB$2:AB742, AB742) = 1, 1, 0)</f>
        <v>1</v>
      </c>
      <c r="AD742" s="15">
        <f>'Formated Data'!$G742-'Formated Data'!$E742</f>
        <v>11.530000000000001</v>
      </c>
      <c r="AE742" s="5" t="str" cm="1">
        <f t="array" ref="AE742">_xlfn.IFS('Formated Data'!$Q742="Central","Chris",'Formated Data'!$Q742="East","Erin",'Formated Data'!$Q742="South","Sam",'Formated Data'!$Q742="West","William")</f>
        <v>Sam</v>
      </c>
    </row>
    <row r="743" spans="1:31" ht="15.75" customHeight="1" x14ac:dyDescent="0.45">
      <c r="A743" s="5">
        <v>2837</v>
      </c>
      <c r="B743" s="5">
        <f>IF(COUNTIF($A$2:A743, A743) = 1, 1, 0)</f>
        <v>1</v>
      </c>
      <c r="C743" s="5" t="s">
        <v>2173</v>
      </c>
      <c r="D743" s="5" t="s">
        <v>56</v>
      </c>
      <c r="E743" s="6">
        <v>7.0000000000000007E-2</v>
      </c>
      <c r="F743" s="6" t="str">
        <f>IF(Table_1[[#This Row],[Discount]] &gt; 0, "After Discount", " No Discount")</f>
        <v>After Discount</v>
      </c>
      <c r="G743" s="6">
        <v>51.98</v>
      </c>
      <c r="H743" s="6">
        <v>10.17</v>
      </c>
      <c r="I743" s="5" t="s">
        <v>9</v>
      </c>
      <c r="J743" s="5" t="s">
        <v>16</v>
      </c>
      <c r="K743" s="5" t="s">
        <v>7</v>
      </c>
      <c r="L743" s="5" t="s">
        <v>118</v>
      </c>
      <c r="M743" s="5" t="s">
        <v>97</v>
      </c>
      <c r="N743" s="5" t="s">
        <v>2137</v>
      </c>
      <c r="O743" s="6">
        <v>0.37</v>
      </c>
      <c r="P743" s="5" t="s">
        <v>3</v>
      </c>
      <c r="Q743" s="5" t="s">
        <v>70</v>
      </c>
      <c r="R743" s="5" t="s">
        <v>273</v>
      </c>
      <c r="S743" s="5" t="s">
        <v>2172</v>
      </c>
      <c r="T743" s="5">
        <v>74133</v>
      </c>
      <c r="U743" s="8">
        <v>42071</v>
      </c>
      <c r="V743" s="29" t="str">
        <f>TEXT(Table_1[[#This Row],[Order Date]], "DDD")</f>
        <v>Sun</v>
      </c>
      <c r="W743" s="8">
        <v>42073</v>
      </c>
      <c r="X743" s="7">
        <f>Table_1[[#This Row],[Ship Date]]-Table_1[[#This Row],[Order Date]]</f>
        <v>2</v>
      </c>
      <c r="Y743" s="15">
        <v>439.78530000000001</v>
      </c>
      <c r="Z743" s="5">
        <v>13</v>
      </c>
      <c r="AA743" s="15">
        <v>637.37</v>
      </c>
      <c r="AB743" s="5">
        <v>89801</v>
      </c>
      <c r="AC743" s="5">
        <f>IF(COUNTIF($AB$2:AB743, AB743) = 1, 1, 0)</f>
        <v>1</v>
      </c>
      <c r="AD743" s="15">
        <f>'Formated Data'!$G743-'Formated Data'!$E743</f>
        <v>51.91</v>
      </c>
      <c r="AE743" s="5" t="str" cm="1">
        <f t="array" ref="AE743">_xlfn.IFS('Formated Data'!$Q743="Central","Chris",'Formated Data'!$Q743="East","Erin",'Formated Data'!$Q743="South","Sam",'Formated Data'!$Q743="West","William")</f>
        <v>Chris</v>
      </c>
    </row>
    <row r="744" spans="1:31" ht="15.75" customHeight="1" x14ac:dyDescent="0.45">
      <c r="A744" s="5">
        <v>2837</v>
      </c>
      <c r="B744" s="5">
        <f>IF(COUNTIF($A$2:A744, A744) = 1, 1, 0)</f>
        <v>0</v>
      </c>
      <c r="C744" s="5" t="s">
        <v>2173</v>
      </c>
      <c r="D744" s="5" t="s">
        <v>56</v>
      </c>
      <c r="E744" s="6">
        <v>0.1</v>
      </c>
      <c r="F744" s="6" t="str">
        <f>IF(Table_1[[#This Row],[Discount]] &gt; 0, "After Discount", " No Discount")</f>
        <v>After Discount</v>
      </c>
      <c r="G744" s="6">
        <v>80.97</v>
      </c>
      <c r="H744" s="6">
        <v>33.6</v>
      </c>
      <c r="I744" s="5" t="s">
        <v>119</v>
      </c>
      <c r="J744" s="5" t="s">
        <v>16</v>
      </c>
      <c r="K744" s="5" t="s">
        <v>7</v>
      </c>
      <c r="L744" s="5" t="s">
        <v>118</v>
      </c>
      <c r="M744" s="5" t="s">
        <v>152</v>
      </c>
      <c r="N744" s="5" t="s">
        <v>894</v>
      </c>
      <c r="O744" s="6">
        <v>0.37</v>
      </c>
      <c r="P744" s="5" t="s">
        <v>3</v>
      </c>
      <c r="Q744" s="5" t="s">
        <v>70</v>
      </c>
      <c r="R744" s="5" t="s">
        <v>273</v>
      </c>
      <c r="S744" s="5" t="s">
        <v>2172</v>
      </c>
      <c r="T744" s="5">
        <v>74133</v>
      </c>
      <c r="U744" s="8">
        <v>42071</v>
      </c>
      <c r="V744" s="29" t="str">
        <f>TEXT(Table_1[[#This Row],[Order Date]], "DDD")</f>
        <v>Sun</v>
      </c>
      <c r="W744" s="8">
        <v>42074</v>
      </c>
      <c r="X744" s="7">
        <f>Table_1[[#This Row],[Ship Date]]-Table_1[[#This Row],[Order Date]]</f>
        <v>3</v>
      </c>
      <c r="Y744" s="15">
        <v>-149.4573</v>
      </c>
      <c r="Z744" s="5">
        <v>3</v>
      </c>
      <c r="AA744" s="15">
        <v>232.16</v>
      </c>
      <c r="AB744" s="5">
        <v>89801</v>
      </c>
      <c r="AC744" s="5">
        <f>IF(COUNTIF($AB$2:AB744, AB744) = 1, 1, 0)</f>
        <v>0</v>
      </c>
      <c r="AD744" s="15">
        <f>'Formated Data'!$G744-'Formated Data'!$E744</f>
        <v>80.87</v>
      </c>
      <c r="AE744" s="5" t="str" cm="1">
        <f t="array" ref="AE744">_xlfn.IFS('Formated Data'!$Q744="Central","Chris",'Formated Data'!$Q744="East","Erin",'Formated Data'!$Q744="South","Sam",'Formated Data'!$Q744="West","William")</f>
        <v>Chris</v>
      </c>
    </row>
    <row r="745" spans="1:31" ht="15.75" customHeight="1" x14ac:dyDescent="0.45">
      <c r="A745" s="5">
        <v>693</v>
      </c>
      <c r="B745" s="5">
        <f>IF(COUNTIF($A$2:A745, A745) = 1, 1, 0)</f>
        <v>1</v>
      </c>
      <c r="C745" s="5" t="s">
        <v>1258</v>
      </c>
      <c r="D745" s="5" t="s">
        <v>30</v>
      </c>
      <c r="E745" s="6">
        <v>0.09</v>
      </c>
      <c r="F745" s="6" t="str">
        <f>IF(Table_1[[#This Row],[Discount]] &gt; 0, "After Discount", " No Discount")</f>
        <v>After Discount</v>
      </c>
      <c r="G745" s="6">
        <v>5.34</v>
      </c>
      <c r="H745" s="6">
        <v>2.99</v>
      </c>
      <c r="I745" s="5" t="s">
        <v>17</v>
      </c>
      <c r="J745" s="5" t="s">
        <v>51</v>
      </c>
      <c r="K745" s="5" t="s">
        <v>24</v>
      </c>
      <c r="L745" s="5" t="s">
        <v>106</v>
      </c>
      <c r="M745" s="5" t="s">
        <v>5</v>
      </c>
      <c r="N745" s="5" t="s">
        <v>1841</v>
      </c>
      <c r="O745" s="6">
        <v>0.38</v>
      </c>
      <c r="P745" s="5" t="s">
        <v>3</v>
      </c>
      <c r="Q745" s="5" t="s">
        <v>48</v>
      </c>
      <c r="R745" s="5" t="s">
        <v>296</v>
      </c>
      <c r="S745" s="5" t="s">
        <v>1256</v>
      </c>
      <c r="T745" s="5">
        <v>80229</v>
      </c>
      <c r="U745" s="8">
        <v>42071</v>
      </c>
      <c r="V745" s="29" t="str">
        <f>TEXT(Table_1[[#This Row],[Order Date]], "DDD")</f>
        <v>Sun</v>
      </c>
      <c r="W745" s="8">
        <v>42078</v>
      </c>
      <c r="X745" s="7">
        <f>Table_1[[#This Row],[Ship Date]]-Table_1[[#This Row],[Order Date]]</f>
        <v>7</v>
      </c>
      <c r="Y745" s="15">
        <v>9.4860000000000007</v>
      </c>
      <c r="Z745" s="5">
        <v>17</v>
      </c>
      <c r="AA745" s="15">
        <v>95.1</v>
      </c>
      <c r="AB745" s="5">
        <v>87812</v>
      </c>
      <c r="AC745" s="5">
        <f>IF(COUNTIF($AB$2:AB745, AB745) = 1, 1, 0)</f>
        <v>1</v>
      </c>
      <c r="AD745" s="15">
        <f>'Formated Data'!$G745-'Formated Data'!$E745</f>
        <v>5.25</v>
      </c>
      <c r="AE745" s="5" t="str" cm="1">
        <f t="array" ref="AE745">_xlfn.IFS('Formated Data'!$Q745="Central","Chris",'Formated Data'!$Q745="East","Erin",'Formated Data'!$Q745="South","Sam",'Formated Data'!$Q745="West","William")</f>
        <v>William</v>
      </c>
    </row>
    <row r="746" spans="1:31" ht="15.75" customHeight="1" x14ac:dyDescent="0.45">
      <c r="A746" s="5">
        <v>693</v>
      </c>
      <c r="B746" s="5">
        <f>IF(COUNTIF($A$2:A746, A746) = 1, 1, 0)</f>
        <v>0</v>
      </c>
      <c r="C746" s="5" t="s">
        <v>1258</v>
      </c>
      <c r="D746" s="5" t="s">
        <v>30</v>
      </c>
      <c r="E746" s="6">
        <v>7.0000000000000007E-2</v>
      </c>
      <c r="F746" s="6" t="str">
        <f>IF(Table_1[[#This Row],[Discount]] &gt; 0, "After Discount", " No Discount")</f>
        <v>After Discount</v>
      </c>
      <c r="G746" s="6">
        <v>140.97999999999999</v>
      </c>
      <c r="H746" s="6">
        <v>53.48</v>
      </c>
      <c r="I746" s="5" t="s">
        <v>119</v>
      </c>
      <c r="J746" s="5" t="s">
        <v>51</v>
      </c>
      <c r="K746" s="5" t="s">
        <v>29</v>
      </c>
      <c r="L746" s="5" t="s">
        <v>130</v>
      </c>
      <c r="M746" s="5" t="s">
        <v>117</v>
      </c>
      <c r="N746" s="5" t="s">
        <v>2171</v>
      </c>
      <c r="O746" s="6">
        <v>0.65</v>
      </c>
      <c r="P746" s="5" t="s">
        <v>3</v>
      </c>
      <c r="Q746" s="5" t="s">
        <v>48</v>
      </c>
      <c r="R746" s="5" t="s">
        <v>296</v>
      </c>
      <c r="S746" s="5" t="s">
        <v>1256</v>
      </c>
      <c r="T746" s="5">
        <v>80229</v>
      </c>
      <c r="U746" s="8">
        <v>42071</v>
      </c>
      <c r="V746" s="29" t="str">
        <f>TEXT(Table_1[[#This Row],[Order Date]], "DDD")</f>
        <v>Sun</v>
      </c>
      <c r="W746" s="8">
        <v>42078</v>
      </c>
      <c r="X746" s="7">
        <f>Table_1[[#This Row],[Ship Date]]-Table_1[[#This Row],[Order Date]]</f>
        <v>7</v>
      </c>
      <c r="Y746" s="15">
        <v>-263.64999999999998</v>
      </c>
      <c r="Z746" s="5">
        <v>5</v>
      </c>
      <c r="AA746" s="15">
        <v>734.74</v>
      </c>
      <c r="AB746" s="5">
        <v>87812</v>
      </c>
      <c r="AC746" s="5">
        <f>IF(COUNTIF($AB$2:AB746, AB746) = 1, 1, 0)</f>
        <v>0</v>
      </c>
      <c r="AD746" s="15">
        <f>'Formated Data'!$G746-'Formated Data'!$E746</f>
        <v>140.91</v>
      </c>
      <c r="AE746" s="5" t="str" cm="1">
        <f t="array" ref="AE746">_xlfn.IFS('Formated Data'!$Q746="Central","Chris",'Formated Data'!$Q746="East","Erin",'Formated Data'!$Q746="South","Sam",'Formated Data'!$Q746="West","William")</f>
        <v>William</v>
      </c>
    </row>
    <row r="747" spans="1:31" ht="15.75" customHeight="1" x14ac:dyDescent="0.45">
      <c r="A747" s="5">
        <v>693</v>
      </c>
      <c r="B747" s="5">
        <f>IF(COUNTIF($A$2:A747, A747) = 1, 1, 0)</f>
        <v>0</v>
      </c>
      <c r="C747" s="5" t="s">
        <v>1258</v>
      </c>
      <c r="D747" s="5" t="s">
        <v>30</v>
      </c>
      <c r="E747" s="6">
        <v>0.06</v>
      </c>
      <c r="F747" s="6" t="str">
        <f>IF(Table_1[[#This Row],[Discount]] &gt; 0, "After Discount", " No Discount")</f>
        <v>After Discount</v>
      </c>
      <c r="G747" s="6">
        <v>205.99</v>
      </c>
      <c r="H747" s="6">
        <v>5.26</v>
      </c>
      <c r="I747" s="5" t="s">
        <v>9</v>
      </c>
      <c r="J747" s="5" t="s">
        <v>51</v>
      </c>
      <c r="K747" s="5" t="s">
        <v>7</v>
      </c>
      <c r="L747" s="5" t="s">
        <v>6</v>
      </c>
      <c r="M747" s="5" t="s">
        <v>5</v>
      </c>
      <c r="N747" s="5" t="s">
        <v>672</v>
      </c>
      <c r="O747" s="6">
        <v>0.56000000000000005</v>
      </c>
      <c r="P747" s="5" t="s">
        <v>3</v>
      </c>
      <c r="Q747" s="5" t="s">
        <v>48</v>
      </c>
      <c r="R747" s="5" t="s">
        <v>296</v>
      </c>
      <c r="S747" s="5" t="s">
        <v>1256</v>
      </c>
      <c r="T747" s="5">
        <v>80229</v>
      </c>
      <c r="U747" s="8">
        <v>42071</v>
      </c>
      <c r="V747" s="29" t="str">
        <f>TEXT(Table_1[[#This Row],[Order Date]], "DDD")</f>
        <v>Sun</v>
      </c>
      <c r="W747" s="8">
        <v>42078</v>
      </c>
      <c r="X747" s="7">
        <f>Table_1[[#This Row],[Ship Date]]-Table_1[[#This Row],[Order Date]]</f>
        <v>7</v>
      </c>
      <c r="Y747" s="15">
        <v>890.18100000000004</v>
      </c>
      <c r="Z747" s="5">
        <v>11</v>
      </c>
      <c r="AA747" s="15">
        <v>1882.87</v>
      </c>
      <c r="AB747" s="5">
        <v>87812</v>
      </c>
      <c r="AC747" s="5">
        <f>IF(COUNTIF($AB$2:AB747, AB747) = 1, 1, 0)</f>
        <v>0</v>
      </c>
      <c r="AD747" s="15">
        <f>'Formated Data'!$G747-'Formated Data'!$E747</f>
        <v>205.93</v>
      </c>
      <c r="AE747" s="5" t="str" cm="1">
        <f t="array" ref="AE747">_xlfn.IFS('Formated Data'!$Q747="Central","Chris",'Formated Data'!$Q747="East","Erin",'Formated Data'!$Q747="South","Sam",'Formated Data'!$Q747="West","William")</f>
        <v>William</v>
      </c>
    </row>
    <row r="748" spans="1:31" ht="15.75" customHeight="1" x14ac:dyDescent="0.45">
      <c r="A748" s="5">
        <v>1718</v>
      </c>
      <c r="B748" s="5">
        <f>IF(COUNTIF($A$2:A748, A748) = 1, 1, 0)</f>
        <v>1</v>
      </c>
      <c r="C748" s="5" t="s">
        <v>2170</v>
      </c>
      <c r="D748" s="5" t="s">
        <v>30</v>
      </c>
      <c r="E748" s="6">
        <v>0.01</v>
      </c>
      <c r="F748" s="6" t="str">
        <f>IF(Table_1[[#This Row],[Discount]] &gt; 0, "After Discount", " No Discount")</f>
        <v>After Discount</v>
      </c>
      <c r="G748" s="6">
        <v>300.98</v>
      </c>
      <c r="H748" s="6">
        <v>64.73</v>
      </c>
      <c r="I748" s="5" t="s">
        <v>119</v>
      </c>
      <c r="J748" s="5" t="s">
        <v>8</v>
      </c>
      <c r="K748" s="5" t="s">
        <v>29</v>
      </c>
      <c r="L748" s="5" t="s">
        <v>153</v>
      </c>
      <c r="M748" s="5" t="s">
        <v>152</v>
      </c>
      <c r="N748" s="5" t="s">
        <v>1030</v>
      </c>
      <c r="O748" s="6">
        <v>0.56000000000000005</v>
      </c>
      <c r="P748" s="5" t="s">
        <v>3</v>
      </c>
      <c r="Q748" s="5" t="s">
        <v>21</v>
      </c>
      <c r="R748" s="5" t="s">
        <v>33</v>
      </c>
      <c r="S748" s="5" t="s">
        <v>684</v>
      </c>
      <c r="T748" s="5">
        <v>27529</v>
      </c>
      <c r="U748" s="8">
        <v>42071</v>
      </c>
      <c r="V748" s="29" t="str">
        <f>TEXT(Table_1[[#This Row],[Order Date]], "DDD")</f>
        <v>Sun</v>
      </c>
      <c r="W748" s="8">
        <v>42078</v>
      </c>
      <c r="X748" s="7">
        <f>Table_1[[#This Row],[Ship Date]]-Table_1[[#This Row],[Order Date]]</f>
        <v>7</v>
      </c>
      <c r="Y748" s="15">
        <v>-48.874000000000002</v>
      </c>
      <c r="Z748" s="5">
        <v>3</v>
      </c>
      <c r="AA748" s="15">
        <v>974.14</v>
      </c>
      <c r="AB748" s="5">
        <v>90621</v>
      </c>
      <c r="AC748" s="5">
        <f>IF(COUNTIF($AB$2:AB748, AB748) = 1, 1, 0)</f>
        <v>1</v>
      </c>
      <c r="AD748" s="15">
        <f>'Formated Data'!$G748-'Formated Data'!$E748</f>
        <v>300.97000000000003</v>
      </c>
      <c r="AE748" s="5" t="str" cm="1">
        <f t="array" ref="AE748">_xlfn.IFS('Formated Data'!$Q748="Central","Chris",'Formated Data'!$Q748="East","Erin",'Formated Data'!$Q748="South","Sam",'Formated Data'!$Q748="West","William")</f>
        <v>Sam</v>
      </c>
    </row>
    <row r="749" spans="1:31" ht="15.75" customHeight="1" x14ac:dyDescent="0.45">
      <c r="A749" s="5">
        <v>1075</v>
      </c>
      <c r="B749" s="5">
        <f>IF(COUNTIF($A$2:A749, A749) = 1, 1, 0)</f>
        <v>1</v>
      </c>
      <c r="C749" s="5" t="s">
        <v>2169</v>
      </c>
      <c r="D749" s="5" t="s">
        <v>56</v>
      </c>
      <c r="E749" s="6">
        <v>0.04</v>
      </c>
      <c r="F749" s="6" t="str">
        <f>IF(Table_1[[#This Row],[Discount]] &gt; 0, "After Discount", " No Discount")</f>
        <v>After Discount</v>
      </c>
      <c r="G749" s="6">
        <v>19.23</v>
      </c>
      <c r="H749" s="6">
        <v>6.15</v>
      </c>
      <c r="I749" s="5" t="s">
        <v>9</v>
      </c>
      <c r="J749" s="5" t="s">
        <v>16</v>
      </c>
      <c r="K749" s="5" t="s">
        <v>29</v>
      </c>
      <c r="L749" s="5" t="s">
        <v>28</v>
      </c>
      <c r="M749" s="5" t="s">
        <v>50</v>
      </c>
      <c r="N749" s="5" t="s">
        <v>1633</v>
      </c>
      <c r="O749" s="6">
        <v>0.44</v>
      </c>
      <c r="P749" s="5" t="s">
        <v>3</v>
      </c>
      <c r="Q749" s="5" t="s">
        <v>70</v>
      </c>
      <c r="R749" s="5" t="s">
        <v>260</v>
      </c>
      <c r="S749" s="5" t="s">
        <v>2168</v>
      </c>
      <c r="T749" s="5">
        <v>60441</v>
      </c>
      <c r="U749" s="8">
        <v>42072</v>
      </c>
      <c r="V749" s="29" t="str">
        <f>TEXT(Table_1[[#This Row],[Order Date]], "DDD")</f>
        <v>Mon</v>
      </c>
      <c r="W749" s="8">
        <v>42073</v>
      </c>
      <c r="X749" s="7">
        <f>Table_1[[#This Row],[Ship Date]]-Table_1[[#This Row],[Order Date]]</f>
        <v>1</v>
      </c>
      <c r="Y749" s="15">
        <v>152.4348</v>
      </c>
      <c r="Z749" s="5">
        <v>11</v>
      </c>
      <c r="AA749" s="15">
        <v>220.92</v>
      </c>
      <c r="AB749" s="5">
        <v>86422</v>
      </c>
      <c r="AC749" s="5">
        <f>IF(COUNTIF($AB$2:AB749, AB749) = 1, 1, 0)</f>
        <v>1</v>
      </c>
      <c r="AD749" s="15">
        <f>'Formated Data'!$G749-'Formated Data'!$E749</f>
        <v>19.190000000000001</v>
      </c>
      <c r="AE749" s="5" t="str" cm="1">
        <f t="array" ref="AE749">_xlfn.IFS('Formated Data'!$Q749="Central","Chris",'Formated Data'!$Q749="East","Erin",'Formated Data'!$Q749="South","Sam",'Formated Data'!$Q749="West","William")</f>
        <v>Chris</v>
      </c>
    </row>
    <row r="750" spans="1:31" ht="15.75" customHeight="1" x14ac:dyDescent="0.45">
      <c r="A750" s="5">
        <v>2258</v>
      </c>
      <c r="B750" s="5">
        <f>IF(COUNTIF($A$2:A750, A750) = 1, 1, 0)</f>
        <v>1</v>
      </c>
      <c r="C750" s="5" t="s">
        <v>2167</v>
      </c>
      <c r="D750" s="5" t="s">
        <v>30</v>
      </c>
      <c r="E750" s="6">
        <v>0.01</v>
      </c>
      <c r="F750" s="6" t="str">
        <f>IF(Table_1[[#This Row],[Discount]] &gt; 0, "After Discount", " No Discount")</f>
        <v>After Discount</v>
      </c>
      <c r="G750" s="6">
        <v>7.64</v>
      </c>
      <c r="H750" s="6">
        <v>1.39</v>
      </c>
      <c r="I750" s="5" t="s">
        <v>17</v>
      </c>
      <c r="J750" s="5" t="s">
        <v>39</v>
      </c>
      <c r="K750" s="5" t="s">
        <v>24</v>
      </c>
      <c r="L750" s="5" t="s">
        <v>181</v>
      </c>
      <c r="M750" s="5" t="s">
        <v>5</v>
      </c>
      <c r="N750" s="5" t="s">
        <v>967</v>
      </c>
      <c r="O750" s="6">
        <v>0.36</v>
      </c>
      <c r="P750" s="5" t="s">
        <v>3</v>
      </c>
      <c r="Q750" s="5" t="s">
        <v>21</v>
      </c>
      <c r="R750" s="5" t="s">
        <v>33</v>
      </c>
      <c r="S750" s="5" t="s">
        <v>2166</v>
      </c>
      <c r="T750" s="5">
        <v>27801</v>
      </c>
      <c r="U750" s="8">
        <v>42072</v>
      </c>
      <c r="V750" s="29" t="str">
        <f>TEXT(Table_1[[#This Row],[Order Date]], "DDD")</f>
        <v>Mon</v>
      </c>
      <c r="W750" s="8">
        <v>42076</v>
      </c>
      <c r="X750" s="7">
        <f>Table_1[[#This Row],[Ship Date]]-Table_1[[#This Row],[Order Date]]</f>
        <v>4</v>
      </c>
      <c r="Y750" s="15">
        <v>-1676.6120000000001</v>
      </c>
      <c r="Z750" s="5">
        <v>9</v>
      </c>
      <c r="AA750" s="15">
        <v>73.290000000000006</v>
      </c>
      <c r="AB750" s="5">
        <v>87962</v>
      </c>
      <c r="AC750" s="5">
        <f>IF(COUNTIF($AB$2:AB750, AB750) = 1, 1, 0)</f>
        <v>1</v>
      </c>
      <c r="AD750" s="15">
        <f>'Formated Data'!$G750-'Formated Data'!$E750</f>
        <v>7.63</v>
      </c>
      <c r="AE750" s="5" t="str" cm="1">
        <f t="array" ref="AE750">_xlfn.IFS('Formated Data'!$Q750="Central","Chris",'Formated Data'!$Q750="East","Erin",'Formated Data'!$Q750="South","Sam",'Formated Data'!$Q750="West","William")</f>
        <v>Sam</v>
      </c>
    </row>
    <row r="751" spans="1:31" ht="15.75" customHeight="1" x14ac:dyDescent="0.45">
      <c r="A751" s="5">
        <v>2258</v>
      </c>
      <c r="B751" s="5">
        <f>IF(COUNTIF($A$2:A751, A751) = 1, 1, 0)</f>
        <v>0</v>
      </c>
      <c r="C751" s="5" t="s">
        <v>2167</v>
      </c>
      <c r="D751" s="5" t="s">
        <v>30</v>
      </c>
      <c r="E751" s="6">
        <v>7.0000000000000007E-2</v>
      </c>
      <c r="F751" s="6" t="str">
        <f>IF(Table_1[[#This Row],[Discount]] &gt; 0, "After Discount", " No Discount")</f>
        <v>After Discount</v>
      </c>
      <c r="G751" s="6">
        <v>400.97</v>
      </c>
      <c r="H751" s="6">
        <v>48.26</v>
      </c>
      <c r="I751" s="5" t="s">
        <v>119</v>
      </c>
      <c r="J751" s="5" t="s">
        <v>39</v>
      </c>
      <c r="K751" s="5" t="s">
        <v>7</v>
      </c>
      <c r="L751" s="5" t="s">
        <v>118</v>
      </c>
      <c r="M751" s="5" t="s">
        <v>117</v>
      </c>
      <c r="N751" s="5" t="s">
        <v>1682</v>
      </c>
      <c r="O751" s="6">
        <v>0.36</v>
      </c>
      <c r="P751" s="5" t="s">
        <v>3</v>
      </c>
      <c r="Q751" s="5" t="s">
        <v>21</v>
      </c>
      <c r="R751" s="5" t="s">
        <v>33</v>
      </c>
      <c r="S751" s="5" t="s">
        <v>2166</v>
      </c>
      <c r="T751" s="5">
        <v>27801</v>
      </c>
      <c r="U751" s="8">
        <v>42072</v>
      </c>
      <c r="V751" s="29" t="str">
        <f>TEXT(Table_1[[#This Row],[Order Date]], "DDD")</f>
        <v>Mon</v>
      </c>
      <c r="W751" s="8">
        <v>42076</v>
      </c>
      <c r="X751" s="7">
        <f>Table_1[[#This Row],[Ship Date]]-Table_1[[#This Row],[Order Date]]</f>
        <v>4</v>
      </c>
      <c r="Y751" s="15">
        <v>45.127800000000001</v>
      </c>
      <c r="Z751" s="5">
        <v>8</v>
      </c>
      <c r="AA751" s="15">
        <v>2961.32</v>
      </c>
      <c r="AB751" s="5">
        <v>87962</v>
      </c>
      <c r="AC751" s="5">
        <f>IF(COUNTIF($AB$2:AB751, AB751) = 1, 1, 0)</f>
        <v>0</v>
      </c>
      <c r="AD751" s="15">
        <f>'Formated Data'!$G751-'Formated Data'!$E751</f>
        <v>400.90000000000003</v>
      </c>
      <c r="AE751" s="5" t="str" cm="1">
        <f t="array" ref="AE751">_xlfn.IFS('Formated Data'!$Q751="Central","Chris",'Formated Data'!$Q751="East","Erin",'Formated Data'!$Q751="South","Sam",'Formated Data'!$Q751="West","William")</f>
        <v>Sam</v>
      </c>
    </row>
    <row r="752" spans="1:31" ht="15.75" customHeight="1" x14ac:dyDescent="0.45">
      <c r="A752" s="5">
        <v>2855</v>
      </c>
      <c r="B752" s="5">
        <f>IF(COUNTIF($A$2:A752, A752) = 1, 1, 0)</f>
        <v>0</v>
      </c>
      <c r="C752" s="5" t="s">
        <v>2165</v>
      </c>
      <c r="D752" s="5" t="s">
        <v>30</v>
      </c>
      <c r="E752" s="6">
        <v>0.09</v>
      </c>
      <c r="F752" s="6" t="str">
        <f>IF(Table_1[[#This Row],[Discount]] &gt; 0, "After Discount", " No Discount")</f>
        <v>After Discount</v>
      </c>
      <c r="G752" s="6">
        <v>6783.02</v>
      </c>
      <c r="H752" s="6">
        <v>24.49</v>
      </c>
      <c r="I752" s="5" t="s">
        <v>9</v>
      </c>
      <c r="J752" s="5" t="s">
        <v>8</v>
      </c>
      <c r="K752" s="5" t="s">
        <v>7</v>
      </c>
      <c r="L752" s="5" t="s">
        <v>118</v>
      </c>
      <c r="M752" s="5" t="s">
        <v>42</v>
      </c>
      <c r="N752" s="5" t="s">
        <v>1564</v>
      </c>
      <c r="O752" s="6">
        <v>0.39</v>
      </c>
      <c r="P752" s="5" t="s">
        <v>3</v>
      </c>
      <c r="Q752" s="5" t="s">
        <v>48</v>
      </c>
      <c r="R752" s="5" t="s">
        <v>103</v>
      </c>
      <c r="S752" s="5" t="s">
        <v>2164</v>
      </c>
      <c r="T752" s="5">
        <v>98198</v>
      </c>
      <c r="U752" s="8">
        <v>42073</v>
      </c>
      <c r="V752" s="29" t="str">
        <f>TEXT(Table_1[[#This Row],[Order Date]], "DDD")</f>
        <v>Tue</v>
      </c>
      <c r="W752" s="8">
        <v>42077</v>
      </c>
      <c r="X752" s="7">
        <f>Table_1[[#This Row],[Ship Date]]-Table_1[[#This Row],[Order Date]]</f>
        <v>4</v>
      </c>
      <c r="Y752" s="15">
        <v>-14140.7016</v>
      </c>
      <c r="Z752" s="5">
        <v>1</v>
      </c>
      <c r="AA752" s="15">
        <v>6296</v>
      </c>
      <c r="AB752" s="5">
        <v>87317</v>
      </c>
      <c r="AC752" s="5">
        <f>IF(COUNTIF($AB$2:AB752, AB752) = 1, 1, 0)</f>
        <v>1</v>
      </c>
      <c r="AD752" s="15">
        <f>'Formated Data'!$G752-'Formated Data'!$E752</f>
        <v>6782.93</v>
      </c>
      <c r="AE752" s="5" t="str" cm="1">
        <f t="array" ref="AE752">_xlfn.IFS('Formated Data'!$Q752="Central","Chris",'Formated Data'!$Q752="East","Erin",'Formated Data'!$Q752="South","Sam",'Formated Data'!$Q752="West","William")</f>
        <v>William</v>
      </c>
    </row>
    <row r="753" spans="1:31" ht="15.75" customHeight="1" x14ac:dyDescent="0.45">
      <c r="A753" s="5">
        <v>2545</v>
      </c>
      <c r="B753" s="5">
        <f>IF(COUNTIF($A$2:A753, A753) = 1, 1, 0)</f>
        <v>1</v>
      </c>
      <c r="C753" s="5" t="s">
        <v>2163</v>
      </c>
      <c r="D753" s="5" t="s">
        <v>72</v>
      </c>
      <c r="E753" s="6">
        <v>0.01</v>
      </c>
      <c r="F753" s="6" t="str">
        <f>IF(Table_1[[#This Row],[Discount]] &gt; 0, "After Discount", " No Discount")</f>
        <v>After Discount</v>
      </c>
      <c r="G753" s="6">
        <v>99.99</v>
      </c>
      <c r="H753" s="6">
        <v>19.989999999999998</v>
      </c>
      <c r="I753" s="5" t="s">
        <v>17</v>
      </c>
      <c r="J753" s="5" t="s">
        <v>16</v>
      </c>
      <c r="K753" s="5" t="s">
        <v>7</v>
      </c>
      <c r="L753" s="5" t="s">
        <v>118</v>
      </c>
      <c r="M753" s="5" t="s">
        <v>5</v>
      </c>
      <c r="N753" s="5" t="s">
        <v>1186</v>
      </c>
      <c r="O753" s="6">
        <v>0.52</v>
      </c>
      <c r="P753" s="5" t="s">
        <v>3</v>
      </c>
      <c r="Q753" s="5" t="s">
        <v>21</v>
      </c>
      <c r="R753" s="5" t="s">
        <v>20</v>
      </c>
      <c r="S753" s="5" t="s">
        <v>167</v>
      </c>
      <c r="T753" s="5">
        <v>22153</v>
      </c>
      <c r="U753" s="8">
        <v>42073</v>
      </c>
      <c r="V753" s="29" t="str">
        <f>TEXT(Table_1[[#This Row],[Order Date]], "DDD")</f>
        <v>Tue</v>
      </c>
      <c r="W753" s="8">
        <v>42075</v>
      </c>
      <c r="X753" s="7">
        <f>Table_1[[#This Row],[Ship Date]]-Table_1[[#This Row],[Order Date]]</f>
        <v>2</v>
      </c>
      <c r="Y753" s="15">
        <v>90.024000000000001</v>
      </c>
      <c r="Z753" s="5">
        <v>2</v>
      </c>
      <c r="AA753" s="15">
        <v>202.98</v>
      </c>
      <c r="AB753" s="5">
        <v>87915</v>
      </c>
      <c r="AC753" s="5">
        <f>IF(COUNTIF($AB$2:AB753, AB753) = 1, 1, 0)</f>
        <v>1</v>
      </c>
      <c r="AD753" s="15">
        <f>'Formated Data'!$G753-'Formated Data'!$E753</f>
        <v>99.97999999999999</v>
      </c>
      <c r="AE753" s="5" t="str" cm="1">
        <f t="array" ref="AE753">_xlfn.IFS('Formated Data'!$Q753="Central","Chris",'Formated Data'!$Q753="East","Erin",'Formated Data'!$Q753="South","Sam",'Formated Data'!$Q753="West","William")</f>
        <v>Sam</v>
      </c>
    </row>
    <row r="754" spans="1:31" ht="15.75" customHeight="1" x14ac:dyDescent="0.45">
      <c r="A754" s="5">
        <v>3194</v>
      </c>
      <c r="B754" s="5">
        <f>IF(COUNTIF($A$2:A754, A754) = 1, 1, 0)</f>
        <v>1</v>
      </c>
      <c r="C754" s="5" t="s">
        <v>2161</v>
      </c>
      <c r="D754" s="5" t="s">
        <v>72</v>
      </c>
      <c r="E754" s="6">
        <v>0.1</v>
      </c>
      <c r="F754" s="6" t="str">
        <f>IF(Table_1[[#This Row],[Discount]] &gt; 0, "After Discount", " No Discount")</f>
        <v>After Discount</v>
      </c>
      <c r="G754" s="6">
        <v>4.9800000000000004</v>
      </c>
      <c r="H754" s="6">
        <v>7.54</v>
      </c>
      <c r="I754" s="5" t="s">
        <v>9</v>
      </c>
      <c r="J754" s="5" t="s">
        <v>8</v>
      </c>
      <c r="K754" s="5" t="s">
        <v>24</v>
      </c>
      <c r="L754" s="5" t="s">
        <v>38</v>
      </c>
      <c r="M754" s="5" t="s">
        <v>5</v>
      </c>
      <c r="N754" s="5" t="s">
        <v>2162</v>
      </c>
      <c r="O754" s="6">
        <v>0.38</v>
      </c>
      <c r="P754" s="5" t="s">
        <v>3</v>
      </c>
      <c r="Q754" s="5" t="s">
        <v>21</v>
      </c>
      <c r="R754" s="5" t="s">
        <v>75</v>
      </c>
      <c r="S754" s="5" t="s">
        <v>2159</v>
      </c>
      <c r="T754" s="5">
        <v>34609</v>
      </c>
      <c r="U754" s="8">
        <v>42073</v>
      </c>
      <c r="V754" s="29" t="str">
        <f>TEXT(Table_1[[#This Row],[Order Date]], "DDD")</f>
        <v>Tue</v>
      </c>
      <c r="W754" s="8">
        <v>42074</v>
      </c>
      <c r="X754" s="7">
        <f>Table_1[[#This Row],[Ship Date]]-Table_1[[#This Row],[Order Date]]</f>
        <v>1</v>
      </c>
      <c r="Y754" s="15">
        <v>45.078000000000003</v>
      </c>
      <c r="Z754" s="5">
        <v>9</v>
      </c>
      <c r="AA754" s="15">
        <v>43.84</v>
      </c>
      <c r="AB754" s="5">
        <v>89805</v>
      </c>
      <c r="AC754" s="5">
        <f>IF(COUNTIF($AB$2:AB754, AB754) = 1, 1, 0)</f>
        <v>1</v>
      </c>
      <c r="AD754" s="15">
        <f>'Formated Data'!$G754-'Formated Data'!$E754</f>
        <v>4.8800000000000008</v>
      </c>
      <c r="AE754" s="5" t="str" cm="1">
        <f t="array" ref="AE754">_xlfn.IFS('Formated Data'!$Q754="Central","Chris",'Formated Data'!$Q754="East","Erin",'Formated Data'!$Q754="South","Sam",'Formated Data'!$Q754="West","William")</f>
        <v>Sam</v>
      </c>
    </row>
    <row r="755" spans="1:31" ht="15.75" customHeight="1" x14ac:dyDescent="0.45">
      <c r="A755" s="5">
        <v>3194</v>
      </c>
      <c r="B755" s="5">
        <f>IF(COUNTIF($A$2:A755, A755) = 1, 1, 0)</f>
        <v>0</v>
      </c>
      <c r="C755" s="5" t="s">
        <v>2161</v>
      </c>
      <c r="D755" s="5" t="s">
        <v>72</v>
      </c>
      <c r="E755" s="6">
        <v>0</v>
      </c>
      <c r="F755" s="6" t="str">
        <f>IF(Table_1[[#This Row],[Discount]] &gt; 0, "After Discount", " No Discount")</f>
        <v xml:space="preserve"> No Discount</v>
      </c>
      <c r="G755" s="6">
        <v>22.84</v>
      </c>
      <c r="H755" s="6">
        <v>8.18</v>
      </c>
      <c r="I755" s="5" t="s">
        <v>9</v>
      </c>
      <c r="J755" s="5" t="s">
        <v>8</v>
      </c>
      <c r="K755" s="5" t="s">
        <v>24</v>
      </c>
      <c r="L755" s="5" t="s">
        <v>38</v>
      </c>
      <c r="M755" s="5" t="s">
        <v>5</v>
      </c>
      <c r="N755" s="5" t="s">
        <v>2160</v>
      </c>
      <c r="O755" s="6">
        <v>0.39</v>
      </c>
      <c r="P755" s="5" t="s">
        <v>3</v>
      </c>
      <c r="Q755" s="5" t="s">
        <v>21</v>
      </c>
      <c r="R755" s="5" t="s">
        <v>75</v>
      </c>
      <c r="S755" s="5" t="s">
        <v>2159</v>
      </c>
      <c r="T755" s="5">
        <v>34609</v>
      </c>
      <c r="U755" s="8">
        <v>42073</v>
      </c>
      <c r="V755" s="29" t="str">
        <f>TEXT(Table_1[[#This Row],[Order Date]], "DDD")</f>
        <v>Tue</v>
      </c>
      <c r="W755" s="8">
        <v>42075</v>
      </c>
      <c r="X755" s="7">
        <f>Table_1[[#This Row],[Ship Date]]-Table_1[[#This Row],[Order Date]]</f>
        <v>2</v>
      </c>
      <c r="Y755" s="15">
        <v>-110.376</v>
      </c>
      <c r="Z755" s="5">
        <v>6</v>
      </c>
      <c r="AA755" s="15">
        <v>141.74</v>
      </c>
      <c r="AB755" s="5">
        <v>89805</v>
      </c>
      <c r="AC755" s="5">
        <f>IF(COUNTIF($AB$2:AB755, AB755) = 1, 1, 0)</f>
        <v>0</v>
      </c>
      <c r="AD755" s="15">
        <f>'Formated Data'!$G755-'Formated Data'!$E755</f>
        <v>22.84</v>
      </c>
      <c r="AE755" s="5" t="str" cm="1">
        <f t="array" ref="AE755">_xlfn.IFS('Formated Data'!$Q755="Central","Chris",'Formated Data'!$Q755="East","Erin",'Formated Data'!$Q755="South","Sam",'Formated Data'!$Q755="West","William")</f>
        <v>Sam</v>
      </c>
    </row>
    <row r="756" spans="1:31" ht="15.75" customHeight="1" x14ac:dyDescent="0.45">
      <c r="A756" s="5">
        <v>52</v>
      </c>
      <c r="B756" s="5">
        <f>IF(COUNTIF($A$2:A756, A756) = 1, 1, 0)</f>
        <v>1</v>
      </c>
      <c r="C756" s="5" t="s">
        <v>2158</v>
      </c>
      <c r="D756" s="5" t="s">
        <v>10</v>
      </c>
      <c r="E756" s="6">
        <v>0</v>
      </c>
      <c r="F756" s="6" t="str">
        <f>IF(Table_1[[#This Row],[Discount]] &gt; 0, "After Discount", " No Discount")</f>
        <v xml:space="preserve"> No Discount</v>
      </c>
      <c r="G756" s="6">
        <v>115.99</v>
      </c>
      <c r="H756" s="6">
        <v>2.5</v>
      </c>
      <c r="I756" s="5" t="s">
        <v>9</v>
      </c>
      <c r="J756" s="5" t="s">
        <v>39</v>
      </c>
      <c r="K756" s="5" t="s">
        <v>7</v>
      </c>
      <c r="L756" s="5" t="s">
        <v>6</v>
      </c>
      <c r="M756" s="5" t="s">
        <v>5</v>
      </c>
      <c r="N756" s="5" t="s">
        <v>2157</v>
      </c>
      <c r="O756" s="6">
        <v>0.56999999999999995</v>
      </c>
      <c r="P756" s="5" t="s">
        <v>3</v>
      </c>
      <c r="Q756" s="5" t="s">
        <v>48</v>
      </c>
      <c r="R756" s="5" t="s">
        <v>103</v>
      </c>
      <c r="S756" s="5" t="s">
        <v>2156</v>
      </c>
      <c r="T756" s="5">
        <v>98373</v>
      </c>
      <c r="U756" s="8">
        <v>42073</v>
      </c>
      <c r="V756" s="29" t="str">
        <f>TEXT(Table_1[[#This Row],[Order Date]], "DDD")</f>
        <v>Tue</v>
      </c>
      <c r="W756" s="8">
        <v>42073</v>
      </c>
      <c r="X756" s="7">
        <f>Table_1[[#This Row],[Ship Date]]-Table_1[[#This Row],[Order Date]]</f>
        <v>0</v>
      </c>
      <c r="Y756" s="15">
        <v>162.666</v>
      </c>
      <c r="Z756" s="5">
        <v>6</v>
      </c>
      <c r="AA756" s="15">
        <v>627.04</v>
      </c>
      <c r="AB756" s="5">
        <v>88426</v>
      </c>
      <c r="AC756" s="5">
        <f>IF(COUNTIF($AB$2:AB756, AB756) = 1, 1, 0)</f>
        <v>1</v>
      </c>
      <c r="AD756" s="15">
        <f>'Formated Data'!$G756-'Formated Data'!$E756</f>
        <v>115.99</v>
      </c>
      <c r="AE756" s="5" t="str" cm="1">
        <f t="array" ref="AE756">_xlfn.IFS('Formated Data'!$Q756="Central","Chris",'Formated Data'!$Q756="East","Erin",'Formated Data'!$Q756="South","Sam",'Formated Data'!$Q756="West","William")</f>
        <v>William</v>
      </c>
    </row>
    <row r="757" spans="1:31" ht="15.75" customHeight="1" x14ac:dyDescent="0.45">
      <c r="A757" s="5">
        <v>53</v>
      </c>
      <c r="B757" s="5">
        <f>IF(COUNTIF($A$2:A757, A757) = 1, 1, 0)</f>
        <v>0</v>
      </c>
      <c r="C757" s="5" t="s">
        <v>2155</v>
      </c>
      <c r="D757" s="5" t="s">
        <v>10</v>
      </c>
      <c r="E757" s="6">
        <v>0.02</v>
      </c>
      <c r="F757" s="6" t="str">
        <f>IF(Table_1[[#This Row],[Discount]] &gt; 0, "After Discount", " No Discount")</f>
        <v>After Discount</v>
      </c>
      <c r="G757" s="6">
        <v>5.98</v>
      </c>
      <c r="H757" s="6">
        <v>5.79</v>
      </c>
      <c r="I757" s="5" t="s">
        <v>9</v>
      </c>
      <c r="J757" s="5" t="s">
        <v>39</v>
      </c>
      <c r="K757" s="5" t="s">
        <v>24</v>
      </c>
      <c r="L757" s="5" t="s">
        <v>38</v>
      </c>
      <c r="M757" s="5" t="s">
        <v>5</v>
      </c>
      <c r="N757" s="5" t="s">
        <v>2154</v>
      </c>
      <c r="O757" s="6">
        <v>0.36</v>
      </c>
      <c r="P757" s="5" t="s">
        <v>3</v>
      </c>
      <c r="Q757" s="5" t="s">
        <v>48</v>
      </c>
      <c r="R757" s="5" t="s">
        <v>103</v>
      </c>
      <c r="S757" s="5" t="s">
        <v>230</v>
      </c>
      <c r="T757" s="5">
        <v>98052</v>
      </c>
      <c r="U757" s="8">
        <v>42073</v>
      </c>
      <c r="V757" s="29" t="str">
        <f>TEXT(Table_1[[#This Row],[Order Date]], "DDD")</f>
        <v>Tue</v>
      </c>
      <c r="W757" s="8">
        <v>42074</v>
      </c>
      <c r="X757" s="7">
        <f>Table_1[[#This Row],[Ship Date]]-Table_1[[#This Row],[Order Date]]</f>
        <v>1</v>
      </c>
      <c r="Y757" s="15">
        <v>-67.489999999999995</v>
      </c>
      <c r="Z757" s="5">
        <v>17</v>
      </c>
      <c r="AA757" s="15">
        <v>110.19</v>
      </c>
      <c r="AB757" s="5">
        <v>88426</v>
      </c>
      <c r="AC757" s="5">
        <f>IF(COUNTIF($AB$2:AB757, AB757) = 1, 1, 0)</f>
        <v>0</v>
      </c>
      <c r="AD757" s="15">
        <f>'Formated Data'!$G757-'Formated Data'!$E757</f>
        <v>5.9600000000000009</v>
      </c>
      <c r="AE757" s="5" t="str" cm="1">
        <f t="array" ref="AE757">_xlfn.IFS('Formated Data'!$Q757="Central","Chris",'Formated Data'!$Q757="East","Erin",'Formated Data'!$Q757="South","Sam",'Formated Data'!$Q757="West","William")</f>
        <v>William</v>
      </c>
    </row>
    <row r="758" spans="1:31" ht="15.75" customHeight="1" x14ac:dyDescent="0.45">
      <c r="A758" s="5">
        <v>753</v>
      </c>
      <c r="B758" s="5">
        <f>IF(COUNTIF($A$2:A758, A758) = 1, 1, 0)</f>
        <v>1</v>
      </c>
      <c r="C758" s="5" t="s">
        <v>2153</v>
      </c>
      <c r="D758" s="5" t="s">
        <v>123</v>
      </c>
      <c r="E758" s="6">
        <v>0.06</v>
      </c>
      <c r="F758" s="6" t="str">
        <f>IF(Table_1[[#This Row],[Discount]] &gt; 0, "After Discount", " No Discount")</f>
        <v>After Discount</v>
      </c>
      <c r="G758" s="6">
        <v>2.61</v>
      </c>
      <c r="H758" s="6">
        <v>0.5</v>
      </c>
      <c r="I758" s="5" t="s">
        <v>17</v>
      </c>
      <c r="J758" s="5" t="s">
        <v>39</v>
      </c>
      <c r="K758" s="5" t="s">
        <v>24</v>
      </c>
      <c r="L758" s="5" t="s">
        <v>144</v>
      </c>
      <c r="M758" s="5" t="s">
        <v>5</v>
      </c>
      <c r="N758" s="5" t="s">
        <v>2001</v>
      </c>
      <c r="O758" s="6">
        <v>0.39</v>
      </c>
      <c r="P758" s="5" t="s">
        <v>3</v>
      </c>
      <c r="Q758" s="5" t="s">
        <v>48</v>
      </c>
      <c r="R758" s="5" t="s">
        <v>95</v>
      </c>
      <c r="S758" s="5" t="s">
        <v>2152</v>
      </c>
      <c r="T758" s="5">
        <v>86301</v>
      </c>
      <c r="U758" s="8">
        <v>42074</v>
      </c>
      <c r="V758" s="29" t="str">
        <f>TEXT(Table_1[[#This Row],[Order Date]], "DDD")</f>
        <v>Wed</v>
      </c>
      <c r="W758" s="8">
        <v>42074</v>
      </c>
      <c r="X758" s="7">
        <f>Table_1[[#This Row],[Ship Date]]-Table_1[[#This Row],[Order Date]]</f>
        <v>0</v>
      </c>
      <c r="Y758" s="15">
        <v>10.85</v>
      </c>
      <c r="Z758" s="5">
        <v>1</v>
      </c>
      <c r="AA758" s="15">
        <v>17.59</v>
      </c>
      <c r="AB758" s="5">
        <v>90438</v>
      </c>
      <c r="AC758" s="5">
        <f>IF(COUNTIF($AB$2:AB758, AB758) = 1, 1, 0)</f>
        <v>1</v>
      </c>
      <c r="AD758" s="15">
        <f>'Formated Data'!$G758-'Formated Data'!$E758</f>
        <v>2.5499999999999998</v>
      </c>
      <c r="AE758" s="5" t="str" cm="1">
        <f t="array" ref="AE758">_xlfn.IFS('Formated Data'!$Q758="Central","Chris",'Formated Data'!$Q758="East","Erin",'Formated Data'!$Q758="South","Sam",'Formated Data'!$Q758="West","William")</f>
        <v>William</v>
      </c>
    </row>
    <row r="759" spans="1:31" ht="15.75" customHeight="1" x14ac:dyDescent="0.45">
      <c r="A759" s="5">
        <v>753</v>
      </c>
      <c r="B759" s="5">
        <f>IF(COUNTIF($A$2:A759, A759) = 1, 1, 0)</f>
        <v>0</v>
      </c>
      <c r="C759" s="5" t="s">
        <v>2153</v>
      </c>
      <c r="D759" s="5" t="s">
        <v>123</v>
      </c>
      <c r="E759" s="6">
        <v>0.01</v>
      </c>
      <c r="F759" s="6" t="str">
        <f>IF(Table_1[[#This Row],[Discount]] &gt; 0, "After Discount", " No Discount")</f>
        <v>After Discount</v>
      </c>
      <c r="G759" s="6">
        <v>6.35</v>
      </c>
      <c r="H759" s="6">
        <v>1.02</v>
      </c>
      <c r="I759" s="5" t="s">
        <v>9</v>
      </c>
      <c r="J759" s="5" t="s">
        <v>39</v>
      </c>
      <c r="K759" s="5" t="s">
        <v>24</v>
      </c>
      <c r="L759" s="5" t="s">
        <v>38</v>
      </c>
      <c r="M759" s="5" t="s">
        <v>37</v>
      </c>
      <c r="N759" s="5" t="s">
        <v>1009</v>
      </c>
      <c r="O759" s="6">
        <v>0.39</v>
      </c>
      <c r="P759" s="5" t="s">
        <v>3</v>
      </c>
      <c r="Q759" s="5" t="s">
        <v>48</v>
      </c>
      <c r="R759" s="5" t="s">
        <v>95</v>
      </c>
      <c r="S759" s="5" t="s">
        <v>2152</v>
      </c>
      <c r="T759" s="5">
        <v>86301</v>
      </c>
      <c r="U759" s="8">
        <v>42074</v>
      </c>
      <c r="V759" s="29" t="str">
        <f>TEXT(Table_1[[#This Row],[Order Date]], "DDD")</f>
        <v>Wed</v>
      </c>
      <c r="W759" s="8">
        <v>42076</v>
      </c>
      <c r="X759" s="7">
        <f>Table_1[[#This Row],[Ship Date]]-Table_1[[#This Row],[Order Date]]</f>
        <v>2</v>
      </c>
      <c r="Y759" s="15">
        <v>97.662599999999998</v>
      </c>
      <c r="Z759" s="5">
        <v>22</v>
      </c>
      <c r="AA759" s="15">
        <v>141.54</v>
      </c>
      <c r="AB759" s="5">
        <v>90438</v>
      </c>
      <c r="AC759" s="5">
        <f>IF(COUNTIF($AB$2:AB759, AB759) = 1, 1, 0)</f>
        <v>0</v>
      </c>
      <c r="AD759" s="15">
        <f>'Formated Data'!$G759-'Formated Data'!$E759</f>
        <v>6.34</v>
      </c>
      <c r="AE759" s="5" t="str" cm="1">
        <f t="array" ref="AE759">_xlfn.IFS('Formated Data'!$Q759="Central","Chris",'Formated Data'!$Q759="East","Erin",'Formated Data'!$Q759="South","Sam",'Formated Data'!$Q759="West","William")</f>
        <v>William</v>
      </c>
    </row>
    <row r="760" spans="1:31" ht="15.75" customHeight="1" x14ac:dyDescent="0.45">
      <c r="A760" s="5">
        <v>1494</v>
      </c>
      <c r="B760" s="5">
        <f>IF(COUNTIF($A$2:A760, A760) = 1, 1, 0)</f>
        <v>1</v>
      </c>
      <c r="C760" s="5" t="s">
        <v>2151</v>
      </c>
      <c r="D760" s="5" t="s">
        <v>123</v>
      </c>
      <c r="E760" s="6">
        <v>0.06</v>
      </c>
      <c r="F760" s="6" t="str">
        <f>IF(Table_1[[#This Row],[Discount]] &gt; 0, "After Discount", " No Discount")</f>
        <v>After Discount</v>
      </c>
      <c r="G760" s="6">
        <v>8.3699999999999992</v>
      </c>
      <c r="H760" s="6">
        <v>10.16</v>
      </c>
      <c r="I760" s="5" t="s">
        <v>9</v>
      </c>
      <c r="J760" s="5" t="s">
        <v>39</v>
      </c>
      <c r="K760" s="5" t="s">
        <v>29</v>
      </c>
      <c r="L760" s="5" t="s">
        <v>28</v>
      </c>
      <c r="M760" s="5" t="s">
        <v>42</v>
      </c>
      <c r="N760" s="5" t="s">
        <v>71</v>
      </c>
      <c r="O760" s="6">
        <v>0.59</v>
      </c>
      <c r="P760" s="5" t="s">
        <v>3</v>
      </c>
      <c r="Q760" s="5" t="s">
        <v>2</v>
      </c>
      <c r="R760" s="5" t="s">
        <v>81</v>
      </c>
      <c r="S760" s="5" t="s">
        <v>2149</v>
      </c>
      <c r="T760" s="5">
        <v>21222</v>
      </c>
      <c r="U760" s="8">
        <v>42074</v>
      </c>
      <c r="V760" s="29" t="str">
        <f>TEXT(Table_1[[#This Row],[Order Date]], "DDD")</f>
        <v>Wed</v>
      </c>
      <c r="W760" s="8">
        <v>42076</v>
      </c>
      <c r="X760" s="7">
        <f>Table_1[[#This Row],[Ship Date]]-Table_1[[#This Row],[Order Date]]</f>
        <v>2</v>
      </c>
      <c r="Y760" s="15">
        <v>-255.65</v>
      </c>
      <c r="Z760" s="5">
        <v>18</v>
      </c>
      <c r="AA760" s="15">
        <v>157.63999999999999</v>
      </c>
      <c r="AB760" s="5">
        <v>85880</v>
      </c>
      <c r="AC760" s="5">
        <f>IF(COUNTIF($AB$2:AB760, AB760) = 1, 1, 0)</f>
        <v>1</v>
      </c>
      <c r="AD760" s="15">
        <f>'Formated Data'!$G760-'Formated Data'!$E760</f>
        <v>8.3099999999999987</v>
      </c>
      <c r="AE760" s="5" t="str" cm="1">
        <f t="array" ref="AE760">_xlfn.IFS('Formated Data'!$Q760="Central","Chris",'Formated Data'!$Q760="East","Erin",'Formated Data'!$Q760="South","Sam",'Formated Data'!$Q760="West","William")</f>
        <v>Erin</v>
      </c>
    </row>
    <row r="761" spans="1:31" ht="15.75" customHeight="1" x14ac:dyDescent="0.45">
      <c r="A761" s="5">
        <v>1494</v>
      </c>
      <c r="B761" s="5">
        <f>IF(COUNTIF($A$2:A761, A761) = 1, 1, 0)</f>
        <v>0</v>
      </c>
      <c r="C761" s="5" t="s">
        <v>2151</v>
      </c>
      <c r="D761" s="5" t="s">
        <v>123</v>
      </c>
      <c r="E761" s="6">
        <v>0.09</v>
      </c>
      <c r="F761" s="6" t="str">
        <f>IF(Table_1[[#This Row],[Discount]] &gt; 0, "After Discount", " No Discount")</f>
        <v>After Discount</v>
      </c>
      <c r="G761" s="6">
        <v>6.48</v>
      </c>
      <c r="H761" s="6">
        <v>9.17</v>
      </c>
      <c r="I761" s="5" t="s">
        <v>17</v>
      </c>
      <c r="J761" s="5" t="s">
        <v>39</v>
      </c>
      <c r="K761" s="5" t="s">
        <v>24</v>
      </c>
      <c r="L761" s="5" t="s">
        <v>38</v>
      </c>
      <c r="M761" s="5" t="s">
        <v>5</v>
      </c>
      <c r="N761" s="5" t="s">
        <v>2150</v>
      </c>
      <c r="O761" s="6">
        <v>0.37</v>
      </c>
      <c r="P761" s="5" t="s">
        <v>3</v>
      </c>
      <c r="Q761" s="5" t="s">
        <v>2</v>
      </c>
      <c r="R761" s="5" t="s">
        <v>81</v>
      </c>
      <c r="S761" s="5" t="s">
        <v>2149</v>
      </c>
      <c r="T761" s="5">
        <v>21222</v>
      </c>
      <c r="U761" s="8">
        <v>42074</v>
      </c>
      <c r="V761" s="29" t="str">
        <f>TEXT(Table_1[[#This Row],[Order Date]], "DDD")</f>
        <v>Wed</v>
      </c>
      <c r="W761" s="8">
        <v>42076</v>
      </c>
      <c r="X761" s="7">
        <f>Table_1[[#This Row],[Ship Date]]-Table_1[[#This Row],[Order Date]]</f>
        <v>2</v>
      </c>
      <c r="Y761" s="15">
        <v>-76.540000000000006</v>
      </c>
      <c r="Z761" s="5">
        <v>6</v>
      </c>
      <c r="AA761" s="15">
        <v>42.16</v>
      </c>
      <c r="AB761" s="5">
        <v>85880</v>
      </c>
      <c r="AC761" s="5">
        <f>IF(COUNTIF($AB$2:AB761, AB761) = 1, 1, 0)</f>
        <v>0</v>
      </c>
      <c r="AD761" s="15">
        <f>'Formated Data'!$G761-'Formated Data'!$E761</f>
        <v>6.3900000000000006</v>
      </c>
      <c r="AE761" s="5" t="str" cm="1">
        <f t="array" ref="AE761">_xlfn.IFS('Formated Data'!$Q761="Central","Chris",'Formated Data'!$Q761="East","Erin",'Formated Data'!$Q761="South","Sam",'Formated Data'!$Q761="West","William")</f>
        <v>Erin</v>
      </c>
    </row>
    <row r="762" spans="1:31" ht="15.75" customHeight="1" x14ac:dyDescent="0.45">
      <c r="A762" s="5">
        <v>1497</v>
      </c>
      <c r="B762" s="5">
        <f>IF(COUNTIF($A$2:A762, A762) = 1, 1, 0)</f>
        <v>1</v>
      </c>
      <c r="C762" s="5" t="s">
        <v>2148</v>
      </c>
      <c r="D762" s="5" t="s">
        <v>123</v>
      </c>
      <c r="E762" s="6">
        <v>0.09</v>
      </c>
      <c r="F762" s="6" t="str">
        <f>IF(Table_1[[#This Row],[Discount]] &gt; 0, "After Discount", " No Discount")</f>
        <v>After Discount</v>
      </c>
      <c r="G762" s="6">
        <v>6.28</v>
      </c>
      <c r="H762" s="6">
        <v>5.29</v>
      </c>
      <c r="I762" s="5" t="s">
        <v>9</v>
      </c>
      <c r="J762" s="5" t="s">
        <v>39</v>
      </c>
      <c r="K762" s="5" t="s">
        <v>29</v>
      </c>
      <c r="L762" s="5" t="s">
        <v>28</v>
      </c>
      <c r="M762" s="5" t="s">
        <v>5</v>
      </c>
      <c r="N762" s="5" t="s">
        <v>1285</v>
      </c>
      <c r="O762" s="6">
        <v>0.43</v>
      </c>
      <c r="P762" s="5" t="s">
        <v>3</v>
      </c>
      <c r="Q762" s="5" t="s">
        <v>2</v>
      </c>
      <c r="R762" s="5" t="s">
        <v>1</v>
      </c>
      <c r="S762" s="5" t="s">
        <v>2147</v>
      </c>
      <c r="T762" s="5">
        <v>14901</v>
      </c>
      <c r="U762" s="8">
        <v>42074</v>
      </c>
      <c r="V762" s="29" t="str">
        <f>TEXT(Table_1[[#This Row],[Order Date]], "DDD")</f>
        <v>Wed</v>
      </c>
      <c r="W762" s="8">
        <v>42075</v>
      </c>
      <c r="X762" s="7">
        <f>Table_1[[#This Row],[Ship Date]]-Table_1[[#This Row],[Order Date]]</f>
        <v>1</v>
      </c>
      <c r="Y762" s="15">
        <v>-10.09</v>
      </c>
      <c r="Z762" s="5">
        <v>2</v>
      </c>
      <c r="AA762" s="15">
        <v>14.08</v>
      </c>
      <c r="AB762" s="5">
        <v>85880</v>
      </c>
      <c r="AC762" s="5">
        <f>IF(COUNTIF($AB$2:AB762, AB762) = 1, 1, 0)</f>
        <v>0</v>
      </c>
      <c r="AD762" s="15">
        <f>'Formated Data'!$G762-'Formated Data'!$E762</f>
        <v>6.19</v>
      </c>
      <c r="AE762" s="5" t="str" cm="1">
        <f t="array" ref="AE762">_xlfn.IFS('Formated Data'!$Q762="Central","Chris",'Formated Data'!$Q762="East","Erin",'Formated Data'!$Q762="South","Sam",'Formated Data'!$Q762="West","William")</f>
        <v>Erin</v>
      </c>
    </row>
    <row r="763" spans="1:31" ht="15.75" customHeight="1" x14ac:dyDescent="0.45">
      <c r="A763" s="5">
        <v>1497</v>
      </c>
      <c r="B763" s="5">
        <f>IF(COUNTIF($A$2:A763, A763) = 1, 1, 0)</f>
        <v>0</v>
      </c>
      <c r="C763" s="5" t="s">
        <v>2148</v>
      </c>
      <c r="D763" s="5" t="s">
        <v>123</v>
      </c>
      <c r="E763" s="6">
        <v>0.03</v>
      </c>
      <c r="F763" s="6" t="str">
        <f>IF(Table_1[[#This Row],[Discount]] &gt; 0, "After Discount", " No Discount")</f>
        <v>After Discount</v>
      </c>
      <c r="G763" s="6">
        <v>15.14</v>
      </c>
      <c r="H763" s="6">
        <v>4.53</v>
      </c>
      <c r="I763" s="5" t="s">
        <v>9</v>
      </c>
      <c r="J763" s="5" t="s">
        <v>39</v>
      </c>
      <c r="K763" s="5" t="s">
        <v>24</v>
      </c>
      <c r="L763" s="5" t="s">
        <v>23</v>
      </c>
      <c r="M763" s="5" t="s">
        <v>5</v>
      </c>
      <c r="N763" s="5" t="s">
        <v>1243</v>
      </c>
      <c r="O763" s="6">
        <v>0.81</v>
      </c>
      <c r="P763" s="5" t="s">
        <v>3</v>
      </c>
      <c r="Q763" s="5" t="s">
        <v>2</v>
      </c>
      <c r="R763" s="5" t="s">
        <v>1</v>
      </c>
      <c r="S763" s="5" t="s">
        <v>2147</v>
      </c>
      <c r="T763" s="5">
        <v>14901</v>
      </c>
      <c r="U763" s="8">
        <v>42074</v>
      </c>
      <c r="V763" s="29" t="str">
        <f>TEXT(Table_1[[#This Row],[Order Date]], "DDD")</f>
        <v>Wed</v>
      </c>
      <c r="W763" s="8">
        <v>42076</v>
      </c>
      <c r="X763" s="7">
        <f>Table_1[[#This Row],[Ship Date]]-Table_1[[#This Row],[Order Date]]</f>
        <v>2</v>
      </c>
      <c r="Y763" s="15">
        <v>-92.87</v>
      </c>
      <c r="Z763" s="5">
        <v>17</v>
      </c>
      <c r="AA763" s="15">
        <v>256.73</v>
      </c>
      <c r="AB763" s="5">
        <v>85880</v>
      </c>
      <c r="AC763" s="5">
        <f>IF(COUNTIF($AB$2:AB763, AB763) = 1, 1, 0)</f>
        <v>0</v>
      </c>
      <c r="AD763" s="15">
        <f>'Formated Data'!$G763-'Formated Data'!$E763</f>
        <v>15.110000000000001</v>
      </c>
      <c r="AE763" s="5" t="str" cm="1">
        <f t="array" ref="AE763">_xlfn.IFS('Formated Data'!$Q763="Central","Chris",'Formated Data'!$Q763="East","Erin",'Formated Data'!$Q763="South","Sam",'Formated Data'!$Q763="West","William")</f>
        <v>Erin</v>
      </c>
    </row>
    <row r="764" spans="1:31" ht="15.75" customHeight="1" x14ac:dyDescent="0.45">
      <c r="A764" s="5">
        <v>2616</v>
      </c>
      <c r="B764" s="5">
        <f>IF(COUNTIF($A$2:A764, A764) = 1, 1, 0)</f>
        <v>1</v>
      </c>
      <c r="C764" s="5" t="s">
        <v>2146</v>
      </c>
      <c r="D764" s="5" t="s">
        <v>123</v>
      </c>
      <c r="E764" s="6">
        <v>0</v>
      </c>
      <c r="F764" s="6" t="str">
        <f>IF(Table_1[[#This Row],[Discount]] &gt; 0, "After Discount", " No Discount")</f>
        <v xml:space="preserve"> No Discount</v>
      </c>
      <c r="G764" s="6">
        <v>2.6</v>
      </c>
      <c r="H764" s="6">
        <v>2.4</v>
      </c>
      <c r="I764" s="5" t="s">
        <v>9</v>
      </c>
      <c r="J764" s="5" t="s">
        <v>39</v>
      </c>
      <c r="K764" s="5" t="s">
        <v>24</v>
      </c>
      <c r="L764" s="5" t="s">
        <v>79</v>
      </c>
      <c r="M764" s="5" t="s">
        <v>37</v>
      </c>
      <c r="N764" s="5" t="s">
        <v>366</v>
      </c>
      <c r="O764" s="6">
        <v>0.57999999999999996</v>
      </c>
      <c r="P764" s="5" t="s">
        <v>3</v>
      </c>
      <c r="Q764" s="5" t="s">
        <v>70</v>
      </c>
      <c r="R764" s="5" t="s">
        <v>160</v>
      </c>
      <c r="S764" s="5" t="s">
        <v>2145</v>
      </c>
      <c r="T764" s="5">
        <v>49002</v>
      </c>
      <c r="U764" s="8">
        <v>42074</v>
      </c>
      <c r="V764" s="29" t="str">
        <f>TEXT(Table_1[[#This Row],[Order Date]], "DDD")</f>
        <v>Wed</v>
      </c>
      <c r="W764" s="8">
        <v>42076</v>
      </c>
      <c r="X764" s="7">
        <f>Table_1[[#This Row],[Ship Date]]-Table_1[[#This Row],[Order Date]]</f>
        <v>2</v>
      </c>
      <c r="Y764" s="15">
        <v>-45.21</v>
      </c>
      <c r="Z764" s="5">
        <v>16</v>
      </c>
      <c r="AA764" s="15">
        <v>44.75</v>
      </c>
      <c r="AB764" s="5">
        <v>91495</v>
      </c>
      <c r="AC764" s="5">
        <f>IF(COUNTIF($AB$2:AB764, AB764) = 1, 1, 0)</f>
        <v>1</v>
      </c>
      <c r="AD764" s="15">
        <f>'Formated Data'!$G764-'Formated Data'!$E764</f>
        <v>2.6</v>
      </c>
      <c r="AE764" s="5" t="str" cm="1">
        <f t="array" ref="AE764">_xlfn.IFS('Formated Data'!$Q764="Central","Chris",'Formated Data'!$Q764="East","Erin",'Formated Data'!$Q764="South","Sam",'Formated Data'!$Q764="West","William")</f>
        <v>Chris</v>
      </c>
    </row>
    <row r="765" spans="1:31" ht="15.75" customHeight="1" x14ac:dyDescent="0.45">
      <c r="A765" s="5">
        <v>1484</v>
      </c>
      <c r="B765" s="5">
        <f>IF(COUNTIF($A$2:A765, A765) = 1, 1, 0)</f>
        <v>1</v>
      </c>
      <c r="C765" s="5" t="s">
        <v>2144</v>
      </c>
      <c r="D765" s="5" t="s">
        <v>56</v>
      </c>
      <c r="E765" s="6">
        <v>0.06</v>
      </c>
      <c r="F765" s="6" t="str">
        <f>IF(Table_1[[#This Row],[Discount]] &gt; 0, "After Discount", " No Discount")</f>
        <v>After Discount</v>
      </c>
      <c r="G765" s="6">
        <v>99.99</v>
      </c>
      <c r="H765" s="6">
        <v>19.989999999999998</v>
      </c>
      <c r="I765" s="5" t="s">
        <v>9</v>
      </c>
      <c r="J765" s="5" t="s">
        <v>16</v>
      </c>
      <c r="K765" s="5" t="s">
        <v>7</v>
      </c>
      <c r="L765" s="5" t="s">
        <v>15</v>
      </c>
      <c r="M765" s="5" t="s">
        <v>5</v>
      </c>
      <c r="N765" s="5" t="s">
        <v>674</v>
      </c>
      <c r="O765" s="6">
        <v>0.52</v>
      </c>
      <c r="P765" s="5" t="s">
        <v>3</v>
      </c>
      <c r="Q765" s="5" t="s">
        <v>70</v>
      </c>
      <c r="R765" s="5" t="s">
        <v>260</v>
      </c>
      <c r="S765" s="5" t="s">
        <v>1863</v>
      </c>
      <c r="T765" s="5">
        <v>60016</v>
      </c>
      <c r="U765" s="8">
        <v>42074</v>
      </c>
      <c r="V765" s="29" t="str">
        <f>TEXT(Table_1[[#This Row],[Order Date]], "DDD")</f>
        <v>Wed</v>
      </c>
      <c r="W765" s="8">
        <v>42077</v>
      </c>
      <c r="X765" s="7">
        <f>Table_1[[#This Row],[Ship Date]]-Table_1[[#This Row],[Order Date]]</f>
        <v>3</v>
      </c>
      <c r="Y765" s="15">
        <v>-127.56</v>
      </c>
      <c r="Z765" s="5">
        <v>3</v>
      </c>
      <c r="AA765" s="15">
        <v>290.24</v>
      </c>
      <c r="AB765" s="5">
        <v>91235</v>
      </c>
      <c r="AC765" s="5">
        <f>IF(COUNTIF($AB$2:AB765, AB765) = 1, 1, 0)</f>
        <v>1</v>
      </c>
      <c r="AD765" s="15">
        <f>'Formated Data'!$G765-'Formated Data'!$E765</f>
        <v>99.929999999999993</v>
      </c>
      <c r="AE765" s="5" t="str" cm="1">
        <f t="array" ref="AE765">_xlfn.IFS('Formated Data'!$Q765="Central","Chris",'Formated Data'!$Q765="East","Erin",'Formated Data'!$Q765="South","Sam",'Formated Data'!$Q765="West","William")</f>
        <v>Chris</v>
      </c>
    </row>
    <row r="766" spans="1:31" ht="15.75" customHeight="1" x14ac:dyDescent="0.45">
      <c r="A766" s="5">
        <v>1484</v>
      </c>
      <c r="B766" s="5">
        <f>IF(COUNTIF($A$2:A766, A766) = 1, 1, 0)</f>
        <v>0</v>
      </c>
      <c r="C766" s="5" t="s">
        <v>2144</v>
      </c>
      <c r="D766" s="5" t="s">
        <v>56</v>
      </c>
      <c r="E766" s="6">
        <v>0</v>
      </c>
      <c r="F766" s="6" t="str">
        <f>IF(Table_1[[#This Row],[Discount]] &gt; 0, "After Discount", " No Discount")</f>
        <v xml:space="preserve"> No Discount</v>
      </c>
      <c r="G766" s="6">
        <v>193.17</v>
      </c>
      <c r="H766" s="6">
        <v>19.989999999999998</v>
      </c>
      <c r="I766" s="5" t="s">
        <v>9</v>
      </c>
      <c r="J766" s="5" t="s">
        <v>16</v>
      </c>
      <c r="K766" s="5" t="s">
        <v>24</v>
      </c>
      <c r="L766" s="5" t="s">
        <v>23</v>
      </c>
      <c r="M766" s="5" t="s">
        <v>5</v>
      </c>
      <c r="N766" s="5" t="s">
        <v>516</v>
      </c>
      <c r="O766" s="6">
        <v>0.71</v>
      </c>
      <c r="P766" s="5" t="s">
        <v>3</v>
      </c>
      <c r="Q766" s="5" t="s">
        <v>70</v>
      </c>
      <c r="R766" s="5" t="s">
        <v>260</v>
      </c>
      <c r="S766" s="5" t="s">
        <v>1863</v>
      </c>
      <c r="T766" s="5">
        <v>60016</v>
      </c>
      <c r="U766" s="8">
        <v>42074</v>
      </c>
      <c r="V766" s="29" t="str">
        <f>TEXT(Table_1[[#This Row],[Order Date]], "DDD")</f>
        <v>Wed</v>
      </c>
      <c r="W766" s="8">
        <v>42075</v>
      </c>
      <c r="X766" s="7">
        <f>Table_1[[#This Row],[Ship Date]]-Table_1[[#This Row],[Order Date]]</f>
        <v>1</v>
      </c>
      <c r="Y766" s="15">
        <v>282.18</v>
      </c>
      <c r="Z766" s="5">
        <v>5</v>
      </c>
      <c r="AA766" s="15">
        <v>971.4</v>
      </c>
      <c r="AB766" s="5">
        <v>91235</v>
      </c>
      <c r="AC766" s="5">
        <f>IF(COUNTIF($AB$2:AB766, AB766) = 1, 1, 0)</f>
        <v>0</v>
      </c>
      <c r="AD766" s="15">
        <f>'Formated Data'!$G766-'Formated Data'!$E766</f>
        <v>193.17</v>
      </c>
      <c r="AE766" s="5" t="str" cm="1">
        <f t="array" ref="AE766">_xlfn.IFS('Formated Data'!$Q766="Central","Chris",'Formated Data'!$Q766="East","Erin",'Formated Data'!$Q766="South","Sam",'Formated Data'!$Q766="West","William")</f>
        <v>Chris</v>
      </c>
    </row>
    <row r="767" spans="1:31" ht="15.75" customHeight="1" x14ac:dyDescent="0.45">
      <c r="A767" s="5">
        <v>1484</v>
      </c>
      <c r="B767" s="5">
        <f>IF(COUNTIF($A$2:A767, A767) = 1, 1, 0)</f>
        <v>0</v>
      </c>
      <c r="C767" s="5" t="s">
        <v>2144</v>
      </c>
      <c r="D767" s="5" t="s">
        <v>56</v>
      </c>
      <c r="E767" s="6">
        <v>0.08</v>
      </c>
      <c r="F767" s="6" t="str">
        <f>IF(Table_1[[#This Row],[Discount]] &gt; 0, "After Discount", " No Discount")</f>
        <v>After Discount</v>
      </c>
      <c r="G767" s="6">
        <v>20.99</v>
      </c>
      <c r="H767" s="6">
        <v>3.3</v>
      </c>
      <c r="I767" s="5" t="s">
        <v>17</v>
      </c>
      <c r="J767" s="5" t="s">
        <v>16</v>
      </c>
      <c r="K767" s="5" t="s">
        <v>7</v>
      </c>
      <c r="L767" s="5" t="s">
        <v>6</v>
      </c>
      <c r="M767" s="5" t="s">
        <v>50</v>
      </c>
      <c r="N767" s="5" t="s">
        <v>776</v>
      </c>
      <c r="O767" s="6">
        <v>0.81</v>
      </c>
      <c r="P767" s="5" t="s">
        <v>3</v>
      </c>
      <c r="Q767" s="5" t="s">
        <v>70</v>
      </c>
      <c r="R767" s="5" t="s">
        <v>260</v>
      </c>
      <c r="S767" s="5" t="s">
        <v>1863</v>
      </c>
      <c r="T767" s="5">
        <v>60016</v>
      </c>
      <c r="U767" s="8">
        <v>42074</v>
      </c>
      <c r="V767" s="29" t="str">
        <f>TEXT(Table_1[[#This Row],[Order Date]], "DDD")</f>
        <v>Wed</v>
      </c>
      <c r="W767" s="8">
        <v>42074</v>
      </c>
      <c r="X767" s="7">
        <f>Table_1[[#This Row],[Ship Date]]-Table_1[[#This Row],[Order Date]]</f>
        <v>0</v>
      </c>
      <c r="Y767" s="15">
        <v>-96.337999999999994</v>
      </c>
      <c r="Z767" s="5">
        <v>11</v>
      </c>
      <c r="AA767" s="15">
        <v>193.51</v>
      </c>
      <c r="AB767" s="5">
        <v>91235</v>
      </c>
      <c r="AC767" s="5">
        <f>IF(COUNTIF($AB$2:AB767, AB767) = 1, 1, 0)</f>
        <v>0</v>
      </c>
      <c r="AD767" s="15">
        <f>'Formated Data'!$G767-'Formated Data'!$E767</f>
        <v>20.91</v>
      </c>
      <c r="AE767" s="5" t="str" cm="1">
        <f t="array" ref="AE767">_xlfn.IFS('Formated Data'!$Q767="Central","Chris",'Formated Data'!$Q767="East","Erin",'Formated Data'!$Q767="South","Sam",'Formated Data'!$Q767="West","William")</f>
        <v>Chris</v>
      </c>
    </row>
    <row r="768" spans="1:31" ht="15.75" customHeight="1" x14ac:dyDescent="0.45">
      <c r="A768" s="5">
        <v>3397</v>
      </c>
      <c r="B768" s="5">
        <f>IF(COUNTIF($A$2:A768, A768) = 1, 1, 0)</f>
        <v>1</v>
      </c>
      <c r="C768" s="5" t="s">
        <v>596</v>
      </c>
      <c r="D768" s="5" t="s">
        <v>56</v>
      </c>
      <c r="E768" s="6">
        <v>0.01</v>
      </c>
      <c r="F768" s="6" t="str">
        <f>IF(Table_1[[#This Row],[Discount]] &gt; 0, "After Discount", " No Discount")</f>
        <v>After Discount</v>
      </c>
      <c r="G768" s="6">
        <v>10.9</v>
      </c>
      <c r="H768" s="6">
        <v>7.46</v>
      </c>
      <c r="I768" s="5" t="s">
        <v>9</v>
      </c>
      <c r="J768" s="5" t="s">
        <v>51</v>
      </c>
      <c r="K768" s="5" t="s">
        <v>24</v>
      </c>
      <c r="L768" s="5" t="s">
        <v>23</v>
      </c>
      <c r="M768" s="5" t="s">
        <v>5</v>
      </c>
      <c r="N768" s="5" t="s">
        <v>2143</v>
      </c>
      <c r="O768" s="6">
        <v>0.59</v>
      </c>
      <c r="P768" s="5" t="s">
        <v>3</v>
      </c>
      <c r="Q768" s="5" t="s">
        <v>70</v>
      </c>
      <c r="R768" s="5" t="s">
        <v>260</v>
      </c>
      <c r="S768" s="5" t="s">
        <v>594</v>
      </c>
      <c r="T768" s="5">
        <v>61832</v>
      </c>
      <c r="U768" s="8">
        <v>42074</v>
      </c>
      <c r="V768" s="29" t="str">
        <f>TEXT(Table_1[[#This Row],[Order Date]], "DDD")</f>
        <v>Wed</v>
      </c>
      <c r="W768" s="8">
        <v>42075</v>
      </c>
      <c r="X768" s="7">
        <f>Table_1[[#This Row],[Ship Date]]-Table_1[[#This Row],[Order Date]]</f>
        <v>1</v>
      </c>
      <c r="Y768" s="15">
        <v>-116.76</v>
      </c>
      <c r="Z768" s="5">
        <v>18</v>
      </c>
      <c r="AA768" s="15">
        <v>207.31</v>
      </c>
      <c r="AB768" s="5">
        <v>87536</v>
      </c>
      <c r="AC768" s="5">
        <f>IF(COUNTIF($AB$2:AB768, AB768) = 1, 1, 0)</f>
        <v>1</v>
      </c>
      <c r="AD768" s="15">
        <f>'Formated Data'!$G768-'Formated Data'!$E768</f>
        <v>10.89</v>
      </c>
      <c r="AE768" s="5" t="str" cm="1">
        <f t="array" ref="AE768">_xlfn.IFS('Formated Data'!$Q768="Central","Chris",'Formated Data'!$Q768="East","Erin",'Formated Data'!$Q768="South","Sam",'Formated Data'!$Q768="West","William")</f>
        <v>Chris</v>
      </c>
    </row>
    <row r="769" spans="1:31" ht="15.75" customHeight="1" x14ac:dyDescent="0.45">
      <c r="A769" s="5">
        <v>3397</v>
      </c>
      <c r="B769" s="5">
        <f>IF(COUNTIF($A$2:A769, A769) = 1, 1, 0)</f>
        <v>0</v>
      </c>
      <c r="C769" s="5" t="s">
        <v>596</v>
      </c>
      <c r="D769" s="5" t="s">
        <v>56</v>
      </c>
      <c r="E769" s="6">
        <v>0.1</v>
      </c>
      <c r="F769" s="6" t="str">
        <f>IF(Table_1[[#This Row],[Discount]] &gt; 0, "After Discount", " No Discount")</f>
        <v>After Discount</v>
      </c>
      <c r="G769" s="6">
        <v>7.99</v>
      </c>
      <c r="H769" s="6">
        <v>5.03</v>
      </c>
      <c r="I769" s="5" t="s">
        <v>9</v>
      </c>
      <c r="J769" s="5" t="s">
        <v>51</v>
      </c>
      <c r="K769" s="5" t="s">
        <v>7</v>
      </c>
      <c r="L769" s="5" t="s">
        <v>6</v>
      </c>
      <c r="M769" s="5" t="s">
        <v>97</v>
      </c>
      <c r="N769" s="5" t="s">
        <v>558</v>
      </c>
      <c r="O769" s="6">
        <v>0.6</v>
      </c>
      <c r="P769" s="5" t="s">
        <v>3</v>
      </c>
      <c r="Q769" s="5" t="s">
        <v>70</v>
      </c>
      <c r="R769" s="5" t="s">
        <v>260</v>
      </c>
      <c r="S769" s="5" t="s">
        <v>594</v>
      </c>
      <c r="T769" s="5">
        <v>61832</v>
      </c>
      <c r="U769" s="8">
        <v>42074</v>
      </c>
      <c r="V769" s="29" t="str">
        <f>TEXT(Table_1[[#This Row],[Order Date]], "DDD")</f>
        <v>Wed</v>
      </c>
      <c r="W769" s="8">
        <v>42075</v>
      </c>
      <c r="X769" s="7">
        <f>Table_1[[#This Row],[Ship Date]]-Table_1[[#This Row],[Order Date]]</f>
        <v>1</v>
      </c>
      <c r="Y769" s="15">
        <v>-160.952</v>
      </c>
      <c r="Z769" s="5">
        <v>22</v>
      </c>
      <c r="AA769" s="15">
        <v>143.12</v>
      </c>
      <c r="AB769" s="5">
        <v>87536</v>
      </c>
      <c r="AC769" s="5">
        <f>IF(COUNTIF($AB$2:AB769, AB769) = 1, 1, 0)</f>
        <v>0</v>
      </c>
      <c r="AD769" s="15">
        <f>'Formated Data'!$G769-'Formated Data'!$E769</f>
        <v>7.8900000000000006</v>
      </c>
      <c r="AE769" s="5" t="str" cm="1">
        <f t="array" ref="AE769">_xlfn.IFS('Formated Data'!$Q769="Central","Chris",'Formated Data'!$Q769="East","Erin",'Formated Data'!$Q769="South","Sam",'Formated Data'!$Q769="West","William")</f>
        <v>Chris</v>
      </c>
    </row>
    <row r="770" spans="1:31" ht="15.75" customHeight="1" x14ac:dyDescent="0.45">
      <c r="A770" s="5">
        <v>3151</v>
      </c>
      <c r="B770" s="5">
        <f>IF(COUNTIF($A$2:A770, A770) = 1, 1, 0)</f>
        <v>0</v>
      </c>
      <c r="C770" s="5" t="s">
        <v>680</v>
      </c>
      <c r="D770" s="5" t="s">
        <v>72</v>
      </c>
      <c r="E770" s="6">
        <v>0.02</v>
      </c>
      <c r="F770" s="6" t="str">
        <f>IF(Table_1[[#This Row],[Discount]] &gt; 0, "After Discount", " No Discount")</f>
        <v>After Discount</v>
      </c>
      <c r="G770" s="6">
        <v>5.98</v>
      </c>
      <c r="H770" s="6">
        <v>1.49</v>
      </c>
      <c r="I770" s="5" t="s">
        <v>9</v>
      </c>
      <c r="J770" s="5" t="s">
        <v>39</v>
      </c>
      <c r="K770" s="5" t="s">
        <v>24</v>
      </c>
      <c r="L770" s="5" t="s">
        <v>106</v>
      </c>
      <c r="M770" s="5" t="s">
        <v>5</v>
      </c>
      <c r="N770" s="5" t="s">
        <v>424</v>
      </c>
      <c r="O770" s="6">
        <v>0.39</v>
      </c>
      <c r="P770" s="5" t="s">
        <v>3</v>
      </c>
      <c r="Q770" s="5" t="s">
        <v>48</v>
      </c>
      <c r="R770" s="5" t="s">
        <v>54</v>
      </c>
      <c r="S770" s="5" t="s">
        <v>678</v>
      </c>
      <c r="T770" s="5">
        <v>92277</v>
      </c>
      <c r="U770" s="8">
        <v>42074</v>
      </c>
      <c r="V770" s="29" t="str">
        <f>TEXT(Table_1[[#This Row],[Order Date]], "DDD")</f>
        <v>Wed</v>
      </c>
      <c r="W770" s="8">
        <v>42075</v>
      </c>
      <c r="X770" s="7">
        <f>Table_1[[#This Row],[Ship Date]]-Table_1[[#This Row],[Order Date]]</f>
        <v>1</v>
      </c>
      <c r="Y770" s="15">
        <v>28.526</v>
      </c>
      <c r="Z770" s="5">
        <v>10</v>
      </c>
      <c r="AA770" s="15">
        <v>59.9</v>
      </c>
      <c r="AB770" s="5">
        <v>88547</v>
      </c>
      <c r="AC770" s="5">
        <f>IF(COUNTIF($AB$2:AB770, AB770) = 1, 1, 0)</f>
        <v>1</v>
      </c>
      <c r="AD770" s="15">
        <f>'Formated Data'!$G770-'Formated Data'!$E770</f>
        <v>5.9600000000000009</v>
      </c>
      <c r="AE770" s="5" t="str" cm="1">
        <f t="array" ref="AE770">_xlfn.IFS('Formated Data'!$Q770="Central","Chris",'Formated Data'!$Q770="East","Erin",'Formated Data'!$Q770="South","Sam",'Formated Data'!$Q770="West","William")</f>
        <v>William</v>
      </c>
    </row>
    <row r="771" spans="1:31" ht="15.75" customHeight="1" x14ac:dyDescent="0.45">
      <c r="A771" s="5">
        <v>796</v>
      </c>
      <c r="B771" s="5">
        <f>IF(COUNTIF($A$2:A771, A771) = 1, 1, 0)</f>
        <v>1</v>
      </c>
      <c r="C771" s="5" t="s">
        <v>329</v>
      </c>
      <c r="D771" s="5" t="s">
        <v>10</v>
      </c>
      <c r="E771" s="6">
        <v>0.06</v>
      </c>
      <c r="F771" s="6" t="str">
        <f>IF(Table_1[[#This Row],[Discount]] &gt; 0, "After Discount", " No Discount")</f>
        <v>After Discount</v>
      </c>
      <c r="G771" s="6">
        <v>8.6</v>
      </c>
      <c r="H771" s="6">
        <v>6.19</v>
      </c>
      <c r="I771" s="5" t="s">
        <v>9</v>
      </c>
      <c r="J771" s="5" t="s">
        <v>39</v>
      </c>
      <c r="K771" s="5" t="s">
        <v>24</v>
      </c>
      <c r="L771" s="5" t="s">
        <v>106</v>
      </c>
      <c r="M771" s="5" t="s">
        <v>5</v>
      </c>
      <c r="N771" s="5" t="s">
        <v>1316</v>
      </c>
      <c r="O771" s="6">
        <v>0.38</v>
      </c>
      <c r="P771" s="5" t="s">
        <v>3</v>
      </c>
      <c r="Q771" s="5" t="s">
        <v>70</v>
      </c>
      <c r="R771" s="5" t="s">
        <v>226</v>
      </c>
      <c r="S771" s="5" t="s">
        <v>327</v>
      </c>
      <c r="T771" s="5">
        <v>68046</v>
      </c>
      <c r="U771" s="8">
        <v>42074</v>
      </c>
      <c r="V771" s="29" t="str">
        <f>TEXT(Table_1[[#This Row],[Order Date]], "DDD")</f>
        <v>Wed</v>
      </c>
      <c r="W771" s="8">
        <v>42075</v>
      </c>
      <c r="X771" s="7">
        <f>Table_1[[#This Row],[Ship Date]]-Table_1[[#This Row],[Order Date]]</f>
        <v>1</v>
      </c>
      <c r="Y771" s="15">
        <v>-46.115000000000002</v>
      </c>
      <c r="Z771" s="5">
        <v>9</v>
      </c>
      <c r="AA771" s="15">
        <v>79.400000000000006</v>
      </c>
      <c r="AB771" s="5">
        <v>86867</v>
      </c>
      <c r="AC771" s="5">
        <f>IF(COUNTIF($AB$2:AB771, AB771) = 1, 1, 0)</f>
        <v>1</v>
      </c>
      <c r="AD771" s="15">
        <f>'Formated Data'!$G771-'Formated Data'!$E771</f>
        <v>8.5399999999999991</v>
      </c>
      <c r="AE771" s="5" t="str" cm="1">
        <f t="array" ref="AE771">_xlfn.IFS('Formated Data'!$Q771="Central","Chris",'Formated Data'!$Q771="East","Erin",'Formated Data'!$Q771="South","Sam",'Formated Data'!$Q771="West","William")</f>
        <v>Chris</v>
      </c>
    </row>
    <row r="772" spans="1:31" ht="15.75" customHeight="1" x14ac:dyDescent="0.45">
      <c r="A772" s="5">
        <v>1254</v>
      </c>
      <c r="B772" s="5">
        <f>IF(COUNTIF($A$2:A772, A772) = 1, 1, 0)</f>
        <v>1</v>
      </c>
      <c r="C772" s="5" t="s">
        <v>965</v>
      </c>
      <c r="D772" s="5" t="s">
        <v>123</v>
      </c>
      <c r="E772" s="6">
        <v>0.06</v>
      </c>
      <c r="F772" s="6" t="str">
        <f>IF(Table_1[[#This Row],[Discount]] &gt; 0, "After Discount", " No Discount")</f>
        <v>After Discount</v>
      </c>
      <c r="G772" s="6">
        <v>80.98</v>
      </c>
      <c r="H772" s="6">
        <v>35</v>
      </c>
      <c r="I772" s="5" t="s">
        <v>9</v>
      </c>
      <c r="J772" s="5" t="s">
        <v>16</v>
      </c>
      <c r="K772" s="5" t="s">
        <v>24</v>
      </c>
      <c r="L772" s="5" t="s">
        <v>23</v>
      </c>
      <c r="M772" s="5" t="s">
        <v>42</v>
      </c>
      <c r="N772" s="5" t="s">
        <v>2142</v>
      </c>
      <c r="O772" s="6">
        <v>0.81</v>
      </c>
      <c r="P772" s="5" t="s">
        <v>3</v>
      </c>
      <c r="Q772" s="5" t="s">
        <v>70</v>
      </c>
      <c r="R772" s="5" t="s">
        <v>69</v>
      </c>
      <c r="S772" s="5" t="s">
        <v>963</v>
      </c>
      <c r="T772" s="5">
        <v>77530</v>
      </c>
      <c r="U772" s="8">
        <v>42075</v>
      </c>
      <c r="V772" s="29" t="str">
        <f>TEXT(Table_1[[#This Row],[Order Date]], "DDD")</f>
        <v>Thu</v>
      </c>
      <c r="W772" s="8">
        <v>42076</v>
      </c>
      <c r="X772" s="7">
        <f>Table_1[[#This Row],[Ship Date]]-Table_1[[#This Row],[Order Date]]</f>
        <v>1</v>
      </c>
      <c r="Y772" s="15">
        <v>-218.77</v>
      </c>
      <c r="Z772" s="5">
        <v>2</v>
      </c>
      <c r="AA772" s="15">
        <v>172.79</v>
      </c>
      <c r="AB772" s="5">
        <v>89983</v>
      </c>
      <c r="AC772" s="5">
        <f>IF(COUNTIF($AB$2:AB772, AB772) = 1, 1, 0)</f>
        <v>1</v>
      </c>
      <c r="AD772" s="15">
        <f>'Formated Data'!$G772-'Formated Data'!$E772</f>
        <v>80.92</v>
      </c>
      <c r="AE772" s="5" t="str" cm="1">
        <f t="array" ref="AE772">_xlfn.IFS('Formated Data'!$Q772="Central","Chris",'Formated Data'!$Q772="East","Erin",'Formated Data'!$Q772="South","Sam",'Formated Data'!$Q772="West","William")</f>
        <v>Chris</v>
      </c>
    </row>
    <row r="773" spans="1:31" ht="15.75" customHeight="1" x14ac:dyDescent="0.45">
      <c r="A773" s="5">
        <v>2896</v>
      </c>
      <c r="B773" s="5">
        <f>IF(COUNTIF($A$2:A773, A773) = 1, 1, 0)</f>
        <v>0</v>
      </c>
      <c r="C773" s="5" t="s">
        <v>2141</v>
      </c>
      <c r="D773" s="5" t="s">
        <v>123</v>
      </c>
      <c r="E773" s="6">
        <v>0</v>
      </c>
      <c r="F773" s="6" t="str">
        <f>IF(Table_1[[#This Row],[Discount]] &gt; 0, "After Discount", " No Discount")</f>
        <v xml:space="preserve"> No Discount</v>
      </c>
      <c r="G773" s="6">
        <v>22.84</v>
      </c>
      <c r="H773" s="6">
        <v>16.920000000000002</v>
      </c>
      <c r="I773" s="5" t="s">
        <v>9</v>
      </c>
      <c r="J773" s="5" t="s">
        <v>16</v>
      </c>
      <c r="K773" s="5" t="s">
        <v>24</v>
      </c>
      <c r="L773" s="5" t="s">
        <v>38</v>
      </c>
      <c r="M773" s="5" t="s">
        <v>5</v>
      </c>
      <c r="N773" s="5" t="s">
        <v>2140</v>
      </c>
      <c r="O773" s="6">
        <v>0.39</v>
      </c>
      <c r="P773" s="5" t="s">
        <v>3</v>
      </c>
      <c r="Q773" s="5" t="s">
        <v>70</v>
      </c>
      <c r="R773" s="5" t="s">
        <v>87</v>
      </c>
      <c r="S773" s="5" t="s">
        <v>2139</v>
      </c>
      <c r="T773" s="5">
        <v>56001</v>
      </c>
      <c r="U773" s="8">
        <v>42075</v>
      </c>
      <c r="V773" s="29" t="str">
        <f>TEXT(Table_1[[#This Row],[Order Date]], "DDD")</f>
        <v>Thu</v>
      </c>
      <c r="W773" s="8">
        <v>42077</v>
      </c>
      <c r="X773" s="7">
        <f>Table_1[[#This Row],[Ship Date]]-Table_1[[#This Row],[Order Date]]</f>
        <v>2</v>
      </c>
      <c r="Y773" s="15">
        <v>-83.75</v>
      </c>
      <c r="Z773" s="5">
        <v>15</v>
      </c>
      <c r="AA773" s="15">
        <v>370.62</v>
      </c>
      <c r="AB773" s="5">
        <v>86927</v>
      </c>
      <c r="AC773" s="5">
        <f>IF(COUNTIF($AB$2:AB773, AB773) = 1, 1, 0)</f>
        <v>1</v>
      </c>
      <c r="AD773" s="15">
        <f>'Formated Data'!$G773-'Formated Data'!$E773</f>
        <v>22.84</v>
      </c>
      <c r="AE773" s="5" t="str" cm="1">
        <f t="array" ref="AE773">_xlfn.IFS('Formated Data'!$Q773="Central","Chris",'Formated Data'!$Q773="East","Erin",'Formated Data'!$Q773="South","Sam",'Formated Data'!$Q773="West","William")</f>
        <v>Chris</v>
      </c>
    </row>
    <row r="774" spans="1:31" ht="15.75" customHeight="1" x14ac:dyDescent="0.45">
      <c r="A774" s="5">
        <v>1027</v>
      </c>
      <c r="B774" s="5">
        <f>IF(COUNTIF($A$2:A774, A774) = 1, 1, 0)</f>
        <v>1</v>
      </c>
      <c r="C774" s="5" t="s">
        <v>2138</v>
      </c>
      <c r="D774" s="5" t="s">
        <v>56</v>
      </c>
      <c r="E774" s="6">
        <v>0.1</v>
      </c>
      <c r="F774" s="6" t="str">
        <f>IF(Table_1[[#This Row],[Discount]] &gt; 0, "After Discount", " No Discount")</f>
        <v>After Discount</v>
      </c>
      <c r="G774" s="6">
        <v>73.98</v>
      </c>
      <c r="H774" s="6">
        <v>4</v>
      </c>
      <c r="I774" s="5" t="s">
        <v>9</v>
      </c>
      <c r="J774" s="5" t="s">
        <v>51</v>
      </c>
      <c r="K774" s="5" t="s">
        <v>7</v>
      </c>
      <c r="L774" s="5" t="s">
        <v>15</v>
      </c>
      <c r="M774" s="5" t="s">
        <v>5</v>
      </c>
      <c r="N774" s="5" t="s">
        <v>1231</v>
      </c>
      <c r="O774" s="6">
        <v>0.79</v>
      </c>
      <c r="P774" s="5" t="s">
        <v>3</v>
      </c>
      <c r="Q774" s="5" t="s">
        <v>2</v>
      </c>
      <c r="R774" s="5" t="s">
        <v>1</v>
      </c>
      <c r="S774" s="5" t="s">
        <v>2136</v>
      </c>
      <c r="T774" s="5">
        <v>14225</v>
      </c>
      <c r="U774" s="8">
        <v>42075</v>
      </c>
      <c r="V774" s="29" t="str">
        <f>TEXT(Table_1[[#This Row],[Order Date]], "DDD")</f>
        <v>Thu</v>
      </c>
      <c r="W774" s="8">
        <v>42076</v>
      </c>
      <c r="X774" s="7">
        <f>Table_1[[#This Row],[Ship Date]]-Table_1[[#This Row],[Order Date]]</f>
        <v>1</v>
      </c>
      <c r="Y774" s="15">
        <v>-229.87</v>
      </c>
      <c r="Z774" s="5">
        <v>5</v>
      </c>
      <c r="AA774" s="15">
        <v>347.23</v>
      </c>
      <c r="AB774" s="5">
        <v>89004</v>
      </c>
      <c r="AC774" s="5">
        <f>IF(COUNTIF($AB$2:AB774, AB774) = 1, 1, 0)</f>
        <v>1</v>
      </c>
      <c r="AD774" s="15">
        <f>'Formated Data'!$G774-'Formated Data'!$E774</f>
        <v>73.88000000000001</v>
      </c>
      <c r="AE774" s="5" t="str" cm="1">
        <f t="array" ref="AE774">_xlfn.IFS('Formated Data'!$Q774="Central","Chris",'Formated Data'!$Q774="East","Erin",'Formated Data'!$Q774="South","Sam",'Formated Data'!$Q774="West","William")</f>
        <v>Erin</v>
      </c>
    </row>
    <row r="775" spans="1:31" ht="15.75" customHeight="1" x14ac:dyDescent="0.45">
      <c r="A775" s="5">
        <v>1027</v>
      </c>
      <c r="B775" s="5">
        <f>IF(COUNTIF($A$2:A775, A775) = 1, 1, 0)</f>
        <v>0</v>
      </c>
      <c r="C775" s="5" t="s">
        <v>2138</v>
      </c>
      <c r="D775" s="5" t="s">
        <v>56</v>
      </c>
      <c r="E775" s="6">
        <v>0.05</v>
      </c>
      <c r="F775" s="6" t="str">
        <f>IF(Table_1[[#This Row],[Discount]] &gt; 0, "After Discount", " No Discount")</f>
        <v>After Discount</v>
      </c>
      <c r="G775" s="6">
        <v>51.98</v>
      </c>
      <c r="H775" s="6">
        <v>10.17</v>
      </c>
      <c r="I775" s="5" t="s">
        <v>9</v>
      </c>
      <c r="J775" s="5" t="s">
        <v>51</v>
      </c>
      <c r="K775" s="5" t="s">
        <v>7</v>
      </c>
      <c r="L775" s="5" t="s">
        <v>118</v>
      </c>
      <c r="M775" s="5" t="s">
        <v>97</v>
      </c>
      <c r="N775" s="5" t="s">
        <v>2137</v>
      </c>
      <c r="O775" s="6">
        <v>0.37</v>
      </c>
      <c r="P775" s="5" t="s">
        <v>3</v>
      </c>
      <c r="Q775" s="5" t="s">
        <v>2</v>
      </c>
      <c r="R775" s="5" t="s">
        <v>1</v>
      </c>
      <c r="S775" s="5" t="s">
        <v>2136</v>
      </c>
      <c r="T775" s="5">
        <v>14225</v>
      </c>
      <c r="U775" s="8">
        <v>42075</v>
      </c>
      <c r="V775" s="29" t="str">
        <f>TEXT(Table_1[[#This Row],[Order Date]], "DDD")</f>
        <v>Thu</v>
      </c>
      <c r="W775" s="8">
        <v>42076</v>
      </c>
      <c r="X775" s="7">
        <f>Table_1[[#This Row],[Ship Date]]-Table_1[[#This Row],[Order Date]]</f>
        <v>1</v>
      </c>
      <c r="Y775" s="15">
        <v>329.9787</v>
      </c>
      <c r="Z775" s="5">
        <v>9</v>
      </c>
      <c r="AA775" s="15">
        <v>478.23</v>
      </c>
      <c r="AB775" s="5">
        <v>89004</v>
      </c>
      <c r="AC775" s="5">
        <f>IF(COUNTIF($AB$2:AB775, AB775) = 1, 1, 0)</f>
        <v>0</v>
      </c>
      <c r="AD775" s="15">
        <f>'Formated Data'!$G775-'Formated Data'!$E775</f>
        <v>51.93</v>
      </c>
      <c r="AE775" s="5" t="str" cm="1">
        <f t="array" ref="AE775">_xlfn.IFS('Formated Data'!$Q775="Central","Chris",'Formated Data'!$Q775="East","Erin",'Formated Data'!$Q775="South","Sam",'Formated Data'!$Q775="West","William")</f>
        <v>Erin</v>
      </c>
    </row>
    <row r="776" spans="1:31" ht="15.75" customHeight="1" x14ac:dyDescent="0.45">
      <c r="A776" s="5">
        <v>32</v>
      </c>
      <c r="B776" s="5">
        <f>IF(COUNTIF($A$2:A776, A776) = 1, 1, 0)</f>
        <v>0</v>
      </c>
      <c r="C776" s="5" t="s">
        <v>1899</v>
      </c>
      <c r="D776" s="5" t="s">
        <v>30</v>
      </c>
      <c r="E776" s="6">
        <v>0.06</v>
      </c>
      <c r="F776" s="6" t="str">
        <f>IF(Table_1[[#This Row],[Discount]] &gt; 0, "After Discount", " No Discount")</f>
        <v>After Discount</v>
      </c>
      <c r="G776" s="6">
        <v>205.99</v>
      </c>
      <c r="H776" s="6">
        <v>8.99</v>
      </c>
      <c r="I776" s="5" t="s">
        <v>9</v>
      </c>
      <c r="J776" s="5" t="s">
        <v>39</v>
      </c>
      <c r="K776" s="5" t="s">
        <v>7</v>
      </c>
      <c r="L776" s="5" t="s">
        <v>6</v>
      </c>
      <c r="M776" s="5" t="s">
        <v>5</v>
      </c>
      <c r="N776" s="5" t="s">
        <v>2135</v>
      </c>
      <c r="O776" s="6">
        <v>0.56000000000000005</v>
      </c>
      <c r="P776" s="5" t="s">
        <v>3</v>
      </c>
      <c r="Q776" s="5" t="s">
        <v>48</v>
      </c>
      <c r="R776" s="5" t="s">
        <v>47</v>
      </c>
      <c r="S776" s="5" t="s">
        <v>1898</v>
      </c>
      <c r="T776" s="5">
        <v>97526</v>
      </c>
      <c r="U776" s="8">
        <v>42075</v>
      </c>
      <c r="V776" s="29" t="str">
        <f>TEXT(Table_1[[#This Row],[Order Date]], "DDD")</f>
        <v>Thu</v>
      </c>
      <c r="W776" s="8">
        <v>42082</v>
      </c>
      <c r="X776" s="7">
        <f>Table_1[[#This Row],[Ship Date]]-Table_1[[#This Row],[Order Date]]</f>
        <v>7</v>
      </c>
      <c r="Y776" s="15">
        <v>3568.096</v>
      </c>
      <c r="Z776" s="5">
        <v>22</v>
      </c>
      <c r="AA776" s="15">
        <v>3838.14</v>
      </c>
      <c r="AB776" s="5">
        <v>89203</v>
      </c>
      <c r="AC776" s="5">
        <f>IF(COUNTIF($AB$2:AB776, AB776) = 1, 1, 0)</f>
        <v>1</v>
      </c>
      <c r="AD776" s="15">
        <f>'Formated Data'!$G776-'Formated Data'!$E776</f>
        <v>205.93</v>
      </c>
      <c r="AE776" s="5" t="str" cm="1">
        <f t="array" ref="AE776">_xlfn.IFS('Formated Data'!$Q776="Central","Chris",'Formated Data'!$Q776="East","Erin",'Formated Data'!$Q776="South","Sam",'Formated Data'!$Q776="West","William")</f>
        <v>William</v>
      </c>
    </row>
    <row r="777" spans="1:31" ht="15.75" customHeight="1" x14ac:dyDescent="0.45">
      <c r="A777" s="5">
        <v>2593</v>
      </c>
      <c r="B777" s="5">
        <f>IF(COUNTIF($A$2:A777, A777) = 1, 1, 0)</f>
        <v>1</v>
      </c>
      <c r="C777" s="5" t="s">
        <v>1569</v>
      </c>
      <c r="D777" s="5" t="s">
        <v>30</v>
      </c>
      <c r="E777" s="6">
        <v>0.01</v>
      </c>
      <c r="F777" s="6" t="str">
        <f>IF(Table_1[[#This Row],[Discount]] &gt; 0, "After Discount", " No Discount")</f>
        <v>After Discount</v>
      </c>
      <c r="G777" s="6">
        <v>85.99</v>
      </c>
      <c r="H777" s="6">
        <v>0.99</v>
      </c>
      <c r="I777" s="5" t="s">
        <v>9</v>
      </c>
      <c r="J777" s="5" t="s">
        <v>39</v>
      </c>
      <c r="K777" s="5" t="s">
        <v>7</v>
      </c>
      <c r="L777" s="5" t="s">
        <v>6</v>
      </c>
      <c r="M777" s="5" t="s">
        <v>37</v>
      </c>
      <c r="N777" s="5" t="s">
        <v>463</v>
      </c>
      <c r="O777" s="6">
        <v>0.85</v>
      </c>
      <c r="P777" s="5" t="s">
        <v>3</v>
      </c>
      <c r="Q777" s="5" t="s">
        <v>21</v>
      </c>
      <c r="R777" s="5" t="s">
        <v>291</v>
      </c>
      <c r="S777" s="5" t="s">
        <v>1568</v>
      </c>
      <c r="T777" s="5">
        <v>30605</v>
      </c>
      <c r="U777" s="8">
        <v>42075</v>
      </c>
      <c r="V777" s="29" t="str">
        <f>TEXT(Table_1[[#This Row],[Order Date]], "DDD")</f>
        <v>Thu</v>
      </c>
      <c r="W777" s="8">
        <v>42080</v>
      </c>
      <c r="X777" s="7">
        <f>Table_1[[#This Row],[Ship Date]]-Table_1[[#This Row],[Order Date]]</f>
        <v>5</v>
      </c>
      <c r="Y777" s="15">
        <v>311.73</v>
      </c>
      <c r="Z777" s="5">
        <v>2</v>
      </c>
      <c r="AA777" s="15">
        <v>146.16999999999999</v>
      </c>
      <c r="AB777" s="5">
        <v>87773</v>
      </c>
      <c r="AC777" s="5">
        <f>IF(COUNTIF($AB$2:AB777, AB777) = 1, 1, 0)</f>
        <v>1</v>
      </c>
      <c r="AD777" s="15">
        <f>'Formated Data'!$G777-'Formated Data'!$E777</f>
        <v>85.97999999999999</v>
      </c>
      <c r="AE777" s="5" t="str" cm="1">
        <f t="array" ref="AE777">_xlfn.IFS('Formated Data'!$Q777="Central","Chris",'Formated Data'!$Q777="East","Erin",'Formated Data'!$Q777="South","Sam",'Formated Data'!$Q777="West","William")</f>
        <v>Sam</v>
      </c>
    </row>
    <row r="778" spans="1:31" ht="15.75" customHeight="1" x14ac:dyDescent="0.45">
      <c r="A778" s="5">
        <v>2741</v>
      </c>
      <c r="B778" s="5">
        <f>IF(COUNTIF($A$2:A778, A778) = 1, 1, 0)</f>
        <v>1</v>
      </c>
      <c r="C778" s="5" t="s">
        <v>2134</v>
      </c>
      <c r="D778" s="5" t="s">
        <v>30</v>
      </c>
      <c r="E778" s="6">
        <v>0.01</v>
      </c>
      <c r="F778" s="6" t="str">
        <f>IF(Table_1[[#This Row],[Discount]] &gt; 0, "After Discount", " No Discount")</f>
        <v>After Discount</v>
      </c>
      <c r="G778" s="6">
        <v>35.99</v>
      </c>
      <c r="H778" s="6">
        <v>5.99</v>
      </c>
      <c r="I778" s="5" t="s">
        <v>9</v>
      </c>
      <c r="J778" s="5" t="s">
        <v>51</v>
      </c>
      <c r="K778" s="5" t="s">
        <v>7</v>
      </c>
      <c r="L778" s="5" t="s">
        <v>6</v>
      </c>
      <c r="M778" s="5" t="s">
        <v>37</v>
      </c>
      <c r="N778" s="5" t="s">
        <v>540</v>
      </c>
      <c r="O778" s="6">
        <v>0.38</v>
      </c>
      <c r="P778" s="5" t="s">
        <v>3</v>
      </c>
      <c r="Q778" s="5" t="s">
        <v>48</v>
      </c>
      <c r="R778" s="5" t="s">
        <v>579</v>
      </c>
      <c r="S778" s="5" t="s">
        <v>2133</v>
      </c>
      <c r="T778" s="5">
        <v>83605</v>
      </c>
      <c r="U778" s="8">
        <v>42075</v>
      </c>
      <c r="V778" s="29" t="str">
        <f>TEXT(Table_1[[#This Row],[Order Date]], "DDD")</f>
        <v>Thu</v>
      </c>
      <c r="W778" s="8">
        <v>42082</v>
      </c>
      <c r="X778" s="7">
        <f>Table_1[[#This Row],[Ship Date]]-Table_1[[#This Row],[Order Date]]</f>
        <v>7</v>
      </c>
      <c r="Y778" s="15">
        <v>218.23320000000001</v>
      </c>
      <c r="Z778" s="5">
        <v>10</v>
      </c>
      <c r="AA778" s="15">
        <v>316.27999999999997</v>
      </c>
      <c r="AB778" s="5">
        <v>89481</v>
      </c>
      <c r="AC778" s="5">
        <f>IF(COUNTIF($AB$2:AB778, AB778) = 1, 1, 0)</f>
        <v>1</v>
      </c>
      <c r="AD778" s="15">
        <f>'Formated Data'!$G778-'Formated Data'!$E778</f>
        <v>35.980000000000004</v>
      </c>
      <c r="AE778" s="5" t="str" cm="1">
        <f t="array" ref="AE778">_xlfn.IFS('Formated Data'!$Q778="Central","Chris",'Formated Data'!$Q778="East","Erin",'Formated Data'!$Q778="South","Sam",'Formated Data'!$Q778="West","William")</f>
        <v>William</v>
      </c>
    </row>
    <row r="779" spans="1:31" ht="15.75" customHeight="1" x14ac:dyDescent="0.45">
      <c r="A779" s="5">
        <v>146</v>
      </c>
      <c r="B779" s="5">
        <f>IF(COUNTIF($A$2:A779, A779) = 1, 1, 0)</f>
        <v>1</v>
      </c>
      <c r="C779" s="5" t="s">
        <v>1469</v>
      </c>
      <c r="D779" s="5" t="s">
        <v>10</v>
      </c>
      <c r="E779" s="6">
        <v>0.01</v>
      </c>
      <c r="F779" s="6" t="str">
        <f>IF(Table_1[[#This Row],[Discount]] &gt; 0, "After Discount", " No Discount")</f>
        <v>After Discount</v>
      </c>
      <c r="G779" s="6">
        <v>45.98</v>
      </c>
      <c r="H779" s="6">
        <v>4.8</v>
      </c>
      <c r="I779" s="5" t="s">
        <v>9</v>
      </c>
      <c r="J779" s="5" t="s">
        <v>51</v>
      </c>
      <c r="K779" s="5" t="s">
        <v>29</v>
      </c>
      <c r="L779" s="5" t="s">
        <v>28</v>
      </c>
      <c r="M779" s="5" t="s">
        <v>37</v>
      </c>
      <c r="N779" s="5" t="s">
        <v>2132</v>
      </c>
      <c r="O779" s="6">
        <v>0.68</v>
      </c>
      <c r="P779" s="5" t="s">
        <v>3</v>
      </c>
      <c r="Q779" s="5" t="s">
        <v>70</v>
      </c>
      <c r="R779" s="5" t="s">
        <v>69</v>
      </c>
      <c r="S779" s="5" t="s">
        <v>1468</v>
      </c>
      <c r="T779" s="5">
        <v>76148</v>
      </c>
      <c r="U779" s="8">
        <v>42075</v>
      </c>
      <c r="V779" s="29" t="str">
        <f>TEXT(Table_1[[#This Row],[Order Date]], "DDD")</f>
        <v>Thu</v>
      </c>
      <c r="W779" s="8">
        <v>42076</v>
      </c>
      <c r="X779" s="7">
        <f>Table_1[[#This Row],[Ship Date]]-Table_1[[#This Row],[Order Date]]</f>
        <v>1</v>
      </c>
      <c r="Y779" s="15">
        <v>133.5771</v>
      </c>
      <c r="Z779" s="5">
        <v>4</v>
      </c>
      <c r="AA779" s="15">
        <v>193.59</v>
      </c>
      <c r="AB779" s="5">
        <v>91088</v>
      </c>
      <c r="AC779" s="5">
        <f>IF(COUNTIF($AB$2:AB779, AB779) = 1, 1, 0)</f>
        <v>1</v>
      </c>
      <c r="AD779" s="15">
        <f>'Formated Data'!$G779-'Formated Data'!$E779</f>
        <v>45.97</v>
      </c>
      <c r="AE779" s="5" t="str" cm="1">
        <f t="array" ref="AE779">_xlfn.IFS('Formated Data'!$Q779="Central","Chris",'Formated Data'!$Q779="East","Erin",'Formated Data'!$Q779="South","Sam",'Formated Data'!$Q779="West","William")</f>
        <v>Chris</v>
      </c>
    </row>
    <row r="780" spans="1:31" ht="15.75" customHeight="1" x14ac:dyDescent="0.45">
      <c r="A780" s="5">
        <v>903</v>
      </c>
      <c r="B780" s="5">
        <f>IF(COUNTIF($A$2:A780, A780) = 1, 1, 0)</f>
        <v>1</v>
      </c>
      <c r="C780" s="5" t="s">
        <v>2131</v>
      </c>
      <c r="D780" s="5" t="s">
        <v>10</v>
      </c>
      <c r="E780" s="6">
        <v>0</v>
      </c>
      <c r="F780" s="6" t="str">
        <f>IF(Table_1[[#This Row],[Discount]] &gt; 0, "After Discount", " No Discount")</f>
        <v xml:space="preserve"> No Discount</v>
      </c>
      <c r="G780" s="6">
        <v>5.98</v>
      </c>
      <c r="H780" s="6">
        <v>1.49</v>
      </c>
      <c r="I780" s="5" t="s">
        <v>9</v>
      </c>
      <c r="J780" s="5" t="s">
        <v>8</v>
      </c>
      <c r="K780" s="5" t="s">
        <v>24</v>
      </c>
      <c r="L780" s="5" t="s">
        <v>106</v>
      </c>
      <c r="M780" s="5" t="s">
        <v>5</v>
      </c>
      <c r="N780" s="5" t="s">
        <v>424</v>
      </c>
      <c r="O780" s="6">
        <v>0.39</v>
      </c>
      <c r="P780" s="5" t="s">
        <v>3</v>
      </c>
      <c r="Q780" s="5" t="s">
        <v>2</v>
      </c>
      <c r="R780" s="5" t="s">
        <v>240</v>
      </c>
      <c r="S780" s="5" t="s">
        <v>2130</v>
      </c>
      <c r="T780" s="5">
        <v>1887</v>
      </c>
      <c r="U780" s="8">
        <v>42075</v>
      </c>
      <c r="V780" s="29" t="str">
        <f>TEXT(Table_1[[#This Row],[Order Date]], "DDD")</f>
        <v>Thu</v>
      </c>
      <c r="W780" s="8">
        <v>42077</v>
      </c>
      <c r="X780" s="7">
        <f>Table_1[[#This Row],[Ship Date]]-Table_1[[#This Row],[Order Date]]</f>
        <v>2</v>
      </c>
      <c r="Y780" s="15">
        <v>80.674800000000005</v>
      </c>
      <c r="Z780" s="5">
        <v>18</v>
      </c>
      <c r="AA780" s="15">
        <v>116.92</v>
      </c>
      <c r="AB780" s="5">
        <v>90806</v>
      </c>
      <c r="AC780" s="5">
        <f>IF(COUNTIF($AB$2:AB780, AB780) = 1, 1, 0)</f>
        <v>1</v>
      </c>
      <c r="AD780" s="15">
        <f>'Formated Data'!$G780-'Formated Data'!$E780</f>
        <v>5.98</v>
      </c>
      <c r="AE780" s="5" t="str" cm="1">
        <f t="array" ref="AE780">_xlfn.IFS('Formated Data'!$Q780="Central","Chris",'Formated Data'!$Q780="East","Erin",'Formated Data'!$Q780="South","Sam",'Formated Data'!$Q780="West","William")</f>
        <v>Erin</v>
      </c>
    </row>
    <row r="781" spans="1:31" ht="15.75" customHeight="1" x14ac:dyDescent="0.45">
      <c r="A781" s="5">
        <v>2037</v>
      </c>
      <c r="B781" s="5">
        <f>IF(COUNTIF($A$2:A781, A781) = 1, 1, 0)</f>
        <v>1</v>
      </c>
      <c r="C781" s="5" t="s">
        <v>2129</v>
      </c>
      <c r="D781" s="5" t="s">
        <v>10</v>
      </c>
      <c r="E781" s="6">
        <v>0</v>
      </c>
      <c r="F781" s="6" t="str">
        <f>IF(Table_1[[#This Row],[Discount]] &gt; 0, "After Discount", " No Discount")</f>
        <v xml:space="preserve"> No Discount</v>
      </c>
      <c r="G781" s="6">
        <v>73.98</v>
      </c>
      <c r="H781" s="6">
        <v>14.52</v>
      </c>
      <c r="I781" s="5" t="s">
        <v>9</v>
      </c>
      <c r="J781" s="5" t="s">
        <v>51</v>
      </c>
      <c r="K781" s="5" t="s">
        <v>7</v>
      </c>
      <c r="L781" s="5" t="s">
        <v>15</v>
      </c>
      <c r="M781" s="5" t="s">
        <v>5</v>
      </c>
      <c r="N781" s="5" t="s">
        <v>1231</v>
      </c>
      <c r="O781" s="6">
        <v>0.65</v>
      </c>
      <c r="P781" s="5" t="s">
        <v>3</v>
      </c>
      <c r="Q781" s="5" t="s">
        <v>48</v>
      </c>
      <c r="R781" s="5" t="s">
        <v>961</v>
      </c>
      <c r="S781" s="5" t="s">
        <v>1563</v>
      </c>
      <c r="T781" s="5">
        <v>59715</v>
      </c>
      <c r="U781" s="8">
        <v>42075</v>
      </c>
      <c r="V781" s="29" t="str">
        <f>TEXT(Table_1[[#This Row],[Order Date]], "DDD")</f>
        <v>Thu</v>
      </c>
      <c r="W781" s="8">
        <v>42077</v>
      </c>
      <c r="X781" s="7">
        <f>Table_1[[#This Row],[Ship Date]]-Table_1[[#This Row],[Order Date]]</f>
        <v>2</v>
      </c>
      <c r="Y781" s="15">
        <v>-88.61</v>
      </c>
      <c r="Z781" s="5">
        <v>4</v>
      </c>
      <c r="AA781" s="15">
        <v>305.70999999999998</v>
      </c>
      <c r="AB781" s="5">
        <v>89333</v>
      </c>
      <c r="AC781" s="5">
        <f>IF(COUNTIF($AB$2:AB781, AB781) = 1, 1, 0)</f>
        <v>1</v>
      </c>
      <c r="AD781" s="15">
        <f>'Formated Data'!$G781-'Formated Data'!$E781</f>
        <v>73.98</v>
      </c>
      <c r="AE781" s="5" t="str" cm="1">
        <f t="array" ref="AE781">_xlfn.IFS('Formated Data'!$Q781="Central","Chris",'Formated Data'!$Q781="East","Erin",'Formated Data'!$Q781="South","Sam",'Formated Data'!$Q781="West","William")</f>
        <v>William</v>
      </c>
    </row>
    <row r="782" spans="1:31" ht="15.75" customHeight="1" x14ac:dyDescent="0.45">
      <c r="A782" s="5">
        <v>2787</v>
      </c>
      <c r="B782" s="5">
        <f>IF(COUNTIF($A$2:A782, A782) = 1, 1, 0)</f>
        <v>1</v>
      </c>
      <c r="C782" s="5" t="s">
        <v>2128</v>
      </c>
      <c r="D782" s="5" t="s">
        <v>10</v>
      </c>
      <c r="E782" s="6">
        <v>0.01</v>
      </c>
      <c r="F782" s="6" t="str">
        <f>IF(Table_1[[#This Row],[Discount]] &gt; 0, "After Discount", " No Discount")</f>
        <v>After Discount</v>
      </c>
      <c r="G782" s="6">
        <v>47.98</v>
      </c>
      <c r="H782" s="6">
        <v>3.61</v>
      </c>
      <c r="I782" s="5" t="s">
        <v>17</v>
      </c>
      <c r="J782" s="5" t="s">
        <v>8</v>
      </c>
      <c r="K782" s="5" t="s">
        <v>7</v>
      </c>
      <c r="L782" s="5" t="s">
        <v>15</v>
      </c>
      <c r="M782" s="5" t="s">
        <v>50</v>
      </c>
      <c r="N782" s="5" t="s">
        <v>314</v>
      </c>
      <c r="O782" s="6">
        <v>0.71</v>
      </c>
      <c r="P782" s="5" t="s">
        <v>3</v>
      </c>
      <c r="Q782" s="5" t="s">
        <v>21</v>
      </c>
      <c r="R782" s="5" t="s">
        <v>185</v>
      </c>
      <c r="S782" s="5" t="s">
        <v>2127</v>
      </c>
      <c r="T782" s="5">
        <v>70003</v>
      </c>
      <c r="U782" s="8">
        <v>42075</v>
      </c>
      <c r="V782" s="29" t="str">
        <f>TEXT(Table_1[[#This Row],[Order Date]], "DDD")</f>
        <v>Thu</v>
      </c>
      <c r="W782" s="8">
        <v>42076</v>
      </c>
      <c r="X782" s="7">
        <f>Table_1[[#This Row],[Ship Date]]-Table_1[[#This Row],[Order Date]]</f>
        <v>1</v>
      </c>
      <c r="Y782" s="15">
        <v>-44.436</v>
      </c>
      <c r="Z782" s="5">
        <v>8</v>
      </c>
      <c r="AA782" s="15">
        <v>393.98</v>
      </c>
      <c r="AB782" s="5">
        <v>91316</v>
      </c>
      <c r="AC782" s="5">
        <f>IF(COUNTIF($AB$2:AB782, AB782) = 1, 1, 0)</f>
        <v>1</v>
      </c>
      <c r="AD782" s="15">
        <f>'Formated Data'!$G782-'Formated Data'!$E782</f>
        <v>47.97</v>
      </c>
      <c r="AE782" s="5" t="str" cm="1">
        <f t="array" ref="AE782">_xlfn.IFS('Formated Data'!$Q782="Central","Chris",'Formated Data'!$Q782="East","Erin",'Formated Data'!$Q782="South","Sam",'Formated Data'!$Q782="West","William")</f>
        <v>Sam</v>
      </c>
    </row>
    <row r="783" spans="1:31" ht="15.75" customHeight="1" x14ac:dyDescent="0.45">
      <c r="A783" s="5">
        <v>573</v>
      </c>
      <c r="B783" s="5">
        <f>IF(COUNTIF($A$2:A783, A783) = 1, 1, 0)</f>
        <v>0</v>
      </c>
      <c r="C783" s="5" t="s">
        <v>2126</v>
      </c>
      <c r="D783" s="5" t="s">
        <v>123</v>
      </c>
      <c r="E783" s="6">
        <v>0.05</v>
      </c>
      <c r="F783" s="6" t="str">
        <f>IF(Table_1[[#This Row],[Discount]] &gt; 0, "After Discount", " No Discount")</f>
        <v>After Discount</v>
      </c>
      <c r="G783" s="6">
        <v>4.13</v>
      </c>
      <c r="H783" s="6">
        <v>5.04</v>
      </c>
      <c r="I783" s="5" t="s">
        <v>9</v>
      </c>
      <c r="J783" s="5" t="s">
        <v>16</v>
      </c>
      <c r="K783" s="5" t="s">
        <v>24</v>
      </c>
      <c r="L783" s="5" t="s">
        <v>106</v>
      </c>
      <c r="M783" s="5" t="s">
        <v>5</v>
      </c>
      <c r="N783" s="5" t="s">
        <v>2125</v>
      </c>
      <c r="O783" s="6">
        <v>0.38</v>
      </c>
      <c r="P783" s="5" t="s">
        <v>3</v>
      </c>
      <c r="Q783" s="5" t="s">
        <v>70</v>
      </c>
      <c r="R783" s="5" t="s">
        <v>260</v>
      </c>
      <c r="S783" s="5" t="s">
        <v>2124</v>
      </c>
      <c r="T783" s="5">
        <v>61554</v>
      </c>
      <c r="U783" s="8">
        <v>42076</v>
      </c>
      <c r="V783" s="29" t="str">
        <f>TEXT(Table_1[[#This Row],[Order Date]], "DDD")</f>
        <v>Fri</v>
      </c>
      <c r="W783" s="8">
        <v>42077</v>
      </c>
      <c r="X783" s="7">
        <f>Table_1[[#This Row],[Ship Date]]-Table_1[[#This Row],[Order Date]]</f>
        <v>1</v>
      </c>
      <c r="Y783" s="15">
        <v>-12.1555</v>
      </c>
      <c r="Z783" s="5">
        <v>1</v>
      </c>
      <c r="AA783" s="15">
        <v>5.84</v>
      </c>
      <c r="AB783" s="5">
        <v>86555</v>
      </c>
      <c r="AC783" s="5">
        <f>IF(COUNTIF($AB$2:AB783, AB783) = 1, 1, 0)</f>
        <v>1</v>
      </c>
      <c r="AD783" s="15">
        <f>'Formated Data'!$G783-'Formated Data'!$E783</f>
        <v>4.08</v>
      </c>
      <c r="AE783" s="5" t="str" cm="1">
        <f t="array" ref="AE783">_xlfn.IFS('Formated Data'!$Q783="Central","Chris",'Formated Data'!$Q783="East","Erin",'Formated Data'!$Q783="South","Sam",'Formated Data'!$Q783="West","William")</f>
        <v>Chris</v>
      </c>
    </row>
    <row r="784" spans="1:31" ht="15.75" customHeight="1" x14ac:dyDescent="0.45">
      <c r="A784" s="5">
        <v>1035</v>
      </c>
      <c r="B784" s="5">
        <f>IF(COUNTIF($A$2:A784, A784) = 1, 1, 0)</f>
        <v>1</v>
      </c>
      <c r="C784" s="5" t="s">
        <v>2123</v>
      </c>
      <c r="D784" s="5" t="s">
        <v>123</v>
      </c>
      <c r="E784" s="6">
        <v>7.0000000000000007E-2</v>
      </c>
      <c r="F784" s="6" t="str">
        <f>IF(Table_1[[#This Row],[Discount]] &gt; 0, "After Discount", " No Discount")</f>
        <v>After Discount</v>
      </c>
      <c r="G784" s="6">
        <v>125.99</v>
      </c>
      <c r="H784" s="6">
        <v>2.5</v>
      </c>
      <c r="I784" s="5" t="s">
        <v>9</v>
      </c>
      <c r="J784" s="5" t="s">
        <v>16</v>
      </c>
      <c r="K784" s="5" t="s">
        <v>7</v>
      </c>
      <c r="L784" s="5" t="s">
        <v>6</v>
      </c>
      <c r="M784" s="5" t="s">
        <v>5</v>
      </c>
      <c r="N784" s="5" t="s">
        <v>1824</v>
      </c>
      <c r="O784" s="6">
        <v>0.6</v>
      </c>
      <c r="P784" s="5" t="s">
        <v>3</v>
      </c>
      <c r="Q784" s="5" t="s">
        <v>2</v>
      </c>
      <c r="R784" s="5" t="s">
        <v>13</v>
      </c>
      <c r="S784" s="5" t="s">
        <v>698</v>
      </c>
      <c r="T784" s="5">
        <v>43015</v>
      </c>
      <c r="U784" s="8">
        <v>42076</v>
      </c>
      <c r="V784" s="29" t="str">
        <f>TEXT(Table_1[[#This Row],[Order Date]], "DDD")</f>
        <v>Fri</v>
      </c>
      <c r="W784" s="8">
        <v>42076</v>
      </c>
      <c r="X784" s="7">
        <f>Table_1[[#This Row],[Ship Date]]-Table_1[[#This Row],[Order Date]]</f>
        <v>0</v>
      </c>
      <c r="Y784" s="15">
        <v>-604.40599999999995</v>
      </c>
      <c r="Z784" s="5">
        <v>1</v>
      </c>
      <c r="AA784" s="15">
        <v>100.59</v>
      </c>
      <c r="AB784" s="5">
        <v>90710</v>
      </c>
      <c r="AC784" s="5">
        <f>IF(COUNTIF($AB$2:AB784, AB784) = 1, 1, 0)</f>
        <v>1</v>
      </c>
      <c r="AD784" s="15">
        <f>'Formated Data'!$G784-'Formated Data'!$E784</f>
        <v>125.92</v>
      </c>
      <c r="AE784" s="5" t="str" cm="1">
        <f t="array" ref="AE784">_xlfn.IFS('Formated Data'!$Q784="Central","Chris",'Formated Data'!$Q784="East","Erin",'Formated Data'!$Q784="South","Sam",'Formated Data'!$Q784="West","William")</f>
        <v>Erin</v>
      </c>
    </row>
    <row r="785" spans="1:31" ht="15.75" customHeight="1" x14ac:dyDescent="0.45">
      <c r="A785" s="5">
        <v>1036</v>
      </c>
      <c r="B785" s="5">
        <f>IF(COUNTIF($A$2:A785, A785) = 1, 1, 0)</f>
        <v>1</v>
      </c>
      <c r="C785" s="5" t="s">
        <v>2122</v>
      </c>
      <c r="D785" s="5" t="s">
        <v>123</v>
      </c>
      <c r="E785" s="6">
        <v>0.03</v>
      </c>
      <c r="F785" s="6" t="str">
        <f>IF(Table_1[[#This Row],[Discount]] &gt; 0, "After Discount", " No Discount")</f>
        <v>After Discount</v>
      </c>
      <c r="G785" s="6">
        <v>99.99</v>
      </c>
      <c r="H785" s="6">
        <v>19.989999999999998</v>
      </c>
      <c r="I785" s="5" t="s">
        <v>9</v>
      </c>
      <c r="J785" s="5" t="s">
        <v>16</v>
      </c>
      <c r="K785" s="5" t="s">
        <v>7</v>
      </c>
      <c r="L785" s="5" t="s">
        <v>15</v>
      </c>
      <c r="M785" s="5" t="s">
        <v>5</v>
      </c>
      <c r="N785" s="5" t="s">
        <v>674</v>
      </c>
      <c r="O785" s="6">
        <v>0.52</v>
      </c>
      <c r="P785" s="5" t="s">
        <v>3</v>
      </c>
      <c r="Q785" s="5" t="s">
        <v>2</v>
      </c>
      <c r="R785" s="5" t="s">
        <v>13</v>
      </c>
      <c r="S785" s="5" t="s">
        <v>1903</v>
      </c>
      <c r="T785" s="5">
        <v>43017</v>
      </c>
      <c r="U785" s="8">
        <v>42076</v>
      </c>
      <c r="V785" s="29" t="str">
        <f>TEXT(Table_1[[#This Row],[Order Date]], "DDD")</f>
        <v>Fri</v>
      </c>
      <c r="W785" s="8">
        <v>42077</v>
      </c>
      <c r="X785" s="7">
        <f>Table_1[[#This Row],[Ship Date]]-Table_1[[#This Row],[Order Date]]</f>
        <v>1</v>
      </c>
      <c r="Y785" s="15">
        <v>293.66000000000003</v>
      </c>
      <c r="Z785" s="5">
        <v>6</v>
      </c>
      <c r="AA785" s="15">
        <v>598.38</v>
      </c>
      <c r="AB785" s="5">
        <v>90710</v>
      </c>
      <c r="AC785" s="5">
        <f>IF(COUNTIF($AB$2:AB785, AB785) = 1, 1, 0)</f>
        <v>0</v>
      </c>
      <c r="AD785" s="15">
        <f>'Formated Data'!$G785-'Formated Data'!$E785</f>
        <v>99.96</v>
      </c>
      <c r="AE785" s="5" t="str" cm="1">
        <f t="array" ref="AE785">_xlfn.IFS('Formated Data'!$Q785="Central","Chris",'Formated Data'!$Q785="East","Erin",'Formated Data'!$Q785="South","Sam",'Formated Data'!$Q785="West","William")</f>
        <v>Erin</v>
      </c>
    </row>
    <row r="786" spans="1:31" ht="15.75" customHeight="1" x14ac:dyDescent="0.45">
      <c r="A786" s="5">
        <v>2468</v>
      </c>
      <c r="B786" s="5">
        <f>IF(COUNTIF($A$2:A786, A786) = 1, 1, 0)</f>
        <v>1</v>
      </c>
      <c r="C786" s="5" t="s">
        <v>1433</v>
      </c>
      <c r="D786" s="5" t="s">
        <v>123</v>
      </c>
      <c r="E786" s="6">
        <v>0.04</v>
      </c>
      <c r="F786" s="6" t="str">
        <f>IF(Table_1[[#This Row],[Discount]] &gt; 0, "After Discount", " No Discount")</f>
        <v>After Discount</v>
      </c>
      <c r="G786" s="6">
        <v>65.989999999999995</v>
      </c>
      <c r="H786" s="6">
        <v>8.99</v>
      </c>
      <c r="I786" s="5" t="s">
        <v>9</v>
      </c>
      <c r="J786" s="5" t="s">
        <v>39</v>
      </c>
      <c r="K786" s="5" t="s">
        <v>7</v>
      </c>
      <c r="L786" s="5" t="s">
        <v>6</v>
      </c>
      <c r="M786" s="5" t="s">
        <v>5</v>
      </c>
      <c r="N786" s="5" t="s">
        <v>1189</v>
      </c>
      <c r="O786" s="6">
        <v>0.55000000000000004</v>
      </c>
      <c r="P786" s="5" t="s">
        <v>3</v>
      </c>
      <c r="Q786" s="5" t="s">
        <v>21</v>
      </c>
      <c r="R786" s="5" t="s">
        <v>33</v>
      </c>
      <c r="S786" s="5" t="s">
        <v>1431</v>
      </c>
      <c r="T786" s="5">
        <v>28144</v>
      </c>
      <c r="U786" s="8">
        <v>42076</v>
      </c>
      <c r="V786" s="29" t="str">
        <f>TEXT(Table_1[[#This Row],[Order Date]], "DDD")</f>
        <v>Fri</v>
      </c>
      <c r="W786" s="8">
        <v>42077</v>
      </c>
      <c r="X786" s="7">
        <f>Table_1[[#This Row],[Ship Date]]-Table_1[[#This Row],[Order Date]]</f>
        <v>1</v>
      </c>
      <c r="Y786" s="15">
        <v>-335.041</v>
      </c>
      <c r="Z786" s="5">
        <v>13</v>
      </c>
      <c r="AA786" s="15">
        <v>724.57</v>
      </c>
      <c r="AB786" s="5">
        <v>88137</v>
      </c>
      <c r="AC786" s="5">
        <f>IF(COUNTIF($AB$2:AB786, AB786) = 1, 1, 0)</f>
        <v>1</v>
      </c>
      <c r="AD786" s="15">
        <f>'Formated Data'!$G786-'Formated Data'!$E786</f>
        <v>65.949999999999989</v>
      </c>
      <c r="AE786" s="5" t="str" cm="1">
        <f t="array" ref="AE786">_xlfn.IFS('Formated Data'!$Q786="Central","Chris",'Formated Data'!$Q786="East","Erin",'Formated Data'!$Q786="South","Sam",'Formated Data'!$Q786="West","William")</f>
        <v>Sam</v>
      </c>
    </row>
    <row r="787" spans="1:31" ht="15.75" customHeight="1" x14ac:dyDescent="0.45">
      <c r="A787" s="5">
        <v>3036</v>
      </c>
      <c r="B787" s="5">
        <f>IF(COUNTIF($A$2:A787, A787) = 1, 1, 0)</f>
        <v>0</v>
      </c>
      <c r="C787" s="5" t="s">
        <v>2121</v>
      </c>
      <c r="D787" s="5" t="s">
        <v>123</v>
      </c>
      <c r="E787" s="6">
        <v>0.08</v>
      </c>
      <c r="F787" s="6" t="str">
        <f>IF(Table_1[[#This Row],[Discount]] &gt; 0, "After Discount", " No Discount")</f>
        <v>After Discount</v>
      </c>
      <c r="G787" s="6">
        <v>178.47</v>
      </c>
      <c r="H787" s="6">
        <v>19.989999999999998</v>
      </c>
      <c r="I787" s="5" t="s">
        <v>9</v>
      </c>
      <c r="J787" s="5" t="s">
        <v>16</v>
      </c>
      <c r="K787" s="5" t="s">
        <v>24</v>
      </c>
      <c r="L787" s="5" t="s">
        <v>23</v>
      </c>
      <c r="M787" s="5" t="s">
        <v>5</v>
      </c>
      <c r="N787" s="5" t="s">
        <v>1269</v>
      </c>
      <c r="O787" s="6">
        <v>0.55000000000000004</v>
      </c>
      <c r="P787" s="5" t="s">
        <v>3</v>
      </c>
      <c r="Q787" s="5" t="s">
        <v>70</v>
      </c>
      <c r="R787" s="5" t="s">
        <v>430</v>
      </c>
      <c r="S787" s="5" t="s">
        <v>2120</v>
      </c>
      <c r="T787" s="5">
        <v>58554</v>
      </c>
      <c r="U787" s="8">
        <v>42076</v>
      </c>
      <c r="V787" s="29" t="str">
        <f>TEXT(Table_1[[#This Row],[Order Date]], "DDD")</f>
        <v>Fri</v>
      </c>
      <c r="W787" s="8">
        <v>42079</v>
      </c>
      <c r="X787" s="7">
        <f>Table_1[[#This Row],[Ship Date]]-Table_1[[#This Row],[Order Date]]</f>
        <v>3</v>
      </c>
      <c r="Y787" s="15">
        <v>2267.2199999999998</v>
      </c>
      <c r="Z787" s="5">
        <v>22</v>
      </c>
      <c r="AA787" s="15">
        <v>3802.01</v>
      </c>
      <c r="AB787" s="5">
        <v>89130</v>
      </c>
      <c r="AC787" s="5">
        <f>IF(COUNTIF($AB$2:AB787, AB787) = 1, 1, 0)</f>
        <v>1</v>
      </c>
      <c r="AD787" s="15">
        <f>'Formated Data'!$G787-'Formated Data'!$E787</f>
        <v>178.39</v>
      </c>
      <c r="AE787" s="5" t="str" cm="1">
        <f t="array" ref="AE787">_xlfn.IFS('Formated Data'!$Q787="Central","Chris",'Formated Data'!$Q787="East","Erin",'Formated Data'!$Q787="South","Sam",'Formated Data'!$Q787="West","William")</f>
        <v>Chris</v>
      </c>
    </row>
    <row r="788" spans="1:31" ht="15.75" customHeight="1" x14ac:dyDescent="0.45">
      <c r="A788" s="5">
        <v>600</v>
      </c>
      <c r="B788" s="5">
        <f>IF(COUNTIF($A$2:A788, A788) = 1, 1, 0)</f>
        <v>1</v>
      </c>
      <c r="C788" s="5" t="s">
        <v>2119</v>
      </c>
      <c r="D788" s="5" t="s">
        <v>72</v>
      </c>
      <c r="E788" s="6">
        <v>0.06</v>
      </c>
      <c r="F788" s="6" t="str">
        <f>IF(Table_1[[#This Row],[Discount]] &gt; 0, "After Discount", " No Discount")</f>
        <v>After Discount</v>
      </c>
      <c r="G788" s="6">
        <v>6.48</v>
      </c>
      <c r="H788" s="6">
        <v>7.37</v>
      </c>
      <c r="I788" s="5" t="s">
        <v>9</v>
      </c>
      <c r="J788" s="5" t="s">
        <v>39</v>
      </c>
      <c r="K788" s="5" t="s">
        <v>24</v>
      </c>
      <c r="L788" s="5" t="s">
        <v>38</v>
      </c>
      <c r="M788" s="5" t="s">
        <v>5</v>
      </c>
      <c r="N788" s="5" t="s">
        <v>1341</v>
      </c>
      <c r="O788" s="6">
        <v>0.37</v>
      </c>
      <c r="P788" s="5" t="s">
        <v>3</v>
      </c>
      <c r="Q788" s="5" t="s">
        <v>2</v>
      </c>
      <c r="R788" s="5" t="s">
        <v>81</v>
      </c>
      <c r="S788" s="5" t="s">
        <v>2118</v>
      </c>
      <c r="T788" s="5">
        <v>21136</v>
      </c>
      <c r="U788" s="8">
        <v>42076</v>
      </c>
      <c r="V788" s="29" t="str">
        <f>TEXT(Table_1[[#This Row],[Order Date]], "DDD")</f>
        <v>Fri</v>
      </c>
      <c r="W788" s="8">
        <v>42077</v>
      </c>
      <c r="X788" s="7">
        <f>Table_1[[#This Row],[Ship Date]]-Table_1[[#This Row],[Order Date]]</f>
        <v>1</v>
      </c>
      <c r="Y788" s="15">
        <v>-75.44</v>
      </c>
      <c r="Z788" s="5">
        <v>5</v>
      </c>
      <c r="AA788" s="15">
        <v>32.39</v>
      </c>
      <c r="AB788" s="5">
        <v>87579</v>
      </c>
      <c r="AC788" s="5">
        <f>IF(COUNTIF($AB$2:AB788, AB788) = 1, 1, 0)</f>
        <v>1</v>
      </c>
      <c r="AD788" s="15">
        <f>'Formated Data'!$G788-'Formated Data'!$E788</f>
        <v>6.4200000000000008</v>
      </c>
      <c r="AE788" s="5" t="str" cm="1">
        <f t="array" ref="AE788">_xlfn.IFS('Formated Data'!$Q788="Central","Chris",'Formated Data'!$Q788="East","Erin",'Formated Data'!$Q788="South","Sam",'Formated Data'!$Q788="West","William")</f>
        <v>Erin</v>
      </c>
    </row>
    <row r="789" spans="1:31" ht="15.75" customHeight="1" x14ac:dyDescent="0.45">
      <c r="A789" s="5">
        <v>2285</v>
      </c>
      <c r="B789" s="5">
        <f>IF(COUNTIF($A$2:A789, A789) = 1, 1, 0)</f>
        <v>1</v>
      </c>
      <c r="C789" s="5" t="s">
        <v>2117</v>
      </c>
      <c r="D789" s="5" t="s">
        <v>72</v>
      </c>
      <c r="E789" s="6">
        <v>0.02</v>
      </c>
      <c r="F789" s="6" t="str">
        <f>IF(Table_1[[#This Row],[Discount]] &gt; 0, "After Discount", " No Discount")</f>
        <v>After Discount</v>
      </c>
      <c r="G789" s="6">
        <v>17.7</v>
      </c>
      <c r="H789" s="6">
        <v>9.4700000000000006</v>
      </c>
      <c r="I789" s="5" t="s">
        <v>17</v>
      </c>
      <c r="J789" s="5" t="s">
        <v>39</v>
      </c>
      <c r="K789" s="5" t="s">
        <v>24</v>
      </c>
      <c r="L789" s="5" t="s">
        <v>23</v>
      </c>
      <c r="M789" s="5" t="s">
        <v>5</v>
      </c>
      <c r="N789" s="5" t="s">
        <v>190</v>
      </c>
      <c r="O789" s="6">
        <v>0.59</v>
      </c>
      <c r="P789" s="5" t="s">
        <v>3</v>
      </c>
      <c r="Q789" s="5" t="s">
        <v>21</v>
      </c>
      <c r="R789" s="5" t="s">
        <v>713</v>
      </c>
      <c r="S789" s="5" t="s">
        <v>2116</v>
      </c>
      <c r="T789" s="5">
        <v>29730</v>
      </c>
      <c r="U789" s="8">
        <v>42076</v>
      </c>
      <c r="V789" s="29" t="str">
        <f>TEXT(Table_1[[#This Row],[Order Date]], "DDD")</f>
        <v>Fri</v>
      </c>
      <c r="W789" s="8">
        <v>42078</v>
      </c>
      <c r="X789" s="7">
        <f>Table_1[[#This Row],[Ship Date]]-Table_1[[#This Row],[Order Date]]</f>
        <v>2</v>
      </c>
      <c r="Y789" s="15">
        <v>-85.022000000000006</v>
      </c>
      <c r="Z789" s="5">
        <v>21</v>
      </c>
      <c r="AA789" s="15">
        <v>374.6</v>
      </c>
      <c r="AB789" s="5">
        <v>90148</v>
      </c>
      <c r="AC789" s="5">
        <f>IF(COUNTIF($AB$2:AB789, AB789) = 1, 1, 0)</f>
        <v>1</v>
      </c>
      <c r="AD789" s="15">
        <f>'Formated Data'!$G789-'Formated Data'!$E789</f>
        <v>17.68</v>
      </c>
      <c r="AE789" s="5" t="str" cm="1">
        <f t="array" ref="AE789">_xlfn.IFS('Formated Data'!$Q789="Central","Chris",'Formated Data'!$Q789="East","Erin",'Formated Data'!$Q789="South","Sam",'Formated Data'!$Q789="West","William")</f>
        <v>Sam</v>
      </c>
    </row>
    <row r="790" spans="1:31" ht="15.75" customHeight="1" x14ac:dyDescent="0.45">
      <c r="A790" s="5">
        <v>2484</v>
      </c>
      <c r="B790" s="5">
        <f>IF(COUNTIF($A$2:A790, A790) = 1, 1, 0)</f>
        <v>1</v>
      </c>
      <c r="C790" s="5" t="s">
        <v>2115</v>
      </c>
      <c r="D790" s="5" t="s">
        <v>72</v>
      </c>
      <c r="E790" s="6">
        <v>0.05</v>
      </c>
      <c r="F790" s="6" t="str">
        <f>IF(Table_1[[#This Row],[Discount]] &gt; 0, "After Discount", " No Discount")</f>
        <v>After Discount</v>
      </c>
      <c r="G790" s="6">
        <v>6.48</v>
      </c>
      <c r="H790" s="6">
        <v>7.91</v>
      </c>
      <c r="I790" s="5" t="s">
        <v>9</v>
      </c>
      <c r="J790" s="5" t="s">
        <v>39</v>
      </c>
      <c r="K790" s="5" t="s">
        <v>24</v>
      </c>
      <c r="L790" s="5" t="s">
        <v>38</v>
      </c>
      <c r="M790" s="5" t="s">
        <v>5</v>
      </c>
      <c r="N790" s="5" t="s">
        <v>770</v>
      </c>
      <c r="O790" s="6">
        <v>0.37</v>
      </c>
      <c r="P790" s="5" t="s">
        <v>3</v>
      </c>
      <c r="Q790" s="5" t="s">
        <v>21</v>
      </c>
      <c r="R790" s="5" t="s">
        <v>75</v>
      </c>
      <c r="S790" s="5" t="s">
        <v>2113</v>
      </c>
      <c r="T790" s="5">
        <v>33881</v>
      </c>
      <c r="U790" s="8">
        <v>42076</v>
      </c>
      <c r="V790" s="29" t="str">
        <f>TEXT(Table_1[[#This Row],[Order Date]], "DDD")</f>
        <v>Fri</v>
      </c>
      <c r="W790" s="8">
        <v>42077</v>
      </c>
      <c r="X790" s="7">
        <f>Table_1[[#This Row],[Ship Date]]-Table_1[[#This Row],[Order Date]]</f>
        <v>1</v>
      </c>
      <c r="Y790" s="15">
        <v>322.12200000000001</v>
      </c>
      <c r="Z790" s="5">
        <v>16</v>
      </c>
      <c r="AA790" s="15">
        <v>109.99</v>
      </c>
      <c r="AB790" s="5">
        <v>88998</v>
      </c>
      <c r="AC790" s="5">
        <f>IF(COUNTIF($AB$2:AB790, AB790) = 1, 1, 0)</f>
        <v>1</v>
      </c>
      <c r="AD790" s="15">
        <f>'Formated Data'!$G790-'Formated Data'!$E790</f>
        <v>6.4300000000000006</v>
      </c>
      <c r="AE790" s="5" t="str" cm="1">
        <f t="array" ref="AE790">_xlfn.IFS('Formated Data'!$Q790="Central","Chris",'Formated Data'!$Q790="East","Erin",'Formated Data'!$Q790="South","Sam",'Formated Data'!$Q790="West","William")</f>
        <v>Sam</v>
      </c>
    </row>
    <row r="791" spans="1:31" ht="15.75" customHeight="1" x14ac:dyDescent="0.45">
      <c r="A791" s="5">
        <v>2484</v>
      </c>
      <c r="B791" s="5">
        <f>IF(COUNTIF($A$2:A791, A791) = 1, 1, 0)</f>
        <v>0</v>
      </c>
      <c r="C791" s="5" t="s">
        <v>2115</v>
      </c>
      <c r="D791" s="5" t="s">
        <v>72</v>
      </c>
      <c r="E791" s="6">
        <v>0.03</v>
      </c>
      <c r="F791" s="6" t="str">
        <f>IF(Table_1[[#This Row],[Discount]] &gt; 0, "After Discount", " No Discount")</f>
        <v>After Discount</v>
      </c>
      <c r="G791" s="6">
        <v>111.03</v>
      </c>
      <c r="H791" s="6">
        <v>8.64</v>
      </c>
      <c r="I791" s="5" t="s">
        <v>9</v>
      </c>
      <c r="J791" s="5" t="s">
        <v>39</v>
      </c>
      <c r="K791" s="5" t="s">
        <v>24</v>
      </c>
      <c r="L791" s="5" t="s">
        <v>23</v>
      </c>
      <c r="M791" s="5" t="s">
        <v>5</v>
      </c>
      <c r="N791" s="5" t="s">
        <v>2114</v>
      </c>
      <c r="O791" s="6">
        <v>0.78</v>
      </c>
      <c r="P791" s="5" t="s">
        <v>3</v>
      </c>
      <c r="Q791" s="5" t="s">
        <v>21</v>
      </c>
      <c r="R791" s="5" t="s">
        <v>75</v>
      </c>
      <c r="S791" s="5" t="s">
        <v>2113</v>
      </c>
      <c r="T791" s="5">
        <v>33881</v>
      </c>
      <c r="U791" s="8">
        <v>42076</v>
      </c>
      <c r="V791" s="29" t="str">
        <f>TEXT(Table_1[[#This Row],[Order Date]], "DDD")</f>
        <v>Fri</v>
      </c>
      <c r="W791" s="8">
        <v>42077</v>
      </c>
      <c r="X791" s="7">
        <f>Table_1[[#This Row],[Ship Date]]-Table_1[[#This Row],[Order Date]]</f>
        <v>1</v>
      </c>
      <c r="Y791" s="15">
        <v>366.54</v>
      </c>
      <c r="Z791" s="5">
        <v>8</v>
      </c>
      <c r="AA791" s="15">
        <v>900.12</v>
      </c>
      <c r="AB791" s="5">
        <v>88998</v>
      </c>
      <c r="AC791" s="5">
        <f>IF(COUNTIF($AB$2:AB791, AB791) = 1, 1, 0)</f>
        <v>0</v>
      </c>
      <c r="AD791" s="15">
        <f>'Formated Data'!$G791-'Formated Data'!$E791</f>
        <v>111</v>
      </c>
      <c r="AE791" s="5" t="str" cm="1">
        <f t="array" ref="AE791">_xlfn.IFS('Formated Data'!$Q791="Central","Chris",'Formated Data'!$Q791="East","Erin",'Formated Data'!$Q791="South","Sam",'Formated Data'!$Q791="West","William")</f>
        <v>Sam</v>
      </c>
    </row>
    <row r="792" spans="1:31" ht="15.75" customHeight="1" x14ac:dyDescent="0.45">
      <c r="A792" s="5">
        <v>604</v>
      </c>
      <c r="B792" s="5">
        <f>IF(COUNTIF($A$2:A792, A792) = 1, 1, 0)</f>
        <v>0</v>
      </c>
      <c r="C792" s="5" t="s">
        <v>2112</v>
      </c>
      <c r="D792" s="5" t="s">
        <v>123</v>
      </c>
      <c r="E792" s="6">
        <v>0.09</v>
      </c>
      <c r="F792" s="6" t="str">
        <f>IF(Table_1[[#This Row],[Discount]] &gt; 0, "After Discount", " No Discount")</f>
        <v>After Discount</v>
      </c>
      <c r="G792" s="6">
        <v>154.13</v>
      </c>
      <c r="H792" s="6">
        <v>69</v>
      </c>
      <c r="I792" s="5" t="s">
        <v>17</v>
      </c>
      <c r="J792" s="5" t="s">
        <v>39</v>
      </c>
      <c r="K792" s="5" t="s">
        <v>29</v>
      </c>
      <c r="L792" s="5" t="s">
        <v>165</v>
      </c>
      <c r="M792" s="5" t="s">
        <v>42</v>
      </c>
      <c r="N792" s="5" t="s">
        <v>2073</v>
      </c>
      <c r="O792" s="6">
        <v>0.68</v>
      </c>
      <c r="P792" s="5" t="s">
        <v>3</v>
      </c>
      <c r="Q792" s="5" t="s">
        <v>48</v>
      </c>
      <c r="R792" s="5" t="s">
        <v>54</v>
      </c>
      <c r="S792" s="5" t="s">
        <v>62</v>
      </c>
      <c r="T792" s="5">
        <v>90045</v>
      </c>
      <c r="U792" s="8">
        <v>42077</v>
      </c>
      <c r="V792" s="29" t="str">
        <f>TEXT(Table_1[[#This Row],[Order Date]], "DDD")</f>
        <v>Sat</v>
      </c>
      <c r="W792" s="8">
        <v>42078</v>
      </c>
      <c r="X792" s="7">
        <f>Table_1[[#This Row],[Ship Date]]-Table_1[[#This Row],[Order Date]]</f>
        <v>1</v>
      </c>
      <c r="Y792" s="15">
        <v>-1763.7476999999999</v>
      </c>
      <c r="Z792" s="5">
        <v>38</v>
      </c>
      <c r="AA792" s="15">
        <v>5679.59</v>
      </c>
      <c r="AB792" s="5">
        <v>28647</v>
      </c>
      <c r="AC792" s="5">
        <f>IF(COUNTIF($AB$2:AB792, AB792) = 1, 1, 0)</f>
        <v>1</v>
      </c>
      <c r="AD792" s="15">
        <f>'Formated Data'!$G792-'Formated Data'!$E792</f>
        <v>154.04</v>
      </c>
      <c r="AE792" s="5" t="str" cm="1">
        <f t="array" ref="AE792">_xlfn.IFS('Formated Data'!$Q792="Central","Chris",'Formated Data'!$Q792="East","Erin",'Formated Data'!$Q792="South","Sam",'Formated Data'!$Q792="West","William")</f>
        <v>William</v>
      </c>
    </row>
    <row r="793" spans="1:31" ht="15.75" customHeight="1" x14ac:dyDescent="0.45">
      <c r="A793" s="5">
        <v>605</v>
      </c>
      <c r="B793" s="5">
        <f>IF(COUNTIF($A$2:A793, A793) = 1, 1, 0)</f>
        <v>1</v>
      </c>
      <c r="C793" s="5" t="s">
        <v>2111</v>
      </c>
      <c r="D793" s="5" t="s">
        <v>123</v>
      </c>
      <c r="E793" s="6">
        <v>0.09</v>
      </c>
      <c r="F793" s="6" t="str">
        <f>IF(Table_1[[#This Row],[Discount]] &gt; 0, "After Discount", " No Discount")</f>
        <v>After Discount</v>
      </c>
      <c r="G793" s="6">
        <v>154.13</v>
      </c>
      <c r="H793" s="6">
        <v>69</v>
      </c>
      <c r="I793" s="5" t="s">
        <v>17</v>
      </c>
      <c r="J793" s="5" t="s">
        <v>39</v>
      </c>
      <c r="K793" s="5" t="s">
        <v>29</v>
      </c>
      <c r="L793" s="5" t="s">
        <v>165</v>
      </c>
      <c r="M793" s="5" t="s">
        <v>42</v>
      </c>
      <c r="N793" s="5" t="s">
        <v>2073</v>
      </c>
      <c r="O793" s="6">
        <v>0.68</v>
      </c>
      <c r="P793" s="5" t="s">
        <v>3</v>
      </c>
      <c r="Q793" s="5" t="s">
        <v>2</v>
      </c>
      <c r="R793" s="5" t="s">
        <v>1</v>
      </c>
      <c r="S793" s="5" t="s">
        <v>2110</v>
      </c>
      <c r="T793" s="5">
        <v>11795</v>
      </c>
      <c r="U793" s="8">
        <v>42077</v>
      </c>
      <c r="V793" s="29" t="str">
        <f>TEXT(Table_1[[#This Row],[Order Date]], "DDD")</f>
        <v>Sat</v>
      </c>
      <c r="W793" s="8">
        <v>42078</v>
      </c>
      <c r="X793" s="7">
        <f>Table_1[[#This Row],[Ship Date]]-Table_1[[#This Row],[Order Date]]</f>
        <v>1</v>
      </c>
      <c r="Y793" s="15">
        <v>-1763.7476999999999</v>
      </c>
      <c r="Z793" s="5">
        <v>10</v>
      </c>
      <c r="AA793" s="15">
        <v>1494.63</v>
      </c>
      <c r="AB793" s="5">
        <v>91144</v>
      </c>
      <c r="AC793" s="5">
        <f>IF(COUNTIF($AB$2:AB793, AB793) = 1, 1, 0)</f>
        <v>1</v>
      </c>
      <c r="AD793" s="15">
        <f>'Formated Data'!$G793-'Formated Data'!$E793</f>
        <v>154.04</v>
      </c>
      <c r="AE793" s="5" t="str" cm="1">
        <f t="array" ref="AE793">_xlfn.IFS('Formated Data'!$Q793="Central","Chris",'Formated Data'!$Q793="East","Erin",'Formated Data'!$Q793="South","Sam",'Formated Data'!$Q793="West","William")</f>
        <v>Erin</v>
      </c>
    </row>
    <row r="794" spans="1:31" ht="15.75" customHeight="1" x14ac:dyDescent="0.45">
      <c r="A794" s="5">
        <v>994</v>
      </c>
      <c r="B794" s="5">
        <f>IF(COUNTIF($A$2:A794, A794) = 1, 1, 0)</f>
        <v>1</v>
      </c>
      <c r="C794" s="5" t="s">
        <v>2109</v>
      </c>
      <c r="D794" s="5" t="s">
        <v>56</v>
      </c>
      <c r="E794" s="6">
        <v>0.1</v>
      </c>
      <c r="F794" s="6" t="str">
        <f>IF(Table_1[[#This Row],[Discount]] &gt; 0, "After Discount", " No Discount")</f>
        <v>After Discount</v>
      </c>
      <c r="G794" s="6">
        <v>400.98</v>
      </c>
      <c r="H794" s="6">
        <v>76.37</v>
      </c>
      <c r="I794" s="5" t="s">
        <v>119</v>
      </c>
      <c r="J794" s="5" t="s">
        <v>51</v>
      </c>
      <c r="K794" s="5" t="s">
        <v>29</v>
      </c>
      <c r="L794" s="5" t="s">
        <v>165</v>
      </c>
      <c r="M794" s="5" t="s">
        <v>117</v>
      </c>
      <c r="N794" s="5" t="s">
        <v>2108</v>
      </c>
      <c r="O794" s="6">
        <v>0.6</v>
      </c>
      <c r="P794" s="5" t="s">
        <v>3</v>
      </c>
      <c r="Q794" s="5" t="s">
        <v>2</v>
      </c>
      <c r="R794" s="5" t="s">
        <v>244</v>
      </c>
      <c r="S794" s="5" t="s">
        <v>1038</v>
      </c>
      <c r="T794" s="5">
        <v>4073</v>
      </c>
      <c r="U794" s="8">
        <v>42077</v>
      </c>
      <c r="V794" s="29" t="str">
        <f>TEXT(Table_1[[#This Row],[Order Date]], "DDD")</f>
        <v>Sat</v>
      </c>
      <c r="W794" s="8">
        <v>42078</v>
      </c>
      <c r="X794" s="7">
        <f>Table_1[[#This Row],[Ship Date]]-Table_1[[#This Row],[Order Date]]</f>
        <v>1</v>
      </c>
      <c r="Y794" s="15">
        <v>-969.04836599999999</v>
      </c>
      <c r="Z794" s="5">
        <v>2</v>
      </c>
      <c r="AA794" s="15">
        <v>810.47</v>
      </c>
      <c r="AB794" s="5">
        <v>89433</v>
      </c>
      <c r="AC794" s="5">
        <f>IF(COUNTIF($AB$2:AB794, AB794) = 1, 1, 0)</f>
        <v>1</v>
      </c>
      <c r="AD794" s="15">
        <f>'Formated Data'!$G794-'Formated Data'!$E794</f>
        <v>400.88</v>
      </c>
      <c r="AE794" s="5" t="str" cm="1">
        <f t="array" ref="AE794">_xlfn.IFS('Formated Data'!$Q794="Central","Chris",'Formated Data'!$Q794="East","Erin",'Formated Data'!$Q794="South","Sam",'Formated Data'!$Q794="West","William")</f>
        <v>Erin</v>
      </c>
    </row>
    <row r="795" spans="1:31" ht="15.75" customHeight="1" x14ac:dyDescent="0.45">
      <c r="A795" s="5">
        <v>999</v>
      </c>
      <c r="B795" s="5">
        <f>IF(COUNTIF($A$2:A795, A795) = 1, 1, 0)</f>
        <v>1</v>
      </c>
      <c r="C795" s="5" t="s">
        <v>2107</v>
      </c>
      <c r="D795" s="5" t="s">
        <v>56</v>
      </c>
      <c r="E795" s="6">
        <v>0.08</v>
      </c>
      <c r="F795" s="6" t="str">
        <f>IF(Table_1[[#This Row],[Discount]] &gt; 0, "After Discount", " No Discount")</f>
        <v>After Discount</v>
      </c>
      <c r="G795" s="6">
        <v>45.19</v>
      </c>
      <c r="H795" s="6">
        <v>1.99</v>
      </c>
      <c r="I795" s="5" t="s">
        <v>9</v>
      </c>
      <c r="J795" s="5" t="s">
        <v>51</v>
      </c>
      <c r="K795" s="5" t="s">
        <v>7</v>
      </c>
      <c r="L795" s="5" t="s">
        <v>15</v>
      </c>
      <c r="M795" s="5" t="s">
        <v>50</v>
      </c>
      <c r="N795" s="5" t="s">
        <v>2106</v>
      </c>
      <c r="O795" s="6">
        <v>0.55000000000000004</v>
      </c>
      <c r="P795" s="5" t="s">
        <v>3</v>
      </c>
      <c r="Q795" s="5" t="s">
        <v>2</v>
      </c>
      <c r="R795" s="5" t="s">
        <v>236</v>
      </c>
      <c r="S795" s="5" t="s">
        <v>2105</v>
      </c>
      <c r="T795" s="5">
        <v>7450</v>
      </c>
      <c r="U795" s="8">
        <v>42077</v>
      </c>
      <c r="V795" s="29" t="str">
        <f>TEXT(Table_1[[#This Row],[Order Date]], "DDD")</f>
        <v>Sat</v>
      </c>
      <c r="W795" s="8">
        <v>42078</v>
      </c>
      <c r="X795" s="7">
        <f>Table_1[[#This Row],[Ship Date]]-Table_1[[#This Row],[Order Date]]</f>
        <v>1</v>
      </c>
      <c r="Y795" s="15">
        <v>-71.83</v>
      </c>
      <c r="Z795" s="5">
        <v>3</v>
      </c>
      <c r="AA795" s="15">
        <v>127.22</v>
      </c>
      <c r="AB795" s="5">
        <v>89433</v>
      </c>
      <c r="AC795" s="5">
        <f>IF(COUNTIF($AB$2:AB795, AB795) = 1, 1, 0)</f>
        <v>0</v>
      </c>
      <c r="AD795" s="15">
        <f>'Formated Data'!$G795-'Formated Data'!$E795</f>
        <v>45.11</v>
      </c>
      <c r="AE795" s="5" t="str" cm="1">
        <f t="array" ref="AE795">_xlfn.IFS('Formated Data'!$Q795="Central","Chris",'Formated Data'!$Q795="East","Erin",'Formated Data'!$Q795="South","Sam",'Formated Data'!$Q795="West","William")</f>
        <v>Erin</v>
      </c>
    </row>
    <row r="796" spans="1:31" ht="15.75" customHeight="1" x14ac:dyDescent="0.45">
      <c r="A796" s="5">
        <v>1000</v>
      </c>
      <c r="B796" s="5">
        <f>IF(COUNTIF($A$2:A796, A796) = 1, 1, 0)</f>
        <v>1</v>
      </c>
      <c r="C796" s="5" t="s">
        <v>2104</v>
      </c>
      <c r="D796" s="5" t="s">
        <v>56</v>
      </c>
      <c r="E796" s="6">
        <v>0.03</v>
      </c>
      <c r="F796" s="6" t="str">
        <f>IF(Table_1[[#This Row],[Discount]] &gt; 0, "After Discount", " No Discount")</f>
        <v>After Discount</v>
      </c>
      <c r="G796" s="6">
        <v>33.979999999999997</v>
      </c>
      <c r="H796" s="6">
        <v>19.989999999999998</v>
      </c>
      <c r="I796" s="5" t="s">
        <v>9</v>
      </c>
      <c r="J796" s="5" t="s">
        <v>51</v>
      </c>
      <c r="K796" s="5" t="s">
        <v>29</v>
      </c>
      <c r="L796" s="5" t="s">
        <v>28</v>
      </c>
      <c r="M796" s="5" t="s">
        <v>5</v>
      </c>
      <c r="N796" s="5" t="s">
        <v>2103</v>
      </c>
      <c r="O796" s="6">
        <v>0.55000000000000004</v>
      </c>
      <c r="P796" s="5" t="s">
        <v>3</v>
      </c>
      <c r="Q796" s="5" t="s">
        <v>2</v>
      </c>
      <c r="R796" s="5" t="s">
        <v>638</v>
      </c>
      <c r="S796" s="5" t="s">
        <v>1271</v>
      </c>
      <c r="T796" s="5">
        <v>5201</v>
      </c>
      <c r="U796" s="8">
        <v>42077</v>
      </c>
      <c r="V796" s="29" t="str">
        <f>TEXT(Table_1[[#This Row],[Order Date]], "DDD")</f>
        <v>Sat</v>
      </c>
      <c r="W796" s="8">
        <v>42078</v>
      </c>
      <c r="X796" s="7">
        <f>Table_1[[#This Row],[Ship Date]]-Table_1[[#This Row],[Order Date]]</f>
        <v>1</v>
      </c>
      <c r="Y796" s="15">
        <v>-0.74</v>
      </c>
      <c r="Z796" s="5">
        <v>12</v>
      </c>
      <c r="AA796" s="15">
        <v>432.44</v>
      </c>
      <c r="AB796" s="5">
        <v>89433</v>
      </c>
      <c r="AC796" s="5">
        <f>IF(COUNTIF($AB$2:AB796, AB796) = 1, 1, 0)</f>
        <v>0</v>
      </c>
      <c r="AD796" s="15">
        <f>'Formated Data'!$G796-'Formated Data'!$E796</f>
        <v>33.949999999999996</v>
      </c>
      <c r="AE796" s="5" t="str" cm="1">
        <f t="array" ref="AE796">_xlfn.IFS('Formated Data'!$Q796="Central","Chris",'Formated Data'!$Q796="East","Erin",'Formated Data'!$Q796="South","Sam",'Formated Data'!$Q796="West","William")</f>
        <v>Erin</v>
      </c>
    </row>
    <row r="797" spans="1:31" ht="15.75" customHeight="1" x14ac:dyDescent="0.45">
      <c r="A797" s="5">
        <v>2345</v>
      </c>
      <c r="B797" s="5">
        <f>IF(COUNTIF($A$2:A797, A797) = 1, 1, 0)</f>
        <v>1</v>
      </c>
      <c r="C797" s="5" t="s">
        <v>2101</v>
      </c>
      <c r="D797" s="5" t="s">
        <v>72</v>
      </c>
      <c r="E797" s="6">
        <v>7.0000000000000007E-2</v>
      </c>
      <c r="F797" s="6" t="str">
        <f>IF(Table_1[[#This Row],[Discount]] &gt; 0, "After Discount", " No Discount")</f>
        <v>After Discount</v>
      </c>
      <c r="G797" s="6">
        <v>200.98</v>
      </c>
      <c r="H797" s="6">
        <v>23.76</v>
      </c>
      <c r="I797" s="5" t="s">
        <v>119</v>
      </c>
      <c r="J797" s="5" t="s">
        <v>39</v>
      </c>
      <c r="K797" s="5" t="s">
        <v>29</v>
      </c>
      <c r="L797" s="5" t="s">
        <v>153</v>
      </c>
      <c r="M797" s="5" t="s">
        <v>152</v>
      </c>
      <c r="N797" s="5" t="s">
        <v>2102</v>
      </c>
      <c r="O797" s="6">
        <v>0.57999999999999996</v>
      </c>
      <c r="P797" s="5" t="s">
        <v>3</v>
      </c>
      <c r="Q797" s="5" t="s">
        <v>21</v>
      </c>
      <c r="R797" s="5" t="s">
        <v>365</v>
      </c>
      <c r="S797" s="5" t="s">
        <v>1409</v>
      </c>
      <c r="T797" s="5">
        <v>42003</v>
      </c>
      <c r="U797" s="8">
        <v>42077</v>
      </c>
      <c r="V797" s="29" t="str">
        <f>TEXT(Table_1[[#This Row],[Order Date]], "DDD")</f>
        <v>Sat</v>
      </c>
      <c r="W797" s="8">
        <v>42078</v>
      </c>
      <c r="X797" s="7">
        <f>Table_1[[#This Row],[Ship Date]]-Table_1[[#This Row],[Order Date]]</f>
        <v>1</v>
      </c>
      <c r="Y797" s="15">
        <v>-132.42599999999999</v>
      </c>
      <c r="Z797" s="5">
        <v>9</v>
      </c>
      <c r="AA797" s="15">
        <v>1805.9</v>
      </c>
      <c r="AB797" s="5">
        <v>89504</v>
      </c>
      <c r="AC797" s="5">
        <f>IF(COUNTIF($AB$2:AB797, AB797) = 1, 1, 0)</f>
        <v>1</v>
      </c>
      <c r="AD797" s="15">
        <f>'Formated Data'!$G797-'Formated Data'!$E797</f>
        <v>200.91</v>
      </c>
      <c r="AE797" s="5" t="str" cm="1">
        <f t="array" ref="AE797">_xlfn.IFS('Formated Data'!$Q797="Central","Chris",'Formated Data'!$Q797="East","Erin",'Formated Data'!$Q797="South","Sam",'Formated Data'!$Q797="West","William")</f>
        <v>Sam</v>
      </c>
    </row>
    <row r="798" spans="1:31" ht="15.75" customHeight="1" x14ac:dyDescent="0.45">
      <c r="A798" s="5">
        <v>2345</v>
      </c>
      <c r="B798" s="5">
        <f>IF(COUNTIF($A$2:A798, A798) = 1, 1, 0)</f>
        <v>0</v>
      </c>
      <c r="C798" s="5" t="s">
        <v>2101</v>
      </c>
      <c r="D798" s="5" t="s">
        <v>72</v>
      </c>
      <c r="E798" s="6">
        <v>0.02</v>
      </c>
      <c r="F798" s="6" t="str">
        <f>IF(Table_1[[#This Row],[Discount]] &gt; 0, "After Discount", " No Discount")</f>
        <v>After Discount</v>
      </c>
      <c r="G798" s="6">
        <v>179.29</v>
      </c>
      <c r="H798" s="6">
        <v>29.21</v>
      </c>
      <c r="I798" s="5" t="s">
        <v>119</v>
      </c>
      <c r="J798" s="5" t="s">
        <v>39</v>
      </c>
      <c r="K798" s="5" t="s">
        <v>29</v>
      </c>
      <c r="L798" s="5" t="s">
        <v>165</v>
      </c>
      <c r="M798" s="5" t="s">
        <v>117</v>
      </c>
      <c r="N798" s="5" t="s">
        <v>231</v>
      </c>
      <c r="O798" s="6">
        <v>0.76</v>
      </c>
      <c r="P798" s="5" t="s">
        <v>3</v>
      </c>
      <c r="Q798" s="5" t="s">
        <v>21</v>
      </c>
      <c r="R798" s="5" t="s">
        <v>365</v>
      </c>
      <c r="S798" s="5" t="s">
        <v>1409</v>
      </c>
      <c r="T798" s="5">
        <v>42003</v>
      </c>
      <c r="U798" s="8">
        <v>42077</v>
      </c>
      <c r="V798" s="29" t="str">
        <f>TEXT(Table_1[[#This Row],[Order Date]], "DDD")</f>
        <v>Sat</v>
      </c>
      <c r="W798" s="8">
        <v>42077</v>
      </c>
      <c r="X798" s="7">
        <f>Table_1[[#This Row],[Ship Date]]-Table_1[[#This Row],[Order Date]]</f>
        <v>0</v>
      </c>
      <c r="Y798" s="15">
        <v>-411.23599999999999</v>
      </c>
      <c r="Z798" s="5">
        <v>2</v>
      </c>
      <c r="AA798" s="15">
        <v>311.41000000000003</v>
      </c>
      <c r="AB798" s="5">
        <v>89504</v>
      </c>
      <c r="AC798" s="5">
        <f>IF(COUNTIF($AB$2:AB798, AB798) = 1, 1, 0)</f>
        <v>0</v>
      </c>
      <c r="AD798" s="15">
        <f>'Formated Data'!$G798-'Formated Data'!$E798</f>
        <v>179.26999999999998</v>
      </c>
      <c r="AE798" s="5" t="str" cm="1">
        <f t="array" ref="AE798">_xlfn.IFS('Formated Data'!$Q798="Central","Chris",'Formated Data'!$Q798="East","Erin",'Formated Data'!$Q798="South","Sam",'Formated Data'!$Q798="West","William")</f>
        <v>Sam</v>
      </c>
    </row>
    <row r="799" spans="1:31" ht="15.75" customHeight="1" x14ac:dyDescent="0.45">
      <c r="A799" s="5">
        <v>2417</v>
      </c>
      <c r="B799" s="5">
        <f>IF(COUNTIF($A$2:A799, A799) = 1, 1, 0)</f>
        <v>1</v>
      </c>
      <c r="C799" s="5" t="s">
        <v>2100</v>
      </c>
      <c r="D799" s="5" t="s">
        <v>72</v>
      </c>
      <c r="E799" s="6">
        <v>0</v>
      </c>
      <c r="F799" s="6" t="str">
        <f>IF(Table_1[[#This Row],[Discount]] &gt; 0, "After Discount", " No Discount")</f>
        <v xml:space="preserve"> No Discount</v>
      </c>
      <c r="G799" s="6">
        <v>65.989999999999995</v>
      </c>
      <c r="H799" s="6">
        <v>3.99</v>
      </c>
      <c r="I799" s="5" t="s">
        <v>9</v>
      </c>
      <c r="J799" s="5" t="s">
        <v>8</v>
      </c>
      <c r="K799" s="5" t="s">
        <v>7</v>
      </c>
      <c r="L799" s="5" t="s">
        <v>6</v>
      </c>
      <c r="M799" s="5" t="s">
        <v>5</v>
      </c>
      <c r="N799" s="5" t="s">
        <v>136</v>
      </c>
      <c r="O799" s="6">
        <v>0.59</v>
      </c>
      <c r="P799" s="5" t="s">
        <v>3</v>
      </c>
      <c r="Q799" s="5" t="s">
        <v>21</v>
      </c>
      <c r="R799" s="5" t="s">
        <v>20</v>
      </c>
      <c r="S799" s="5" t="s">
        <v>1385</v>
      </c>
      <c r="T799" s="5">
        <v>22124</v>
      </c>
      <c r="U799" s="8">
        <v>42077</v>
      </c>
      <c r="V799" s="29" t="str">
        <f>TEXT(Table_1[[#This Row],[Order Date]], "DDD")</f>
        <v>Sat</v>
      </c>
      <c r="W799" s="8">
        <v>42078</v>
      </c>
      <c r="X799" s="7">
        <f>Table_1[[#This Row],[Ship Date]]-Table_1[[#This Row],[Order Date]]</f>
        <v>1</v>
      </c>
      <c r="Y799" s="15">
        <v>-60.564</v>
      </c>
      <c r="Z799" s="5">
        <v>13</v>
      </c>
      <c r="AA799" s="15">
        <v>765.65</v>
      </c>
      <c r="AB799" s="5">
        <v>86754</v>
      </c>
      <c r="AC799" s="5">
        <f>IF(COUNTIF($AB$2:AB799, AB799) = 1, 1, 0)</f>
        <v>1</v>
      </c>
      <c r="AD799" s="15">
        <f>'Formated Data'!$G799-'Formated Data'!$E799</f>
        <v>65.989999999999995</v>
      </c>
      <c r="AE799" s="5" t="str" cm="1">
        <f t="array" ref="AE799">_xlfn.IFS('Formated Data'!$Q799="Central","Chris",'Formated Data'!$Q799="East","Erin",'Formated Data'!$Q799="South","Sam",'Formated Data'!$Q799="West","William")</f>
        <v>Sam</v>
      </c>
    </row>
    <row r="800" spans="1:31" ht="15.75" customHeight="1" x14ac:dyDescent="0.45">
      <c r="A800" s="5">
        <v>3279</v>
      </c>
      <c r="B800" s="5">
        <f>IF(COUNTIF($A$2:A800, A800) = 1, 1, 0)</f>
        <v>1</v>
      </c>
      <c r="C800" s="5" t="s">
        <v>1737</v>
      </c>
      <c r="D800" s="5" t="s">
        <v>72</v>
      </c>
      <c r="E800" s="6">
        <v>0.01</v>
      </c>
      <c r="F800" s="6" t="str">
        <f>IF(Table_1[[#This Row],[Discount]] &gt; 0, "After Discount", " No Discount")</f>
        <v>After Discount</v>
      </c>
      <c r="G800" s="6">
        <v>45.99</v>
      </c>
      <c r="H800" s="6">
        <v>4.99</v>
      </c>
      <c r="I800" s="5" t="s">
        <v>9</v>
      </c>
      <c r="J800" s="5" t="s">
        <v>16</v>
      </c>
      <c r="K800" s="5" t="s">
        <v>7</v>
      </c>
      <c r="L800" s="5" t="s">
        <v>6</v>
      </c>
      <c r="M800" s="5" t="s">
        <v>5</v>
      </c>
      <c r="N800" s="5" t="s">
        <v>2099</v>
      </c>
      <c r="O800" s="6">
        <v>0.56000000000000005</v>
      </c>
      <c r="P800" s="5" t="s">
        <v>3</v>
      </c>
      <c r="Q800" s="5" t="s">
        <v>21</v>
      </c>
      <c r="R800" s="5" t="s">
        <v>713</v>
      </c>
      <c r="S800" s="5" t="s">
        <v>620</v>
      </c>
      <c r="T800" s="5">
        <v>29203</v>
      </c>
      <c r="U800" s="8">
        <v>42077</v>
      </c>
      <c r="V800" s="29" t="str">
        <f>TEXT(Table_1[[#This Row],[Order Date]], "DDD")</f>
        <v>Sat</v>
      </c>
      <c r="W800" s="8">
        <v>42079</v>
      </c>
      <c r="X800" s="7">
        <f>Table_1[[#This Row],[Ship Date]]-Table_1[[#This Row],[Order Date]]</f>
        <v>2</v>
      </c>
      <c r="Y800" s="15">
        <v>24.018000000000001</v>
      </c>
      <c r="Z800" s="5">
        <v>3</v>
      </c>
      <c r="AA800" s="15">
        <v>125.19</v>
      </c>
      <c r="AB800" s="5">
        <v>90767</v>
      </c>
      <c r="AC800" s="5">
        <f>IF(COUNTIF($AB$2:AB800, AB800) = 1, 1, 0)</f>
        <v>1</v>
      </c>
      <c r="AD800" s="15">
        <f>'Formated Data'!$G800-'Formated Data'!$E800</f>
        <v>45.980000000000004</v>
      </c>
      <c r="AE800" s="5" t="str" cm="1">
        <f t="array" ref="AE800">_xlfn.IFS('Formated Data'!$Q800="Central","Chris",'Formated Data'!$Q800="East","Erin",'Formated Data'!$Q800="South","Sam",'Formated Data'!$Q800="West","William")</f>
        <v>Sam</v>
      </c>
    </row>
    <row r="801" spans="1:31" ht="15.75" customHeight="1" x14ac:dyDescent="0.45">
      <c r="A801" s="5">
        <v>373</v>
      </c>
      <c r="B801" s="5">
        <f>IF(COUNTIF($A$2:A801, A801) = 1, 1, 0)</f>
        <v>1</v>
      </c>
      <c r="C801" s="5" t="s">
        <v>2098</v>
      </c>
      <c r="D801" s="5" t="s">
        <v>10</v>
      </c>
      <c r="E801" s="6">
        <v>0.02</v>
      </c>
      <c r="F801" s="6" t="str">
        <f>IF(Table_1[[#This Row],[Discount]] &gt; 0, "After Discount", " No Discount")</f>
        <v>After Discount</v>
      </c>
      <c r="G801" s="6">
        <v>200.98</v>
      </c>
      <c r="H801" s="6">
        <v>55.96</v>
      </c>
      <c r="I801" s="5" t="s">
        <v>119</v>
      </c>
      <c r="J801" s="5" t="s">
        <v>51</v>
      </c>
      <c r="K801" s="5" t="s">
        <v>29</v>
      </c>
      <c r="L801" s="5" t="s">
        <v>130</v>
      </c>
      <c r="M801" s="5" t="s">
        <v>117</v>
      </c>
      <c r="N801" s="5" t="s">
        <v>229</v>
      </c>
      <c r="O801" s="6">
        <v>0.75</v>
      </c>
      <c r="P801" s="5" t="s">
        <v>3</v>
      </c>
      <c r="Q801" s="5" t="s">
        <v>70</v>
      </c>
      <c r="R801" s="5" t="s">
        <v>160</v>
      </c>
      <c r="S801" s="5" t="s">
        <v>1813</v>
      </c>
      <c r="T801" s="5">
        <v>48234</v>
      </c>
      <c r="U801" s="8">
        <v>42077</v>
      </c>
      <c r="V801" s="29" t="str">
        <f>TEXT(Table_1[[#This Row],[Order Date]], "DDD")</f>
        <v>Sat</v>
      </c>
      <c r="W801" s="8">
        <v>42079</v>
      </c>
      <c r="X801" s="7">
        <f>Table_1[[#This Row],[Ship Date]]-Table_1[[#This Row],[Order Date]]</f>
        <v>2</v>
      </c>
      <c r="Y801" s="15">
        <v>-163.63</v>
      </c>
      <c r="Z801" s="5">
        <v>45</v>
      </c>
      <c r="AA801" s="15">
        <v>9539.6</v>
      </c>
      <c r="AB801" s="5">
        <v>24193</v>
      </c>
      <c r="AC801" s="5">
        <f>IF(COUNTIF($AB$2:AB801, AB801) = 1, 1, 0)</f>
        <v>1</v>
      </c>
      <c r="AD801" s="15">
        <f>'Formated Data'!$G801-'Formated Data'!$E801</f>
        <v>200.95999999999998</v>
      </c>
      <c r="AE801" s="5" t="str" cm="1">
        <f t="array" ref="AE801">_xlfn.IFS('Formated Data'!$Q801="Central","Chris",'Formated Data'!$Q801="East","Erin",'Formated Data'!$Q801="South","Sam",'Formated Data'!$Q801="West","William")</f>
        <v>Chris</v>
      </c>
    </row>
    <row r="802" spans="1:31" ht="15.75" customHeight="1" x14ac:dyDescent="0.45">
      <c r="A802" s="5">
        <v>373</v>
      </c>
      <c r="B802" s="5">
        <f>IF(COUNTIF($A$2:A802, A802) = 1, 1, 0)</f>
        <v>0</v>
      </c>
      <c r="C802" s="5" t="s">
        <v>2098</v>
      </c>
      <c r="D802" s="5" t="s">
        <v>10</v>
      </c>
      <c r="E802" s="6">
        <v>0.02</v>
      </c>
      <c r="F802" s="6" t="str">
        <f>IF(Table_1[[#This Row],[Discount]] &gt; 0, "After Discount", " No Discount")</f>
        <v>After Discount</v>
      </c>
      <c r="G802" s="6">
        <v>4.28</v>
      </c>
      <c r="H802" s="6">
        <v>5.17</v>
      </c>
      <c r="I802" s="5" t="s">
        <v>9</v>
      </c>
      <c r="J802" s="5" t="s">
        <v>51</v>
      </c>
      <c r="K802" s="5" t="s">
        <v>24</v>
      </c>
      <c r="L802" s="5" t="s">
        <v>38</v>
      </c>
      <c r="M802" s="5" t="s">
        <v>5</v>
      </c>
      <c r="N802" s="5" t="s">
        <v>2096</v>
      </c>
      <c r="O802" s="6">
        <v>0.4</v>
      </c>
      <c r="P802" s="5" t="s">
        <v>3</v>
      </c>
      <c r="Q802" s="5" t="s">
        <v>70</v>
      </c>
      <c r="R802" s="5" t="s">
        <v>160</v>
      </c>
      <c r="S802" s="5" t="s">
        <v>1813</v>
      </c>
      <c r="T802" s="5">
        <v>48234</v>
      </c>
      <c r="U802" s="8">
        <v>42077</v>
      </c>
      <c r="V802" s="29" t="str">
        <f>TEXT(Table_1[[#This Row],[Order Date]], "DDD")</f>
        <v>Sat</v>
      </c>
      <c r="W802" s="8">
        <v>42078</v>
      </c>
      <c r="X802" s="7">
        <f>Table_1[[#This Row],[Ship Date]]-Table_1[[#This Row],[Order Date]]</f>
        <v>1</v>
      </c>
      <c r="Y802" s="15">
        <v>-63.87</v>
      </c>
      <c r="Z802" s="5">
        <v>24</v>
      </c>
      <c r="AA802" s="15">
        <v>109.86</v>
      </c>
      <c r="AB802" s="5">
        <v>24193</v>
      </c>
      <c r="AC802" s="5">
        <f>IF(COUNTIF($AB$2:AB802, AB802) = 1, 1, 0)</f>
        <v>0</v>
      </c>
      <c r="AD802" s="15">
        <f>'Formated Data'!$G802-'Formated Data'!$E802</f>
        <v>4.2600000000000007</v>
      </c>
      <c r="AE802" s="5" t="str" cm="1">
        <f t="array" ref="AE802">_xlfn.IFS('Formated Data'!$Q802="Central","Chris",'Formated Data'!$Q802="East","Erin",'Formated Data'!$Q802="South","Sam",'Formated Data'!$Q802="West","William")</f>
        <v>Chris</v>
      </c>
    </row>
    <row r="803" spans="1:31" ht="15.75" customHeight="1" x14ac:dyDescent="0.45">
      <c r="A803" s="5">
        <v>373</v>
      </c>
      <c r="B803" s="5">
        <f>IF(COUNTIF($A$2:A803, A803) = 1, 1, 0)</f>
        <v>0</v>
      </c>
      <c r="C803" s="5" t="s">
        <v>2098</v>
      </c>
      <c r="D803" s="5" t="s">
        <v>10</v>
      </c>
      <c r="E803" s="6">
        <v>0.04</v>
      </c>
      <c r="F803" s="6" t="str">
        <f>IF(Table_1[[#This Row],[Discount]] &gt; 0, "After Discount", " No Discount")</f>
        <v>After Discount</v>
      </c>
      <c r="G803" s="6">
        <v>85.99</v>
      </c>
      <c r="H803" s="6">
        <v>0.99</v>
      </c>
      <c r="I803" s="5" t="s">
        <v>9</v>
      </c>
      <c r="J803" s="5" t="s">
        <v>51</v>
      </c>
      <c r="K803" s="5" t="s">
        <v>7</v>
      </c>
      <c r="L803" s="5" t="s">
        <v>6</v>
      </c>
      <c r="M803" s="5" t="s">
        <v>37</v>
      </c>
      <c r="N803" s="5" t="s">
        <v>463</v>
      </c>
      <c r="O803" s="6">
        <v>0.85</v>
      </c>
      <c r="P803" s="5" t="s">
        <v>3</v>
      </c>
      <c r="Q803" s="5" t="s">
        <v>70</v>
      </c>
      <c r="R803" s="5" t="s">
        <v>160</v>
      </c>
      <c r="S803" s="5" t="s">
        <v>1813</v>
      </c>
      <c r="T803" s="5">
        <v>48234</v>
      </c>
      <c r="U803" s="8">
        <v>42077</v>
      </c>
      <c r="V803" s="29" t="str">
        <f>TEXT(Table_1[[#This Row],[Order Date]], "DDD")</f>
        <v>Sat</v>
      </c>
      <c r="W803" s="8">
        <v>42079</v>
      </c>
      <c r="X803" s="7">
        <f>Table_1[[#This Row],[Ship Date]]-Table_1[[#This Row],[Order Date]]</f>
        <v>2</v>
      </c>
      <c r="Y803" s="15">
        <v>-175.17500000000001</v>
      </c>
      <c r="Z803" s="5">
        <v>19</v>
      </c>
      <c r="AA803" s="15">
        <v>1426.51</v>
      </c>
      <c r="AB803" s="5">
        <v>24193</v>
      </c>
      <c r="AC803" s="5">
        <f>IF(COUNTIF($AB$2:AB803, AB803) = 1, 1, 0)</f>
        <v>0</v>
      </c>
      <c r="AD803" s="15">
        <f>'Formated Data'!$G803-'Formated Data'!$E803</f>
        <v>85.949999999999989</v>
      </c>
      <c r="AE803" s="5" t="str" cm="1">
        <f t="array" ref="AE803">_xlfn.IFS('Formated Data'!$Q803="Central","Chris",'Formated Data'!$Q803="East","Erin",'Formated Data'!$Q803="South","Sam",'Formated Data'!$Q803="West","William")</f>
        <v>Chris</v>
      </c>
    </row>
    <row r="804" spans="1:31" ht="15.75" customHeight="1" x14ac:dyDescent="0.45">
      <c r="A804" s="5">
        <v>375</v>
      </c>
      <c r="B804" s="5">
        <f>IF(COUNTIF($A$2:A804, A804) = 1, 1, 0)</f>
        <v>1</v>
      </c>
      <c r="C804" s="5" t="s">
        <v>2097</v>
      </c>
      <c r="D804" s="5" t="s">
        <v>10</v>
      </c>
      <c r="E804" s="6">
        <v>0.02</v>
      </c>
      <c r="F804" s="6" t="str">
        <f>IF(Table_1[[#This Row],[Discount]] &gt; 0, "After Discount", " No Discount")</f>
        <v>After Discount</v>
      </c>
      <c r="G804" s="6">
        <v>200.98</v>
      </c>
      <c r="H804" s="6">
        <v>55.96</v>
      </c>
      <c r="I804" s="5" t="s">
        <v>119</v>
      </c>
      <c r="J804" s="5" t="s">
        <v>51</v>
      </c>
      <c r="K804" s="5" t="s">
        <v>29</v>
      </c>
      <c r="L804" s="5" t="s">
        <v>130</v>
      </c>
      <c r="M804" s="5" t="s">
        <v>117</v>
      </c>
      <c r="N804" s="5" t="s">
        <v>229</v>
      </c>
      <c r="O804" s="6">
        <v>0.75</v>
      </c>
      <c r="P804" s="5" t="s">
        <v>3</v>
      </c>
      <c r="Q804" s="5" t="s">
        <v>21</v>
      </c>
      <c r="R804" s="5" t="s">
        <v>91</v>
      </c>
      <c r="S804" s="5" t="s">
        <v>832</v>
      </c>
      <c r="T804" s="5">
        <v>37814</v>
      </c>
      <c r="U804" s="8">
        <v>42077</v>
      </c>
      <c r="V804" s="29" t="str">
        <f>TEXT(Table_1[[#This Row],[Order Date]], "DDD")</f>
        <v>Sat</v>
      </c>
      <c r="W804" s="8">
        <v>42079</v>
      </c>
      <c r="X804" s="7">
        <f>Table_1[[#This Row],[Ship Date]]-Table_1[[#This Row],[Order Date]]</f>
        <v>2</v>
      </c>
      <c r="Y804" s="15">
        <v>-224.9478</v>
      </c>
      <c r="Z804" s="5">
        <v>11</v>
      </c>
      <c r="AA804" s="15">
        <v>2331.9</v>
      </c>
      <c r="AB804" s="5">
        <v>90917</v>
      </c>
      <c r="AC804" s="5">
        <f>IF(COUNTIF($AB$2:AB804, AB804) = 1, 1, 0)</f>
        <v>1</v>
      </c>
      <c r="AD804" s="15">
        <f>'Formated Data'!$G804-'Formated Data'!$E804</f>
        <v>200.95999999999998</v>
      </c>
      <c r="AE804" s="5" t="str" cm="1">
        <f t="array" ref="AE804">_xlfn.IFS('Formated Data'!$Q804="Central","Chris",'Formated Data'!$Q804="East","Erin",'Formated Data'!$Q804="South","Sam",'Formated Data'!$Q804="West","William")</f>
        <v>Sam</v>
      </c>
    </row>
    <row r="805" spans="1:31" ht="15.75" customHeight="1" x14ac:dyDescent="0.45">
      <c r="A805" s="5">
        <v>375</v>
      </c>
      <c r="B805" s="5">
        <f>IF(COUNTIF($A$2:A805, A805) = 1, 1, 0)</f>
        <v>0</v>
      </c>
      <c r="C805" s="5" t="s">
        <v>2097</v>
      </c>
      <c r="D805" s="5" t="s">
        <v>10</v>
      </c>
      <c r="E805" s="6">
        <v>0.02</v>
      </c>
      <c r="F805" s="6" t="str">
        <f>IF(Table_1[[#This Row],[Discount]] &gt; 0, "After Discount", " No Discount")</f>
        <v>After Discount</v>
      </c>
      <c r="G805" s="6">
        <v>4.28</v>
      </c>
      <c r="H805" s="6">
        <v>5.17</v>
      </c>
      <c r="I805" s="5" t="s">
        <v>9</v>
      </c>
      <c r="J805" s="5" t="s">
        <v>51</v>
      </c>
      <c r="K805" s="5" t="s">
        <v>24</v>
      </c>
      <c r="L805" s="5" t="s">
        <v>38</v>
      </c>
      <c r="M805" s="5" t="s">
        <v>5</v>
      </c>
      <c r="N805" s="5" t="s">
        <v>2096</v>
      </c>
      <c r="O805" s="6">
        <v>0.4</v>
      </c>
      <c r="P805" s="5" t="s">
        <v>3</v>
      </c>
      <c r="Q805" s="5" t="s">
        <v>21</v>
      </c>
      <c r="R805" s="5" t="s">
        <v>91</v>
      </c>
      <c r="S805" s="5" t="s">
        <v>832</v>
      </c>
      <c r="T805" s="5">
        <v>37814</v>
      </c>
      <c r="U805" s="8">
        <v>42077</v>
      </c>
      <c r="V805" s="29" t="str">
        <f>TEXT(Table_1[[#This Row],[Order Date]], "DDD")</f>
        <v>Sat</v>
      </c>
      <c r="W805" s="8">
        <v>42078</v>
      </c>
      <c r="X805" s="7">
        <f>Table_1[[#This Row],[Ship Date]]-Table_1[[#This Row],[Order Date]]</f>
        <v>1</v>
      </c>
      <c r="Y805" s="15">
        <v>196.8</v>
      </c>
      <c r="Z805" s="5">
        <v>6</v>
      </c>
      <c r="AA805" s="15">
        <v>27.47</v>
      </c>
      <c r="AB805" s="5">
        <v>90917</v>
      </c>
      <c r="AC805" s="5">
        <f>IF(COUNTIF($AB$2:AB805, AB805) = 1, 1, 0)</f>
        <v>0</v>
      </c>
      <c r="AD805" s="15">
        <f>'Formated Data'!$G805-'Formated Data'!$E805</f>
        <v>4.2600000000000007</v>
      </c>
      <c r="AE805" s="5" t="str" cm="1">
        <f t="array" ref="AE805">_xlfn.IFS('Formated Data'!$Q805="Central","Chris",'Formated Data'!$Q805="East","Erin",'Formated Data'!$Q805="South","Sam",'Formated Data'!$Q805="West","William")</f>
        <v>Sam</v>
      </c>
    </row>
    <row r="806" spans="1:31" ht="15.75" customHeight="1" x14ac:dyDescent="0.45">
      <c r="A806" s="5">
        <v>1682</v>
      </c>
      <c r="B806" s="5">
        <f>IF(COUNTIF($A$2:A806, A806) = 1, 1, 0)</f>
        <v>0</v>
      </c>
      <c r="C806" s="5" t="s">
        <v>2095</v>
      </c>
      <c r="D806" s="5" t="s">
        <v>10</v>
      </c>
      <c r="E806" s="6">
        <v>0.08</v>
      </c>
      <c r="F806" s="6" t="str">
        <f>IF(Table_1[[#This Row],[Discount]] &gt; 0, "After Discount", " No Discount")</f>
        <v>After Discount</v>
      </c>
      <c r="G806" s="6">
        <v>4.9800000000000004</v>
      </c>
      <c r="H806" s="6">
        <v>4.7</v>
      </c>
      <c r="I806" s="5" t="s">
        <v>9</v>
      </c>
      <c r="J806" s="5" t="s">
        <v>8</v>
      </c>
      <c r="K806" s="5" t="s">
        <v>24</v>
      </c>
      <c r="L806" s="5" t="s">
        <v>38</v>
      </c>
      <c r="M806" s="5" t="s">
        <v>5</v>
      </c>
      <c r="N806" s="5" t="s">
        <v>2093</v>
      </c>
      <c r="O806" s="6">
        <v>0.38</v>
      </c>
      <c r="P806" s="5" t="s">
        <v>3</v>
      </c>
      <c r="Q806" s="5" t="s">
        <v>70</v>
      </c>
      <c r="R806" s="5" t="s">
        <v>260</v>
      </c>
      <c r="S806" s="5" t="s">
        <v>584</v>
      </c>
      <c r="T806" s="5">
        <v>60611</v>
      </c>
      <c r="U806" s="8">
        <v>42077</v>
      </c>
      <c r="V806" s="29" t="str">
        <f>TEXT(Table_1[[#This Row],[Order Date]], "DDD")</f>
        <v>Sat</v>
      </c>
      <c r="W806" s="8">
        <v>42078</v>
      </c>
      <c r="X806" s="7">
        <f>Table_1[[#This Row],[Ship Date]]-Table_1[[#This Row],[Order Date]]</f>
        <v>1</v>
      </c>
      <c r="Y806" s="15">
        <v>-56.35</v>
      </c>
      <c r="Z806" s="5">
        <v>47</v>
      </c>
      <c r="AA806" s="15">
        <v>225.98</v>
      </c>
      <c r="AB806" s="5">
        <v>38080</v>
      </c>
      <c r="AC806" s="5">
        <f>IF(COUNTIF($AB$2:AB806, AB806) = 1, 1, 0)</f>
        <v>1</v>
      </c>
      <c r="AD806" s="15">
        <f>'Formated Data'!$G806-'Formated Data'!$E806</f>
        <v>4.9000000000000004</v>
      </c>
      <c r="AE806" s="5" t="str" cm="1">
        <f t="array" ref="AE806">_xlfn.IFS('Formated Data'!$Q806="Central","Chris",'Formated Data'!$Q806="East","Erin",'Formated Data'!$Q806="South","Sam",'Formated Data'!$Q806="West","William")</f>
        <v>Chris</v>
      </c>
    </row>
    <row r="807" spans="1:31" ht="15.75" customHeight="1" x14ac:dyDescent="0.45">
      <c r="A807" s="5">
        <v>1683</v>
      </c>
      <c r="B807" s="5">
        <f>IF(COUNTIF($A$2:A807, A807) = 1, 1, 0)</f>
        <v>0</v>
      </c>
      <c r="C807" s="5" t="s">
        <v>2094</v>
      </c>
      <c r="D807" s="5" t="s">
        <v>10</v>
      </c>
      <c r="E807" s="6">
        <v>0.08</v>
      </c>
      <c r="F807" s="6" t="str">
        <f>IF(Table_1[[#This Row],[Discount]] &gt; 0, "After Discount", " No Discount")</f>
        <v>After Discount</v>
      </c>
      <c r="G807" s="6">
        <v>4.9800000000000004</v>
      </c>
      <c r="H807" s="6">
        <v>4.7</v>
      </c>
      <c r="I807" s="5" t="s">
        <v>9</v>
      </c>
      <c r="J807" s="5" t="s">
        <v>8</v>
      </c>
      <c r="K807" s="5" t="s">
        <v>24</v>
      </c>
      <c r="L807" s="5" t="s">
        <v>38</v>
      </c>
      <c r="M807" s="5" t="s">
        <v>5</v>
      </c>
      <c r="N807" s="5" t="s">
        <v>2093</v>
      </c>
      <c r="O807" s="6">
        <v>0.38</v>
      </c>
      <c r="P807" s="5" t="s">
        <v>3</v>
      </c>
      <c r="Q807" s="5" t="s">
        <v>70</v>
      </c>
      <c r="R807" s="5" t="s">
        <v>69</v>
      </c>
      <c r="S807" s="5" t="s">
        <v>2092</v>
      </c>
      <c r="T807" s="5">
        <v>77301</v>
      </c>
      <c r="U807" s="8">
        <v>42077</v>
      </c>
      <c r="V807" s="29" t="str">
        <f>TEXT(Table_1[[#This Row],[Order Date]], "DDD")</f>
        <v>Sat</v>
      </c>
      <c r="W807" s="8">
        <v>42078</v>
      </c>
      <c r="X807" s="7">
        <f>Table_1[[#This Row],[Ship Date]]-Table_1[[#This Row],[Order Date]]</f>
        <v>1</v>
      </c>
      <c r="Y807" s="15">
        <v>-56.35</v>
      </c>
      <c r="Z807" s="5">
        <v>12</v>
      </c>
      <c r="AA807" s="15">
        <v>57.7</v>
      </c>
      <c r="AB807" s="5">
        <v>90613</v>
      </c>
      <c r="AC807" s="5">
        <f>IF(COUNTIF($AB$2:AB807, AB807) = 1, 1, 0)</f>
        <v>1</v>
      </c>
      <c r="AD807" s="15">
        <f>'Formated Data'!$G807-'Formated Data'!$E807</f>
        <v>4.9000000000000004</v>
      </c>
      <c r="AE807" s="5" t="str" cm="1">
        <f t="array" ref="AE807">_xlfn.IFS('Formated Data'!$Q807="Central","Chris",'Formated Data'!$Q807="East","Erin",'Formated Data'!$Q807="South","Sam",'Formated Data'!$Q807="West","William")</f>
        <v>Chris</v>
      </c>
    </row>
    <row r="808" spans="1:31" ht="15.75" customHeight="1" x14ac:dyDescent="0.45">
      <c r="A808" s="5">
        <v>3177</v>
      </c>
      <c r="B808" s="5">
        <f>IF(COUNTIF($A$2:A808, A808) = 1, 1, 0)</f>
        <v>1</v>
      </c>
      <c r="C808" s="5" t="s">
        <v>1835</v>
      </c>
      <c r="D808" s="5" t="s">
        <v>10</v>
      </c>
      <c r="E808" s="6">
        <v>0.1</v>
      </c>
      <c r="F808" s="6" t="str">
        <f>IF(Table_1[[#This Row],[Discount]] &gt; 0, "After Discount", " No Discount")</f>
        <v>After Discount</v>
      </c>
      <c r="G808" s="6">
        <v>62.18</v>
      </c>
      <c r="H808" s="6">
        <v>10.84</v>
      </c>
      <c r="I808" s="5" t="s">
        <v>9</v>
      </c>
      <c r="J808" s="5" t="s">
        <v>8</v>
      </c>
      <c r="K808" s="5" t="s">
        <v>29</v>
      </c>
      <c r="L808" s="5" t="s">
        <v>28</v>
      </c>
      <c r="M808" s="5" t="s">
        <v>97</v>
      </c>
      <c r="N808" s="5" t="s">
        <v>2091</v>
      </c>
      <c r="O808" s="6">
        <v>0.63</v>
      </c>
      <c r="P808" s="5" t="s">
        <v>3</v>
      </c>
      <c r="Q808" s="5" t="s">
        <v>21</v>
      </c>
      <c r="R808" s="5" t="s">
        <v>75</v>
      </c>
      <c r="S808" s="5" t="s">
        <v>1833</v>
      </c>
      <c r="T808" s="5">
        <v>33458</v>
      </c>
      <c r="U808" s="8">
        <v>42077</v>
      </c>
      <c r="V808" s="29" t="str">
        <f>TEXT(Table_1[[#This Row],[Order Date]], "DDD")</f>
        <v>Sat</v>
      </c>
      <c r="W808" s="8">
        <v>42079</v>
      </c>
      <c r="X808" s="7">
        <f>Table_1[[#This Row],[Ship Date]]-Table_1[[#This Row],[Order Date]]</f>
        <v>2</v>
      </c>
      <c r="Y808" s="15">
        <v>-29.666</v>
      </c>
      <c r="Z808" s="5">
        <v>9</v>
      </c>
      <c r="AA808" s="15">
        <v>511.57</v>
      </c>
      <c r="AB808" s="5">
        <v>90818</v>
      </c>
      <c r="AC808" s="5">
        <f>IF(COUNTIF($AB$2:AB808, AB808) = 1, 1, 0)</f>
        <v>1</v>
      </c>
      <c r="AD808" s="15">
        <f>'Formated Data'!$G808-'Formated Data'!$E808</f>
        <v>62.08</v>
      </c>
      <c r="AE808" s="5" t="str" cm="1">
        <f t="array" ref="AE808">_xlfn.IFS('Formated Data'!$Q808="Central","Chris",'Formated Data'!$Q808="East","Erin",'Formated Data'!$Q808="South","Sam",'Formated Data'!$Q808="West","William")</f>
        <v>Sam</v>
      </c>
    </row>
    <row r="809" spans="1:31" ht="15.75" customHeight="1" x14ac:dyDescent="0.45">
      <c r="A809" s="5">
        <v>594</v>
      </c>
      <c r="B809" s="5">
        <f>IF(COUNTIF($A$2:A809, A809) = 1, 1, 0)</f>
        <v>1</v>
      </c>
      <c r="C809" s="5" t="s">
        <v>338</v>
      </c>
      <c r="D809" s="5" t="s">
        <v>123</v>
      </c>
      <c r="E809" s="6">
        <v>0.09</v>
      </c>
      <c r="F809" s="6" t="str">
        <f>IF(Table_1[[#This Row],[Discount]] &gt; 0, "After Discount", " No Discount")</f>
        <v>After Discount</v>
      </c>
      <c r="G809" s="6">
        <v>13.79</v>
      </c>
      <c r="H809" s="6">
        <v>8.7799999999999994</v>
      </c>
      <c r="I809" s="5" t="s">
        <v>9</v>
      </c>
      <c r="J809" s="5" t="s">
        <v>8</v>
      </c>
      <c r="K809" s="5" t="s">
        <v>29</v>
      </c>
      <c r="L809" s="5" t="s">
        <v>28</v>
      </c>
      <c r="M809" s="5" t="s">
        <v>5</v>
      </c>
      <c r="N809" s="5" t="s">
        <v>2090</v>
      </c>
      <c r="O809" s="6">
        <v>0.43</v>
      </c>
      <c r="P809" s="5" t="s">
        <v>3</v>
      </c>
      <c r="Q809" s="5" t="s">
        <v>70</v>
      </c>
      <c r="R809" s="5" t="s">
        <v>172</v>
      </c>
      <c r="S809" s="5" t="s">
        <v>336</v>
      </c>
      <c r="T809" s="5">
        <v>46016</v>
      </c>
      <c r="U809" s="8">
        <v>42078</v>
      </c>
      <c r="V809" s="29" t="str">
        <f>TEXT(Table_1[[#This Row],[Order Date]], "DDD")</f>
        <v>Sun</v>
      </c>
      <c r="W809" s="8">
        <v>42080</v>
      </c>
      <c r="X809" s="7">
        <f>Table_1[[#This Row],[Ship Date]]-Table_1[[#This Row],[Order Date]]</f>
        <v>2</v>
      </c>
      <c r="Y809" s="15">
        <v>-22.12</v>
      </c>
      <c r="Z809" s="5">
        <v>1</v>
      </c>
      <c r="AA809" s="15">
        <v>17.440000000000001</v>
      </c>
      <c r="AB809" s="5">
        <v>86309</v>
      </c>
      <c r="AC809" s="5">
        <f>IF(COUNTIF($AB$2:AB809, AB809) = 1, 1, 0)</f>
        <v>1</v>
      </c>
      <c r="AD809" s="15">
        <f>'Formated Data'!$G809-'Formated Data'!$E809</f>
        <v>13.7</v>
      </c>
      <c r="AE809" s="5" t="str" cm="1">
        <f t="array" ref="AE809">_xlfn.IFS('Formated Data'!$Q809="Central","Chris",'Formated Data'!$Q809="East","Erin",'Formated Data'!$Q809="South","Sam",'Formated Data'!$Q809="West","William")</f>
        <v>Chris</v>
      </c>
    </row>
    <row r="810" spans="1:31" ht="15.75" customHeight="1" x14ac:dyDescent="0.45">
      <c r="A810" s="5">
        <v>83</v>
      </c>
      <c r="B810" s="5">
        <f>IF(COUNTIF($A$2:A810, A810) = 1, 1, 0)</f>
        <v>1</v>
      </c>
      <c r="C810" s="5" t="s">
        <v>2089</v>
      </c>
      <c r="D810" s="5" t="s">
        <v>56</v>
      </c>
      <c r="E810" s="6">
        <v>0.04</v>
      </c>
      <c r="F810" s="6" t="str">
        <f>IF(Table_1[[#This Row],[Discount]] &gt; 0, "After Discount", " No Discount")</f>
        <v>After Discount</v>
      </c>
      <c r="G810" s="6">
        <v>296.18</v>
      </c>
      <c r="H810" s="6">
        <v>54.12</v>
      </c>
      <c r="I810" s="5" t="s">
        <v>119</v>
      </c>
      <c r="J810" s="5" t="s">
        <v>39</v>
      </c>
      <c r="K810" s="5" t="s">
        <v>29</v>
      </c>
      <c r="L810" s="5" t="s">
        <v>165</v>
      </c>
      <c r="M810" s="5" t="s">
        <v>117</v>
      </c>
      <c r="N810" s="5" t="s">
        <v>1302</v>
      </c>
      <c r="O810" s="6">
        <v>0.76</v>
      </c>
      <c r="P810" s="5" t="s">
        <v>3</v>
      </c>
      <c r="Q810" s="5" t="s">
        <v>2</v>
      </c>
      <c r="R810" s="5" t="s">
        <v>13</v>
      </c>
      <c r="S810" s="5" t="s">
        <v>2088</v>
      </c>
      <c r="T810" s="5">
        <v>44708</v>
      </c>
      <c r="U810" s="8">
        <v>42078</v>
      </c>
      <c r="V810" s="29" t="str">
        <f>TEXT(Table_1[[#This Row],[Order Date]], "DDD")</f>
        <v>Sun</v>
      </c>
      <c r="W810" s="8">
        <v>42078</v>
      </c>
      <c r="X810" s="7">
        <f>Table_1[[#This Row],[Ship Date]]-Table_1[[#This Row],[Order Date]]</f>
        <v>0</v>
      </c>
      <c r="Y810" s="15">
        <v>-715.77820599999995</v>
      </c>
      <c r="Z810" s="5">
        <v>6</v>
      </c>
      <c r="AA810" s="15">
        <v>1821.89</v>
      </c>
      <c r="AB810" s="5">
        <v>87365</v>
      </c>
      <c r="AC810" s="5">
        <f>IF(COUNTIF($AB$2:AB810, AB810) = 1, 1, 0)</f>
        <v>1</v>
      </c>
      <c r="AD810" s="15">
        <f>'Formated Data'!$G810-'Formated Data'!$E810</f>
        <v>296.14</v>
      </c>
      <c r="AE810" s="5" t="str" cm="1">
        <f t="array" ref="AE810">_xlfn.IFS('Formated Data'!$Q810="Central","Chris",'Formated Data'!$Q810="East","Erin",'Formated Data'!$Q810="South","Sam",'Formated Data'!$Q810="West","William")</f>
        <v>Erin</v>
      </c>
    </row>
    <row r="811" spans="1:31" ht="15.75" customHeight="1" x14ac:dyDescent="0.45">
      <c r="A811" s="5">
        <v>1123</v>
      </c>
      <c r="B811" s="5">
        <f>IF(COUNTIF($A$2:A811, A811) = 1, 1, 0)</f>
        <v>1</v>
      </c>
      <c r="C811" s="5" t="s">
        <v>310</v>
      </c>
      <c r="D811" s="5" t="s">
        <v>56</v>
      </c>
      <c r="E811" s="6">
        <v>0.03</v>
      </c>
      <c r="F811" s="6" t="str">
        <f>IF(Table_1[[#This Row],[Discount]] &gt; 0, "After Discount", " No Discount")</f>
        <v>After Discount</v>
      </c>
      <c r="G811" s="6">
        <v>7.3</v>
      </c>
      <c r="H811" s="6">
        <v>7.72</v>
      </c>
      <c r="I811" s="5" t="s">
        <v>9</v>
      </c>
      <c r="J811" s="5" t="s">
        <v>51</v>
      </c>
      <c r="K811" s="5" t="s">
        <v>24</v>
      </c>
      <c r="L811" s="5" t="s">
        <v>106</v>
      </c>
      <c r="M811" s="5" t="s">
        <v>5</v>
      </c>
      <c r="N811" s="5" t="s">
        <v>2087</v>
      </c>
      <c r="O811" s="6">
        <v>0.38</v>
      </c>
      <c r="P811" s="5" t="s">
        <v>3</v>
      </c>
      <c r="Q811" s="5" t="s">
        <v>48</v>
      </c>
      <c r="R811" s="5" t="s">
        <v>54</v>
      </c>
      <c r="S811" s="5" t="s">
        <v>175</v>
      </c>
      <c r="T811" s="5">
        <v>95661</v>
      </c>
      <c r="U811" s="8">
        <v>42078</v>
      </c>
      <c r="V811" s="29" t="str">
        <f>TEXT(Table_1[[#This Row],[Order Date]], "DDD")</f>
        <v>Sun</v>
      </c>
      <c r="W811" s="8">
        <v>42081</v>
      </c>
      <c r="X811" s="7">
        <f>Table_1[[#This Row],[Ship Date]]-Table_1[[#This Row],[Order Date]]</f>
        <v>3</v>
      </c>
      <c r="Y811" s="15">
        <v>-127.05200000000001</v>
      </c>
      <c r="Z811" s="5">
        <v>14</v>
      </c>
      <c r="AA811" s="15">
        <v>103.61</v>
      </c>
      <c r="AB811" s="5">
        <v>87015</v>
      </c>
      <c r="AC811" s="5">
        <f>IF(COUNTIF($AB$2:AB811, AB811) = 1, 1, 0)</f>
        <v>1</v>
      </c>
      <c r="AD811" s="15">
        <f>'Formated Data'!$G811-'Formated Data'!$E811</f>
        <v>7.27</v>
      </c>
      <c r="AE811" s="5" t="str" cm="1">
        <f t="array" ref="AE811">_xlfn.IFS('Formated Data'!$Q811="Central","Chris",'Formated Data'!$Q811="East","Erin",'Formated Data'!$Q811="South","Sam",'Formated Data'!$Q811="West","William")</f>
        <v>William</v>
      </c>
    </row>
    <row r="812" spans="1:31" ht="15.75" customHeight="1" x14ac:dyDescent="0.45">
      <c r="A812" s="5">
        <v>2426</v>
      </c>
      <c r="B812" s="5">
        <f>IF(COUNTIF($A$2:A812, A812) = 1, 1, 0)</f>
        <v>1</v>
      </c>
      <c r="C812" s="5" t="s">
        <v>1319</v>
      </c>
      <c r="D812" s="5" t="s">
        <v>56</v>
      </c>
      <c r="E812" s="6">
        <v>0.08</v>
      </c>
      <c r="F812" s="6" t="str">
        <f>IF(Table_1[[#This Row],[Discount]] &gt; 0, "After Discount", " No Discount")</f>
        <v>After Discount</v>
      </c>
      <c r="G812" s="6">
        <v>30.93</v>
      </c>
      <c r="H812" s="6">
        <v>3.92</v>
      </c>
      <c r="I812" s="5" t="s">
        <v>9</v>
      </c>
      <c r="J812" s="5" t="s">
        <v>51</v>
      </c>
      <c r="K812" s="5" t="s">
        <v>29</v>
      </c>
      <c r="L812" s="5" t="s">
        <v>28</v>
      </c>
      <c r="M812" s="5" t="s">
        <v>50</v>
      </c>
      <c r="N812" s="5" t="s">
        <v>687</v>
      </c>
      <c r="O812" s="6">
        <v>0.44</v>
      </c>
      <c r="P812" s="5" t="s">
        <v>3</v>
      </c>
      <c r="Q812" s="5" t="s">
        <v>70</v>
      </c>
      <c r="R812" s="5" t="s">
        <v>69</v>
      </c>
      <c r="S812" s="5" t="s">
        <v>1317</v>
      </c>
      <c r="T812" s="5">
        <v>75061</v>
      </c>
      <c r="U812" s="8">
        <v>42078</v>
      </c>
      <c r="V812" s="29" t="str">
        <f>TEXT(Table_1[[#This Row],[Order Date]], "DDD")</f>
        <v>Sun</v>
      </c>
      <c r="W812" s="8">
        <v>42079</v>
      </c>
      <c r="X812" s="7">
        <f>Table_1[[#This Row],[Ship Date]]-Table_1[[#This Row],[Order Date]]</f>
        <v>1</v>
      </c>
      <c r="Y812" s="15">
        <v>63.059100000000001</v>
      </c>
      <c r="Z812" s="5">
        <v>3</v>
      </c>
      <c r="AA812" s="15">
        <v>91.39</v>
      </c>
      <c r="AB812" s="5">
        <v>90859</v>
      </c>
      <c r="AC812" s="5">
        <f>IF(COUNTIF($AB$2:AB812, AB812) = 1, 1, 0)</f>
        <v>1</v>
      </c>
      <c r="AD812" s="15">
        <f>'Formated Data'!$G812-'Formated Data'!$E812</f>
        <v>30.85</v>
      </c>
      <c r="AE812" s="5" t="str" cm="1">
        <f t="array" ref="AE812">_xlfn.IFS('Formated Data'!$Q812="Central","Chris",'Formated Data'!$Q812="East","Erin",'Formated Data'!$Q812="South","Sam",'Formated Data'!$Q812="West","William")</f>
        <v>Chris</v>
      </c>
    </row>
    <row r="813" spans="1:31" ht="15.75" customHeight="1" x14ac:dyDescent="0.45">
      <c r="A813" s="5">
        <v>724</v>
      </c>
      <c r="B813" s="5">
        <f>IF(COUNTIF($A$2:A813, A813) = 1, 1, 0)</f>
        <v>1</v>
      </c>
      <c r="C813" s="5" t="s">
        <v>2086</v>
      </c>
      <c r="D813" s="5" t="s">
        <v>72</v>
      </c>
      <c r="E813" s="6">
        <v>0.09</v>
      </c>
      <c r="F813" s="6" t="str">
        <f>IF(Table_1[[#This Row],[Discount]] &gt; 0, "After Discount", " No Discount")</f>
        <v>After Discount</v>
      </c>
      <c r="G813" s="6">
        <v>125.99</v>
      </c>
      <c r="H813" s="6">
        <v>8.99</v>
      </c>
      <c r="I813" s="5" t="s">
        <v>9</v>
      </c>
      <c r="J813" s="5" t="s">
        <v>8</v>
      </c>
      <c r="K813" s="5" t="s">
        <v>7</v>
      </c>
      <c r="L813" s="5" t="s">
        <v>6</v>
      </c>
      <c r="M813" s="5" t="s">
        <v>5</v>
      </c>
      <c r="N813" s="5" t="s">
        <v>873</v>
      </c>
      <c r="O813" s="6">
        <v>0.55000000000000004</v>
      </c>
      <c r="P813" s="5" t="s">
        <v>3</v>
      </c>
      <c r="Q813" s="5" t="s">
        <v>2</v>
      </c>
      <c r="R813" s="5" t="s">
        <v>109</v>
      </c>
      <c r="S813" s="5" t="s">
        <v>1493</v>
      </c>
      <c r="T813" s="5">
        <v>6614</v>
      </c>
      <c r="U813" s="8">
        <v>42078</v>
      </c>
      <c r="V813" s="29" t="str">
        <f>TEXT(Table_1[[#This Row],[Order Date]], "DDD")</f>
        <v>Sun</v>
      </c>
      <c r="W813" s="8">
        <v>42079</v>
      </c>
      <c r="X813" s="7">
        <f>Table_1[[#This Row],[Ship Date]]-Table_1[[#This Row],[Order Date]]</f>
        <v>1</v>
      </c>
      <c r="Y813" s="15">
        <v>-605.37400000000002</v>
      </c>
      <c r="Z813" s="5">
        <v>1</v>
      </c>
      <c r="AA813" s="15">
        <v>100.38</v>
      </c>
      <c r="AB813" s="5">
        <v>90359</v>
      </c>
      <c r="AC813" s="5">
        <f>IF(COUNTIF($AB$2:AB813, AB813) = 1, 1, 0)</f>
        <v>1</v>
      </c>
      <c r="AD813" s="15">
        <f>'Formated Data'!$G813-'Formated Data'!$E813</f>
        <v>125.89999999999999</v>
      </c>
      <c r="AE813" s="5" t="str" cm="1">
        <f t="array" ref="AE813">_xlfn.IFS('Formated Data'!$Q813="Central","Chris",'Formated Data'!$Q813="East","Erin",'Formated Data'!$Q813="South","Sam",'Formated Data'!$Q813="West","William")</f>
        <v>Erin</v>
      </c>
    </row>
    <row r="814" spans="1:31" ht="15.75" customHeight="1" x14ac:dyDescent="0.45">
      <c r="A814" s="5">
        <v>727</v>
      </c>
      <c r="B814" s="5">
        <f>IF(COUNTIF($A$2:A814, A814) = 1, 1, 0)</f>
        <v>1</v>
      </c>
      <c r="C814" s="5" t="s">
        <v>2085</v>
      </c>
      <c r="D814" s="5" t="s">
        <v>72</v>
      </c>
      <c r="E814" s="6">
        <v>0.1</v>
      </c>
      <c r="F814" s="6" t="str">
        <f>IF(Table_1[[#This Row],[Discount]] &gt; 0, "After Discount", " No Discount")</f>
        <v>After Discount</v>
      </c>
      <c r="G814" s="6">
        <v>17.98</v>
      </c>
      <c r="H814" s="6">
        <v>4</v>
      </c>
      <c r="I814" s="5" t="s">
        <v>9</v>
      </c>
      <c r="J814" s="5" t="s">
        <v>8</v>
      </c>
      <c r="K814" s="5" t="s">
        <v>7</v>
      </c>
      <c r="L814" s="5" t="s">
        <v>15</v>
      </c>
      <c r="M814" s="5" t="s">
        <v>5</v>
      </c>
      <c r="N814" s="5" t="s">
        <v>1293</v>
      </c>
      <c r="O814" s="6">
        <v>0.79</v>
      </c>
      <c r="P814" s="5" t="s">
        <v>3</v>
      </c>
      <c r="Q814" s="5" t="s">
        <v>2</v>
      </c>
      <c r="R814" s="5" t="s">
        <v>244</v>
      </c>
      <c r="S814" s="5" t="s">
        <v>816</v>
      </c>
      <c r="T814" s="5">
        <v>4240</v>
      </c>
      <c r="U814" s="8">
        <v>42078</v>
      </c>
      <c r="V814" s="29" t="str">
        <f>TEXT(Table_1[[#This Row],[Order Date]], "DDD")</f>
        <v>Sun</v>
      </c>
      <c r="W814" s="8">
        <v>42079</v>
      </c>
      <c r="X814" s="7">
        <f>Table_1[[#This Row],[Ship Date]]-Table_1[[#This Row],[Order Date]]</f>
        <v>1</v>
      </c>
      <c r="Y814" s="15">
        <v>-99.55</v>
      </c>
      <c r="Z814" s="5">
        <v>4</v>
      </c>
      <c r="AA814" s="15">
        <v>66.319999999999993</v>
      </c>
      <c r="AB814" s="5">
        <v>90359</v>
      </c>
      <c r="AC814" s="5">
        <f>IF(COUNTIF($AB$2:AB814, AB814) = 1, 1, 0)</f>
        <v>0</v>
      </c>
      <c r="AD814" s="15">
        <f>'Formated Data'!$G814-'Formated Data'!$E814</f>
        <v>17.88</v>
      </c>
      <c r="AE814" s="5" t="str" cm="1">
        <f t="array" ref="AE814">_xlfn.IFS('Formated Data'!$Q814="Central","Chris",'Formated Data'!$Q814="East","Erin",'Formated Data'!$Q814="South","Sam",'Formated Data'!$Q814="West","William")</f>
        <v>Erin</v>
      </c>
    </row>
    <row r="815" spans="1:31" ht="15.75" customHeight="1" x14ac:dyDescent="0.45">
      <c r="A815" s="5">
        <v>2356</v>
      </c>
      <c r="B815" s="5">
        <f>IF(COUNTIF($A$2:A815, A815) = 1, 1, 0)</f>
        <v>1</v>
      </c>
      <c r="C815" s="5" t="s">
        <v>2084</v>
      </c>
      <c r="D815" s="5" t="s">
        <v>72</v>
      </c>
      <c r="E815" s="6">
        <v>0</v>
      </c>
      <c r="F815" s="6" t="str">
        <f>IF(Table_1[[#This Row],[Discount]] &gt; 0, "After Discount", " No Discount")</f>
        <v xml:space="preserve"> No Discount</v>
      </c>
      <c r="G815" s="6">
        <v>29.34</v>
      </c>
      <c r="H815" s="6">
        <v>7.87</v>
      </c>
      <c r="I815" s="5" t="s">
        <v>9</v>
      </c>
      <c r="J815" s="5" t="s">
        <v>8</v>
      </c>
      <c r="K815" s="5" t="s">
        <v>29</v>
      </c>
      <c r="L815" s="5" t="s">
        <v>28</v>
      </c>
      <c r="M815" s="5" t="s">
        <v>5</v>
      </c>
      <c r="N815" s="5" t="s">
        <v>1201</v>
      </c>
      <c r="O815" s="6">
        <v>0.54</v>
      </c>
      <c r="P815" s="5" t="s">
        <v>3</v>
      </c>
      <c r="Q815" s="5" t="s">
        <v>48</v>
      </c>
      <c r="R815" s="5" t="s">
        <v>1439</v>
      </c>
      <c r="S815" s="5" t="s">
        <v>1438</v>
      </c>
      <c r="T815" s="5">
        <v>82901</v>
      </c>
      <c r="U815" s="8">
        <v>42078</v>
      </c>
      <c r="V815" s="29" t="str">
        <f>TEXT(Table_1[[#This Row],[Order Date]], "DDD")</f>
        <v>Sun</v>
      </c>
      <c r="W815" s="8">
        <v>42080</v>
      </c>
      <c r="X815" s="7">
        <f>Table_1[[#This Row],[Ship Date]]-Table_1[[#This Row],[Order Date]]</f>
        <v>2</v>
      </c>
      <c r="Y815" s="15">
        <v>385.37</v>
      </c>
      <c r="Z815" s="5">
        <v>22</v>
      </c>
      <c r="AA815" s="15">
        <v>668.38</v>
      </c>
      <c r="AB815" s="5">
        <v>91305</v>
      </c>
      <c r="AC815" s="5">
        <f>IF(COUNTIF($AB$2:AB815, AB815) = 1, 1, 0)</f>
        <v>1</v>
      </c>
      <c r="AD815" s="15">
        <f>'Formated Data'!$G815-'Formated Data'!$E815</f>
        <v>29.34</v>
      </c>
      <c r="AE815" s="5" t="str" cm="1">
        <f t="array" ref="AE815">_xlfn.IFS('Formated Data'!$Q815="Central","Chris",'Formated Data'!$Q815="East","Erin",'Formated Data'!$Q815="South","Sam",'Formated Data'!$Q815="West","William")</f>
        <v>William</v>
      </c>
    </row>
    <row r="816" spans="1:31" ht="15.75" customHeight="1" x14ac:dyDescent="0.45">
      <c r="A816" s="5">
        <v>2372</v>
      </c>
      <c r="B816" s="5">
        <f>IF(COUNTIF($A$2:A816, A816) = 1, 1, 0)</f>
        <v>1</v>
      </c>
      <c r="C816" s="5" t="s">
        <v>2083</v>
      </c>
      <c r="D816" s="5" t="s">
        <v>72</v>
      </c>
      <c r="E816" s="6">
        <v>0.01</v>
      </c>
      <c r="F816" s="6" t="str">
        <f>IF(Table_1[[#This Row],[Discount]] &gt; 0, "After Discount", " No Discount")</f>
        <v>After Discount</v>
      </c>
      <c r="G816" s="6">
        <v>1.76</v>
      </c>
      <c r="H816" s="6">
        <v>0.7</v>
      </c>
      <c r="I816" s="5" t="s">
        <v>9</v>
      </c>
      <c r="J816" s="5" t="s">
        <v>39</v>
      </c>
      <c r="K816" s="5" t="s">
        <v>24</v>
      </c>
      <c r="L816" s="5" t="s">
        <v>79</v>
      </c>
      <c r="M816" s="5" t="s">
        <v>37</v>
      </c>
      <c r="N816" s="5" t="s">
        <v>518</v>
      </c>
      <c r="O816" s="6">
        <v>0.56000000000000005</v>
      </c>
      <c r="P816" s="5" t="s">
        <v>3</v>
      </c>
      <c r="Q816" s="5" t="s">
        <v>70</v>
      </c>
      <c r="R816" s="5" t="s">
        <v>87</v>
      </c>
      <c r="S816" s="5" t="s">
        <v>2082</v>
      </c>
      <c r="T816" s="5">
        <v>55803</v>
      </c>
      <c r="U816" s="8">
        <v>42078</v>
      </c>
      <c r="V816" s="29" t="str">
        <f>TEXT(Table_1[[#This Row],[Order Date]], "DDD")</f>
        <v>Sun</v>
      </c>
      <c r="W816" s="8">
        <v>42079</v>
      </c>
      <c r="X816" s="7">
        <f>Table_1[[#This Row],[Ship Date]]-Table_1[[#This Row],[Order Date]]</f>
        <v>1</v>
      </c>
      <c r="Y816" s="15">
        <v>-1.56</v>
      </c>
      <c r="Z816" s="5">
        <v>4</v>
      </c>
      <c r="AA816" s="15">
        <v>7.2</v>
      </c>
      <c r="AB816" s="5">
        <v>90714</v>
      </c>
      <c r="AC816" s="5">
        <f>IF(COUNTIF($AB$2:AB816, AB816) = 1, 1, 0)</f>
        <v>1</v>
      </c>
      <c r="AD816" s="15">
        <f>'Formated Data'!$G816-'Formated Data'!$E816</f>
        <v>1.75</v>
      </c>
      <c r="AE816" s="5" t="str" cm="1">
        <f t="array" ref="AE816">_xlfn.IFS('Formated Data'!$Q816="Central","Chris",'Formated Data'!$Q816="East","Erin",'Formated Data'!$Q816="South","Sam",'Formated Data'!$Q816="West","William")</f>
        <v>Chris</v>
      </c>
    </row>
    <row r="817" spans="1:31" ht="15.75" customHeight="1" x14ac:dyDescent="0.45">
      <c r="A817" s="5">
        <v>871</v>
      </c>
      <c r="B817" s="5">
        <f>IF(COUNTIF($A$2:A817, A817) = 1, 1, 0)</f>
        <v>1</v>
      </c>
      <c r="C817" s="5" t="s">
        <v>997</v>
      </c>
      <c r="D817" s="5" t="s">
        <v>10</v>
      </c>
      <c r="E817" s="6">
        <v>0.03</v>
      </c>
      <c r="F817" s="6" t="str">
        <f>IF(Table_1[[#This Row],[Discount]] &gt; 0, "After Discount", " No Discount")</f>
        <v>After Discount</v>
      </c>
      <c r="G817" s="6">
        <v>14.2</v>
      </c>
      <c r="H817" s="6">
        <v>5.3</v>
      </c>
      <c r="I817" s="5" t="s">
        <v>9</v>
      </c>
      <c r="J817" s="5" t="s">
        <v>16</v>
      </c>
      <c r="K817" s="5" t="s">
        <v>29</v>
      </c>
      <c r="L817" s="5" t="s">
        <v>28</v>
      </c>
      <c r="M817" s="5" t="s">
        <v>37</v>
      </c>
      <c r="N817" s="5" t="s">
        <v>820</v>
      </c>
      <c r="O817" s="6">
        <v>0.46</v>
      </c>
      <c r="P817" s="5" t="s">
        <v>3</v>
      </c>
      <c r="Q817" s="5" t="s">
        <v>48</v>
      </c>
      <c r="R817" s="5" t="s">
        <v>996</v>
      </c>
      <c r="S817" s="5" t="s">
        <v>995</v>
      </c>
      <c r="T817" s="5">
        <v>89502</v>
      </c>
      <c r="U817" s="8">
        <v>42078</v>
      </c>
      <c r="V817" s="29" t="str">
        <f>TEXT(Table_1[[#This Row],[Order Date]], "DDD")</f>
        <v>Sun</v>
      </c>
      <c r="W817" s="8">
        <v>42080</v>
      </c>
      <c r="X817" s="7">
        <f>Table_1[[#This Row],[Ship Date]]-Table_1[[#This Row],[Order Date]]</f>
        <v>2</v>
      </c>
      <c r="Y817" s="15">
        <v>21.555599999999998</v>
      </c>
      <c r="Z817" s="5">
        <v>2</v>
      </c>
      <c r="AA817" s="15">
        <v>31.24</v>
      </c>
      <c r="AB817" s="5">
        <v>90577</v>
      </c>
      <c r="AC817" s="5">
        <f>IF(COUNTIF($AB$2:AB817, AB817) = 1, 1, 0)</f>
        <v>1</v>
      </c>
      <c r="AD817" s="15">
        <f>'Formated Data'!$G817-'Formated Data'!$E817</f>
        <v>14.17</v>
      </c>
      <c r="AE817" s="5" t="str" cm="1">
        <f t="array" ref="AE817">_xlfn.IFS('Formated Data'!$Q817="Central","Chris",'Formated Data'!$Q817="East","Erin",'Formated Data'!$Q817="South","Sam",'Formated Data'!$Q817="West","William")</f>
        <v>William</v>
      </c>
    </row>
    <row r="818" spans="1:31" ht="15.75" customHeight="1" x14ac:dyDescent="0.45">
      <c r="A818" s="5">
        <v>1646</v>
      </c>
      <c r="B818" s="5">
        <f>IF(COUNTIF($A$2:A818, A818) = 1, 1, 0)</f>
        <v>1</v>
      </c>
      <c r="C818" s="5" t="s">
        <v>2081</v>
      </c>
      <c r="D818" s="5" t="s">
        <v>10</v>
      </c>
      <c r="E818" s="6">
        <v>0.06</v>
      </c>
      <c r="F818" s="6" t="str">
        <f>IF(Table_1[[#This Row],[Discount]] &gt; 0, "After Discount", " No Discount")</f>
        <v>After Discount</v>
      </c>
      <c r="G818" s="6">
        <v>3.29</v>
      </c>
      <c r="H818" s="6">
        <v>1.35</v>
      </c>
      <c r="I818" s="5" t="s">
        <v>9</v>
      </c>
      <c r="J818" s="5" t="s">
        <v>51</v>
      </c>
      <c r="K818" s="5" t="s">
        <v>24</v>
      </c>
      <c r="L818" s="5" t="s">
        <v>61</v>
      </c>
      <c r="M818" s="5" t="s">
        <v>37</v>
      </c>
      <c r="N818" s="5" t="s">
        <v>1849</v>
      </c>
      <c r="O818" s="6">
        <v>0.4</v>
      </c>
      <c r="P818" s="5" t="s">
        <v>3</v>
      </c>
      <c r="Q818" s="5" t="s">
        <v>2</v>
      </c>
      <c r="R818" s="5" t="s">
        <v>1</v>
      </c>
      <c r="S818" s="5" t="s">
        <v>2080</v>
      </c>
      <c r="T818" s="5">
        <v>11714</v>
      </c>
      <c r="U818" s="8">
        <v>42078</v>
      </c>
      <c r="V818" s="29" t="str">
        <f>TEXT(Table_1[[#This Row],[Order Date]], "DDD")</f>
        <v>Sun</v>
      </c>
      <c r="W818" s="8">
        <v>42080</v>
      </c>
      <c r="X818" s="7">
        <f>Table_1[[#This Row],[Ship Date]]-Table_1[[#This Row],[Order Date]]</f>
        <v>2</v>
      </c>
      <c r="Y818" s="15">
        <v>8.5299999999999994</v>
      </c>
      <c r="Z818" s="5">
        <v>11</v>
      </c>
      <c r="AA818" s="15">
        <v>35.97</v>
      </c>
      <c r="AB818" s="5">
        <v>90932</v>
      </c>
      <c r="AC818" s="5">
        <f>IF(COUNTIF($AB$2:AB818, AB818) = 1, 1, 0)</f>
        <v>1</v>
      </c>
      <c r="AD818" s="15">
        <f>'Formated Data'!$G818-'Formated Data'!$E818</f>
        <v>3.23</v>
      </c>
      <c r="AE818" s="5" t="str" cm="1">
        <f t="array" ref="AE818">_xlfn.IFS('Formated Data'!$Q818="Central","Chris",'Formated Data'!$Q818="East","Erin",'Formated Data'!$Q818="South","Sam",'Formated Data'!$Q818="West","William")</f>
        <v>Erin</v>
      </c>
    </row>
    <row r="819" spans="1:31" ht="15.75" customHeight="1" x14ac:dyDescent="0.45">
      <c r="A819" s="5">
        <v>853</v>
      </c>
      <c r="B819" s="5">
        <f>IF(COUNTIF($A$2:A819, A819) = 1, 1, 0)</f>
        <v>1</v>
      </c>
      <c r="C819" s="5" t="s">
        <v>2079</v>
      </c>
      <c r="D819" s="5" t="s">
        <v>56</v>
      </c>
      <c r="E819" s="6">
        <v>0.05</v>
      </c>
      <c r="F819" s="6" t="str">
        <f>IF(Table_1[[#This Row],[Discount]] &gt; 0, "After Discount", " No Discount")</f>
        <v>After Discount</v>
      </c>
      <c r="G819" s="6">
        <v>4.24</v>
      </c>
      <c r="H819" s="6">
        <v>5.41</v>
      </c>
      <c r="I819" s="5" t="s">
        <v>9</v>
      </c>
      <c r="J819" s="5" t="s">
        <v>51</v>
      </c>
      <c r="K819" s="5" t="s">
        <v>24</v>
      </c>
      <c r="L819" s="5" t="s">
        <v>106</v>
      </c>
      <c r="M819" s="5" t="s">
        <v>5</v>
      </c>
      <c r="N819" s="5" t="s">
        <v>422</v>
      </c>
      <c r="O819" s="6">
        <v>0.35</v>
      </c>
      <c r="P819" s="5" t="s">
        <v>3</v>
      </c>
      <c r="Q819" s="5" t="s">
        <v>48</v>
      </c>
      <c r="R819" s="5" t="s">
        <v>54</v>
      </c>
      <c r="S819" s="5" t="s">
        <v>2078</v>
      </c>
      <c r="T819" s="5">
        <v>92345</v>
      </c>
      <c r="U819" s="8">
        <v>42079</v>
      </c>
      <c r="V819" s="29" t="str">
        <f>TEXT(Table_1[[#This Row],[Order Date]], "DDD")</f>
        <v>Mon</v>
      </c>
      <c r="W819" s="8">
        <v>42081</v>
      </c>
      <c r="X819" s="7">
        <f>Table_1[[#This Row],[Ship Date]]-Table_1[[#This Row],[Order Date]]</f>
        <v>2</v>
      </c>
      <c r="Y819" s="15">
        <v>-89.216999999999999</v>
      </c>
      <c r="Z819" s="5">
        <v>12</v>
      </c>
      <c r="AA819" s="15">
        <v>50.83</v>
      </c>
      <c r="AB819" s="5">
        <v>88570</v>
      </c>
      <c r="AC819" s="5">
        <f>IF(COUNTIF($AB$2:AB819, AB819) = 1, 1, 0)</f>
        <v>1</v>
      </c>
      <c r="AD819" s="15">
        <f>'Formated Data'!$G819-'Formated Data'!$E819</f>
        <v>4.1900000000000004</v>
      </c>
      <c r="AE819" s="5" t="str" cm="1">
        <f t="array" ref="AE819">_xlfn.IFS('Formated Data'!$Q819="Central","Chris",'Formated Data'!$Q819="East","Erin",'Formated Data'!$Q819="South","Sam",'Formated Data'!$Q819="West","William")</f>
        <v>William</v>
      </c>
    </row>
    <row r="820" spans="1:31" ht="15.75" customHeight="1" x14ac:dyDescent="0.45">
      <c r="A820" s="5">
        <v>2272</v>
      </c>
      <c r="B820" s="5">
        <f>IF(COUNTIF($A$2:A820, A820) = 1, 1, 0)</f>
        <v>1</v>
      </c>
      <c r="C820" s="5" t="s">
        <v>2077</v>
      </c>
      <c r="D820" s="5" t="s">
        <v>56</v>
      </c>
      <c r="E820" s="6">
        <v>0.08</v>
      </c>
      <c r="F820" s="6" t="str">
        <f>IF(Table_1[[#This Row],[Discount]] &gt; 0, "After Discount", " No Discount")</f>
        <v>After Discount</v>
      </c>
      <c r="G820" s="6">
        <v>15.73</v>
      </c>
      <c r="H820" s="6">
        <v>7.42</v>
      </c>
      <c r="I820" s="5" t="s">
        <v>17</v>
      </c>
      <c r="J820" s="5" t="s">
        <v>39</v>
      </c>
      <c r="K820" s="5" t="s">
        <v>24</v>
      </c>
      <c r="L820" s="5" t="s">
        <v>59</v>
      </c>
      <c r="M820" s="5" t="s">
        <v>50</v>
      </c>
      <c r="N820" s="5" t="s">
        <v>2076</v>
      </c>
      <c r="O820" s="6">
        <v>0.56000000000000005</v>
      </c>
      <c r="P820" s="5" t="s">
        <v>3</v>
      </c>
      <c r="Q820" s="5" t="s">
        <v>70</v>
      </c>
      <c r="R820" s="5" t="s">
        <v>69</v>
      </c>
      <c r="S820" s="5" t="s">
        <v>2075</v>
      </c>
      <c r="T820" s="5">
        <v>76543</v>
      </c>
      <c r="U820" s="8">
        <v>42079</v>
      </c>
      <c r="V820" s="29" t="str">
        <f>TEXT(Table_1[[#This Row],[Order Date]], "DDD")</f>
        <v>Mon</v>
      </c>
      <c r="W820" s="8">
        <v>42081</v>
      </c>
      <c r="X820" s="7">
        <f>Table_1[[#This Row],[Ship Date]]-Table_1[[#This Row],[Order Date]]</f>
        <v>2</v>
      </c>
      <c r="Y820" s="15">
        <v>-37.6</v>
      </c>
      <c r="Z820" s="5">
        <v>5</v>
      </c>
      <c r="AA820" s="15">
        <v>78.08</v>
      </c>
      <c r="AB820" s="5">
        <v>90110</v>
      </c>
      <c r="AC820" s="5">
        <f>IF(COUNTIF($AB$2:AB820, AB820) = 1, 1, 0)</f>
        <v>1</v>
      </c>
      <c r="AD820" s="15">
        <f>'Formated Data'!$G820-'Formated Data'!$E820</f>
        <v>15.65</v>
      </c>
      <c r="AE820" s="5" t="str" cm="1">
        <f t="array" ref="AE820">_xlfn.IFS('Formated Data'!$Q820="Central","Chris",'Formated Data'!$Q820="East","Erin",'Formated Data'!$Q820="South","Sam",'Formated Data'!$Q820="West","William")</f>
        <v>Chris</v>
      </c>
    </row>
    <row r="821" spans="1:31" ht="15.75" customHeight="1" x14ac:dyDescent="0.45">
      <c r="A821" s="5">
        <v>2323</v>
      </c>
      <c r="B821" s="5">
        <f>IF(COUNTIF($A$2:A821, A821) = 1, 1, 0)</f>
        <v>1</v>
      </c>
      <c r="C821" s="5" t="s">
        <v>326</v>
      </c>
      <c r="D821" s="5" t="s">
        <v>56</v>
      </c>
      <c r="E821" s="6">
        <v>0.08</v>
      </c>
      <c r="F821" s="6" t="str">
        <f>IF(Table_1[[#This Row],[Discount]] &gt; 0, "After Discount", " No Discount")</f>
        <v>After Discount</v>
      </c>
      <c r="G821" s="6">
        <v>68.81</v>
      </c>
      <c r="H821" s="6">
        <v>60</v>
      </c>
      <c r="I821" s="5" t="s">
        <v>119</v>
      </c>
      <c r="J821" s="5" t="s">
        <v>51</v>
      </c>
      <c r="K821" s="5" t="s">
        <v>24</v>
      </c>
      <c r="L821" s="5" t="s">
        <v>45</v>
      </c>
      <c r="M821" s="5" t="s">
        <v>152</v>
      </c>
      <c r="N821" s="5" t="s">
        <v>1245</v>
      </c>
      <c r="O821" s="6">
        <v>0.41</v>
      </c>
      <c r="P821" s="5" t="s">
        <v>3</v>
      </c>
      <c r="Q821" s="5" t="s">
        <v>48</v>
      </c>
      <c r="R821" s="5" t="s">
        <v>54</v>
      </c>
      <c r="S821" s="5" t="s">
        <v>325</v>
      </c>
      <c r="T821" s="5">
        <v>92236</v>
      </c>
      <c r="U821" s="8">
        <v>42079</v>
      </c>
      <c r="V821" s="29" t="str">
        <f>TEXT(Table_1[[#This Row],[Order Date]], "DDD")</f>
        <v>Mon</v>
      </c>
      <c r="W821" s="8">
        <v>42080</v>
      </c>
      <c r="X821" s="7">
        <f>Table_1[[#This Row],[Ship Date]]-Table_1[[#This Row],[Order Date]]</f>
        <v>1</v>
      </c>
      <c r="Y821" s="15">
        <v>-550.42999999999995</v>
      </c>
      <c r="Z821" s="5">
        <v>5</v>
      </c>
      <c r="AA821" s="15">
        <v>337.86</v>
      </c>
      <c r="AB821" s="5">
        <v>88721</v>
      </c>
      <c r="AC821" s="5">
        <f>IF(COUNTIF($AB$2:AB821, AB821) = 1, 1, 0)</f>
        <v>1</v>
      </c>
      <c r="AD821" s="15">
        <f>'Formated Data'!$G821-'Formated Data'!$E821</f>
        <v>68.73</v>
      </c>
      <c r="AE821" s="5" t="str" cm="1">
        <f t="array" ref="AE821">_xlfn.IFS('Formated Data'!$Q821="Central","Chris",'Formated Data'!$Q821="East","Erin",'Formated Data'!$Q821="South","Sam",'Formated Data'!$Q821="West","William")</f>
        <v>William</v>
      </c>
    </row>
    <row r="822" spans="1:31" ht="15.75" customHeight="1" x14ac:dyDescent="0.45">
      <c r="A822" s="5">
        <v>2323</v>
      </c>
      <c r="B822" s="5">
        <f>IF(COUNTIF($A$2:A822, A822) = 1, 1, 0)</f>
        <v>0</v>
      </c>
      <c r="C822" s="5" t="s">
        <v>326</v>
      </c>
      <c r="D822" s="5" t="s">
        <v>56</v>
      </c>
      <c r="E822" s="6">
        <v>0.04</v>
      </c>
      <c r="F822" s="6" t="str">
        <f>IF(Table_1[[#This Row],[Discount]] &gt; 0, "After Discount", " No Discount")</f>
        <v>After Discount</v>
      </c>
      <c r="G822" s="6">
        <v>21.38</v>
      </c>
      <c r="H822" s="6">
        <v>8.99</v>
      </c>
      <c r="I822" s="5" t="s">
        <v>9</v>
      </c>
      <c r="J822" s="5" t="s">
        <v>51</v>
      </c>
      <c r="K822" s="5" t="s">
        <v>24</v>
      </c>
      <c r="L822" s="5" t="s">
        <v>79</v>
      </c>
      <c r="M822" s="5" t="s">
        <v>50</v>
      </c>
      <c r="N822" s="5" t="s">
        <v>932</v>
      </c>
      <c r="O822" s="6">
        <v>0.59</v>
      </c>
      <c r="P822" s="5" t="s">
        <v>3</v>
      </c>
      <c r="Q822" s="5" t="s">
        <v>48</v>
      </c>
      <c r="R822" s="5" t="s">
        <v>54</v>
      </c>
      <c r="S822" s="5" t="s">
        <v>325</v>
      </c>
      <c r="T822" s="5">
        <v>92236</v>
      </c>
      <c r="U822" s="8">
        <v>42079</v>
      </c>
      <c r="V822" s="29" t="str">
        <f>TEXT(Table_1[[#This Row],[Order Date]], "DDD")</f>
        <v>Mon</v>
      </c>
      <c r="W822" s="8">
        <v>42081</v>
      </c>
      <c r="X822" s="7">
        <f>Table_1[[#This Row],[Ship Date]]-Table_1[[#This Row],[Order Date]]</f>
        <v>2</v>
      </c>
      <c r="Y822" s="15">
        <v>-52.12</v>
      </c>
      <c r="Z822" s="5">
        <v>4</v>
      </c>
      <c r="AA822" s="15">
        <v>84.21</v>
      </c>
      <c r="AB822" s="5">
        <v>88721</v>
      </c>
      <c r="AC822" s="5">
        <f>IF(COUNTIF($AB$2:AB822, AB822) = 1, 1, 0)</f>
        <v>0</v>
      </c>
      <c r="AD822" s="15">
        <f>'Formated Data'!$G822-'Formated Data'!$E822</f>
        <v>21.34</v>
      </c>
      <c r="AE822" s="5" t="str" cm="1">
        <f t="array" ref="AE822">_xlfn.IFS('Formated Data'!$Q822="Central","Chris",'Formated Data'!$Q822="East","Erin",'Formated Data'!$Q822="South","Sam",'Formated Data'!$Q822="West","William")</f>
        <v>William</v>
      </c>
    </row>
    <row r="823" spans="1:31" ht="15.75" customHeight="1" x14ac:dyDescent="0.45">
      <c r="A823" s="5">
        <v>145</v>
      </c>
      <c r="B823" s="5">
        <f>IF(COUNTIF($A$2:A823, A823) = 1, 1, 0)</f>
        <v>0</v>
      </c>
      <c r="C823" s="5" t="s">
        <v>2074</v>
      </c>
      <c r="D823" s="5" t="s">
        <v>30</v>
      </c>
      <c r="E823" s="6">
        <v>7.0000000000000007E-2</v>
      </c>
      <c r="F823" s="6" t="str">
        <f>IF(Table_1[[#This Row],[Discount]] &gt; 0, "After Discount", " No Discount")</f>
        <v>After Discount</v>
      </c>
      <c r="G823" s="6">
        <v>154.13</v>
      </c>
      <c r="H823" s="6">
        <v>69</v>
      </c>
      <c r="I823" s="5" t="s">
        <v>17</v>
      </c>
      <c r="J823" s="5" t="s">
        <v>16</v>
      </c>
      <c r="K823" s="5" t="s">
        <v>29</v>
      </c>
      <c r="L823" s="5" t="s">
        <v>165</v>
      </c>
      <c r="M823" s="5" t="s">
        <v>42</v>
      </c>
      <c r="N823" s="5" t="s">
        <v>2073</v>
      </c>
      <c r="O823" s="6">
        <v>0.68</v>
      </c>
      <c r="P823" s="5" t="s">
        <v>3</v>
      </c>
      <c r="Q823" s="5" t="s">
        <v>2</v>
      </c>
      <c r="R823" s="5" t="s">
        <v>247</v>
      </c>
      <c r="S823" s="5" t="s">
        <v>2072</v>
      </c>
      <c r="T823" s="5">
        <v>15122</v>
      </c>
      <c r="U823" s="8">
        <v>42079</v>
      </c>
      <c r="V823" s="29" t="str">
        <f>TEXT(Table_1[[#This Row],[Order Date]], "DDD")</f>
        <v>Mon</v>
      </c>
      <c r="W823" s="8">
        <v>42079</v>
      </c>
      <c r="X823" s="7">
        <f>Table_1[[#This Row],[Ship Date]]-Table_1[[#This Row],[Order Date]]</f>
        <v>0</v>
      </c>
      <c r="Y823" s="15">
        <v>-634.73410000000001</v>
      </c>
      <c r="Z823" s="5">
        <v>3</v>
      </c>
      <c r="AA823" s="15">
        <v>453.62</v>
      </c>
      <c r="AB823" s="5">
        <v>91089</v>
      </c>
      <c r="AC823" s="5">
        <f>IF(COUNTIF($AB$2:AB823, AB823) = 1, 1, 0)</f>
        <v>1</v>
      </c>
      <c r="AD823" s="15">
        <f>'Formated Data'!$G823-'Formated Data'!$E823</f>
        <v>154.06</v>
      </c>
      <c r="AE823" s="5" t="str" cm="1">
        <f t="array" ref="AE823">_xlfn.IFS('Formated Data'!$Q823="Central","Chris",'Formated Data'!$Q823="East","Erin",'Formated Data'!$Q823="South","Sam",'Formated Data'!$Q823="West","William")</f>
        <v>Erin</v>
      </c>
    </row>
    <row r="824" spans="1:31" ht="15.75" customHeight="1" x14ac:dyDescent="0.45">
      <c r="A824" s="5">
        <v>1068</v>
      </c>
      <c r="B824" s="5">
        <f>IF(COUNTIF($A$2:A824, A824) = 1, 1, 0)</f>
        <v>1</v>
      </c>
      <c r="C824" s="5" t="s">
        <v>2071</v>
      </c>
      <c r="D824" s="5" t="s">
        <v>30</v>
      </c>
      <c r="E824" s="6">
        <v>0.04</v>
      </c>
      <c r="F824" s="6" t="str">
        <f>IF(Table_1[[#This Row],[Discount]] &gt; 0, "After Discount", " No Discount")</f>
        <v>After Discount</v>
      </c>
      <c r="G824" s="6">
        <v>22.84</v>
      </c>
      <c r="H824" s="6">
        <v>16.87</v>
      </c>
      <c r="I824" s="5" t="s">
        <v>9</v>
      </c>
      <c r="J824" s="5" t="s">
        <v>16</v>
      </c>
      <c r="K824" s="5" t="s">
        <v>24</v>
      </c>
      <c r="L824" s="5" t="s">
        <v>38</v>
      </c>
      <c r="M824" s="5" t="s">
        <v>5</v>
      </c>
      <c r="N824" s="5" t="s">
        <v>2070</v>
      </c>
      <c r="O824" s="6">
        <v>0.39</v>
      </c>
      <c r="P824" s="5" t="s">
        <v>3</v>
      </c>
      <c r="Q824" s="5" t="s">
        <v>70</v>
      </c>
      <c r="R824" s="5" t="s">
        <v>260</v>
      </c>
      <c r="S824" s="5" t="s">
        <v>2069</v>
      </c>
      <c r="T824" s="5">
        <v>60409</v>
      </c>
      <c r="U824" s="8">
        <v>42079</v>
      </c>
      <c r="V824" s="29" t="str">
        <f>TEXT(Table_1[[#This Row],[Order Date]], "DDD")</f>
        <v>Mon</v>
      </c>
      <c r="W824" s="8">
        <v>42079</v>
      </c>
      <c r="X824" s="7">
        <f>Table_1[[#This Row],[Ship Date]]-Table_1[[#This Row],[Order Date]]</f>
        <v>0</v>
      </c>
      <c r="Y824" s="15">
        <v>-97.28</v>
      </c>
      <c r="Z824" s="5">
        <v>12</v>
      </c>
      <c r="AA824" s="15">
        <v>286.39999999999998</v>
      </c>
      <c r="AB824" s="5">
        <v>87109</v>
      </c>
      <c r="AC824" s="5">
        <f>IF(COUNTIF($AB$2:AB824, AB824) = 1, 1, 0)</f>
        <v>1</v>
      </c>
      <c r="AD824" s="15">
        <f>'Formated Data'!$G824-'Formated Data'!$E824</f>
        <v>22.8</v>
      </c>
      <c r="AE824" s="5" t="str" cm="1">
        <f t="array" ref="AE824">_xlfn.IFS('Formated Data'!$Q824="Central","Chris",'Formated Data'!$Q824="East","Erin",'Formated Data'!$Q824="South","Sam",'Formated Data'!$Q824="West","William")</f>
        <v>Chris</v>
      </c>
    </row>
    <row r="825" spans="1:31" ht="15.75" customHeight="1" x14ac:dyDescent="0.45">
      <c r="A825" s="5">
        <v>2157</v>
      </c>
      <c r="B825" s="5">
        <f>IF(COUNTIF($A$2:A825, A825) = 1, 1, 0)</f>
        <v>1</v>
      </c>
      <c r="C825" s="5" t="s">
        <v>1303</v>
      </c>
      <c r="D825" s="5" t="s">
        <v>30</v>
      </c>
      <c r="E825" s="6">
        <v>0.05</v>
      </c>
      <c r="F825" s="6" t="str">
        <f>IF(Table_1[[#This Row],[Discount]] &gt; 0, "After Discount", " No Discount")</f>
        <v>After Discount</v>
      </c>
      <c r="G825" s="6">
        <v>55.5</v>
      </c>
      <c r="H825" s="6">
        <v>52.2</v>
      </c>
      <c r="I825" s="5" t="s">
        <v>9</v>
      </c>
      <c r="J825" s="5" t="s">
        <v>16</v>
      </c>
      <c r="K825" s="5" t="s">
        <v>29</v>
      </c>
      <c r="L825" s="5" t="s">
        <v>28</v>
      </c>
      <c r="M825" s="5" t="s">
        <v>97</v>
      </c>
      <c r="N825" s="5" t="s">
        <v>2068</v>
      </c>
      <c r="O825" s="6">
        <v>0.72</v>
      </c>
      <c r="P825" s="5" t="s">
        <v>3</v>
      </c>
      <c r="Q825" s="5" t="s">
        <v>70</v>
      </c>
      <c r="R825" s="5" t="s">
        <v>160</v>
      </c>
      <c r="S825" s="5" t="s">
        <v>1301</v>
      </c>
      <c r="T825" s="5">
        <v>48093</v>
      </c>
      <c r="U825" s="8">
        <v>42079</v>
      </c>
      <c r="V825" s="29" t="str">
        <f>TEXT(Table_1[[#This Row],[Order Date]], "DDD")</f>
        <v>Mon</v>
      </c>
      <c r="W825" s="8">
        <v>42079</v>
      </c>
      <c r="X825" s="7">
        <f>Table_1[[#This Row],[Ship Date]]-Table_1[[#This Row],[Order Date]]</f>
        <v>0</v>
      </c>
      <c r="Y825" s="15">
        <v>-118.54</v>
      </c>
      <c r="Z825" s="5">
        <v>4</v>
      </c>
      <c r="AA825" s="15">
        <v>253.87</v>
      </c>
      <c r="AB825" s="5">
        <v>90385</v>
      </c>
      <c r="AC825" s="5">
        <f>IF(COUNTIF($AB$2:AB825, AB825) = 1, 1, 0)</f>
        <v>1</v>
      </c>
      <c r="AD825" s="15">
        <f>'Formated Data'!$G825-'Formated Data'!$E825</f>
        <v>55.45</v>
      </c>
      <c r="AE825" s="5" t="str" cm="1">
        <f t="array" ref="AE825">_xlfn.IFS('Formated Data'!$Q825="Central","Chris",'Formated Data'!$Q825="East","Erin",'Formated Data'!$Q825="South","Sam",'Formated Data'!$Q825="West","William")</f>
        <v>Chris</v>
      </c>
    </row>
    <row r="826" spans="1:31" ht="15.75" customHeight="1" x14ac:dyDescent="0.45">
      <c r="A826" s="5">
        <v>2157</v>
      </c>
      <c r="B826" s="5">
        <f>IF(COUNTIF($A$2:A826, A826) = 1, 1, 0)</f>
        <v>0</v>
      </c>
      <c r="C826" s="5" t="s">
        <v>1303</v>
      </c>
      <c r="D826" s="5" t="s">
        <v>30</v>
      </c>
      <c r="E826" s="6">
        <v>0.05</v>
      </c>
      <c r="F826" s="6" t="str">
        <f>IF(Table_1[[#This Row],[Discount]] &gt; 0, "After Discount", " No Discount")</f>
        <v>After Discount</v>
      </c>
      <c r="G826" s="6">
        <v>442.14</v>
      </c>
      <c r="H826" s="6">
        <v>14.7</v>
      </c>
      <c r="I826" s="5" t="s">
        <v>119</v>
      </c>
      <c r="J826" s="5" t="s">
        <v>16</v>
      </c>
      <c r="K826" s="5" t="s">
        <v>7</v>
      </c>
      <c r="L826" s="5" t="s">
        <v>118</v>
      </c>
      <c r="M826" s="5" t="s">
        <v>152</v>
      </c>
      <c r="N826" s="5" t="s">
        <v>1020</v>
      </c>
      <c r="O826" s="6">
        <v>0.56000000000000005</v>
      </c>
      <c r="P826" s="5" t="s">
        <v>3</v>
      </c>
      <c r="Q826" s="5" t="s">
        <v>70</v>
      </c>
      <c r="R826" s="5" t="s">
        <v>160</v>
      </c>
      <c r="S826" s="5" t="s">
        <v>1301</v>
      </c>
      <c r="T826" s="5">
        <v>48093</v>
      </c>
      <c r="U826" s="8">
        <v>42079</v>
      </c>
      <c r="V826" s="29" t="str">
        <f>TEXT(Table_1[[#This Row],[Order Date]], "DDD")</f>
        <v>Mon</v>
      </c>
      <c r="W826" s="8">
        <v>42088</v>
      </c>
      <c r="X826" s="7">
        <f>Table_1[[#This Row],[Ship Date]]-Table_1[[#This Row],[Order Date]]</f>
        <v>9</v>
      </c>
      <c r="Y826" s="15">
        <v>2963.48</v>
      </c>
      <c r="Z826" s="5">
        <v>14</v>
      </c>
      <c r="AA826" s="15">
        <v>5880.46</v>
      </c>
      <c r="AB826" s="5">
        <v>90385</v>
      </c>
      <c r="AC826" s="5">
        <f>IF(COUNTIF($AB$2:AB826, AB826) = 1, 1, 0)</f>
        <v>0</v>
      </c>
      <c r="AD826" s="15">
        <f>'Formated Data'!$G826-'Formated Data'!$E826</f>
        <v>442.09</v>
      </c>
      <c r="AE826" s="5" t="str" cm="1">
        <f t="array" ref="AE826">_xlfn.IFS('Formated Data'!$Q826="Central","Chris",'Formated Data'!$Q826="East","Erin",'Formated Data'!$Q826="South","Sam",'Formated Data'!$Q826="West","William")</f>
        <v>Chris</v>
      </c>
    </row>
    <row r="827" spans="1:31" ht="15.75" customHeight="1" x14ac:dyDescent="0.45">
      <c r="A827" s="5">
        <v>1241</v>
      </c>
      <c r="B827" s="5">
        <f>IF(COUNTIF($A$2:A827, A827) = 1, 1, 0)</f>
        <v>1</v>
      </c>
      <c r="C827" s="5" t="s">
        <v>1933</v>
      </c>
      <c r="D827" s="5" t="s">
        <v>10</v>
      </c>
      <c r="E827" s="6">
        <v>0</v>
      </c>
      <c r="F827" s="6" t="str">
        <f>IF(Table_1[[#This Row],[Discount]] &gt; 0, "After Discount", " No Discount")</f>
        <v xml:space="preserve"> No Discount</v>
      </c>
      <c r="G827" s="6">
        <v>387.99</v>
      </c>
      <c r="H827" s="6">
        <v>19.989999999999998</v>
      </c>
      <c r="I827" s="5" t="s">
        <v>9</v>
      </c>
      <c r="J827" s="5" t="s">
        <v>39</v>
      </c>
      <c r="K827" s="5" t="s">
        <v>24</v>
      </c>
      <c r="L827" s="5" t="s">
        <v>106</v>
      </c>
      <c r="M827" s="5" t="s">
        <v>5</v>
      </c>
      <c r="N827" s="5" t="s">
        <v>2067</v>
      </c>
      <c r="O827" s="6">
        <v>0.38</v>
      </c>
      <c r="P827" s="5" t="s">
        <v>3</v>
      </c>
      <c r="Q827" s="5" t="s">
        <v>21</v>
      </c>
      <c r="R827" s="5" t="s">
        <v>971</v>
      </c>
      <c r="S827" s="5" t="s">
        <v>453</v>
      </c>
      <c r="T827" s="5">
        <v>36830</v>
      </c>
      <c r="U827" s="8">
        <v>42079</v>
      </c>
      <c r="V827" s="29" t="str">
        <f>TEXT(Table_1[[#This Row],[Order Date]], "DDD")</f>
        <v>Mon</v>
      </c>
      <c r="W827" s="8">
        <v>42080</v>
      </c>
      <c r="X827" s="7">
        <f>Table_1[[#This Row],[Ship Date]]-Table_1[[#This Row],[Order Date]]</f>
        <v>1</v>
      </c>
      <c r="Y827" s="15">
        <v>-70.14</v>
      </c>
      <c r="Z827" s="5">
        <v>23</v>
      </c>
      <c r="AA827" s="15">
        <v>9280.7199999999993</v>
      </c>
      <c r="AB827" s="5">
        <v>90880</v>
      </c>
      <c r="AC827" s="5">
        <f>IF(COUNTIF($AB$2:AB827, AB827) = 1, 1, 0)</f>
        <v>1</v>
      </c>
      <c r="AD827" s="15">
        <f>'Formated Data'!$G827-'Formated Data'!$E827</f>
        <v>387.99</v>
      </c>
      <c r="AE827" s="5" t="str" cm="1">
        <f t="array" ref="AE827">_xlfn.IFS('Formated Data'!$Q827="Central","Chris",'Formated Data'!$Q827="East","Erin",'Formated Data'!$Q827="South","Sam",'Formated Data'!$Q827="West","William")</f>
        <v>Sam</v>
      </c>
    </row>
    <row r="828" spans="1:31" ht="15.75" customHeight="1" x14ac:dyDescent="0.45">
      <c r="A828" s="5">
        <v>1711</v>
      </c>
      <c r="B828" s="5">
        <f>IF(COUNTIF($A$2:A828, A828) = 1, 1, 0)</f>
        <v>1</v>
      </c>
      <c r="C828" s="5" t="s">
        <v>2066</v>
      </c>
      <c r="D828" s="5" t="s">
        <v>10</v>
      </c>
      <c r="E828" s="6">
        <v>7.0000000000000007E-2</v>
      </c>
      <c r="F828" s="6" t="str">
        <f>IF(Table_1[[#This Row],[Discount]] &gt; 0, "After Discount", " No Discount")</f>
        <v>After Discount</v>
      </c>
      <c r="G828" s="6">
        <v>7.59</v>
      </c>
      <c r="H828" s="6">
        <v>4</v>
      </c>
      <c r="I828" s="5" t="s">
        <v>9</v>
      </c>
      <c r="J828" s="5" t="s">
        <v>39</v>
      </c>
      <c r="K828" s="5" t="s">
        <v>29</v>
      </c>
      <c r="L828" s="5" t="s">
        <v>28</v>
      </c>
      <c r="M828" s="5" t="s">
        <v>37</v>
      </c>
      <c r="N828" s="5" t="s">
        <v>567</v>
      </c>
      <c r="O828" s="6">
        <v>0.42</v>
      </c>
      <c r="P828" s="5" t="s">
        <v>3</v>
      </c>
      <c r="Q828" s="5" t="s">
        <v>21</v>
      </c>
      <c r="R828" s="5" t="s">
        <v>291</v>
      </c>
      <c r="S828" s="5" t="s">
        <v>2065</v>
      </c>
      <c r="T828" s="5">
        <v>30062</v>
      </c>
      <c r="U828" s="8">
        <v>42079</v>
      </c>
      <c r="V828" s="29" t="str">
        <f>TEXT(Table_1[[#This Row],[Order Date]], "DDD")</f>
        <v>Mon</v>
      </c>
      <c r="W828" s="8">
        <v>42081</v>
      </c>
      <c r="X828" s="7">
        <f>Table_1[[#This Row],[Ship Date]]-Table_1[[#This Row],[Order Date]]</f>
        <v>2</v>
      </c>
      <c r="Y828" s="15">
        <v>-167.048</v>
      </c>
      <c r="Z828" s="5">
        <v>3</v>
      </c>
      <c r="AA828" s="15">
        <v>22.48</v>
      </c>
      <c r="AB828" s="5">
        <v>87747</v>
      </c>
      <c r="AC828" s="5">
        <f>IF(COUNTIF($AB$2:AB828, AB828) = 1, 1, 0)</f>
        <v>1</v>
      </c>
      <c r="AD828" s="15">
        <f>'Formated Data'!$G828-'Formated Data'!$E828</f>
        <v>7.52</v>
      </c>
      <c r="AE828" s="5" t="str" cm="1">
        <f t="array" ref="AE828">_xlfn.IFS('Formated Data'!$Q828="Central","Chris",'Formated Data'!$Q828="East","Erin",'Formated Data'!$Q828="South","Sam",'Formated Data'!$Q828="West","William")</f>
        <v>Sam</v>
      </c>
    </row>
    <row r="829" spans="1:31" ht="15.75" customHeight="1" x14ac:dyDescent="0.45">
      <c r="A829" s="5">
        <v>2030</v>
      </c>
      <c r="B829" s="5">
        <f>IF(COUNTIF($A$2:A829, A829) = 1, 1, 0)</f>
        <v>1</v>
      </c>
      <c r="C829" s="5" t="s">
        <v>2039</v>
      </c>
      <c r="D829" s="5" t="s">
        <v>123</v>
      </c>
      <c r="E829" s="6">
        <v>0.04</v>
      </c>
      <c r="F829" s="6" t="str">
        <f>IF(Table_1[[#This Row],[Discount]] &gt; 0, "After Discount", " No Discount")</f>
        <v>After Discount</v>
      </c>
      <c r="G829" s="6">
        <v>120.97</v>
      </c>
      <c r="H829" s="6">
        <v>7.11</v>
      </c>
      <c r="I829" s="5" t="s">
        <v>9</v>
      </c>
      <c r="J829" s="5" t="s">
        <v>39</v>
      </c>
      <c r="K829" s="5" t="s">
        <v>7</v>
      </c>
      <c r="L829" s="5" t="s">
        <v>118</v>
      </c>
      <c r="M829" s="5" t="s">
        <v>97</v>
      </c>
      <c r="N829" s="5" t="s">
        <v>2064</v>
      </c>
      <c r="O829" s="6">
        <v>0.36</v>
      </c>
      <c r="P829" s="5" t="s">
        <v>3</v>
      </c>
      <c r="Q829" s="5" t="s">
        <v>70</v>
      </c>
      <c r="R829" s="5" t="s">
        <v>69</v>
      </c>
      <c r="S829" s="5" t="s">
        <v>1518</v>
      </c>
      <c r="T829" s="5">
        <v>75401</v>
      </c>
      <c r="U829" s="8">
        <v>42080</v>
      </c>
      <c r="V829" s="29" t="str">
        <f>TEXT(Table_1[[#This Row],[Order Date]], "DDD")</f>
        <v>Tue</v>
      </c>
      <c r="W829" s="8">
        <v>42080</v>
      </c>
      <c r="X829" s="7">
        <f>Table_1[[#This Row],[Ship Date]]-Table_1[[#This Row],[Order Date]]</f>
        <v>0</v>
      </c>
      <c r="Y829" s="15">
        <v>1320.5496000000001</v>
      </c>
      <c r="Z829" s="5">
        <v>16</v>
      </c>
      <c r="AA829" s="15">
        <v>1913.84</v>
      </c>
      <c r="AB829" s="5">
        <v>91059</v>
      </c>
      <c r="AC829" s="5">
        <f>IF(COUNTIF($AB$2:AB829, AB829) = 1, 1, 0)</f>
        <v>1</v>
      </c>
      <c r="AD829" s="15">
        <f>'Formated Data'!$G829-'Formated Data'!$E829</f>
        <v>120.92999999999999</v>
      </c>
      <c r="AE829" s="5" t="str" cm="1">
        <f t="array" ref="AE829">_xlfn.IFS('Formated Data'!$Q829="Central","Chris",'Formated Data'!$Q829="East","Erin",'Formated Data'!$Q829="South","Sam",'Formated Data'!$Q829="West","William")</f>
        <v>Chris</v>
      </c>
    </row>
    <row r="830" spans="1:31" ht="15.75" customHeight="1" x14ac:dyDescent="0.45">
      <c r="A830" s="5">
        <v>2030</v>
      </c>
      <c r="B830" s="5">
        <f>IF(COUNTIF($A$2:A830, A830) = 1, 1, 0)</f>
        <v>0</v>
      </c>
      <c r="C830" s="5" t="s">
        <v>2039</v>
      </c>
      <c r="D830" s="5" t="s">
        <v>123</v>
      </c>
      <c r="E830" s="6">
        <v>0</v>
      </c>
      <c r="F830" s="6" t="str">
        <f>IF(Table_1[[#This Row],[Discount]] &gt; 0, "After Discount", " No Discount")</f>
        <v xml:space="preserve"> No Discount</v>
      </c>
      <c r="G830" s="6">
        <v>195.99</v>
      </c>
      <c r="H830" s="6">
        <v>4.2</v>
      </c>
      <c r="I830" s="5" t="s">
        <v>9</v>
      </c>
      <c r="J830" s="5" t="s">
        <v>39</v>
      </c>
      <c r="K830" s="5" t="s">
        <v>7</v>
      </c>
      <c r="L830" s="5" t="s">
        <v>6</v>
      </c>
      <c r="M830" s="5" t="s">
        <v>5</v>
      </c>
      <c r="N830" s="5" t="s">
        <v>2063</v>
      </c>
      <c r="O830" s="6">
        <v>0.6</v>
      </c>
      <c r="P830" s="5" t="s">
        <v>3</v>
      </c>
      <c r="Q830" s="5" t="s">
        <v>70</v>
      </c>
      <c r="R830" s="5" t="s">
        <v>69</v>
      </c>
      <c r="S830" s="5" t="s">
        <v>1518</v>
      </c>
      <c r="T830" s="5">
        <v>75401</v>
      </c>
      <c r="U830" s="8">
        <v>42080</v>
      </c>
      <c r="V830" s="29" t="str">
        <f>TEXT(Table_1[[#This Row],[Order Date]], "DDD")</f>
        <v>Tue</v>
      </c>
      <c r="W830" s="8">
        <v>42082</v>
      </c>
      <c r="X830" s="7">
        <f>Table_1[[#This Row],[Ship Date]]-Table_1[[#This Row],[Order Date]]</f>
        <v>2</v>
      </c>
      <c r="Y830" s="15">
        <v>1585.5029999999999</v>
      </c>
      <c r="Z830" s="5">
        <v>16</v>
      </c>
      <c r="AA830" s="15">
        <v>2692.12</v>
      </c>
      <c r="AB830" s="5">
        <v>91059</v>
      </c>
      <c r="AC830" s="5">
        <f>IF(COUNTIF($AB$2:AB830, AB830) = 1, 1, 0)</f>
        <v>0</v>
      </c>
      <c r="AD830" s="15">
        <f>'Formated Data'!$G830-'Formated Data'!$E830</f>
        <v>195.99</v>
      </c>
      <c r="AE830" s="5" t="str" cm="1">
        <f t="array" ref="AE830">_xlfn.IFS('Formated Data'!$Q830="Central","Chris",'Formated Data'!$Q830="East","Erin",'Formated Data'!$Q830="South","Sam",'Formated Data'!$Q830="West","William")</f>
        <v>Chris</v>
      </c>
    </row>
    <row r="831" spans="1:31" ht="15.75" customHeight="1" x14ac:dyDescent="0.45">
      <c r="A831" s="5">
        <v>2647</v>
      </c>
      <c r="B831" s="5">
        <f>IF(COUNTIF($A$2:A831, A831) = 1, 1, 0)</f>
        <v>1</v>
      </c>
      <c r="C831" s="5" t="s">
        <v>2062</v>
      </c>
      <c r="D831" s="5" t="s">
        <v>30</v>
      </c>
      <c r="E831" s="6">
        <v>0.1</v>
      </c>
      <c r="F831" s="6" t="str">
        <f>IF(Table_1[[#This Row],[Discount]] &gt; 0, "After Discount", " No Discount")</f>
        <v>After Discount</v>
      </c>
      <c r="G831" s="6">
        <v>10.98</v>
      </c>
      <c r="H831" s="6">
        <v>3.99</v>
      </c>
      <c r="I831" s="5" t="s">
        <v>9</v>
      </c>
      <c r="J831" s="5" t="s">
        <v>39</v>
      </c>
      <c r="K831" s="5" t="s">
        <v>24</v>
      </c>
      <c r="L831" s="5" t="s">
        <v>45</v>
      </c>
      <c r="M831" s="5" t="s">
        <v>5</v>
      </c>
      <c r="N831" s="5" t="s">
        <v>1045</v>
      </c>
      <c r="O831" s="6">
        <v>0.57999999999999996</v>
      </c>
      <c r="P831" s="5" t="s">
        <v>3</v>
      </c>
      <c r="Q831" s="5" t="s">
        <v>48</v>
      </c>
      <c r="R831" s="5" t="s">
        <v>54</v>
      </c>
      <c r="S831" s="5" t="s">
        <v>855</v>
      </c>
      <c r="T831" s="5">
        <v>93309</v>
      </c>
      <c r="U831" s="8">
        <v>42080</v>
      </c>
      <c r="V831" s="29" t="str">
        <f>TEXT(Table_1[[#This Row],[Order Date]], "DDD")</f>
        <v>Tue</v>
      </c>
      <c r="W831" s="8">
        <v>42087</v>
      </c>
      <c r="X831" s="7">
        <f>Table_1[[#This Row],[Ship Date]]-Table_1[[#This Row],[Order Date]]</f>
        <v>7</v>
      </c>
      <c r="Y831" s="15">
        <v>-21.03</v>
      </c>
      <c r="Z831" s="5">
        <v>5</v>
      </c>
      <c r="AA831" s="15">
        <v>52.21</v>
      </c>
      <c r="AB831" s="5">
        <v>91386</v>
      </c>
      <c r="AC831" s="5">
        <f>IF(COUNTIF($AB$2:AB831, AB831) = 1, 1, 0)</f>
        <v>1</v>
      </c>
      <c r="AD831" s="15">
        <f>'Formated Data'!$G831-'Formated Data'!$E831</f>
        <v>10.88</v>
      </c>
      <c r="AE831" s="5" t="str" cm="1">
        <f t="array" ref="AE831">_xlfn.IFS('Formated Data'!$Q831="Central","Chris",'Formated Data'!$Q831="East","Erin",'Formated Data'!$Q831="South","Sam",'Formated Data'!$Q831="West","William")</f>
        <v>William</v>
      </c>
    </row>
    <row r="832" spans="1:31" ht="15.75" customHeight="1" x14ac:dyDescent="0.45">
      <c r="A832" s="5">
        <v>2647</v>
      </c>
      <c r="B832" s="5">
        <f>IF(COUNTIF($A$2:A832, A832) = 1, 1, 0)</f>
        <v>0</v>
      </c>
      <c r="C832" s="5" t="s">
        <v>2062</v>
      </c>
      <c r="D832" s="5" t="s">
        <v>30</v>
      </c>
      <c r="E832" s="6">
        <v>0.01</v>
      </c>
      <c r="F832" s="6" t="str">
        <f>IF(Table_1[[#This Row],[Discount]] &gt; 0, "After Discount", " No Discount")</f>
        <v>After Discount</v>
      </c>
      <c r="G832" s="6">
        <v>39.979999999999997</v>
      </c>
      <c r="H832" s="6">
        <v>9.1999999999999993</v>
      </c>
      <c r="I832" s="5" t="s">
        <v>9</v>
      </c>
      <c r="J832" s="5" t="s">
        <v>39</v>
      </c>
      <c r="K832" s="5" t="s">
        <v>29</v>
      </c>
      <c r="L832" s="5" t="s">
        <v>28</v>
      </c>
      <c r="M832" s="5" t="s">
        <v>37</v>
      </c>
      <c r="N832" s="5" t="s">
        <v>2061</v>
      </c>
      <c r="O832" s="6">
        <v>0.65</v>
      </c>
      <c r="P832" s="5" t="s">
        <v>3</v>
      </c>
      <c r="Q832" s="5" t="s">
        <v>48</v>
      </c>
      <c r="R832" s="5" t="s">
        <v>54</v>
      </c>
      <c r="S832" s="5" t="s">
        <v>855</v>
      </c>
      <c r="T832" s="5">
        <v>93309</v>
      </c>
      <c r="U832" s="8">
        <v>42080</v>
      </c>
      <c r="V832" s="29" t="str">
        <f>TEXT(Table_1[[#This Row],[Order Date]], "DDD")</f>
        <v>Tue</v>
      </c>
      <c r="W832" s="8">
        <v>42082</v>
      </c>
      <c r="X832" s="7">
        <f>Table_1[[#This Row],[Ship Date]]-Table_1[[#This Row],[Order Date]]</f>
        <v>2</v>
      </c>
      <c r="Y832" s="15">
        <v>117.52079999999999</v>
      </c>
      <c r="Z832" s="5">
        <v>4</v>
      </c>
      <c r="AA832" s="15">
        <v>170.32</v>
      </c>
      <c r="AB832" s="5">
        <v>91386</v>
      </c>
      <c r="AC832" s="5">
        <f>IF(COUNTIF($AB$2:AB832, AB832) = 1, 1, 0)</f>
        <v>0</v>
      </c>
      <c r="AD832" s="15">
        <f>'Formated Data'!$G832-'Formated Data'!$E832</f>
        <v>39.97</v>
      </c>
      <c r="AE832" s="5" t="str" cm="1">
        <f t="array" ref="AE832">_xlfn.IFS('Formated Data'!$Q832="Central","Chris",'Formated Data'!$Q832="East","Erin",'Formated Data'!$Q832="South","Sam",'Formated Data'!$Q832="West","William")</f>
        <v>William</v>
      </c>
    </row>
    <row r="833" spans="1:31" ht="15.75" customHeight="1" x14ac:dyDescent="0.45">
      <c r="A833" s="5">
        <v>339</v>
      </c>
      <c r="B833" s="5">
        <f>IF(COUNTIF($A$2:A833, A833) = 1, 1, 0)</f>
        <v>1</v>
      </c>
      <c r="C833" s="5" t="s">
        <v>2059</v>
      </c>
      <c r="D833" s="5" t="s">
        <v>72</v>
      </c>
      <c r="E833" s="6">
        <v>0.08</v>
      </c>
      <c r="F833" s="6" t="str">
        <f>IF(Table_1[[#This Row],[Discount]] &gt; 0, "After Discount", " No Discount")</f>
        <v>After Discount</v>
      </c>
      <c r="G833" s="6">
        <v>7.77</v>
      </c>
      <c r="H833" s="6">
        <v>9.23</v>
      </c>
      <c r="I833" s="5" t="s">
        <v>9</v>
      </c>
      <c r="J833" s="5" t="s">
        <v>39</v>
      </c>
      <c r="K833" s="5" t="s">
        <v>24</v>
      </c>
      <c r="L833" s="5" t="s">
        <v>45</v>
      </c>
      <c r="M833" s="5" t="s">
        <v>5</v>
      </c>
      <c r="N833" s="5" t="s">
        <v>2060</v>
      </c>
      <c r="O833" s="6">
        <v>0.57999999999999996</v>
      </c>
      <c r="P833" s="5" t="s">
        <v>3</v>
      </c>
      <c r="Q833" s="5" t="s">
        <v>2</v>
      </c>
      <c r="R833" s="5" t="s">
        <v>13</v>
      </c>
      <c r="S833" s="5" t="s">
        <v>488</v>
      </c>
      <c r="T833" s="5">
        <v>43229</v>
      </c>
      <c r="U833" s="8">
        <v>42080</v>
      </c>
      <c r="V833" s="29" t="str">
        <f>TEXT(Table_1[[#This Row],[Order Date]], "DDD")</f>
        <v>Tue</v>
      </c>
      <c r="W833" s="8">
        <v>42081</v>
      </c>
      <c r="X833" s="7">
        <f>Table_1[[#This Row],[Ship Date]]-Table_1[[#This Row],[Order Date]]</f>
        <v>1</v>
      </c>
      <c r="Y833" s="15">
        <v>-83.65</v>
      </c>
      <c r="Z833" s="5">
        <v>5</v>
      </c>
      <c r="AA833" s="15">
        <v>40.299999999999997</v>
      </c>
      <c r="AB833" s="5">
        <v>90583</v>
      </c>
      <c r="AC833" s="5">
        <f>IF(COUNTIF($AB$2:AB833, AB833) = 1, 1, 0)</f>
        <v>1</v>
      </c>
      <c r="AD833" s="15">
        <f>'Formated Data'!$G833-'Formated Data'!$E833</f>
        <v>7.6899999999999995</v>
      </c>
      <c r="AE833" s="5" t="str" cm="1">
        <f t="array" ref="AE833">_xlfn.IFS('Formated Data'!$Q833="Central","Chris",'Formated Data'!$Q833="East","Erin",'Formated Data'!$Q833="South","Sam",'Formated Data'!$Q833="West","William")</f>
        <v>Erin</v>
      </c>
    </row>
    <row r="834" spans="1:31" ht="15.75" customHeight="1" x14ac:dyDescent="0.45">
      <c r="A834" s="5">
        <v>339</v>
      </c>
      <c r="B834" s="5">
        <f>IF(COUNTIF($A$2:A834, A834) = 1, 1, 0)</f>
        <v>0</v>
      </c>
      <c r="C834" s="5" t="s">
        <v>2059</v>
      </c>
      <c r="D834" s="5" t="s">
        <v>72</v>
      </c>
      <c r="E834" s="6">
        <v>7.0000000000000007E-2</v>
      </c>
      <c r="F834" s="6" t="str">
        <f>IF(Table_1[[#This Row],[Discount]] &gt; 0, "After Discount", " No Discount")</f>
        <v>After Discount</v>
      </c>
      <c r="G834" s="6">
        <v>7.59</v>
      </c>
      <c r="H834" s="6">
        <v>4</v>
      </c>
      <c r="I834" s="5" t="s">
        <v>9</v>
      </c>
      <c r="J834" s="5" t="s">
        <v>39</v>
      </c>
      <c r="K834" s="5" t="s">
        <v>29</v>
      </c>
      <c r="L834" s="5" t="s">
        <v>28</v>
      </c>
      <c r="M834" s="5" t="s">
        <v>37</v>
      </c>
      <c r="N834" s="5" t="s">
        <v>567</v>
      </c>
      <c r="O834" s="6">
        <v>0.42</v>
      </c>
      <c r="P834" s="5" t="s">
        <v>3</v>
      </c>
      <c r="Q834" s="5" t="s">
        <v>2</v>
      </c>
      <c r="R834" s="5" t="s">
        <v>13</v>
      </c>
      <c r="S834" s="5" t="s">
        <v>488</v>
      </c>
      <c r="T834" s="5">
        <v>43229</v>
      </c>
      <c r="U834" s="8">
        <v>42080</v>
      </c>
      <c r="V834" s="29" t="str">
        <f>TEXT(Table_1[[#This Row],[Order Date]], "DDD")</f>
        <v>Tue</v>
      </c>
      <c r="W834" s="8">
        <v>42082</v>
      </c>
      <c r="X834" s="7">
        <f>Table_1[[#This Row],[Ship Date]]-Table_1[[#This Row],[Order Date]]</f>
        <v>2</v>
      </c>
      <c r="Y834" s="15">
        <v>24.39</v>
      </c>
      <c r="Z834" s="5">
        <v>15</v>
      </c>
      <c r="AA834" s="15">
        <v>111.88</v>
      </c>
      <c r="AB834" s="5">
        <v>90583</v>
      </c>
      <c r="AC834" s="5">
        <f>IF(COUNTIF($AB$2:AB834, AB834) = 1, 1, 0)</f>
        <v>0</v>
      </c>
      <c r="AD834" s="15">
        <f>'Formated Data'!$G834-'Formated Data'!$E834</f>
        <v>7.52</v>
      </c>
      <c r="AE834" s="5" t="str" cm="1">
        <f t="array" ref="AE834">_xlfn.IFS('Formated Data'!$Q834="Central","Chris",'Formated Data'!$Q834="East","Erin",'Formated Data'!$Q834="South","Sam",'Formated Data'!$Q834="West","William")</f>
        <v>Erin</v>
      </c>
    </row>
    <row r="835" spans="1:31" ht="15.75" customHeight="1" x14ac:dyDescent="0.45">
      <c r="A835" s="5">
        <v>1808</v>
      </c>
      <c r="B835" s="5">
        <f>IF(COUNTIF($A$2:A835, A835) = 1, 1, 0)</f>
        <v>1</v>
      </c>
      <c r="C835" s="5" t="s">
        <v>2058</v>
      </c>
      <c r="D835" s="5" t="s">
        <v>72</v>
      </c>
      <c r="E835" s="6">
        <v>0.01</v>
      </c>
      <c r="F835" s="6" t="str">
        <f>IF(Table_1[[#This Row],[Discount]] &gt; 0, "After Discount", " No Discount")</f>
        <v>After Discount</v>
      </c>
      <c r="G835" s="6">
        <v>8.1199999999999992</v>
      </c>
      <c r="H835" s="6">
        <v>2.83</v>
      </c>
      <c r="I835" s="5" t="s">
        <v>17</v>
      </c>
      <c r="J835" s="5" t="s">
        <v>16</v>
      </c>
      <c r="K835" s="5" t="s">
        <v>7</v>
      </c>
      <c r="L835" s="5" t="s">
        <v>15</v>
      </c>
      <c r="M835" s="5" t="s">
        <v>50</v>
      </c>
      <c r="N835" s="5" t="s">
        <v>896</v>
      </c>
      <c r="O835" s="6">
        <v>0.77</v>
      </c>
      <c r="P835" s="5" t="s">
        <v>3</v>
      </c>
      <c r="Q835" s="5" t="s">
        <v>2</v>
      </c>
      <c r="R835" s="5" t="s">
        <v>434</v>
      </c>
      <c r="S835" s="5" t="s">
        <v>2057</v>
      </c>
      <c r="T835" s="5">
        <v>26101</v>
      </c>
      <c r="U835" s="8">
        <v>42080</v>
      </c>
      <c r="V835" s="29" t="str">
        <f>TEXT(Table_1[[#This Row],[Order Date]], "DDD")</f>
        <v>Tue</v>
      </c>
      <c r="W835" s="8">
        <v>42081</v>
      </c>
      <c r="X835" s="7">
        <f>Table_1[[#This Row],[Ship Date]]-Table_1[[#This Row],[Order Date]]</f>
        <v>1</v>
      </c>
      <c r="Y835" s="15">
        <v>-40.76</v>
      </c>
      <c r="Z835" s="5">
        <v>10</v>
      </c>
      <c r="AA835" s="15">
        <v>88.64</v>
      </c>
      <c r="AB835" s="5">
        <v>89251</v>
      </c>
      <c r="AC835" s="5">
        <f>IF(COUNTIF($AB$2:AB835, AB835) = 1, 1, 0)</f>
        <v>1</v>
      </c>
      <c r="AD835" s="15">
        <f>'Formated Data'!$G835-'Formated Data'!$E835</f>
        <v>8.11</v>
      </c>
      <c r="AE835" s="5" t="str" cm="1">
        <f t="array" ref="AE835">_xlfn.IFS('Formated Data'!$Q835="Central","Chris",'Formated Data'!$Q835="East","Erin",'Formated Data'!$Q835="South","Sam",'Formated Data'!$Q835="West","William")</f>
        <v>Erin</v>
      </c>
    </row>
    <row r="836" spans="1:31" ht="15.75" customHeight="1" x14ac:dyDescent="0.45">
      <c r="A836" s="5">
        <v>1364</v>
      </c>
      <c r="B836" s="5">
        <f>IF(COUNTIF($A$2:A836, A836) = 1, 1, 0)</f>
        <v>1</v>
      </c>
      <c r="C836" s="5" t="s">
        <v>2056</v>
      </c>
      <c r="D836" s="5" t="s">
        <v>10</v>
      </c>
      <c r="E836" s="6">
        <v>0.1</v>
      </c>
      <c r="F836" s="6" t="str">
        <f>IF(Table_1[[#This Row],[Discount]] &gt; 0, "After Discount", " No Discount")</f>
        <v>After Discount</v>
      </c>
      <c r="G836" s="6">
        <v>5.98</v>
      </c>
      <c r="H836" s="6">
        <v>5.35</v>
      </c>
      <c r="I836" s="5" t="s">
        <v>9</v>
      </c>
      <c r="J836" s="5" t="s">
        <v>16</v>
      </c>
      <c r="K836" s="5" t="s">
        <v>24</v>
      </c>
      <c r="L836" s="5" t="s">
        <v>38</v>
      </c>
      <c r="M836" s="5" t="s">
        <v>5</v>
      </c>
      <c r="N836" s="5" t="s">
        <v>808</v>
      </c>
      <c r="O836" s="6">
        <v>0.4</v>
      </c>
      <c r="P836" s="5" t="s">
        <v>3</v>
      </c>
      <c r="Q836" s="5" t="s">
        <v>2</v>
      </c>
      <c r="R836" s="5" t="s">
        <v>81</v>
      </c>
      <c r="S836" s="5" t="s">
        <v>1356</v>
      </c>
      <c r="T836" s="5">
        <v>20746</v>
      </c>
      <c r="U836" s="8">
        <v>42080</v>
      </c>
      <c r="V836" s="29" t="str">
        <f>TEXT(Table_1[[#This Row],[Order Date]], "DDD")</f>
        <v>Tue</v>
      </c>
      <c r="W836" s="8">
        <v>42080</v>
      </c>
      <c r="X836" s="7">
        <f>Table_1[[#This Row],[Ship Date]]-Table_1[[#This Row],[Order Date]]</f>
        <v>0</v>
      </c>
      <c r="Y836" s="15">
        <v>-90.26</v>
      </c>
      <c r="Z836" s="5">
        <v>10</v>
      </c>
      <c r="AA836" s="15">
        <v>57.34</v>
      </c>
      <c r="AB836" s="5">
        <v>89994</v>
      </c>
      <c r="AC836" s="5">
        <f>IF(COUNTIF($AB$2:AB836, AB836) = 1, 1, 0)</f>
        <v>1</v>
      </c>
      <c r="AD836" s="15">
        <f>'Formated Data'!$G836-'Formated Data'!$E836</f>
        <v>5.8800000000000008</v>
      </c>
      <c r="AE836" s="5" t="str" cm="1">
        <f t="array" ref="AE836">_xlfn.IFS('Formated Data'!$Q836="Central","Chris",'Formated Data'!$Q836="East","Erin",'Formated Data'!$Q836="South","Sam",'Formated Data'!$Q836="West","William")</f>
        <v>Erin</v>
      </c>
    </row>
    <row r="837" spans="1:31" ht="15.75" customHeight="1" x14ac:dyDescent="0.45">
      <c r="A837" s="5">
        <v>3001</v>
      </c>
      <c r="B837" s="5">
        <f>IF(COUNTIF($A$2:A837, A837) = 1, 1, 0)</f>
        <v>1</v>
      </c>
      <c r="C837" s="5" t="s">
        <v>2055</v>
      </c>
      <c r="D837" s="5" t="s">
        <v>10</v>
      </c>
      <c r="E837" s="6">
        <v>0.03</v>
      </c>
      <c r="F837" s="6" t="str">
        <f>IF(Table_1[[#This Row],[Discount]] &gt; 0, "After Discount", " No Discount")</f>
        <v>After Discount</v>
      </c>
      <c r="G837" s="6">
        <v>5.4</v>
      </c>
      <c r="H837" s="6">
        <v>7.78</v>
      </c>
      <c r="I837" s="5" t="s">
        <v>9</v>
      </c>
      <c r="J837" s="5" t="s">
        <v>8</v>
      </c>
      <c r="K837" s="5" t="s">
        <v>24</v>
      </c>
      <c r="L837" s="5" t="s">
        <v>106</v>
      </c>
      <c r="M837" s="5" t="s">
        <v>5</v>
      </c>
      <c r="N837" s="5" t="s">
        <v>611</v>
      </c>
      <c r="O837" s="6">
        <v>0.37</v>
      </c>
      <c r="P837" s="5" t="s">
        <v>3</v>
      </c>
      <c r="Q837" s="5" t="s">
        <v>70</v>
      </c>
      <c r="R837" s="5" t="s">
        <v>160</v>
      </c>
      <c r="S837" s="5" t="s">
        <v>2054</v>
      </c>
      <c r="T837" s="5">
        <v>48060</v>
      </c>
      <c r="U837" s="8">
        <v>42080</v>
      </c>
      <c r="V837" s="29" t="str">
        <f>TEXT(Table_1[[#This Row],[Order Date]], "DDD")</f>
        <v>Tue</v>
      </c>
      <c r="W837" s="8">
        <v>42082</v>
      </c>
      <c r="X837" s="7">
        <f>Table_1[[#This Row],[Ship Date]]-Table_1[[#This Row],[Order Date]]</f>
        <v>2</v>
      </c>
      <c r="Y837" s="15">
        <v>-237.54400000000001</v>
      </c>
      <c r="Z837" s="5">
        <v>21</v>
      </c>
      <c r="AA837" s="15">
        <v>117.87</v>
      </c>
      <c r="AB837" s="5">
        <v>87043</v>
      </c>
      <c r="AC837" s="5">
        <f>IF(COUNTIF($AB$2:AB837, AB837) = 1, 1, 0)</f>
        <v>1</v>
      </c>
      <c r="AD837" s="15">
        <f>'Formated Data'!$G837-'Formated Data'!$E837</f>
        <v>5.37</v>
      </c>
      <c r="AE837" s="5" t="str" cm="1">
        <f t="array" ref="AE837">_xlfn.IFS('Formated Data'!$Q837="Central","Chris",'Formated Data'!$Q837="East","Erin",'Formated Data'!$Q837="South","Sam",'Formated Data'!$Q837="West","William")</f>
        <v>Chris</v>
      </c>
    </row>
    <row r="838" spans="1:31" ht="15.75" customHeight="1" x14ac:dyDescent="0.45">
      <c r="A838" s="5">
        <v>2127</v>
      </c>
      <c r="B838" s="5">
        <f>IF(COUNTIF($A$2:A838, A838) = 1, 1, 0)</f>
        <v>1</v>
      </c>
      <c r="C838" s="5" t="s">
        <v>2053</v>
      </c>
      <c r="D838" s="5" t="s">
        <v>123</v>
      </c>
      <c r="E838" s="6">
        <v>0.1</v>
      </c>
      <c r="F838" s="6" t="str">
        <f>IF(Table_1[[#This Row],[Discount]] &gt; 0, "After Discount", " No Discount")</f>
        <v>After Discount</v>
      </c>
      <c r="G838" s="6">
        <v>5.98</v>
      </c>
      <c r="H838" s="6">
        <v>5.14</v>
      </c>
      <c r="I838" s="5" t="s">
        <v>9</v>
      </c>
      <c r="J838" s="5" t="s">
        <v>16</v>
      </c>
      <c r="K838" s="5" t="s">
        <v>24</v>
      </c>
      <c r="L838" s="5" t="s">
        <v>38</v>
      </c>
      <c r="M838" s="5" t="s">
        <v>5</v>
      </c>
      <c r="N838" s="5" t="s">
        <v>2052</v>
      </c>
      <c r="O838" s="6">
        <v>0.36</v>
      </c>
      <c r="P838" s="5" t="s">
        <v>3</v>
      </c>
      <c r="Q838" s="5" t="s">
        <v>70</v>
      </c>
      <c r="R838" s="5" t="s">
        <v>160</v>
      </c>
      <c r="S838" s="5" t="s">
        <v>2051</v>
      </c>
      <c r="T838" s="5">
        <v>48310</v>
      </c>
      <c r="U838" s="8">
        <v>42081</v>
      </c>
      <c r="V838" s="29" t="str">
        <f>TEXT(Table_1[[#This Row],[Order Date]], "DDD")</f>
        <v>Wed</v>
      </c>
      <c r="W838" s="8">
        <v>42083</v>
      </c>
      <c r="X838" s="7">
        <f>Table_1[[#This Row],[Ship Date]]-Table_1[[#This Row],[Order Date]]</f>
        <v>2</v>
      </c>
      <c r="Y838" s="15">
        <v>-49.53</v>
      </c>
      <c r="Z838" s="5">
        <v>6</v>
      </c>
      <c r="AA838" s="15">
        <v>33.950000000000003</v>
      </c>
      <c r="AB838" s="5">
        <v>88418</v>
      </c>
      <c r="AC838" s="5">
        <f>IF(COUNTIF($AB$2:AB838, AB838) = 1, 1, 0)</f>
        <v>1</v>
      </c>
      <c r="AD838" s="15">
        <f>'Formated Data'!$G838-'Formated Data'!$E838</f>
        <v>5.8800000000000008</v>
      </c>
      <c r="AE838" s="5" t="str" cm="1">
        <f t="array" ref="AE838">_xlfn.IFS('Formated Data'!$Q838="Central","Chris",'Formated Data'!$Q838="East","Erin",'Formated Data'!$Q838="South","Sam",'Formated Data'!$Q838="West","William")</f>
        <v>Chris</v>
      </c>
    </row>
    <row r="839" spans="1:31" ht="15.75" customHeight="1" x14ac:dyDescent="0.45">
      <c r="A839" s="5">
        <v>3191</v>
      </c>
      <c r="B839" s="5">
        <f>IF(COUNTIF($A$2:A839, A839) = 1, 1, 0)</f>
        <v>1</v>
      </c>
      <c r="C839" s="5" t="s">
        <v>1653</v>
      </c>
      <c r="D839" s="5" t="s">
        <v>123</v>
      </c>
      <c r="E839" s="6">
        <v>0.01</v>
      </c>
      <c r="F839" s="6" t="str">
        <f>IF(Table_1[[#This Row],[Discount]] &gt; 0, "After Discount", " No Discount")</f>
        <v>After Discount</v>
      </c>
      <c r="G839" s="6">
        <v>20.99</v>
      </c>
      <c r="H839" s="6">
        <v>4.8099999999999996</v>
      </c>
      <c r="I839" s="5" t="s">
        <v>9</v>
      </c>
      <c r="J839" s="5" t="s">
        <v>39</v>
      </c>
      <c r="K839" s="5" t="s">
        <v>7</v>
      </c>
      <c r="L839" s="5" t="s">
        <v>6</v>
      </c>
      <c r="M839" s="5" t="s">
        <v>97</v>
      </c>
      <c r="N839" s="5" t="s">
        <v>817</v>
      </c>
      <c r="O839" s="6">
        <v>0.57999999999999996</v>
      </c>
      <c r="P839" s="5" t="s">
        <v>3</v>
      </c>
      <c r="Q839" s="5" t="s">
        <v>70</v>
      </c>
      <c r="R839" s="5" t="s">
        <v>147</v>
      </c>
      <c r="S839" s="5" t="s">
        <v>1652</v>
      </c>
      <c r="T839" s="5">
        <v>54481</v>
      </c>
      <c r="U839" s="8">
        <v>42081</v>
      </c>
      <c r="V839" s="29" t="str">
        <f>TEXT(Table_1[[#This Row],[Order Date]], "DDD")</f>
        <v>Wed</v>
      </c>
      <c r="W839" s="8">
        <v>42081</v>
      </c>
      <c r="X839" s="7">
        <f>Table_1[[#This Row],[Ship Date]]-Table_1[[#This Row],[Order Date]]</f>
        <v>0</v>
      </c>
      <c r="Y839" s="15">
        <v>-9.1080000000000005</v>
      </c>
      <c r="Z839" s="5">
        <v>5</v>
      </c>
      <c r="AA839" s="15">
        <v>93.81</v>
      </c>
      <c r="AB839" s="5">
        <v>86447</v>
      </c>
      <c r="AC839" s="5">
        <f>IF(COUNTIF($AB$2:AB839, AB839) = 1, 1, 0)</f>
        <v>1</v>
      </c>
      <c r="AD839" s="15">
        <f>'Formated Data'!$G839-'Formated Data'!$E839</f>
        <v>20.979999999999997</v>
      </c>
      <c r="AE839" s="5" t="str" cm="1">
        <f t="array" ref="AE839">_xlfn.IFS('Formated Data'!$Q839="Central","Chris",'Formated Data'!$Q839="East","Erin",'Formated Data'!$Q839="South","Sam",'Formated Data'!$Q839="West","William")</f>
        <v>Chris</v>
      </c>
    </row>
    <row r="840" spans="1:31" ht="15.75" customHeight="1" x14ac:dyDescent="0.45">
      <c r="A840" s="5">
        <v>1197</v>
      </c>
      <c r="B840" s="5">
        <f>IF(COUNTIF($A$2:A840, A840) = 1, 1, 0)</f>
        <v>1</v>
      </c>
      <c r="C840" s="5" t="s">
        <v>2050</v>
      </c>
      <c r="D840" s="5" t="s">
        <v>56</v>
      </c>
      <c r="E840" s="6">
        <v>0.08</v>
      </c>
      <c r="F840" s="6" t="str">
        <f>IF(Table_1[[#This Row],[Discount]] &gt; 0, "After Discount", " No Discount")</f>
        <v>After Discount</v>
      </c>
      <c r="G840" s="6">
        <v>355.98</v>
      </c>
      <c r="H840" s="6">
        <v>58.92</v>
      </c>
      <c r="I840" s="5" t="s">
        <v>119</v>
      </c>
      <c r="J840" s="5" t="s">
        <v>51</v>
      </c>
      <c r="K840" s="5" t="s">
        <v>29</v>
      </c>
      <c r="L840" s="5" t="s">
        <v>153</v>
      </c>
      <c r="M840" s="5" t="s">
        <v>152</v>
      </c>
      <c r="N840" s="5" t="s">
        <v>2049</v>
      </c>
      <c r="O840" s="6">
        <v>0.64</v>
      </c>
      <c r="P840" s="5" t="s">
        <v>3</v>
      </c>
      <c r="Q840" s="5" t="s">
        <v>2</v>
      </c>
      <c r="R840" s="5" t="s">
        <v>240</v>
      </c>
      <c r="S840" s="5" t="s">
        <v>2048</v>
      </c>
      <c r="T840" s="5">
        <v>1776</v>
      </c>
      <c r="U840" s="8">
        <v>42081</v>
      </c>
      <c r="V840" s="29" t="str">
        <f>TEXT(Table_1[[#This Row],[Order Date]], "DDD")</f>
        <v>Wed</v>
      </c>
      <c r="W840" s="8">
        <v>42083</v>
      </c>
      <c r="X840" s="7">
        <f>Table_1[[#This Row],[Ship Date]]-Table_1[[#This Row],[Order Date]]</f>
        <v>2</v>
      </c>
      <c r="Y840" s="15">
        <v>103.83</v>
      </c>
      <c r="Z840" s="5">
        <v>4</v>
      </c>
      <c r="AA840" s="15">
        <v>1350.94</v>
      </c>
      <c r="AB840" s="5">
        <v>87583</v>
      </c>
      <c r="AC840" s="5">
        <f>IF(COUNTIF($AB$2:AB840, AB840) = 1, 1, 0)</f>
        <v>1</v>
      </c>
      <c r="AD840" s="15">
        <f>'Formated Data'!$G840-'Formated Data'!$E840</f>
        <v>355.90000000000003</v>
      </c>
      <c r="AE840" s="5" t="str" cm="1">
        <f t="array" ref="AE840">_xlfn.IFS('Formated Data'!$Q840="Central","Chris",'Formated Data'!$Q840="East","Erin",'Formated Data'!$Q840="South","Sam",'Formated Data'!$Q840="West","William")</f>
        <v>Erin</v>
      </c>
    </row>
    <row r="841" spans="1:31" ht="15.75" customHeight="1" x14ac:dyDescent="0.45">
      <c r="A841" s="5">
        <v>1894</v>
      </c>
      <c r="B841" s="5">
        <f>IF(COUNTIF($A$2:A841, A841) = 1, 1, 0)</f>
        <v>0</v>
      </c>
      <c r="C841" s="5" t="s">
        <v>2047</v>
      </c>
      <c r="D841" s="5" t="s">
        <v>56</v>
      </c>
      <c r="E841" s="6">
        <v>0.01</v>
      </c>
      <c r="F841" s="6" t="str">
        <f>IF(Table_1[[#This Row],[Discount]] &gt; 0, "After Discount", " No Discount")</f>
        <v>After Discount</v>
      </c>
      <c r="G841" s="6">
        <v>26.17</v>
      </c>
      <c r="H841" s="6">
        <v>1.39</v>
      </c>
      <c r="I841" s="5" t="s">
        <v>9</v>
      </c>
      <c r="J841" s="5" t="s">
        <v>8</v>
      </c>
      <c r="K841" s="5" t="s">
        <v>24</v>
      </c>
      <c r="L841" s="5" t="s">
        <v>181</v>
      </c>
      <c r="M841" s="5" t="s">
        <v>5</v>
      </c>
      <c r="N841" s="5" t="s">
        <v>2046</v>
      </c>
      <c r="O841" s="6">
        <v>0.38</v>
      </c>
      <c r="P841" s="5" t="s">
        <v>3</v>
      </c>
      <c r="Q841" s="5" t="s">
        <v>70</v>
      </c>
      <c r="R841" s="5" t="s">
        <v>147</v>
      </c>
      <c r="S841" s="5" t="s">
        <v>2045</v>
      </c>
      <c r="T841" s="5">
        <v>54915</v>
      </c>
      <c r="U841" s="8">
        <v>42081</v>
      </c>
      <c r="V841" s="29" t="str">
        <f>TEXT(Table_1[[#This Row],[Order Date]], "DDD")</f>
        <v>Wed</v>
      </c>
      <c r="W841" s="8">
        <v>42082</v>
      </c>
      <c r="X841" s="7">
        <f>Table_1[[#This Row],[Ship Date]]-Table_1[[#This Row],[Order Date]]</f>
        <v>1</v>
      </c>
      <c r="Y841" s="15">
        <v>237.04259999999999</v>
      </c>
      <c r="Z841" s="5">
        <v>13</v>
      </c>
      <c r="AA841" s="15">
        <v>343.54</v>
      </c>
      <c r="AB841" s="5">
        <v>91263</v>
      </c>
      <c r="AC841" s="5">
        <f>IF(COUNTIF($AB$2:AB841, AB841) = 1, 1, 0)</f>
        <v>1</v>
      </c>
      <c r="AD841" s="15">
        <f>'Formated Data'!$G841-'Formated Data'!$E841</f>
        <v>26.16</v>
      </c>
      <c r="AE841" s="5" t="str" cm="1">
        <f t="array" ref="AE841">_xlfn.IFS('Formated Data'!$Q841="Central","Chris",'Formated Data'!$Q841="East","Erin",'Formated Data'!$Q841="South","Sam",'Formated Data'!$Q841="West","William")</f>
        <v>Chris</v>
      </c>
    </row>
    <row r="842" spans="1:31" ht="15.75" customHeight="1" x14ac:dyDescent="0.45">
      <c r="A842" s="5">
        <v>1015</v>
      </c>
      <c r="B842" s="5">
        <f>IF(COUNTIF($A$2:A842, A842) = 1, 1, 0)</f>
        <v>1</v>
      </c>
      <c r="C842" s="5" t="s">
        <v>2044</v>
      </c>
      <c r="D842" s="5" t="s">
        <v>72</v>
      </c>
      <c r="E842" s="6">
        <v>0</v>
      </c>
      <c r="F842" s="6" t="str">
        <f>IF(Table_1[[#This Row],[Discount]] &gt; 0, "After Discount", " No Discount")</f>
        <v xml:space="preserve"> No Discount</v>
      </c>
      <c r="G842" s="6">
        <v>43.98</v>
      </c>
      <c r="H842" s="6">
        <v>8.99</v>
      </c>
      <c r="I842" s="5" t="s">
        <v>9</v>
      </c>
      <c r="J842" s="5" t="s">
        <v>16</v>
      </c>
      <c r="K842" s="5" t="s">
        <v>24</v>
      </c>
      <c r="L842" s="5" t="s">
        <v>79</v>
      </c>
      <c r="M842" s="5" t="s">
        <v>50</v>
      </c>
      <c r="N842" s="5" t="s">
        <v>2043</v>
      </c>
      <c r="O842" s="6">
        <v>0.57999999999999996</v>
      </c>
      <c r="P842" s="5" t="s">
        <v>3</v>
      </c>
      <c r="Q842" s="5" t="s">
        <v>21</v>
      </c>
      <c r="R842" s="5" t="s">
        <v>33</v>
      </c>
      <c r="S842" s="5" t="s">
        <v>2042</v>
      </c>
      <c r="T842" s="5">
        <v>27502</v>
      </c>
      <c r="U842" s="8">
        <v>42081</v>
      </c>
      <c r="V842" s="29" t="str">
        <f>TEXT(Table_1[[#This Row],[Order Date]], "DDD")</f>
        <v>Wed</v>
      </c>
      <c r="W842" s="8">
        <v>42081</v>
      </c>
      <c r="X842" s="7">
        <f>Table_1[[#This Row],[Ship Date]]-Table_1[[#This Row],[Order Date]]</f>
        <v>0</v>
      </c>
      <c r="Y842" s="15">
        <v>829.46699999999998</v>
      </c>
      <c r="Z842" s="5">
        <v>14</v>
      </c>
      <c r="AA842" s="15">
        <v>650.70000000000005</v>
      </c>
      <c r="AB842" s="5">
        <v>88390</v>
      </c>
      <c r="AC842" s="5">
        <f>IF(COUNTIF($AB$2:AB842, AB842) = 1, 1, 0)</f>
        <v>1</v>
      </c>
      <c r="AD842" s="15">
        <f>'Formated Data'!$G842-'Formated Data'!$E842</f>
        <v>43.98</v>
      </c>
      <c r="AE842" s="5" t="str" cm="1">
        <f t="array" ref="AE842">_xlfn.IFS('Formated Data'!$Q842="Central","Chris",'Formated Data'!$Q842="East","Erin",'Formated Data'!$Q842="South","Sam",'Formated Data'!$Q842="West","William")</f>
        <v>Sam</v>
      </c>
    </row>
    <row r="843" spans="1:31" ht="15.75" customHeight="1" x14ac:dyDescent="0.45">
      <c r="A843" s="5">
        <v>1967</v>
      </c>
      <c r="B843" s="5">
        <f>IF(COUNTIF($A$2:A843, A843) = 1, 1, 0)</f>
        <v>1</v>
      </c>
      <c r="C843" s="5" t="s">
        <v>2041</v>
      </c>
      <c r="D843" s="5" t="s">
        <v>72</v>
      </c>
      <c r="E843" s="6">
        <v>0.01</v>
      </c>
      <c r="F843" s="6" t="str">
        <f>IF(Table_1[[#This Row],[Discount]] &gt; 0, "After Discount", " No Discount")</f>
        <v>After Discount</v>
      </c>
      <c r="G843" s="6">
        <v>78.650000000000006</v>
      </c>
      <c r="H843" s="6">
        <v>13.99</v>
      </c>
      <c r="I843" s="5" t="s">
        <v>17</v>
      </c>
      <c r="J843" s="5" t="s">
        <v>51</v>
      </c>
      <c r="K843" s="5" t="s">
        <v>24</v>
      </c>
      <c r="L843" s="5" t="s">
        <v>45</v>
      </c>
      <c r="M843" s="5" t="s">
        <v>97</v>
      </c>
      <c r="N843" s="5" t="s">
        <v>1534</v>
      </c>
      <c r="O843" s="6">
        <v>0.52</v>
      </c>
      <c r="P843" s="5" t="s">
        <v>3</v>
      </c>
      <c r="Q843" s="5" t="s">
        <v>70</v>
      </c>
      <c r="R843" s="5" t="s">
        <v>126</v>
      </c>
      <c r="S843" s="5" t="s">
        <v>2040</v>
      </c>
      <c r="T843" s="5">
        <v>52732</v>
      </c>
      <c r="U843" s="8">
        <v>42081</v>
      </c>
      <c r="V843" s="29" t="str">
        <f>TEXT(Table_1[[#This Row],[Order Date]], "DDD")</f>
        <v>Wed</v>
      </c>
      <c r="W843" s="8">
        <v>42082</v>
      </c>
      <c r="X843" s="7">
        <f>Table_1[[#This Row],[Ship Date]]-Table_1[[#This Row],[Order Date]]</f>
        <v>1</v>
      </c>
      <c r="Y843" s="15">
        <v>442.36590000000001</v>
      </c>
      <c r="Z843" s="5">
        <v>8</v>
      </c>
      <c r="AA843" s="15">
        <v>641.11</v>
      </c>
      <c r="AB843" s="5">
        <v>89456</v>
      </c>
      <c r="AC843" s="5">
        <f>IF(COUNTIF($AB$2:AB843, AB843) = 1, 1, 0)</f>
        <v>1</v>
      </c>
      <c r="AD843" s="15">
        <f>'Formated Data'!$G843-'Formated Data'!$E843</f>
        <v>78.64</v>
      </c>
      <c r="AE843" s="5" t="str" cm="1">
        <f t="array" ref="AE843">_xlfn.IFS('Formated Data'!$Q843="Central","Chris",'Formated Data'!$Q843="East","Erin",'Formated Data'!$Q843="South","Sam",'Formated Data'!$Q843="West","William")</f>
        <v>Chris</v>
      </c>
    </row>
    <row r="844" spans="1:31" ht="15.75" customHeight="1" x14ac:dyDescent="0.45">
      <c r="A844" s="5">
        <v>2030</v>
      </c>
      <c r="B844" s="5">
        <f>IF(COUNTIF($A$2:A844, A844) = 1, 1, 0)</f>
        <v>0</v>
      </c>
      <c r="C844" s="5" t="s">
        <v>2039</v>
      </c>
      <c r="D844" s="5" t="s">
        <v>72</v>
      </c>
      <c r="E844" s="6">
        <v>0.03</v>
      </c>
      <c r="F844" s="6" t="str">
        <f>IF(Table_1[[#This Row],[Discount]] &gt; 0, "After Discount", " No Discount")</f>
        <v>After Discount</v>
      </c>
      <c r="G844" s="6">
        <v>55.98</v>
      </c>
      <c r="H844" s="6">
        <v>4.8600000000000003</v>
      </c>
      <c r="I844" s="5" t="s">
        <v>9</v>
      </c>
      <c r="J844" s="5" t="s">
        <v>39</v>
      </c>
      <c r="K844" s="5" t="s">
        <v>24</v>
      </c>
      <c r="L844" s="5" t="s">
        <v>38</v>
      </c>
      <c r="M844" s="5" t="s">
        <v>5</v>
      </c>
      <c r="N844" s="5" t="s">
        <v>1562</v>
      </c>
      <c r="O844" s="6">
        <v>0.36</v>
      </c>
      <c r="P844" s="5" t="s">
        <v>3</v>
      </c>
      <c r="Q844" s="5" t="s">
        <v>70</v>
      </c>
      <c r="R844" s="5" t="s">
        <v>69</v>
      </c>
      <c r="S844" s="5" t="s">
        <v>1518</v>
      </c>
      <c r="T844" s="5">
        <v>75401</v>
      </c>
      <c r="U844" s="8">
        <v>42081</v>
      </c>
      <c r="V844" s="29" t="str">
        <f>TEXT(Table_1[[#This Row],[Order Date]], "DDD")</f>
        <v>Wed</v>
      </c>
      <c r="W844" s="8">
        <v>42083</v>
      </c>
      <c r="X844" s="7">
        <f>Table_1[[#This Row],[Ship Date]]-Table_1[[#This Row],[Order Date]]</f>
        <v>2</v>
      </c>
      <c r="Y844" s="15">
        <v>526.04219999999998</v>
      </c>
      <c r="Z844" s="5">
        <v>13</v>
      </c>
      <c r="AA844" s="15">
        <v>762.38</v>
      </c>
      <c r="AB844" s="5">
        <v>91060</v>
      </c>
      <c r="AC844" s="5">
        <f>IF(COUNTIF($AB$2:AB844, AB844) = 1, 1, 0)</f>
        <v>1</v>
      </c>
      <c r="AD844" s="15">
        <f>'Formated Data'!$G844-'Formated Data'!$E844</f>
        <v>55.949999999999996</v>
      </c>
      <c r="AE844" s="5" t="str" cm="1">
        <f t="array" ref="AE844">_xlfn.IFS('Formated Data'!$Q844="Central","Chris",'Formated Data'!$Q844="East","Erin",'Formated Data'!$Q844="South","Sam",'Formated Data'!$Q844="West","William")</f>
        <v>Chris</v>
      </c>
    </row>
    <row r="845" spans="1:31" ht="15.75" customHeight="1" x14ac:dyDescent="0.45">
      <c r="A845" s="5">
        <v>2745</v>
      </c>
      <c r="B845" s="5">
        <f>IF(COUNTIF($A$2:A845, A845) = 1, 1, 0)</f>
        <v>1</v>
      </c>
      <c r="C845" s="5" t="s">
        <v>2038</v>
      </c>
      <c r="D845" s="5" t="s">
        <v>72</v>
      </c>
      <c r="E845" s="6">
        <v>0.01</v>
      </c>
      <c r="F845" s="6" t="str">
        <f>IF(Table_1[[#This Row],[Discount]] &gt; 0, "After Discount", " No Discount")</f>
        <v>After Discount</v>
      </c>
      <c r="G845" s="6">
        <v>220.98</v>
      </c>
      <c r="H845" s="6">
        <v>64.66</v>
      </c>
      <c r="I845" s="5" t="s">
        <v>119</v>
      </c>
      <c r="J845" s="5" t="s">
        <v>39</v>
      </c>
      <c r="K845" s="5" t="s">
        <v>29</v>
      </c>
      <c r="L845" s="5" t="s">
        <v>130</v>
      </c>
      <c r="M845" s="5" t="s">
        <v>117</v>
      </c>
      <c r="N845" s="5" t="s">
        <v>2036</v>
      </c>
      <c r="O845" s="6">
        <v>0.62</v>
      </c>
      <c r="P845" s="5" t="s">
        <v>3</v>
      </c>
      <c r="Q845" s="5" t="s">
        <v>48</v>
      </c>
      <c r="R845" s="5" t="s">
        <v>95</v>
      </c>
      <c r="S845" s="5" t="s">
        <v>94</v>
      </c>
      <c r="T845" s="5">
        <v>85224</v>
      </c>
      <c r="U845" s="8">
        <v>42081</v>
      </c>
      <c r="V845" s="29" t="str">
        <f>TEXT(Table_1[[#This Row],[Order Date]], "DDD")</f>
        <v>Wed</v>
      </c>
      <c r="W845" s="8">
        <v>42082</v>
      </c>
      <c r="X845" s="7">
        <f>Table_1[[#This Row],[Ship Date]]-Table_1[[#This Row],[Order Date]]</f>
        <v>1</v>
      </c>
      <c r="Y845" s="15">
        <v>1049.03</v>
      </c>
      <c r="Z845" s="5">
        <v>11</v>
      </c>
      <c r="AA845" s="15">
        <v>2591.09</v>
      </c>
      <c r="AB845" s="5">
        <v>86184</v>
      </c>
      <c r="AC845" s="5">
        <f>IF(COUNTIF($AB$2:AB845, AB845) = 1, 1, 0)</f>
        <v>1</v>
      </c>
      <c r="AD845" s="15">
        <f>'Formated Data'!$G845-'Formated Data'!$E845</f>
        <v>220.97</v>
      </c>
      <c r="AE845" s="5" t="str" cm="1">
        <f t="array" ref="AE845">_xlfn.IFS('Formated Data'!$Q845="Central","Chris",'Formated Data'!$Q845="East","Erin",'Formated Data'!$Q845="South","Sam",'Formated Data'!$Q845="West","William")</f>
        <v>William</v>
      </c>
    </row>
    <row r="846" spans="1:31" ht="15.75" customHeight="1" x14ac:dyDescent="0.45">
      <c r="A846" s="5">
        <v>2747</v>
      </c>
      <c r="B846" s="5">
        <f>IF(COUNTIF($A$2:A846, A846) = 1, 1, 0)</f>
        <v>0</v>
      </c>
      <c r="C846" s="5" t="s">
        <v>2037</v>
      </c>
      <c r="D846" s="5" t="s">
        <v>72</v>
      </c>
      <c r="E846" s="6">
        <v>0.01</v>
      </c>
      <c r="F846" s="6" t="str">
        <f>IF(Table_1[[#This Row],[Discount]] &gt; 0, "After Discount", " No Discount")</f>
        <v>After Discount</v>
      </c>
      <c r="G846" s="6">
        <v>220.98</v>
      </c>
      <c r="H846" s="6">
        <v>64.66</v>
      </c>
      <c r="I846" s="5" t="s">
        <v>119</v>
      </c>
      <c r="J846" s="5" t="s">
        <v>39</v>
      </c>
      <c r="K846" s="5" t="s">
        <v>29</v>
      </c>
      <c r="L846" s="5" t="s">
        <v>130</v>
      </c>
      <c r="M846" s="5" t="s">
        <v>117</v>
      </c>
      <c r="N846" s="5" t="s">
        <v>2036</v>
      </c>
      <c r="O846" s="6">
        <v>0.62</v>
      </c>
      <c r="P846" s="5" t="s">
        <v>3</v>
      </c>
      <c r="Q846" s="5" t="s">
        <v>2</v>
      </c>
      <c r="R846" s="5" t="s">
        <v>1</v>
      </c>
      <c r="S846" s="5" t="s">
        <v>302</v>
      </c>
      <c r="T846" s="5">
        <v>10115</v>
      </c>
      <c r="U846" s="8">
        <v>42081</v>
      </c>
      <c r="V846" s="29" t="str">
        <f>TEXT(Table_1[[#This Row],[Order Date]], "DDD")</f>
        <v>Wed</v>
      </c>
      <c r="W846" s="8">
        <v>42082</v>
      </c>
      <c r="X846" s="7">
        <f>Table_1[[#This Row],[Ship Date]]-Table_1[[#This Row],[Order Date]]</f>
        <v>1</v>
      </c>
      <c r="Y846" s="15">
        <v>1049.03</v>
      </c>
      <c r="Z846" s="5">
        <v>44</v>
      </c>
      <c r="AA846" s="15">
        <v>10364.36</v>
      </c>
      <c r="AB846" s="5">
        <v>23751</v>
      </c>
      <c r="AC846" s="5">
        <f>IF(COUNTIF($AB$2:AB846, AB846) = 1, 1, 0)</f>
        <v>1</v>
      </c>
      <c r="AD846" s="15">
        <f>'Formated Data'!$G846-'Formated Data'!$E846</f>
        <v>220.97</v>
      </c>
      <c r="AE846" s="5" t="str" cm="1">
        <f t="array" ref="AE846">_xlfn.IFS('Formated Data'!$Q846="Central","Chris",'Formated Data'!$Q846="East","Erin",'Formated Data'!$Q846="South","Sam",'Formated Data'!$Q846="West","William")</f>
        <v>Erin</v>
      </c>
    </row>
    <row r="847" spans="1:31" ht="15.75" customHeight="1" x14ac:dyDescent="0.45">
      <c r="A847" s="5">
        <v>485</v>
      </c>
      <c r="B847" s="5">
        <f>IF(COUNTIF($A$2:A847, A847) = 1, 1, 0)</f>
        <v>1</v>
      </c>
      <c r="C847" s="5" t="s">
        <v>2035</v>
      </c>
      <c r="D847" s="5" t="s">
        <v>10</v>
      </c>
      <c r="E847" s="6">
        <v>0.05</v>
      </c>
      <c r="F847" s="6" t="str">
        <f>IF(Table_1[[#This Row],[Discount]] &gt; 0, "After Discount", " No Discount")</f>
        <v>After Discount</v>
      </c>
      <c r="G847" s="6">
        <v>2.88</v>
      </c>
      <c r="H847" s="6">
        <v>0.5</v>
      </c>
      <c r="I847" s="5" t="s">
        <v>9</v>
      </c>
      <c r="J847" s="5" t="s">
        <v>39</v>
      </c>
      <c r="K847" s="5" t="s">
        <v>24</v>
      </c>
      <c r="L847" s="5" t="s">
        <v>144</v>
      </c>
      <c r="M847" s="5" t="s">
        <v>5</v>
      </c>
      <c r="N847" s="5" t="s">
        <v>2034</v>
      </c>
      <c r="O847" s="6">
        <v>0.36</v>
      </c>
      <c r="P847" s="5" t="s">
        <v>3</v>
      </c>
      <c r="Q847" s="5" t="s">
        <v>48</v>
      </c>
      <c r="R847" s="5" t="s">
        <v>54</v>
      </c>
      <c r="S847" s="5" t="s">
        <v>2033</v>
      </c>
      <c r="T847" s="5">
        <v>93727</v>
      </c>
      <c r="U847" s="8">
        <v>42081</v>
      </c>
      <c r="V847" s="29" t="str">
        <f>TEXT(Table_1[[#This Row],[Order Date]], "DDD")</f>
        <v>Wed</v>
      </c>
      <c r="W847" s="8">
        <v>42083</v>
      </c>
      <c r="X847" s="7">
        <f>Table_1[[#This Row],[Ship Date]]-Table_1[[#This Row],[Order Date]]</f>
        <v>2</v>
      </c>
      <c r="Y847" s="15">
        <v>6.0513000000000003</v>
      </c>
      <c r="Z847" s="5">
        <v>3</v>
      </c>
      <c r="AA847" s="15">
        <v>8.77</v>
      </c>
      <c r="AB847" s="5">
        <v>91062</v>
      </c>
      <c r="AC847" s="5">
        <f>IF(COUNTIF($AB$2:AB847, AB847) = 1, 1, 0)</f>
        <v>1</v>
      </c>
      <c r="AD847" s="15">
        <f>'Formated Data'!$G847-'Formated Data'!$E847</f>
        <v>2.83</v>
      </c>
      <c r="AE847" s="5" t="str" cm="1">
        <f t="array" ref="AE847">_xlfn.IFS('Formated Data'!$Q847="Central","Chris",'Formated Data'!$Q847="East","Erin",'Formated Data'!$Q847="South","Sam",'Formated Data'!$Q847="West","William")</f>
        <v>William</v>
      </c>
    </row>
    <row r="848" spans="1:31" ht="15.75" customHeight="1" x14ac:dyDescent="0.45">
      <c r="A848" s="5">
        <v>383</v>
      </c>
      <c r="B848" s="5">
        <f>IF(COUNTIF($A$2:A848, A848) = 1, 1, 0)</f>
        <v>1</v>
      </c>
      <c r="C848" s="5" t="s">
        <v>2032</v>
      </c>
      <c r="D848" s="5" t="s">
        <v>123</v>
      </c>
      <c r="E848" s="6">
        <v>0.06</v>
      </c>
      <c r="F848" s="6" t="str">
        <f>IF(Table_1[[#This Row],[Discount]] &gt; 0, "After Discount", " No Discount")</f>
        <v>After Discount</v>
      </c>
      <c r="G848" s="6">
        <v>5.34</v>
      </c>
      <c r="H848" s="6">
        <v>5.63</v>
      </c>
      <c r="I848" s="5" t="s">
        <v>9</v>
      </c>
      <c r="J848" s="5" t="s">
        <v>39</v>
      </c>
      <c r="K848" s="5" t="s">
        <v>24</v>
      </c>
      <c r="L848" s="5" t="s">
        <v>106</v>
      </c>
      <c r="M848" s="5" t="s">
        <v>5</v>
      </c>
      <c r="N848" s="5" t="s">
        <v>1266</v>
      </c>
      <c r="O848" s="6">
        <v>0.39</v>
      </c>
      <c r="P848" s="5" t="s">
        <v>3</v>
      </c>
      <c r="Q848" s="5" t="s">
        <v>2</v>
      </c>
      <c r="R848" s="5" t="s">
        <v>247</v>
      </c>
      <c r="S848" s="5" t="s">
        <v>2031</v>
      </c>
      <c r="T848" s="5">
        <v>19026</v>
      </c>
      <c r="U848" s="8">
        <v>42082</v>
      </c>
      <c r="V848" s="29" t="str">
        <f>TEXT(Table_1[[#This Row],[Order Date]], "DDD")</f>
        <v>Thu</v>
      </c>
      <c r="W848" s="8">
        <v>42082</v>
      </c>
      <c r="X848" s="7">
        <f>Table_1[[#This Row],[Ship Date]]-Table_1[[#This Row],[Order Date]]</f>
        <v>0</v>
      </c>
      <c r="Y848" s="15">
        <v>-82.822999999999993</v>
      </c>
      <c r="Z848" s="5">
        <v>7</v>
      </c>
      <c r="AA848" s="15">
        <v>38.65</v>
      </c>
      <c r="AB848" s="5">
        <v>88928</v>
      </c>
      <c r="AC848" s="5">
        <f>IF(COUNTIF($AB$2:AB848, AB848) = 1, 1, 0)</f>
        <v>1</v>
      </c>
      <c r="AD848" s="15">
        <f>'Formated Data'!$G848-'Formated Data'!$E848</f>
        <v>5.28</v>
      </c>
      <c r="AE848" s="5" t="str" cm="1">
        <f t="array" ref="AE848">_xlfn.IFS('Formated Data'!$Q848="Central","Chris",'Formated Data'!$Q848="East","Erin",'Formated Data'!$Q848="South","Sam",'Formated Data'!$Q848="West","William")</f>
        <v>Erin</v>
      </c>
    </row>
    <row r="849" spans="1:31" ht="15.75" customHeight="1" x14ac:dyDescent="0.45">
      <c r="A849" s="5">
        <v>383</v>
      </c>
      <c r="B849" s="5">
        <f>IF(COUNTIF($A$2:A849, A849) = 1, 1, 0)</f>
        <v>0</v>
      </c>
      <c r="C849" s="5" t="s">
        <v>2032</v>
      </c>
      <c r="D849" s="5" t="s">
        <v>123</v>
      </c>
      <c r="E849" s="6">
        <v>7.0000000000000007E-2</v>
      </c>
      <c r="F849" s="6" t="str">
        <f>IF(Table_1[[#This Row],[Discount]] &gt; 0, "After Discount", " No Discount")</f>
        <v>After Discount</v>
      </c>
      <c r="G849" s="6">
        <v>65.989999999999995</v>
      </c>
      <c r="H849" s="6">
        <v>5.26</v>
      </c>
      <c r="I849" s="5" t="s">
        <v>17</v>
      </c>
      <c r="J849" s="5" t="s">
        <v>39</v>
      </c>
      <c r="K849" s="5" t="s">
        <v>7</v>
      </c>
      <c r="L849" s="5" t="s">
        <v>6</v>
      </c>
      <c r="M849" s="5" t="s">
        <v>5</v>
      </c>
      <c r="N849" s="5" t="s">
        <v>1856</v>
      </c>
      <c r="O849" s="6">
        <v>0.56000000000000005</v>
      </c>
      <c r="P849" s="5" t="s">
        <v>3</v>
      </c>
      <c r="Q849" s="5" t="s">
        <v>2</v>
      </c>
      <c r="R849" s="5" t="s">
        <v>247</v>
      </c>
      <c r="S849" s="5" t="s">
        <v>2031</v>
      </c>
      <c r="T849" s="5">
        <v>19026</v>
      </c>
      <c r="U849" s="8">
        <v>42082</v>
      </c>
      <c r="V849" s="29" t="str">
        <f>TEXT(Table_1[[#This Row],[Order Date]], "DDD")</f>
        <v>Thu</v>
      </c>
      <c r="W849" s="8">
        <v>42084</v>
      </c>
      <c r="X849" s="7">
        <f>Table_1[[#This Row],[Ship Date]]-Table_1[[#This Row],[Order Date]]</f>
        <v>2</v>
      </c>
      <c r="Y849" s="15">
        <v>107.08199999999999</v>
      </c>
      <c r="Z849" s="5">
        <v>5</v>
      </c>
      <c r="AA849" s="15">
        <v>279.83</v>
      </c>
      <c r="AB849" s="5">
        <v>88928</v>
      </c>
      <c r="AC849" s="5">
        <f>IF(COUNTIF($AB$2:AB849, AB849) = 1, 1, 0)</f>
        <v>0</v>
      </c>
      <c r="AD849" s="15">
        <f>'Formated Data'!$G849-'Formated Data'!$E849</f>
        <v>65.92</v>
      </c>
      <c r="AE849" s="5" t="str" cm="1">
        <f t="array" ref="AE849">_xlfn.IFS('Formated Data'!$Q849="Central","Chris",'Formated Data'!$Q849="East","Erin",'Formated Data'!$Q849="South","Sam",'Formated Data'!$Q849="West","William")</f>
        <v>Erin</v>
      </c>
    </row>
    <row r="850" spans="1:31" ht="15.75" customHeight="1" x14ac:dyDescent="0.45">
      <c r="A850" s="5">
        <v>770</v>
      </c>
      <c r="B850" s="5">
        <f>IF(COUNTIF($A$2:A850, A850) = 1, 1, 0)</f>
        <v>1</v>
      </c>
      <c r="C850" s="5" t="s">
        <v>2030</v>
      </c>
      <c r="D850" s="5" t="s">
        <v>123</v>
      </c>
      <c r="E850" s="6">
        <v>0.08</v>
      </c>
      <c r="F850" s="6" t="str">
        <f>IF(Table_1[[#This Row],[Discount]] &gt; 0, "After Discount", " No Discount")</f>
        <v>After Discount</v>
      </c>
      <c r="G850" s="6">
        <v>30.73</v>
      </c>
      <c r="H850" s="6">
        <v>4</v>
      </c>
      <c r="I850" s="5" t="s">
        <v>9</v>
      </c>
      <c r="J850" s="5" t="s">
        <v>51</v>
      </c>
      <c r="K850" s="5" t="s">
        <v>7</v>
      </c>
      <c r="L850" s="5" t="s">
        <v>15</v>
      </c>
      <c r="M850" s="5" t="s">
        <v>5</v>
      </c>
      <c r="N850" s="5" t="s">
        <v>1664</v>
      </c>
      <c r="O850" s="6">
        <v>0.75</v>
      </c>
      <c r="P850" s="5" t="s">
        <v>3</v>
      </c>
      <c r="Q850" s="5" t="s">
        <v>48</v>
      </c>
      <c r="R850" s="5" t="s">
        <v>47</v>
      </c>
      <c r="S850" s="5" t="s">
        <v>2029</v>
      </c>
      <c r="T850" s="5">
        <v>97062</v>
      </c>
      <c r="U850" s="8">
        <v>42082</v>
      </c>
      <c r="V850" s="29" t="str">
        <f>TEXT(Table_1[[#This Row],[Order Date]], "DDD")</f>
        <v>Thu</v>
      </c>
      <c r="W850" s="8">
        <v>42082</v>
      </c>
      <c r="X850" s="7">
        <f>Table_1[[#This Row],[Ship Date]]-Table_1[[#This Row],[Order Date]]</f>
        <v>0</v>
      </c>
      <c r="Y850" s="15">
        <v>-45.07</v>
      </c>
      <c r="Z850" s="5">
        <v>14</v>
      </c>
      <c r="AA850" s="15">
        <v>429.33</v>
      </c>
      <c r="AB850" s="5">
        <v>88667</v>
      </c>
      <c r="AC850" s="5">
        <f>IF(COUNTIF($AB$2:AB850, AB850) = 1, 1, 0)</f>
        <v>1</v>
      </c>
      <c r="AD850" s="15">
        <f>'Formated Data'!$G850-'Formated Data'!$E850</f>
        <v>30.650000000000002</v>
      </c>
      <c r="AE850" s="5" t="str" cm="1">
        <f t="array" ref="AE850">_xlfn.IFS('Formated Data'!$Q850="Central","Chris",'Formated Data'!$Q850="East","Erin",'Formated Data'!$Q850="South","Sam",'Formated Data'!$Q850="West","William")</f>
        <v>William</v>
      </c>
    </row>
    <row r="851" spans="1:31" ht="15.75" customHeight="1" x14ac:dyDescent="0.45">
      <c r="A851" s="5">
        <v>771</v>
      </c>
      <c r="B851" s="5">
        <f>IF(COUNTIF($A$2:A851, A851) = 1, 1, 0)</f>
        <v>1</v>
      </c>
      <c r="C851" s="5" t="s">
        <v>2027</v>
      </c>
      <c r="D851" s="5" t="s">
        <v>123</v>
      </c>
      <c r="E851" s="6">
        <v>0.05</v>
      </c>
      <c r="F851" s="6" t="str">
        <f>IF(Table_1[[#This Row],[Discount]] &gt; 0, "After Discount", " No Discount")</f>
        <v>After Discount</v>
      </c>
      <c r="G851" s="6">
        <v>14.56</v>
      </c>
      <c r="H851" s="6">
        <v>3.5</v>
      </c>
      <c r="I851" s="5" t="s">
        <v>9</v>
      </c>
      <c r="J851" s="5" t="s">
        <v>51</v>
      </c>
      <c r="K851" s="5" t="s">
        <v>24</v>
      </c>
      <c r="L851" s="5" t="s">
        <v>45</v>
      </c>
      <c r="M851" s="5" t="s">
        <v>5</v>
      </c>
      <c r="N851" s="5" t="s">
        <v>2028</v>
      </c>
      <c r="O851" s="6">
        <v>0.57999999999999996</v>
      </c>
      <c r="P851" s="5" t="s">
        <v>3</v>
      </c>
      <c r="Q851" s="5" t="s">
        <v>48</v>
      </c>
      <c r="R851" s="5" t="s">
        <v>47</v>
      </c>
      <c r="S851" s="5" t="s">
        <v>349</v>
      </c>
      <c r="T851" s="5">
        <v>97068</v>
      </c>
      <c r="U851" s="8">
        <v>42082</v>
      </c>
      <c r="V851" s="29" t="str">
        <f>TEXT(Table_1[[#This Row],[Order Date]], "DDD")</f>
        <v>Thu</v>
      </c>
      <c r="W851" s="8">
        <v>42084</v>
      </c>
      <c r="X851" s="7">
        <f>Table_1[[#This Row],[Ship Date]]-Table_1[[#This Row],[Order Date]]</f>
        <v>2</v>
      </c>
      <c r="Y851" s="15">
        <v>-8.5299999999999994</v>
      </c>
      <c r="Z851" s="5">
        <v>3</v>
      </c>
      <c r="AA851" s="15">
        <v>44.66</v>
      </c>
      <c r="AB851" s="5">
        <v>88667</v>
      </c>
      <c r="AC851" s="5">
        <f>IF(COUNTIF($AB$2:AB851, AB851) = 1, 1, 0)</f>
        <v>0</v>
      </c>
      <c r="AD851" s="15">
        <f>'Formated Data'!$G851-'Formated Data'!$E851</f>
        <v>14.51</v>
      </c>
      <c r="AE851" s="5" t="str" cm="1">
        <f t="array" ref="AE851">_xlfn.IFS('Formated Data'!$Q851="Central","Chris",'Formated Data'!$Q851="East","Erin",'Formated Data'!$Q851="South","Sam",'Formated Data'!$Q851="West","William")</f>
        <v>William</v>
      </c>
    </row>
    <row r="852" spans="1:31" ht="15.75" customHeight="1" x14ac:dyDescent="0.45">
      <c r="A852" s="5">
        <v>771</v>
      </c>
      <c r="B852" s="5">
        <f>IF(COUNTIF($A$2:A852, A852) = 1, 1, 0)</f>
        <v>0</v>
      </c>
      <c r="C852" s="5" t="s">
        <v>2027</v>
      </c>
      <c r="D852" s="5" t="s">
        <v>123</v>
      </c>
      <c r="E852" s="6">
        <v>0</v>
      </c>
      <c r="F852" s="6" t="str">
        <f>IF(Table_1[[#This Row],[Discount]] &gt; 0, "After Discount", " No Discount")</f>
        <v xml:space="preserve"> No Discount</v>
      </c>
      <c r="G852" s="6">
        <v>299.99</v>
      </c>
      <c r="H852" s="6">
        <v>11.64</v>
      </c>
      <c r="I852" s="5" t="s">
        <v>9</v>
      </c>
      <c r="J852" s="5" t="s">
        <v>51</v>
      </c>
      <c r="K852" s="5" t="s">
        <v>7</v>
      </c>
      <c r="L852" s="5" t="s">
        <v>43</v>
      </c>
      <c r="M852" s="5" t="s">
        <v>42</v>
      </c>
      <c r="N852" s="5" t="s">
        <v>2026</v>
      </c>
      <c r="O852" s="6">
        <v>0.5</v>
      </c>
      <c r="P852" s="5" t="s">
        <v>3</v>
      </c>
      <c r="Q852" s="5" t="s">
        <v>48</v>
      </c>
      <c r="R852" s="5" t="s">
        <v>47</v>
      </c>
      <c r="S852" s="5" t="s">
        <v>349</v>
      </c>
      <c r="T852" s="5">
        <v>97068</v>
      </c>
      <c r="U852" s="8">
        <v>42082</v>
      </c>
      <c r="V852" s="29" t="str">
        <f>TEXT(Table_1[[#This Row],[Order Date]], "DDD")</f>
        <v>Thu</v>
      </c>
      <c r="W852" s="8">
        <v>42084</v>
      </c>
      <c r="X852" s="7">
        <f>Table_1[[#This Row],[Ship Date]]-Table_1[[#This Row],[Order Date]]</f>
        <v>2</v>
      </c>
      <c r="Y852" s="15">
        <v>285.95</v>
      </c>
      <c r="Z852" s="5">
        <v>5</v>
      </c>
      <c r="AA852" s="15">
        <v>1619.95</v>
      </c>
      <c r="AB852" s="5">
        <v>88667</v>
      </c>
      <c r="AC852" s="5">
        <f>IF(COUNTIF($AB$2:AB852, AB852) = 1, 1, 0)</f>
        <v>0</v>
      </c>
      <c r="AD852" s="15">
        <f>'Formated Data'!$G852-'Formated Data'!$E852</f>
        <v>299.99</v>
      </c>
      <c r="AE852" s="5" t="str" cm="1">
        <f t="array" ref="AE852">_xlfn.IFS('Formated Data'!$Q852="Central","Chris",'Formated Data'!$Q852="East","Erin",'Formated Data'!$Q852="South","Sam",'Formated Data'!$Q852="West","William")</f>
        <v>William</v>
      </c>
    </row>
    <row r="853" spans="1:31" ht="15.75" customHeight="1" x14ac:dyDescent="0.45">
      <c r="A853" s="5">
        <v>2502</v>
      </c>
      <c r="B853" s="5">
        <f>IF(COUNTIF($A$2:A853, A853) = 1, 1, 0)</f>
        <v>1</v>
      </c>
      <c r="C853" s="5" t="s">
        <v>2025</v>
      </c>
      <c r="D853" s="5" t="s">
        <v>56</v>
      </c>
      <c r="E853" s="6">
        <v>0.1</v>
      </c>
      <c r="F853" s="6" t="str">
        <f>IF(Table_1[[#This Row],[Discount]] &gt; 0, "After Discount", " No Discount")</f>
        <v>After Discount</v>
      </c>
      <c r="G853" s="6">
        <v>24.92</v>
      </c>
      <c r="H853" s="6">
        <v>12.98</v>
      </c>
      <c r="I853" s="5" t="s">
        <v>9</v>
      </c>
      <c r="J853" s="5" t="s">
        <v>16</v>
      </c>
      <c r="K853" s="5" t="s">
        <v>24</v>
      </c>
      <c r="L853" s="5" t="s">
        <v>106</v>
      </c>
      <c r="M853" s="5" t="s">
        <v>5</v>
      </c>
      <c r="N853" s="5" t="s">
        <v>714</v>
      </c>
      <c r="O853" s="6">
        <v>0.39</v>
      </c>
      <c r="P853" s="5" t="s">
        <v>3</v>
      </c>
      <c r="Q853" s="5" t="s">
        <v>70</v>
      </c>
      <c r="R853" s="5" t="s">
        <v>172</v>
      </c>
      <c r="S853" s="5" t="s">
        <v>2024</v>
      </c>
      <c r="T853" s="5">
        <v>46321</v>
      </c>
      <c r="U853" s="8">
        <v>42082</v>
      </c>
      <c r="V853" s="29" t="str">
        <f>TEXT(Table_1[[#This Row],[Order Date]], "DDD")</f>
        <v>Thu</v>
      </c>
      <c r="W853" s="8">
        <v>42082</v>
      </c>
      <c r="X853" s="7">
        <f>Table_1[[#This Row],[Ship Date]]-Table_1[[#This Row],[Order Date]]</f>
        <v>0</v>
      </c>
      <c r="Y853" s="15">
        <v>-45.816000000000003</v>
      </c>
      <c r="Z853" s="5">
        <v>3</v>
      </c>
      <c r="AA853" s="15">
        <v>70.819999999999993</v>
      </c>
      <c r="AB853" s="5">
        <v>91310</v>
      </c>
      <c r="AC853" s="5">
        <f>IF(COUNTIF($AB$2:AB853, AB853) = 1, 1, 0)</f>
        <v>1</v>
      </c>
      <c r="AD853" s="15">
        <f>'Formated Data'!$G853-'Formated Data'!$E853</f>
        <v>24.82</v>
      </c>
      <c r="AE853" s="5" t="str" cm="1">
        <f t="array" ref="AE853">_xlfn.IFS('Formated Data'!$Q853="Central","Chris",'Formated Data'!$Q853="East","Erin",'Formated Data'!$Q853="South","Sam",'Formated Data'!$Q853="West","William")</f>
        <v>Chris</v>
      </c>
    </row>
    <row r="854" spans="1:31" ht="15.75" customHeight="1" x14ac:dyDescent="0.45">
      <c r="A854" s="5">
        <v>2502</v>
      </c>
      <c r="B854" s="5">
        <f>IF(COUNTIF($A$2:A854, A854) = 1, 1, 0)</f>
        <v>0</v>
      </c>
      <c r="C854" s="5" t="s">
        <v>2025</v>
      </c>
      <c r="D854" s="5" t="s">
        <v>56</v>
      </c>
      <c r="E854" s="6">
        <v>0</v>
      </c>
      <c r="F854" s="6" t="str">
        <f>IF(Table_1[[#This Row],[Discount]] &gt; 0, "After Discount", " No Discount")</f>
        <v xml:space="preserve"> No Discount</v>
      </c>
      <c r="G854" s="6">
        <v>12.28</v>
      </c>
      <c r="H854" s="6">
        <v>6.35</v>
      </c>
      <c r="I854" s="5" t="s">
        <v>17</v>
      </c>
      <c r="J854" s="5" t="s">
        <v>16</v>
      </c>
      <c r="K854" s="5" t="s">
        <v>24</v>
      </c>
      <c r="L854" s="5" t="s">
        <v>38</v>
      </c>
      <c r="M854" s="5" t="s">
        <v>5</v>
      </c>
      <c r="N854" s="5" t="s">
        <v>1972</v>
      </c>
      <c r="O854" s="6">
        <v>0.38</v>
      </c>
      <c r="P854" s="5" t="s">
        <v>3</v>
      </c>
      <c r="Q854" s="5" t="s">
        <v>70</v>
      </c>
      <c r="R854" s="5" t="s">
        <v>172</v>
      </c>
      <c r="S854" s="5" t="s">
        <v>2024</v>
      </c>
      <c r="T854" s="5">
        <v>46321</v>
      </c>
      <c r="U854" s="8">
        <v>42082</v>
      </c>
      <c r="V854" s="29" t="str">
        <f>TEXT(Table_1[[#This Row],[Order Date]], "DDD")</f>
        <v>Thu</v>
      </c>
      <c r="W854" s="8">
        <v>42083</v>
      </c>
      <c r="X854" s="7">
        <f>Table_1[[#This Row],[Ship Date]]-Table_1[[#This Row],[Order Date]]</f>
        <v>1</v>
      </c>
      <c r="Y854" s="15">
        <v>30.63</v>
      </c>
      <c r="Z854" s="5">
        <v>7</v>
      </c>
      <c r="AA854" s="15">
        <v>90.44</v>
      </c>
      <c r="AB854" s="5">
        <v>91310</v>
      </c>
      <c r="AC854" s="5">
        <f>IF(COUNTIF($AB$2:AB854, AB854) = 1, 1, 0)</f>
        <v>0</v>
      </c>
      <c r="AD854" s="15">
        <f>'Formated Data'!$G854-'Formated Data'!$E854</f>
        <v>12.28</v>
      </c>
      <c r="AE854" s="5" t="str" cm="1">
        <f t="array" ref="AE854">_xlfn.IFS('Formated Data'!$Q854="Central","Chris",'Formated Data'!$Q854="East","Erin",'Formated Data'!$Q854="South","Sam",'Formated Data'!$Q854="West","William")</f>
        <v>Chris</v>
      </c>
    </row>
    <row r="855" spans="1:31" ht="15.75" customHeight="1" x14ac:dyDescent="0.45">
      <c r="A855" s="5">
        <v>2621</v>
      </c>
      <c r="B855" s="5">
        <f>IF(COUNTIF($A$2:A855, A855) = 1, 1, 0)</f>
        <v>1</v>
      </c>
      <c r="C855" s="5" t="s">
        <v>2023</v>
      </c>
      <c r="D855" s="5" t="s">
        <v>56</v>
      </c>
      <c r="E855" s="6">
        <v>0.03</v>
      </c>
      <c r="F855" s="6" t="str">
        <f>IF(Table_1[[#This Row],[Discount]] &gt; 0, "After Discount", " No Discount")</f>
        <v>After Discount</v>
      </c>
      <c r="G855" s="6">
        <v>40.97</v>
      </c>
      <c r="H855" s="6">
        <v>8.99</v>
      </c>
      <c r="I855" s="5" t="s">
        <v>17</v>
      </c>
      <c r="J855" s="5" t="s">
        <v>39</v>
      </c>
      <c r="K855" s="5" t="s">
        <v>24</v>
      </c>
      <c r="L855" s="5" t="s">
        <v>79</v>
      </c>
      <c r="M855" s="5" t="s">
        <v>50</v>
      </c>
      <c r="N855" s="5" t="s">
        <v>1421</v>
      </c>
      <c r="O855" s="6">
        <v>0.59</v>
      </c>
      <c r="P855" s="5" t="s">
        <v>3</v>
      </c>
      <c r="Q855" s="5" t="s">
        <v>21</v>
      </c>
      <c r="R855" s="5" t="s">
        <v>91</v>
      </c>
      <c r="S855" s="5" t="s">
        <v>778</v>
      </c>
      <c r="T855" s="5">
        <v>37027</v>
      </c>
      <c r="U855" s="8">
        <v>42082</v>
      </c>
      <c r="V855" s="29" t="str">
        <f>TEXT(Table_1[[#This Row],[Order Date]], "DDD")</f>
        <v>Thu</v>
      </c>
      <c r="W855" s="8">
        <v>42083</v>
      </c>
      <c r="X855" s="7">
        <f>Table_1[[#This Row],[Ship Date]]-Table_1[[#This Row],[Order Date]]</f>
        <v>1</v>
      </c>
      <c r="Y855" s="15">
        <v>-177.05799999999999</v>
      </c>
      <c r="Z855" s="5">
        <v>5</v>
      </c>
      <c r="AA855" s="15">
        <v>207.22</v>
      </c>
      <c r="AB855" s="5">
        <v>88016</v>
      </c>
      <c r="AC855" s="5">
        <f>IF(COUNTIF($AB$2:AB855, AB855) = 1, 1, 0)</f>
        <v>1</v>
      </c>
      <c r="AD855" s="15">
        <f>'Formated Data'!$G855-'Formated Data'!$E855</f>
        <v>40.94</v>
      </c>
      <c r="AE855" s="5" t="str" cm="1">
        <f t="array" ref="AE855">_xlfn.IFS('Formated Data'!$Q855="Central","Chris",'Formated Data'!$Q855="East","Erin",'Formated Data'!$Q855="South","Sam",'Formated Data'!$Q855="West","William")</f>
        <v>Sam</v>
      </c>
    </row>
    <row r="856" spans="1:31" ht="15.75" customHeight="1" x14ac:dyDescent="0.45">
      <c r="A856" s="5">
        <v>2840</v>
      </c>
      <c r="B856" s="5">
        <f>IF(COUNTIF($A$2:A856, A856) = 1, 1, 0)</f>
        <v>1</v>
      </c>
      <c r="C856" s="5" t="s">
        <v>525</v>
      </c>
      <c r="D856" s="5" t="s">
        <v>56</v>
      </c>
      <c r="E856" s="6">
        <v>0</v>
      </c>
      <c r="F856" s="6" t="str">
        <f>IF(Table_1[[#This Row],[Discount]] &gt; 0, "After Discount", " No Discount")</f>
        <v xml:space="preserve"> No Discount</v>
      </c>
      <c r="G856" s="6">
        <v>21.98</v>
      </c>
      <c r="H856" s="6">
        <v>2.87</v>
      </c>
      <c r="I856" s="5" t="s">
        <v>9</v>
      </c>
      <c r="J856" s="5" t="s">
        <v>39</v>
      </c>
      <c r="K856" s="5" t="s">
        <v>24</v>
      </c>
      <c r="L856" s="5" t="s">
        <v>79</v>
      </c>
      <c r="M856" s="5" t="s">
        <v>50</v>
      </c>
      <c r="N856" s="5" t="s">
        <v>1349</v>
      </c>
      <c r="O856" s="6">
        <v>0.55000000000000004</v>
      </c>
      <c r="P856" s="5" t="s">
        <v>3</v>
      </c>
      <c r="Q856" s="5" t="s">
        <v>21</v>
      </c>
      <c r="R856" s="5" t="s">
        <v>75</v>
      </c>
      <c r="S856" s="5" t="s">
        <v>523</v>
      </c>
      <c r="T856" s="5">
        <v>33161</v>
      </c>
      <c r="U856" s="8">
        <v>42082</v>
      </c>
      <c r="V856" s="29" t="str">
        <f>TEXT(Table_1[[#This Row],[Order Date]], "DDD")</f>
        <v>Thu</v>
      </c>
      <c r="W856" s="8">
        <v>42083</v>
      </c>
      <c r="X856" s="7">
        <f>Table_1[[#This Row],[Ship Date]]-Table_1[[#This Row],[Order Date]]</f>
        <v>1</v>
      </c>
      <c r="Y856" s="15">
        <v>21.096</v>
      </c>
      <c r="Z856" s="5">
        <v>16</v>
      </c>
      <c r="AA856" s="15">
        <v>360.03</v>
      </c>
      <c r="AB856" s="5">
        <v>87884</v>
      </c>
      <c r="AC856" s="5">
        <f>IF(COUNTIF($AB$2:AB856, AB856) = 1, 1, 0)</f>
        <v>1</v>
      </c>
      <c r="AD856" s="15">
        <f>'Formated Data'!$G856-'Formated Data'!$E856</f>
        <v>21.98</v>
      </c>
      <c r="AE856" s="5" t="str" cm="1">
        <f t="array" ref="AE856">_xlfn.IFS('Formated Data'!$Q856="Central","Chris",'Formated Data'!$Q856="East","Erin",'Formated Data'!$Q856="South","Sam",'Formated Data'!$Q856="West","William")</f>
        <v>Sam</v>
      </c>
    </row>
    <row r="857" spans="1:31" ht="15.75" customHeight="1" x14ac:dyDescent="0.45">
      <c r="A857" s="5">
        <v>2882</v>
      </c>
      <c r="B857" s="5">
        <f>IF(COUNTIF($A$2:A857, A857) = 1, 1, 0)</f>
        <v>0</v>
      </c>
      <c r="C857" s="5" t="s">
        <v>34</v>
      </c>
      <c r="D857" s="5" t="s">
        <v>56</v>
      </c>
      <c r="E857" s="6">
        <v>7.0000000000000007E-2</v>
      </c>
      <c r="F857" s="6" t="str">
        <f>IF(Table_1[[#This Row],[Discount]] &gt; 0, "After Discount", " No Discount")</f>
        <v>After Discount</v>
      </c>
      <c r="G857" s="6">
        <v>28.99</v>
      </c>
      <c r="H857" s="6">
        <v>8.59</v>
      </c>
      <c r="I857" s="5" t="s">
        <v>9</v>
      </c>
      <c r="J857" s="5" t="s">
        <v>8</v>
      </c>
      <c r="K857" s="5" t="s">
        <v>7</v>
      </c>
      <c r="L857" s="5" t="s">
        <v>6</v>
      </c>
      <c r="M857" s="5" t="s">
        <v>97</v>
      </c>
      <c r="N857" s="5" t="s">
        <v>2022</v>
      </c>
      <c r="O857" s="6">
        <v>0.56000000000000005</v>
      </c>
      <c r="P857" s="5" t="s">
        <v>3</v>
      </c>
      <c r="Q857" s="5" t="s">
        <v>21</v>
      </c>
      <c r="R857" s="5" t="s">
        <v>33</v>
      </c>
      <c r="S857" s="5" t="s">
        <v>32</v>
      </c>
      <c r="T857" s="5">
        <v>28206</v>
      </c>
      <c r="U857" s="8">
        <v>42082</v>
      </c>
      <c r="V857" s="29" t="str">
        <f>TEXT(Table_1[[#This Row],[Order Date]], "DDD")</f>
        <v>Thu</v>
      </c>
      <c r="W857" s="8">
        <v>42082</v>
      </c>
      <c r="X857" s="7">
        <f>Table_1[[#This Row],[Ship Date]]-Table_1[[#This Row],[Order Date]]</f>
        <v>0</v>
      </c>
      <c r="Y857" s="15">
        <v>-16.063739999999999</v>
      </c>
      <c r="Z857" s="5">
        <v>39</v>
      </c>
      <c r="AA857" s="15">
        <v>936.8</v>
      </c>
      <c r="AB857" s="5">
        <v>16676</v>
      </c>
      <c r="AC857" s="5">
        <f>IF(COUNTIF($AB$2:AB857, AB857) = 1, 1, 0)</f>
        <v>1</v>
      </c>
      <c r="AD857" s="15">
        <f>'Formated Data'!$G857-'Formated Data'!$E857</f>
        <v>28.919999999999998</v>
      </c>
      <c r="AE857" s="5" t="str" cm="1">
        <f t="array" ref="AE857">_xlfn.IFS('Formated Data'!$Q857="Central","Chris",'Formated Data'!$Q857="East","Erin",'Formated Data'!$Q857="South","Sam",'Formated Data'!$Q857="West","William")</f>
        <v>Sam</v>
      </c>
    </row>
    <row r="858" spans="1:31" ht="15.75" customHeight="1" x14ac:dyDescent="0.45">
      <c r="A858" s="5">
        <v>2884</v>
      </c>
      <c r="B858" s="5">
        <f>IF(COUNTIF($A$2:A858, A858) = 1, 1, 0)</f>
        <v>1</v>
      </c>
      <c r="C858" s="5" t="s">
        <v>660</v>
      </c>
      <c r="D858" s="5" t="s">
        <v>56</v>
      </c>
      <c r="E858" s="6">
        <v>7.0000000000000007E-2</v>
      </c>
      <c r="F858" s="6" t="str">
        <f>IF(Table_1[[#This Row],[Discount]] &gt; 0, "After Discount", " No Discount")</f>
        <v>After Discount</v>
      </c>
      <c r="G858" s="6">
        <v>28.99</v>
      </c>
      <c r="H858" s="6">
        <v>8.59</v>
      </c>
      <c r="I858" s="5" t="s">
        <v>9</v>
      </c>
      <c r="J858" s="5" t="s">
        <v>8</v>
      </c>
      <c r="K858" s="5" t="s">
        <v>7</v>
      </c>
      <c r="L858" s="5" t="s">
        <v>6</v>
      </c>
      <c r="M858" s="5" t="s">
        <v>97</v>
      </c>
      <c r="N858" s="5" t="s">
        <v>2022</v>
      </c>
      <c r="O858" s="6">
        <v>0.56000000000000005</v>
      </c>
      <c r="P858" s="5" t="s">
        <v>3</v>
      </c>
      <c r="Q858" s="5" t="s">
        <v>2</v>
      </c>
      <c r="R858" s="5" t="s">
        <v>13</v>
      </c>
      <c r="S858" s="5" t="s">
        <v>658</v>
      </c>
      <c r="T858" s="5">
        <v>44039</v>
      </c>
      <c r="U858" s="8">
        <v>42082</v>
      </c>
      <c r="V858" s="29" t="str">
        <f>TEXT(Table_1[[#This Row],[Order Date]], "DDD")</f>
        <v>Thu</v>
      </c>
      <c r="W858" s="8">
        <v>42082</v>
      </c>
      <c r="X858" s="7">
        <f>Table_1[[#This Row],[Ship Date]]-Table_1[[#This Row],[Order Date]]</f>
        <v>0</v>
      </c>
      <c r="Y858" s="15">
        <v>-12.077999999999999</v>
      </c>
      <c r="Z858" s="5">
        <v>10</v>
      </c>
      <c r="AA858" s="15">
        <v>240.21</v>
      </c>
      <c r="AB858" s="5">
        <v>87631</v>
      </c>
      <c r="AC858" s="5">
        <f>IF(COUNTIF($AB$2:AB858, AB858) = 1, 1, 0)</f>
        <v>1</v>
      </c>
      <c r="AD858" s="15">
        <f>'Formated Data'!$G858-'Formated Data'!$E858</f>
        <v>28.919999999999998</v>
      </c>
      <c r="AE858" s="5" t="str" cm="1">
        <f t="array" ref="AE858">_xlfn.IFS('Formated Data'!$Q858="Central","Chris",'Formated Data'!$Q858="East","Erin",'Formated Data'!$Q858="South","Sam",'Formated Data'!$Q858="West","William")</f>
        <v>Erin</v>
      </c>
    </row>
    <row r="859" spans="1:31" ht="15.75" customHeight="1" x14ac:dyDescent="0.45">
      <c r="A859" s="5">
        <v>3222</v>
      </c>
      <c r="B859" s="5">
        <f>IF(COUNTIF($A$2:A859, A859) = 1, 1, 0)</f>
        <v>1</v>
      </c>
      <c r="C859" s="5" t="s">
        <v>2021</v>
      </c>
      <c r="D859" s="5" t="s">
        <v>56</v>
      </c>
      <c r="E859" s="6">
        <v>0.04</v>
      </c>
      <c r="F859" s="6" t="str">
        <f>IF(Table_1[[#This Row],[Discount]] &gt; 0, "After Discount", " No Discount")</f>
        <v>After Discount</v>
      </c>
      <c r="G859" s="6">
        <v>39.479999999999997</v>
      </c>
      <c r="H859" s="6">
        <v>1.99</v>
      </c>
      <c r="I859" s="5" t="s">
        <v>17</v>
      </c>
      <c r="J859" s="5" t="s">
        <v>39</v>
      </c>
      <c r="K859" s="5" t="s">
        <v>7</v>
      </c>
      <c r="L859" s="5" t="s">
        <v>15</v>
      </c>
      <c r="M859" s="5" t="s">
        <v>50</v>
      </c>
      <c r="N859" s="5" t="s">
        <v>339</v>
      </c>
      <c r="O859" s="6">
        <v>0.54</v>
      </c>
      <c r="P859" s="5" t="s">
        <v>3</v>
      </c>
      <c r="Q859" s="5" t="s">
        <v>21</v>
      </c>
      <c r="R859" s="5" t="s">
        <v>75</v>
      </c>
      <c r="S859" s="5" t="s">
        <v>2020</v>
      </c>
      <c r="T859" s="5">
        <v>32303</v>
      </c>
      <c r="U859" s="8">
        <v>42082</v>
      </c>
      <c r="V859" s="29" t="str">
        <f>TEXT(Table_1[[#This Row],[Order Date]], "DDD")</f>
        <v>Thu</v>
      </c>
      <c r="W859" s="8">
        <v>42082</v>
      </c>
      <c r="X859" s="7">
        <f>Table_1[[#This Row],[Ship Date]]-Table_1[[#This Row],[Order Date]]</f>
        <v>0</v>
      </c>
      <c r="Y859" s="15">
        <v>-1535.4864</v>
      </c>
      <c r="Z859" s="5">
        <v>8</v>
      </c>
      <c r="AA859" s="15">
        <v>332.16</v>
      </c>
      <c r="AB859" s="5">
        <v>90814</v>
      </c>
      <c r="AC859" s="5">
        <f>IF(COUNTIF($AB$2:AB859, AB859) = 1, 1, 0)</f>
        <v>1</v>
      </c>
      <c r="AD859" s="15">
        <f>'Formated Data'!$G859-'Formated Data'!$E859</f>
        <v>39.44</v>
      </c>
      <c r="AE859" s="5" t="str" cm="1">
        <f t="array" ref="AE859">_xlfn.IFS('Formated Data'!$Q859="Central","Chris",'Formated Data'!$Q859="East","Erin",'Formated Data'!$Q859="South","Sam",'Formated Data'!$Q859="West","William")</f>
        <v>Sam</v>
      </c>
    </row>
    <row r="860" spans="1:31" ht="15.75" customHeight="1" x14ac:dyDescent="0.45">
      <c r="A860" s="5">
        <v>3222</v>
      </c>
      <c r="B860" s="5">
        <f>IF(COUNTIF($A$2:A860, A860) = 1, 1, 0)</f>
        <v>0</v>
      </c>
      <c r="C860" s="5" t="s">
        <v>2021</v>
      </c>
      <c r="D860" s="5" t="s">
        <v>56</v>
      </c>
      <c r="E860" s="6">
        <v>0</v>
      </c>
      <c r="F860" s="6" t="str">
        <f>IF(Table_1[[#This Row],[Discount]] &gt; 0, "After Discount", " No Discount")</f>
        <v xml:space="preserve"> No Discount</v>
      </c>
      <c r="G860" s="6">
        <v>8.1199999999999992</v>
      </c>
      <c r="H860" s="6">
        <v>2.83</v>
      </c>
      <c r="I860" s="5" t="s">
        <v>9</v>
      </c>
      <c r="J860" s="5" t="s">
        <v>39</v>
      </c>
      <c r="K860" s="5" t="s">
        <v>7</v>
      </c>
      <c r="L860" s="5" t="s">
        <v>15</v>
      </c>
      <c r="M860" s="5" t="s">
        <v>50</v>
      </c>
      <c r="N860" s="5" t="s">
        <v>896</v>
      </c>
      <c r="O860" s="6">
        <v>0.77</v>
      </c>
      <c r="P860" s="5" t="s">
        <v>3</v>
      </c>
      <c r="Q860" s="5" t="s">
        <v>21</v>
      </c>
      <c r="R860" s="5" t="s">
        <v>75</v>
      </c>
      <c r="S860" s="5" t="s">
        <v>2020</v>
      </c>
      <c r="T860" s="5">
        <v>32303</v>
      </c>
      <c r="U860" s="8">
        <v>42082</v>
      </c>
      <c r="V860" s="29" t="str">
        <f>TEXT(Table_1[[#This Row],[Order Date]], "DDD")</f>
        <v>Thu</v>
      </c>
      <c r="W860" s="8">
        <v>42083</v>
      </c>
      <c r="X860" s="7">
        <f>Table_1[[#This Row],[Ship Date]]-Table_1[[#This Row],[Order Date]]</f>
        <v>1</v>
      </c>
      <c r="Y860" s="15">
        <v>-159.32</v>
      </c>
      <c r="Z860" s="5">
        <v>17</v>
      </c>
      <c r="AA860" s="15">
        <v>147.62</v>
      </c>
      <c r="AB860" s="5">
        <v>90814</v>
      </c>
      <c r="AC860" s="5">
        <f>IF(COUNTIF($AB$2:AB860, AB860) = 1, 1, 0)</f>
        <v>0</v>
      </c>
      <c r="AD860" s="15">
        <f>'Formated Data'!$G860-'Formated Data'!$E860</f>
        <v>8.1199999999999992</v>
      </c>
      <c r="AE860" s="5" t="str" cm="1">
        <f t="array" ref="AE860">_xlfn.IFS('Formated Data'!$Q860="Central","Chris",'Formated Data'!$Q860="East","Erin",'Formated Data'!$Q860="South","Sam",'Formated Data'!$Q860="West","William")</f>
        <v>Sam</v>
      </c>
    </row>
    <row r="861" spans="1:31" ht="15.75" customHeight="1" x14ac:dyDescent="0.45">
      <c r="A861" s="5">
        <v>1852</v>
      </c>
      <c r="B861" s="5">
        <f>IF(COUNTIF($A$2:A861, A861) = 1, 1, 0)</f>
        <v>1</v>
      </c>
      <c r="C861" s="5" t="s">
        <v>2019</v>
      </c>
      <c r="D861" s="5" t="s">
        <v>10</v>
      </c>
      <c r="E861" s="6">
        <v>0.06</v>
      </c>
      <c r="F861" s="6" t="str">
        <f>IF(Table_1[[#This Row],[Discount]] &gt; 0, "After Discount", " No Discount")</f>
        <v>After Discount</v>
      </c>
      <c r="G861" s="6">
        <v>6.48</v>
      </c>
      <c r="H861" s="6">
        <v>5.14</v>
      </c>
      <c r="I861" s="5" t="s">
        <v>17</v>
      </c>
      <c r="J861" s="5" t="s">
        <v>16</v>
      </c>
      <c r="K861" s="5" t="s">
        <v>24</v>
      </c>
      <c r="L861" s="5" t="s">
        <v>38</v>
      </c>
      <c r="M861" s="5" t="s">
        <v>5</v>
      </c>
      <c r="N861" s="5" t="s">
        <v>213</v>
      </c>
      <c r="O861" s="6">
        <v>0.37</v>
      </c>
      <c r="P861" s="5" t="s">
        <v>3</v>
      </c>
      <c r="Q861" s="5" t="s">
        <v>48</v>
      </c>
      <c r="R861" s="5" t="s">
        <v>54</v>
      </c>
      <c r="S861" s="5" t="s">
        <v>2018</v>
      </c>
      <c r="T861" s="5">
        <v>92008</v>
      </c>
      <c r="U861" s="8">
        <v>42082</v>
      </c>
      <c r="V861" s="29" t="str">
        <f>TEXT(Table_1[[#This Row],[Order Date]], "DDD")</f>
        <v>Thu</v>
      </c>
      <c r="W861" s="8">
        <v>42084</v>
      </c>
      <c r="X861" s="7">
        <f>Table_1[[#This Row],[Ship Date]]-Table_1[[#This Row],[Order Date]]</f>
        <v>2</v>
      </c>
      <c r="Y861" s="15">
        <v>-28.45</v>
      </c>
      <c r="Z861" s="5">
        <v>10</v>
      </c>
      <c r="AA861" s="15">
        <v>68.34</v>
      </c>
      <c r="AB861" s="5">
        <v>86847</v>
      </c>
      <c r="AC861" s="5">
        <f>IF(COUNTIF($AB$2:AB861, AB861) = 1, 1, 0)</f>
        <v>1</v>
      </c>
      <c r="AD861" s="15">
        <f>'Formated Data'!$G861-'Formated Data'!$E861</f>
        <v>6.4200000000000008</v>
      </c>
      <c r="AE861" s="5" t="str" cm="1">
        <f t="array" ref="AE861">_xlfn.IFS('Formated Data'!$Q861="Central","Chris",'Formated Data'!$Q861="East","Erin",'Formated Data'!$Q861="South","Sam",'Formated Data'!$Q861="West","William")</f>
        <v>William</v>
      </c>
    </row>
    <row r="862" spans="1:31" ht="15.75" customHeight="1" x14ac:dyDescent="0.45">
      <c r="A862" s="5">
        <v>1854</v>
      </c>
      <c r="B862" s="5">
        <f>IF(COUNTIF($A$2:A862, A862) = 1, 1, 0)</f>
        <v>1</v>
      </c>
      <c r="C862" s="5" t="s">
        <v>2017</v>
      </c>
      <c r="D862" s="5" t="s">
        <v>10</v>
      </c>
      <c r="E862" s="6">
        <v>0.02</v>
      </c>
      <c r="F862" s="6" t="str">
        <f>IF(Table_1[[#This Row],[Discount]] &gt; 0, "After Discount", " No Discount")</f>
        <v>After Discount</v>
      </c>
      <c r="G862" s="6">
        <v>30.73</v>
      </c>
      <c r="H862" s="6">
        <v>4</v>
      </c>
      <c r="I862" s="5" t="s">
        <v>9</v>
      </c>
      <c r="J862" s="5" t="s">
        <v>16</v>
      </c>
      <c r="K862" s="5" t="s">
        <v>7</v>
      </c>
      <c r="L862" s="5" t="s">
        <v>15</v>
      </c>
      <c r="M862" s="5" t="s">
        <v>5</v>
      </c>
      <c r="N862" s="5" t="s">
        <v>1664</v>
      </c>
      <c r="O862" s="6">
        <v>0.75</v>
      </c>
      <c r="P862" s="5" t="s">
        <v>3</v>
      </c>
      <c r="Q862" s="5" t="s">
        <v>2</v>
      </c>
      <c r="R862" s="5" t="s">
        <v>109</v>
      </c>
      <c r="S862" s="5" t="s">
        <v>1138</v>
      </c>
      <c r="T862" s="5">
        <v>6478</v>
      </c>
      <c r="U862" s="8">
        <v>42082</v>
      </c>
      <c r="V862" s="29" t="str">
        <f>TEXT(Table_1[[#This Row],[Order Date]], "DDD")</f>
        <v>Thu</v>
      </c>
      <c r="W862" s="8">
        <v>42085</v>
      </c>
      <c r="X862" s="7">
        <f>Table_1[[#This Row],[Ship Date]]-Table_1[[#This Row],[Order Date]]</f>
        <v>3</v>
      </c>
      <c r="Y862" s="15">
        <v>72.78</v>
      </c>
      <c r="Z862" s="5">
        <v>16</v>
      </c>
      <c r="AA862" s="15">
        <v>522.22</v>
      </c>
      <c r="AB862" s="5">
        <v>86847</v>
      </c>
      <c r="AC862" s="5">
        <f>IF(COUNTIF($AB$2:AB862, AB862) = 1, 1, 0)</f>
        <v>0</v>
      </c>
      <c r="AD862" s="15">
        <f>'Formated Data'!$G862-'Formated Data'!$E862</f>
        <v>30.71</v>
      </c>
      <c r="AE862" s="5" t="str" cm="1">
        <f t="array" ref="AE862">_xlfn.IFS('Formated Data'!$Q862="Central","Chris",'Formated Data'!$Q862="East","Erin",'Formated Data'!$Q862="South","Sam",'Formated Data'!$Q862="West","William")</f>
        <v>Erin</v>
      </c>
    </row>
    <row r="863" spans="1:31" ht="15.75" customHeight="1" x14ac:dyDescent="0.45">
      <c r="A863" s="5">
        <v>2639</v>
      </c>
      <c r="B863" s="5">
        <f>IF(COUNTIF($A$2:A863, A863) = 1, 1, 0)</f>
        <v>1</v>
      </c>
      <c r="C863" s="5" t="s">
        <v>2016</v>
      </c>
      <c r="D863" s="5" t="s">
        <v>10</v>
      </c>
      <c r="E863" s="6">
        <v>0.05</v>
      </c>
      <c r="F863" s="6" t="str">
        <f>IF(Table_1[[#This Row],[Discount]] &gt; 0, "After Discount", " No Discount")</f>
        <v>After Discount</v>
      </c>
      <c r="G863" s="6">
        <v>4.9800000000000004</v>
      </c>
      <c r="H863" s="6">
        <v>0.49</v>
      </c>
      <c r="I863" s="5" t="s">
        <v>9</v>
      </c>
      <c r="J863" s="5" t="s">
        <v>8</v>
      </c>
      <c r="K863" s="5" t="s">
        <v>24</v>
      </c>
      <c r="L863" s="5" t="s">
        <v>144</v>
      </c>
      <c r="M863" s="5" t="s">
        <v>5</v>
      </c>
      <c r="N863" s="5" t="s">
        <v>1507</v>
      </c>
      <c r="O863" s="6">
        <v>0.39</v>
      </c>
      <c r="P863" s="5" t="s">
        <v>3</v>
      </c>
      <c r="Q863" s="5" t="s">
        <v>48</v>
      </c>
      <c r="R863" s="5" t="s">
        <v>955</v>
      </c>
      <c r="S863" s="5" t="s">
        <v>769</v>
      </c>
      <c r="T863" s="5">
        <v>88201</v>
      </c>
      <c r="U863" s="8">
        <v>42082</v>
      </c>
      <c r="V863" s="29" t="str">
        <f>TEXT(Table_1[[#This Row],[Order Date]], "DDD")</f>
        <v>Thu</v>
      </c>
      <c r="W863" s="8">
        <v>42082</v>
      </c>
      <c r="X863" s="7">
        <f>Table_1[[#This Row],[Ship Date]]-Table_1[[#This Row],[Order Date]]</f>
        <v>0</v>
      </c>
      <c r="Y863" s="15">
        <v>3.84</v>
      </c>
      <c r="Z863" s="5">
        <v>3</v>
      </c>
      <c r="AA863" s="15">
        <v>14.2</v>
      </c>
      <c r="AB863" s="5">
        <v>90952</v>
      </c>
      <c r="AC863" s="5">
        <f>IF(COUNTIF($AB$2:AB863, AB863) = 1, 1, 0)</f>
        <v>1</v>
      </c>
      <c r="AD863" s="15">
        <f>'Formated Data'!$G863-'Formated Data'!$E863</f>
        <v>4.9300000000000006</v>
      </c>
      <c r="AE863" s="5" t="str" cm="1">
        <f t="array" ref="AE863">_xlfn.IFS('Formated Data'!$Q863="Central","Chris",'Formated Data'!$Q863="East","Erin",'Formated Data'!$Q863="South","Sam",'Formated Data'!$Q863="West","William")</f>
        <v>William</v>
      </c>
    </row>
    <row r="864" spans="1:31" ht="15.75" customHeight="1" x14ac:dyDescent="0.45">
      <c r="A864" s="5">
        <v>3105</v>
      </c>
      <c r="B864" s="5">
        <f>IF(COUNTIF($A$2:A864, A864) = 1, 1, 0)</f>
        <v>1</v>
      </c>
      <c r="C864" s="5" t="s">
        <v>2015</v>
      </c>
      <c r="D864" s="5" t="s">
        <v>123</v>
      </c>
      <c r="E864" s="6">
        <v>0.04</v>
      </c>
      <c r="F864" s="6" t="str">
        <f>IF(Table_1[[#This Row],[Discount]] &gt; 0, "After Discount", " No Discount")</f>
        <v>After Discount</v>
      </c>
      <c r="G864" s="6">
        <v>3.08</v>
      </c>
      <c r="H864" s="6">
        <v>0.99</v>
      </c>
      <c r="I864" s="5" t="s">
        <v>9</v>
      </c>
      <c r="J864" s="5" t="s">
        <v>16</v>
      </c>
      <c r="K864" s="5" t="s">
        <v>24</v>
      </c>
      <c r="L864" s="5" t="s">
        <v>144</v>
      </c>
      <c r="M864" s="5" t="s">
        <v>5</v>
      </c>
      <c r="N864" s="5" t="s">
        <v>294</v>
      </c>
      <c r="O864" s="6">
        <v>0.37</v>
      </c>
      <c r="P864" s="5" t="s">
        <v>3</v>
      </c>
      <c r="Q864" s="5" t="s">
        <v>21</v>
      </c>
      <c r="R864" s="5" t="s">
        <v>365</v>
      </c>
      <c r="S864" s="5" t="s">
        <v>563</v>
      </c>
      <c r="T864" s="5">
        <v>42071</v>
      </c>
      <c r="U864" s="8">
        <v>42083</v>
      </c>
      <c r="V864" s="29" t="str">
        <f>TEXT(Table_1[[#This Row],[Order Date]], "DDD")</f>
        <v>Fri</v>
      </c>
      <c r="W864" s="8">
        <v>42084</v>
      </c>
      <c r="X864" s="7">
        <f>Table_1[[#This Row],[Ship Date]]-Table_1[[#This Row],[Order Date]]</f>
        <v>1</v>
      </c>
      <c r="Y864" s="15">
        <v>13.8</v>
      </c>
      <c r="Z864" s="5">
        <v>19</v>
      </c>
      <c r="AA864" s="15">
        <v>60.01</v>
      </c>
      <c r="AB864" s="5">
        <v>86327</v>
      </c>
      <c r="AC864" s="5">
        <f>IF(COUNTIF($AB$2:AB864, AB864) = 1, 1, 0)</f>
        <v>1</v>
      </c>
      <c r="AD864" s="15">
        <f>'Formated Data'!$G864-'Formated Data'!$E864</f>
        <v>3.04</v>
      </c>
      <c r="AE864" s="5" t="str" cm="1">
        <f t="array" ref="AE864">_xlfn.IFS('Formated Data'!$Q864="Central","Chris",'Formated Data'!$Q864="East","Erin",'Formated Data'!$Q864="South","Sam",'Formated Data'!$Q864="West","William")</f>
        <v>Sam</v>
      </c>
    </row>
    <row r="865" spans="1:31" ht="15.75" customHeight="1" x14ac:dyDescent="0.45">
      <c r="A865" s="5">
        <v>3105</v>
      </c>
      <c r="B865" s="5">
        <f>IF(COUNTIF($A$2:A865, A865) = 1, 1, 0)</f>
        <v>0</v>
      </c>
      <c r="C865" s="5" t="s">
        <v>2015</v>
      </c>
      <c r="D865" s="5" t="s">
        <v>123</v>
      </c>
      <c r="E865" s="6">
        <v>0.02</v>
      </c>
      <c r="F865" s="6" t="str">
        <f>IF(Table_1[[#This Row],[Discount]] &gt; 0, "After Discount", " No Discount")</f>
        <v>After Discount</v>
      </c>
      <c r="G865" s="6">
        <v>6.48</v>
      </c>
      <c r="H865" s="6">
        <v>5.9</v>
      </c>
      <c r="I865" s="5" t="s">
        <v>9</v>
      </c>
      <c r="J865" s="5" t="s">
        <v>16</v>
      </c>
      <c r="K865" s="5" t="s">
        <v>24</v>
      </c>
      <c r="L865" s="5" t="s">
        <v>38</v>
      </c>
      <c r="M865" s="5" t="s">
        <v>5</v>
      </c>
      <c r="N865" s="5" t="s">
        <v>548</v>
      </c>
      <c r="O865" s="6">
        <v>0.37</v>
      </c>
      <c r="P865" s="5" t="s">
        <v>3</v>
      </c>
      <c r="Q865" s="5" t="s">
        <v>21</v>
      </c>
      <c r="R865" s="5" t="s">
        <v>365</v>
      </c>
      <c r="S865" s="5" t="s">
        <v>563</v>
      </c>
      <c r="T865" s="5">
        <v>42071</v>
      </c>
      <c r="U865" s="8">
        <v>42083</v>
      </c>
      <c r="V865" s="29" t="str">
        <f>TEXT(Table_1[[#This Row],[Order Date]], "DDD")</f>
        <v>Fri</v>
      </c>
      <c r="W865" s="8">
        <v>42084</v>
      </c>
      <c r="X865" s="7">
        <f>Table_1[[#This Row],[Ship Date]]-Table_1[[#This Row],[Order Date]]</f>
        <v>1</v>
      </c>
      <c r="Y865" s="15">
        <v>4.3920000000000003</v>
      </c>
      <c r="Z865" s="5">
        <v>13</v>
      </c>
      <c r="AA865" s="15">
        <v>90.98</v>
      </c>
      <c r="AB865" s="5">
        <v>86327</v>
      </c>
      <c r="AC865" s="5">
        <f>IF(COUNTIF($AB$2:AB865, AB865) = 1, 1, 0)</f>
        <v>0</v>
      </c>
      <c r="AD865" s="15">
        <f>'Formated Data'!$G865-'Formated Data'!$E865</f>
        <v>6.4600000000000009</v>
      </c>
      <c r="AE865" s="5" t="str" cm="1">
        <f t="array" ref="AE865">_xlfn.IFS('Formated Data'!$Q865="Central","Chris",'Formated Data'!$Q865="East","Erin",'Formated Data'!$Q865="South","Sam",'Formated Data'!$Q865="West","William")</f>
        <v>Sam</v>
      </c>
    </row>
    <row r="866" spans="1:31" ht="15.75" customHeight="1" x14ac:dyDescent="0.45">
      <c r="A866" s="5">
        <v>3105</v>
      </c>
      <c r="B866" s="5">
        <f>IF(COUNTIF($A$2:A866, A866) = 1, 1, 0)</f>
        <v>0</v>
      </c>
      <c r="C866" s="5" t="s">
        <v>2015</v>
      </c>
      <c r="D866" s="5" t="s">
        <v>123</v>
      </c>
      <c r="E866" s="6">
        <v>0.04</v>
      </c>
      <c r="F866" s="6" t="str">
        <f>IF(Table_1[[#This Row],[Discount]] &gt; 0, "After Discount", " No Discount")</f>
        <v>After Discount</v>
      </c>
      <c r="G866" s="6">
        <v>125.99</v>
      </c>
      <c r="H866" s="6">
        <v>4.2</v>
      </c>
      <c r="I866" s="5" t="s">
        <v>9</v>
      </c>
      <c r="J866" s="5" t="s">
        <v>16</v>
      </c>
      <c r="K866" s="5" t="s">
        <v>7</v>
      </c>
      <c r="L866" s="5" t="s">
        <v>6</v>
      </c>
      <c r="M866" s="5" t="s">
        <v>5</v>
      </c>
      <c r="N866" s="5" t="s">
        <v>2013</v>
      </c>
      <c r="O866" s="6">
        <v>0.59</v>
      </c>
      <c r="P866" s="5" t="s">
        <v>3</v>
      </c>
      <c r="Q866" s="5" t="s">
        <v>21</v>
      </c>
      <c r="R866" s="5" t="s">
        <v>365</v>
      </c>
      <c r="S866" s="5" t="s">
        <v>563</v>
      </c>
      <c r="T866" s="5">
        <v>42071</v>
      </c>
      <c r="U866" s="8">
        <v>42083</v>
      </c>
      <c r="V866" s="29" t="str">
        <f>TEXT(Table_1[[#This Row],[Order Date]], "DDD")</f>
        <v>Fri</v>
      </c>
      <c r="W866" s="8">
        <v>42085</v>
      </c>
      <c r="X866" s="7">
        <f>Table_1[[#This Row],[Ship Date]]-Table_1[[#This Row],[Order Date]]</f>
        <v>2</v>
      </c>
      <c r="Y866" s="15">
        <v>-236.25</v>
      </c>
      <c r="Z866" s="5">
        <v>12</v>
      </c>
      <c r="AA866" s="15">
        <v>1270.7</v>
      </c>
      <c r="AB866" s="5">
        <v>86327</v>
      </c>
      <c r="AC866" s="5">
        <f>IF(COUNTIF($AB$2:AB866, AB866) = 1, 1, 0)</f>
        <v>0</v>
      </c>
      <c r="AD866" s="15">
        <f>'Formated Data'!$G866-'Formated Data'!$E866</f>
        <v>125.94999999999999</v>
      </c>
      <c r="AE866" s="5" t="str" cm="1">
        <f t="array" ref="AE866">_xlfn.IFS('Formated Data'!$Q866="Central","Chris",'Formated Data'!$Q866="East","Erin",'Formated Data'!$Q866="South","Sam",'Formated Data'!$Q866="West","William")</f>
        <v>Sam</v>
      </c>
    </row>
    <row r="867" spans="1:31" ht="15.75" customHeight="1" x14ac:dyDescent="0.45">
      <c r="A867" s="5">
        <v>3106</v>
      </c>
      <c r="B867" s="5">
        <f>IF(COUNTIF($A$2:A867, A867) = 1, 1, 0)</f>
        <v>1</v>
      </c>
      <c r="C867" s="5" t="s">
        <v>2014</v>
      </c>
      <c r="D867" s="5" t="s">
        <v>123</v>
      </c>
      <c r="E867" s="6">
        <v>0.04</v>
      </c>
      <c r="F867" s="6" t="str">
        <f>IF(Table_1[[#This Row],[Discount]] &gt; 0, "After Discount", " No Discount")</f>
        <v>After Discount</v>
      </c>
      <c r="G867" s="6">
        <v>3.08</v>
      </c>
      <c r="H867" s="6">
        <v>0.99</v>
      </c>
      <c r="I867" s="5" t="s">
        <v>9</v>
      </c>
      <c r="J867" s="5" t="s">
        <v>16</v>
      </c>
      <c r="K867" s="5" t="s">
        <v>24</v>
      </c>
      <c r="L867" s="5" t="s">
        <v>144</v>
      </c>
      <c r="M867" s="5" t="s">
        <v>5</v>
      </c>
      <c r="N867" s="5" t="s">
        <v>294</v>
      </c>
      <c r="O867" s="6">
        <v>0.37</v>
      </c>
      <c r="P867" s="5" t="s">
        <v>3</v>
      </c>
      <c r="Q867" s="5" t="s">
        <v>70</v>
      </c>
      <c r="R867" s="5" t="s">
        <v>69</v>
      </c>
      <c r="S867" s="5" t="s">
        <v>1250</v>
      </c>
      <c r="T867" s="5">
        <v>77041</v>
      </c>
      <c r="U867" s="8">
        <v>42083</v>
      </c>
      <c r="V867" s="29" t="str">
        <f>TEXT(Table_1[[#This Row],[Order Date]], "DDD")</f>
        <v>Fri</v>
      </c>
      <c r="W867" s="8">
        <v>42084</v>
      </c>
      <c r="X867" s="7">
        <f>Table_1[[#This Row],[Ship Date]]-Table_1[[#This Row],[Order Date]]</f>
        <v>1</v>
      </c>
      <c r="Y867" s="15">
        <v>36.020000000000003</v>
      </c>
      <c r="Z867" s="5">
        <v>75</v>
      </c>
      <c r="AA867" s="15">
        <v>236.87</v>
      </c>
      <c r="AB867" s="5">
        <v>548</v>
      </c>
      <c r="AC867" s="5">
        <f>IF(COUNTIF($AB$2:AB867, AB867) = 1, 1, 0)</f>
        <v>1</v>
      </c>
      <c r="AD867" s="15">
        <f>'Formated Data'!$G867-'Formated Data'!$E867</f>
        <v>3.04</v>
      </c>
      <c r="AE867" s="5" t="str" cm="1">
        <f t="array" ref="AE867">_xlfn.IFS('Formated Data'!$Q867="Central","Chris",'Formated Data'!$Q867="East","Erin",'Formated Data'!$Q867="South","Sam",'Formated Data'!$Q867="West","William")</f>
        <v>Chris</v>
      </c>
    </row>
    <row r="868" spans="1:31" ht="15.75" customHeight="1" x14ac:dyDescent="0.45">
      <c r="A868" s="5">
        <v>3106</v>
      </c>
      <c r="B868" s="5">
        <f>IF(COUNTIF($A$2:A868, A868) = 1, 1, 0)</f>
        <v>0</v>
      </c>
      <c r="C868" s="5" t="s">
        <v>2014</v>
      </c>
      <c r="D868" s="5" t="s">
        <v>123</v>
      </c>
      <c r="E868" s="6">
        <v>0.02</v>
      </c>
      <c r="F868" s="6" t="str">
        <f>IF(Table_1[[#This Row],[Discount]] &gt; 0, "After Discount", " No Discount")</f>
        <v>After Discount</v>
      </c>
      <c r="G868" s="6">
        <v>6.48</v>
      </c>
      <c r="H868" s="6">
        <v>5.9</v>
      </c>
      <c r="I868" s="5" t="s">
        <v>9</v>
      </c>
      <c r="J868" s="5" t="s">
        <v>16</v>
      </c>
      <c r="K868" s="5" t="s">
        <v>24</v>
      </c>
      <c r="L868" s="5" t="s">
        <v>38</v>
      </c>
      <c r="M868" s="5" t="s">
        <v>5</v>
      </c>
      <c r="N868" s="5" t="s">
        <v>548</v>
      </c>
      <c r="O868" s="6">
        <v>0.37</v>
      </c>
      <c r="P868" s="5" t="s">
        <v>3</v>
      </c>
      <c r="Q868" s="5" t="s">
        <v>70</v>
      </c>
      <c r="R868" s="5" t="s">
        <v>69</v>
      </c>
      <c r="S868" s="5" t="s">
        <v>1250</v>
      </c>
      <c r="T868" s="5">
        <v>77041</v>
      </c>
      <c r="U868" s="8">
        <v>42083</v>
      </c>
      <c r="V868" s="29" t="str">
        <f>TEXT(Table_1[[#This Row],[Order Date]], "DDD")</f>
        <v>Fri</v>
      </c>
      <c r="W868" s="8">
        <v>42084</v>
      </c>
      <c r="X868" s="7">
        <f>Table_1[[#This Row],[Ship Date]]-Table_1[[#This Row],[Order Date]]</f>
        <v>1</v>
      </c>
      <c r="Y868" s="15">
        <v>-50.64</v>
      </c>
      <c r="Z868" s="5">
        <v>53</v>
      </c>
      <c r="AA868" s="15">
        <v>370.91</v>
      </c>
      <c r="AB868" s="5">
        <v>548</v>
      </c>
      <c r="AC868" s="5">
        <f>IF(COUNTIF($AB$2:AB868, AB868) = 1, 1, 0)</f>
        <v>0</v>
      </c>
      <c r="AD868" s="15">
        <f>'Formated Data'!$G868-'Formated Data'!$E868</f>
        <v>6.4600000000000009</v>
      </c>
      <c r="AE868" s="5" t="str" cm="1">
        <f t="array" ref="AE868">_xlfn.IFS('Formated Data'!$Q868="Central","Chris",'Formated Data'!$Q868="East","Erin",'Formated Data'!$Q868="South","Sam",'Formated Data'!$Q868="West","William")</f>
        <v>Chris</v>
      </c>
    </row>
    <row r="869" spans="1:31" ht="15.75" customHeight="1" x14ac:dyDescent="0.45">
      <c r="A869" s="5">
        <v>3106</v>
      </c>
      <c r="B869" s="5">
        <f>IF(COUNTIF($A$2:A869, A869) = 1, 1, 0)</f>
        <v>0</v>
      </c>
      <c r="C869" s="5" t="s">
        <v>2014</v>
      </c>
      <c r="D869" s="5" t="s">
        <v>123</v>
      </c>
      <c r="E869" s="6">
        <v>0.04</v>
      </c>
      <c r="F869" s="6" t="str">
        <f>IF(Table_1[[#This Row],[Discount]] &gt; 0, "After Discount", " No Discount")</f>
        <v>After Discount</v>
      </c>
      <c r="G869" s="6">
        <v>125.99</v>
      </c>
      <c r="H869" s="6">
        <v>4.2</v>
      </c>
      <c r="I869" s="5" t="s">
        <v>9</v>
      </c>
      <c r="J869" s="5" t="s">
        <v>16</v>
      </c>
      <c r="K869" s="5" t="s">
        <v>7</v>
      </c>
      <c r="L869" s="5" t="s">
        <v>6</v>
      </c>
      <c r="M869" s="5" t="s">
        <v>5</v>
      </c>
      <c r="N869" s="5" t="s">
        <v>2013</v>
      </c>
      <c r="O869" s="6">
        <v>0.59</v>
      </c>
      <c r="P869" s="5" t="s">
        <v>3</v>
      </c>
      <c r="Q869" s="5" t="s">
        <v>70</v>
      </c>
      <c r="R869" s="5" t="s">
        <v>69</v>
      </c>
      <c r="S869" s="5" t="s">
        <v>1250</v>
      </c>
      <c r="T869" s="5">
        <v>77041</v>
      </c>
      <c r="U869" s="8">
        <v>42083</v>
      </c>
      <c r="V869" s="29" t="str">
        <f>TEXT(Table_1[[#This Row],[Order Date]], "DDD")</f>
        <v>Fri</v>
      </c>
      <c r="W869" s="8">
        <v>42085</v>
      </c>
      <c r="X869" s="7">
        <f>Table_1[[#This Row],[Ship Date]]-Table_1[[#This Row],[Order Date]]</f>
        <v>2</v>
      </c>
      <c r="Y869" s="15">
        <v>510.48899999999998</v>
      </c>
      <c r="Z869" s="5">
        <v>47</v>
      </c>
      <c r="AA869" s="15">
        <v>4976.92</v>
      </c>
      <c r="AB869" s="5">
        <v>548</v>
      </c>
      <c r="AC869" s="5">
        <f>IF(COUNTIF($AB$2:AB869, AB869) = 1, 1, 0)</f>
        <v>0</v>
      </c>
      <c r="AD869" s="15">
        <f>'Formated Data'!$G869-'Formated Data'!$E869</f>
        <v>125.94999999999999</v>
      </c>
      <c r="AE869" s="5" t="str" cm="1">
        <f t="array" ref="AE869">_xlfn.IFS('Formated Data'!$Q869="Central","Chris",'Formated Data'!$Q869="East","Erin",'Formated Data'!$Q869="South","Sam",'Formated Data'!$Q869="West","William")</f>
        <v>Chris</v>
      </c>
    </row>
    <row r="870" spans="1:31" ht="15.75" customHeight="1" x14ac:dyDescent="0.45">
      <c r="A870" s="5">
        <v>637</v>
      </c>
      <c r="B870" s="5">
        <f>IF(COUNTIF($A$2:A870, A870) = 1, 1, 0)</f>
        <v>1</v>
      </c>
      <c r="C870" s="5" t="s">
        <v>2012</v>
      </c>
      <c r="D870" s="5" t="s">
        <v>30</v>
      </c>
      <c r="E870" s="6">
        <v>0.06</v>
      </c>
      <c r="F870" s="6" t="str">
        <f>IF(Table_1[[#This Row],[Discount]] &gt; 0, "After Discount", " No Discount")</f>
        <v>After Discount</v>
      </c>
      <c r="G870" s="6">
        <v>160.97999999999999</v>
      </c>
      <c r="H870" s="6">
        <v>35.020000000000003</v>
      </c>
      <c r="I870" s="5" t="s">
        <v>119</v>
      </c>
      <c r="J870" s="5" t="s">
        <v>8</v>
      </c>
      <c r="K870" s="5" t="s">
        <v>29</v>
      </c>
      <c r="L870" s="5" t="s">
        <v>130</v>
      </c>
      <c r="M870" s="5" t="s">
        <v>117</v>
      </c>
      <c r="N870" s="5" t="s">
        <v>307</v>
      </c>
      <c r="O870" s="6">
        <v>0.72</v>
      </c>
      <c r="P870" s="5" t="s">
        <v>3</v>
      </c>
      <c r="Q870" s="5" t="s">
        <v>48</v>
      </c>
      <c r="R870" s="5" t="s">
        <v>54</v>
      </c>
      <c r="S870" s="5" t="s">
        <v>2011</v>
      </c>
      <c r="T870" s="5">
        <v>95051</v>
      </c>
      <c r="U870" s="8">
        <v>42083</v>
      </c>
      <c r="V870" s="29" t="str">
        <f>TEXT(Table_1[[#This Row],[Order Date]], "DDD")</f>
        <v>Fri</v>
      </c>
      <c r="W870" s="8">
        <v>42087</v>
      </c>
      <c r="X870" s="7">
        <f>Table_1[[#This Row],[Ship Date]]-Table_1[[#This Row],[Order Date]]</f>
        <v>4</v>
      </c>
      <c r="Y870" s="15">
        <v>-229.68</v>
      </c>
      <c r="Z870" s="5">
        <v>8</v>
      </c>
      <c r="AA870" s="15">
        <v>1232.01</v>
      </c>
      <c r="AB870" s="5">
        <v>87953</v>
      </c>
      <c r="AC870" s="5">
        <f>IF(COUNTIF($AB$2:AB870, AB870) = 1, 1, 0)</f>
        <v>1</v>
      </c>
      <c r="AD870" s="15">
        <f>'Formated Data'!$G870-'Formated Data'!$E870</f>
        <v>160.91999999999999</v>
      </c>
      <c r="AE870" s="5" t="str" cm="1">
        <f t="array" ref="AE870">_xlfn.IFS('Formated Data'!$Q870="Central","Chris",'Formated Data'!$Q870="East","Erin",'Formated Data'!$Q870="South","Sam",'Formated Data'!$Q870="West","William")</f>
        <v>William</v>
      </c>
    </row>
    <row r="871" spans="1:31" ht="15.75" customHeight="1" x14ac:dyDescent="0.45">
      <c r="A871" s="5">
        <v>640</v>
      </c>
      <c r="B871" s="5">
        <f>IF(COUNTIF($A$2:A871, A871) = 1, 1, 0)</f>
        <v>0</v>
      </c>
      <c r="C871" s="5" t="s">
        <v>1369</v>
      </c>
      <c r="D871" s="5" t="s">
        <v>30</v>
      </c>
      <c r="E871" s="6">
        <v>0.06</v>
      </c>
      <c r="F871" s="6" t="str">
        <f>IF(Table_1[[#This Row],[Discount]] &gt; 0, "After Discount", " No Discount")</f>
        <v>After Discount</v>
      </c>
      <c r="G871" s="6">
        <v>160.97999999999999</v>
      </c>
      <c r="H871" s="6">
        <v>35.020000000000003</v>
      </c>
      <c r="I871" s="5" t="s">
        <v>119</v>
      </c>
      <c r="J871" s="5" t="s">
        <v>8</v>
      </c>
      <c r="K871" s="5" t="s">
        <v>29</v>
      </c>
      <c r="L871" s="5" t="s">
        <v>130</v>
      </c>
      <c r="M871" s="5" t="s">
        <v>117</v>
      </c>
      <c r="N871" s="5" t="s">
        <v>307</v>
      </c>
      <c r="O871" s="6">
        <v>0.72</v>
      </c>
      <c r="P871" s="5" t="s">
        <v>3</v>
      </c>
      <c r="Q871" s="5" t="s">
        <v>48</v>
      </c>
      <c r="R871" s="5" t="s">
        <v>103</v>
      </c>
      <c r="S871" s="5" t="s">
        <v>299</v>
      </c>
      <c r="T871" s="5">
        <v>98119</v>
      </c>
      <c r="U871" s="8">
        <v>42083</v>
      </c>
      <c r="V871" s="29" t="str">
        <f>TEXT(Table_1[[#This Row],[Order Date]], "DDD")</f>
        <v>Fri</v>
      </c>
      <c r="W871" s="8">
        <v>42087</v>
      </c>
      <c r="X871" s="7">
        <f>Table_1[[#This Row],[Ship Date]]-Table_1[[#This Row],[Order Date]]</f>
        <v>4</v>
      </c>
      <c r="Y871" s="15">
        <v>-229.68</v>
      </c>
      <c r="Z871" s="5">
        <v>30</v>
      </c>
      <c r="AA871" s="15">
        <v>4620.05</v>
      </c>
      <c r="AB871" s="5">
        <v>11077</v>
      </c>
      <c r="AC871" s="5">
        <f>IF(COUNTIF($AB$2:AB871, AB871) = 1, 1, 0)</f>
        <v>1</v>
      </c>
      <c r="AD871" s="15">
        <f>'Formated Data'!$G871-'Formated Data'!$E871</f>
        <v>160.91999999999999</v>
      </c>
      <c r="AE871" s="5" t="str" cm="1">
        <f t="array" ref="AE871">_xlfn.IFS('Formated Data'!$Q871="Central","Chris",'Formated Data'!$Q871="East","Erin",'Formated Data'!$Q871="South","Sam",'Formated Data'!$Q871="West","William")</f>
        <v>William</v>
      </c>
    </row>
    <row r="872" spans="1:31" ht="15.75" customHeight="1" x14ac:dyDescent="0.45">
      <c r="A872" s="5">
        <v>314</v>
      </c>
      <c r="B872" s="5">
        <f>IF(COUNTIF($A$2:A872, A872) = 1, 1, 0)</f>
        <v>1</v>
      </c>
      <c r="C872" s="5" t="s">
        <v>2010</v>
      </c>
      <c r="D872" s="5" t="s">
        <v>72</v>
      </c>
      <c r="E872" s="6">
        <v>0.04</v>
      </c>
      <c r="F872" s="6" t="str">
        <f>IF(Table_1[[#This Row],[Discount]] &gt; 0, "After Discount", " No Discount")</f>
        <v>After Discount</v>
      </c>
      <c r="G872" s="6">
        <v>1637.53</v>
      </c>
      <c r="H872" s="6">
        <v>24.49</v>
      </c>
      <c r="I872" s="5" t="s">
        <v>9</v>
      </c>
      <c r="J872" s="5" t="s">
        <v>39</v>
      </c>
      <c r="K872" s="5" t="s">
        <v>24</v>
      </c>
      <c r="L872" s="5" t="s">
        <v>59</v>
      </c>
      <c r="M872" s="5" t="s">
        <v>97</v>
      </c>
      <c r="N872" s="5" t="s">
        <v>2009</v>
      </c>
      <c r="O872" s="6">
        <v>0.81</v>
      </c>
      <c r="P872" s="5" t="s">
        <v>3</v>
      </c>
      <c r="Q872" s="5" t="s">
        <v>70</v>
      </c>
      <c r="R872" s="5" t="s">
        <v>260</v>
      </c>
      <c r="S872" s="5" t="s">
        <v>1845</v>
      </c>
      <c r="T872" s="5">
        <v>60130</v>
      </c>
      <c r="U872" s="8">
        <v>42083</v>
      </c>
      <c r="V872" s="29" t="str">
        <f>TEXT(Table_1[[#This Row],[Order Date]], "DDD")</f>
        <v>Fri</v>
      </c>
      <c r="W872" s="8">
        <v>42085</v>
      </c>
      <c r="X872" s="7">
        <f>Table_1[[#This Row],[Ship Date]]-Table_1[[#This Row],[Order Date]]</f>
        <v>2</v>
      </c>
      <c r="Y872" s="15">
        <v>-1759.58</v>
      </c>
      <c r="Z872" s="5">
        <v>2</v>
      </c>
      <c r="AA872" s="15">
        <v>3206.94</v>
      </c>
      <c r="AB872" s="5">
        <v>89166</v>
      </c>
      <c r="AC872" s="5">
        <f>IF(COUNTIF($AB$2:AB872, AB872) = 1, 1, 0)</f>
        <v>1</v>
      </c>
      <c r="AD872" s="15">
        <f>'Formated Data'!$G872-'Formated Data'!$E872</f>
        <v>1637.49</v>
      </c>
      <c r="AE872" s="5" t="str" cm="1">
        <f t="array" ref="AE872">_xlfn.IFS('Formated Data'!$Q872="Central","Chris",'Formated Data'!$Q872="East","Erin",'Formated Data'!$Q872="South","Sam",'Formated Data'!$Q872="West","William")</f>
        <v>Chris</v>
      </c>
    </row>
    <row r="873" spans="1:31" ht="15.75" customHeight="1" x14ac:dyDescent="0.45">
      <c r="A873" s="5">
        <v>315</v>
      </c>
      <c r="B873" s="5">
        <f>IF(COUNTIF($A$2:A873, A873) = 1, 1, 0)</f>
        <v>1</v>
      </c>
      <c r="C873" s="5" t="s">
        <v>2008</v>
      </c>
      <c r="D873" s="5" t="s">
        <v>72</v>
      </c>
      <c r="E873" s="6">
        <v>0.01</v>
      </c>
      <c r="F873" s="6" t="str">
        <f>IF(Table_1[[#This Row],[Discount]] &gt; 0, "After Discount", " No Discount")</f>
        <v>After Discount</v>
      </c>
      <c r="G873" s="6">
        <v>19.98</v>
      </c>
      <c r="H873" s="6">
        <v>4</v>
      </c>
      <c r="I873" s="5" t="s">
        <v>9</v>
      </c>
      <c r="J873" s="5" t="s">
        <v>39</v>
      </c>
      <c r="K873" s="5" t="s">
        <v>7</v>
      </c>
      <c r="L873" s="5" t="s">
        <v>15</v>
      </c>
      <c r="M873" s="5" t="s">
        <v>5</v>
      </c>
      <c r="N873" s="5" t="s">
        <v>242</v>
      </c>
      <c r="O873" s="6">
        <v>0.68</v>
      </c>
      <c r="P873" s="5" t="s">
        <v>3</v>
      </c>
      <c r="Q873" s="5" t="s">
        <v>2</v>
      </c>
      <c r="R873" s="5" t="s">
        <v>240</v>
      </c>
      <c r="S873" s="5" t="s">
        <v>2007</v>
      </c>
      <c r="T873" s="5">
        <v>1007</v>
      </c>
      <c r="U873" s="8">
        <v>42083</v>
      </c>
      <c r="V873" s="29" t="str">
        <f>TEXT(Table_1[[#This Row],[Order Date]], "DDD")</f>
        <v>Fri</v>
      </c>
      <c r="W873" s="8">
        <v>42083</v>
      </c>
      <c r="X873" s="7">
        <f>Table_1[[#This Row],[Ship Date]]-Table_1[[#This Row],[Order Date]]</f>
        <v>0</v>
      </c>
      <c r="Y873" s="15">
        <v>-72.23</v>
      </c>
      <c r="Z873" s="5">
        <v>2</v>
      </c>
      <c r="AA873" s="15">
        <v>43.08</v>
      </c>
      <c r="AB873" s="5">
        <v>89166</v>
      </c>
      <c r="AC873" s="5">
        <f>IF(COUNTIF($AB$2:AB873, AB873) = 1, 1, 0)</f>
        <v>0</v>
      </c>
      <c r="AD873" s="15">
        <f>'Formated Data'!$G873-'Formated Data'!$E873</f>
        <v>19.97</v>
      </c>
      <c r="AE873" s="5" t="str" cm="1">
        <f t="array" ref="AE873">_xlfn.IFS('Formated Data'!$Q873="Central","Chris",'Formated Data'!$Q873="East","Erin",'Formated Data'!$Q873="South","Sam",'Formated Data'!$Q873="West","William")</f>
        <v>Erin</v>
      </c>
    </row>
    <row r="874" spans="1:31" ht="15.75" customHeight="1" x14ac:dyDescent="0.45">
      <c r="A874" s="5">
        <v>669</v>
      </c>
      <c r="B874" s="5">
        <f>IF(COUNTIF($A$2:A874, A874) = 1, 1, 0)</f>
        <v>1</v>
      </c>
      <c r="C874" s="5" t="s">
        <v>2006</v>
      </c>
      <c r="D874" s="5" t="s">
        <v>72</v>
      </c>
      <c r="E874" s="6">
        <v>0.09</v>
      </c>
      <c r="F874" s="6" t="str">
        <f>IF(Table_1[[#This Row],[Discount]] &gt; 0, "After Discount", " No Discount")</f>
        <v>After Discount</v>
      </c>
      <c r="G874" s="6">
        <v>2.89</v>
      </c>
      <c r="H874" s="6">
        <v>0.5</v>
      </c>
      <c r="I874" s="5" t="s">
        <v>9</v>
      </c>
      <c r="J874" s="5" t="s">
        <v>16</v>
      </c>
      <c r="K874" s="5" t="s">
        <v>24</v>
      </c>
      <c r="L874" s="5" t="s">
        <v>144</v>
      </c>
      <c r="M874" s="5" t="s">
        <v>5</v>
      </c>
      <c r="N874" s="5" t="s">
        <v>143</v>
      </c>
      <c r="O874" s="6">
        <v>0.38</v>
      </c>
      <c r="P874" s="5" t="s">
        <v>3</v>
      </c>
      <c r="Q874" s="5" t="s">
        <v>70</v>
      </c>
      <c r="R874" s="5" t="s">
        <v>126</v>
      </c>
      <c r="S874" s="5" t="s">
        <v>2004</v>
      </c>
      <c r="T874" s="5">
        <v>52501</v>
      </c>
      <c r="U874" s="8">
        <v>42083</v>
      </c>
      <c r="V874" s="29" t="str">
        <f>TEXT(Table_1[[#This Row],[Order Date]], "DDD")</f>
        <v>Fri</v>
      </c>
      <c r="W874" s="8">
        <v>42085</v>
      </c>
      <c r="X874" s="7">
        <f>Table_1[[#This Row],[Ship Date]]-Table_1[[#This Row],[Order Date]]</f>
        <v>2</v>
      </c>
      <c r="Y874" s="15">
        <v>40.482300000000002</v>
      </c>
      <c r="Z874" s="5">
        <v>22</v>
      </c>
      <c r="AA874" s="15">
        <v>58.67</v>
      </c>
      <c r="AB874" s="5">
        <v>88475</v>
      </c>
      <c r="AC874" s="5">
        <f>IF(COUNTIF($AB$2:AB874, AB874) = 1, 1, 0)</f>
        <v>1</v>
      </c>
      <c r="AD874" s="15">
        <f>'Formated Data'!$G874-'Formated Data'!$E874</f>
        <v>2.8000000000000003</v>
      </c>
      <c r="AE874" s="5" t="str" cm="1">
        <f t="array" ref="AE874">_xlfn.IFS('Formated Data'!$Q874="Central","Chris",'Formated Data'!$Q874="East","Erin",'Formated Data'!$Q874="South","Sam",'Formated Data'!$Q874="West","William")</f>
        <v>Chris</v>
      </c>
    </row>
    <row r="875" spans="1:31" ht="15.75" customHeight="1" x14ac:dyDescent="0.45">
      <c r="A875" s="5">
        <v>669</v>
      </c>
      <c r="B875" s="5">
        <f>IF(COUNTIF($A$2:A875, A875) = 1, 1, 0)</f>
        <v>0</v>
      </c>
      <c r="C875" s="5" t="s">
        <v>2006</v>
      </c>
      <c r="D875" s="5" t="s">
        <v>72</v>
      </c>
      <c r="E875" s="6">
        <v>0.02</v>
      </c>
      <c r="F875" s="6" t="str">
        <f>IF(Table_1[[#This Row],[Discount]] &gt; 0, "After Discount", " No Discount")</f>
        <v>After Discount</v>
      </c>
      <c r="G875" s="6">
        <v>48.91</v>
      </c>
      <c r="H875" s="6">
        <v>5.81</v>
      </c>
      <c r="I875" s="5" t="s">
        <v>9</v>
      </c>
      <c r="J875" s="5" t="s">
        <v>16</v>
      </c>
      <c r="K875" s="5" t="s">
        <v>24</v>
      </c>
      <c r="L875" s="5" t="s">
        <v>38</v>
      </c>
      <c r="M875" s="5" t="s">
        <v>5</v>
      </c>
      <c r="N875" s="5" t="s">
        <v>2005</v>
      </c>
      <c r="O875" s="6">
        <v>0.38</v>
      </c>
      <c r="P875" s="5" t="s">
        <v>3</v>
      </c>
      <c r="Q875" s="5" t="s">
        <v>70</v>
      </c>
      <c r="R875" s="5" t="s">
        <v>126</v>
      </c>
      <c r="S875" s="5" t="s">
        <v>2004</v>
      </c>
      <c r="T875" s="5">
        <v>52501</v>
      </c>
      <c r="U875" s="8">
        <v>42083</v>
      </c>
      <c r="V875" s="29" t="str">
        <f>TEXT(Table_1[[#This Row],[Order Date]], "DDD")</f>
        <v>Fri</v>
      </c>
      <c r="W875" s="8">
        <v>42084</v>
      </c>
      <c r="X875" s="7">
        <f>Table_1[[#This Row],[Ship Date]]-Table_1[[#This Row],[Order Date]]</f>
        <v>1</v>
      </c>
      <c r="Y875" s="15">
        <v>32.86</v>
      </c>
      <c r="Z875" s="5">
        <v>2</v>
      </c>
      <c r="AA875" s="15">
        <v>101.06</v>
      </c>
      <c r="AB875" s="5">
        <v>88475</v>
      </c>
      <c r="AC875" s="5">
        <f>IF(COUNTIF($AB$2:AB875, AB875) = 1, 1, 0)</f>
        <v>0</v>
      </c>
      <c r="AD875" s="15">
        <f>'Formated Data'!$G875-'Formated Data'!$E875</f>
        <v>48.889999999999993</v>
      </c>
      <c r="AE875" s="5" t="str" cm="1">
        <f t="array" ref="AE875">_xlfn.IFS('Formated Data'!$Q875="Central","Chris",'Formated Data'!$Q875="East","Erin",'Formated Data'!$Q875="South","Sam",'Formated Data'!$Q875="West","William")</f>
        <v>Chris</v>
      </c>
    </row>
    <row r="876" spans="1:31" ht="15.75" customHeight="1" x14ac:dyDescent="0.45">
      <c r="A876" s="5">
        <v>1679</v>
      </c>
      <c r="B876" s="5">
        <f>IF(COUNTIF($A$2:A876, A876) = 1, 1, 0)</f>
        <v>1</v>
      </c>
      <c r="C876" s="5" t="s">
        <v>2003</v>
      </c>
      <c r="D876" s="5" t="s">
        <v>72</v>
      </c>
      <c r="E876" s="6">
        <v>7.0000000000000007E-2</v>
      </c>
      <c r="F876" s="6" t="str">
        <f>IF(Table_1[[#This Row],[Discount]] &gt; 0, "After Discount", " No Discount")</f>
        <v>After Discount</v>
      </c>
      <c r="G876" s="6">
        <v>13.73</v>
      </c>
      <c r="H876" s="6">
        <v>6.85</v>
      </c>
      <c r="I876" s="5" t="s">
        <v>9</v>
      </c>
      <c r="J876" s="5" t="s">
        <v>8</v>
      </c>
      <c r="K876" s="5" t="s">
        <v>29</v>
      </c>
      <c r="L876" s="5" t="s">
        <v>28</v>
      </c>
      <c r="M876" s="5" t="s">
        <v>37</v>
      </c>
      <c r="N876" s="5" t="s">
        <v>435</v>
      </c>
      <c r="O876" s="6">
        <v>0.54</v>
      </c>
      <c r="P876" s="5" t="s">
        <v>3</v>
      </c>
      <c r="Q876" s="5" t="s">
        <v>2</v>
      </c>
      <c r="R876" s="5" t="s">
        <v>13</v>
      </c>
      <c r="S876" s="5" t="s">
        <v>2002</v>
      </c>
      <c r="T876" s="5">
        <v>45324</v>
      </c>
      <c r="U876" s="8">
        <v>42083</v>
      </c>
      <c r="V876" s="29" t="str">
        <f>TEXT(Table_1[[#This Row],[Order Date]], "DDD")</f>
        <v>Fri</v>
      </c>
      <c r="W876" s="8">
        <v>42084</v>
      </c>
      <c r="X876" s="7">
        <f>Table_1[[#This Row],[Ship Date]]-Table_1[[#This Row],[Order Date]]</f>
        <v>1</v>
      </c>
      <c r="Y876" s="15">
        <v>-22.72</v>
      </c>
      <c r="Z876" s="5">
        <v>21</v>
      </c>
      <c r="AA876" s="15">
        <v>276.64</v>
      </c>
      <c r="AB876" s="5">
        <v>86646</v>
      </c>
      <c r="AC876" s="5">
        <f>IF(COUNTIF($AB$2:AB876, AB876) = 1, 1, 0)</f>
        <v>1</v>
      </c>
      <c r="AD876" s="15">
        <f>'Formated Data'!$G876-'Formated Data'!$E876</f>
        <v>13.66</v>
      </c>
      <c r="AE876" s="5" t="str" cm="1">
        <f t="array" ref="AE876">_xlfn.IFS('Formated Data'!$Q876="Central","Chris",'Formated Data'!$Q876="East","Erin",'Formated Data'!$Q876="South","Sam",'Formated Data'!$Q876="West","William")</f>
        <v>Erin</v>
      </c>
    </row>
    <row r="877" spans="1:31" ht="15.75" customHeight="1" x14ac:dyDescent="0.45">
      <c r="A877" s="5">
        <v>2794</v>
      </c>
      <c r="B877" s="5">
        <f>IF(COUNTIF($A$2:A877, A877) = 1, 1, 0)</f>
        <v>1</v>
      </c>
      <c r="C877" s="5" t="s">
        <v>606</v>
      </c>
      <c r="D877" s="5" t="s">
        <v>72</v>
      </c>
      <c r="E877" s="6">
        <v>0.06</v>
      </c>
      <c r="F877" s="6" t="str">
        <f>IF(Table_1[[#This Row],[Discount]] &gt; 0, "After Discount", " No Discount")</f>
        <v>After Discount</v>
      </c>
      <c r="G877" s="6">
        <v>2.61</v>
      </c>
      <c r="H877" s="6">
        <v>0.5</v>
      </c>
      <c r="I877" s="5" t="s">
        <v>9</v>
      </c>
      <c r="J877" s="5" t="s">
        <v>39</v>
      </c>
      <c r="K877" s="5" t="s">
        <v>24</v>
      </c>
      <c r="L877" s="5" t="s">
        <v>144</v>
      </c>
      <c r="M877" s="5" t="s">
        <v>5</v>
      </c>
      <c r="N877" s="5" t="s">
        <v>2001</v>
      </c>
      <c r="O877" s="6">
        <v>0.39</v>
      </c>
      <c r="P877" s="5" t="s">
        <v>3</v>
      </c>
      <c r="Q877" s="5" t="s">
        <v>70</v>
      </c>
      <c r="R877" s="5" t="s">
        <v>126</v>
      </c>
      <c r="S877" s="5" t="s">
        <v>604</v>
      </c>
      <c r="T877" s="5">
        <v>50158</v>
      </c>
      <c r="U877" s="8">
        <v>42083</v>
      </c>
      <c r="V877" s="29" t="str">
        <f>TEXT(Table_1[[#This Row],[Order Date]], "DDD")</f>
        <v>Fri</v>
      </c>
      <c r="W877" s="8">
        <v>42085</v>
      </c>
      <c r="X877" s="7">
        <f>Table_1[[#This Row],[Ship Date]]-Table_1[[#This Row],[Order Date]]</f>
        <v>2</v>
      </c>
      <c r="Y877" s="15">
        <v>3.5949</v>
      </c>
      <c r="Z877" s="5">
        <v>2</v>
      </c>
      <c r="AA877" s="15">
        <v>5.21</v>
      </c>
      <c r="AB877" s="5">
        <v>87554</v>
      </c>
      <c r="AC877" s="5">
        <f>IF(COUNTIF($AB$2:AB877, AB877) = 1, 1, 0)</f>
        <v>1</v>
      </c>
      <c r="AD877" s="15">
        <f>'Formated Data'!$G877-'Formated Data'!$E877</f>
        <v>2.5499999999999998</v>
      </c>
      <c r="AE877" s="5" t="str" cm="1">
        <f t="array" ref="AE877">_xlfn.IFS('Formated Data'!$Q877="Central","Chris",'Formated Data'!$Q877="East","Erin",'Formated Data'!$Q877="South","Sam",'Formated Data'!$Q877="West","William")</f>
        <v>Chris</v>
      </c>
    </row>
    <row r="878" spans="1:31" ht="15.75" customHeight="1" x14ac:dyDescent="0.45">
      <c r="A878" s="5">
        <v>3360</v>
      </c>
      <c r="B878" s="5">
        <f>IF(COUNTIF($A$2:A878, A878) = 1, 1, 0)</f>
        <v>1</v>
      </c>
      <c r="C878" s="5" t="s">
        <v>2000</v>
      </c>
      <c r="D878" s="5" t="s">
        <v>10</v>
      </c>
      <c r="E878" s="6">
        <v>0.02</v>
      </c>
      <c r="F878" s="6" t="str">
        <f>IF(Table_1[[#This Row],[Discount]] &gt; 0, "After Discount", " No Discount")</f>
        <v>After Discount</v>
      </c>
      <c r="G878" s="6">
        <v>9.11</v>
      </c>
      <c r="H878" s="6">
        <v>2.15</v>
      </c>
      <c r="I878" s="5" t="s">
        <v>9</v>
      </c>
      <c r="J878" s="5" t="s">
        <v>16</v>
      </c>
      <c r="K878" s="5" t="s">
        <v>24</v>
      </c>
      <c r="L878" s="5" t="s">
        <v>38</v>
      </c>
      <c r="M878" s="5" t="s">
        <v>37</v>
      </c>
      <c r="N878" s="5" t="s">
        <v>1235</v>
      </c>
      <c r="O878" s="6">
        <v>0.4</v>
      </c>
      <c r="P878" s="5" t="s">
        <v>3</v>
      </c>
      <c r="Q878" s="5" t="s">
        <v>70</v>
      </c>
      <c r="R878" s="5" t="s">
        <v>147</v>
      </c>
      <c r="S878" s="5" t="s">
        <v>1999</v>
      </c>
      <c r="T878" s="5">
        <v>53214</v>
      </c>
      <c r="U878" s="8">
        <v>42083</v>
      </c>
      <c r="V878" s="29" t="str">
        <f>TEXT(Table_1[[#This Row],[Order Date]], "DDD")</f>
        <v>Fri</v>
      </c>
      <c r="W878" s="8">
        <v>42085</v>
      </c>
      <c r="X878" s="7">
        <f>Table_1[[#This Row],[Ship Date]]-Table_1[[#This Row],[Order Date]]</f>
        <v>2</v>
      </c>
      <c r="Y878" s="15">
        <v>18.41</v>
      </c>
      <c r="Z878" s="5">
        <v>3</v>
      </c>
      <c r="AA878" s="15">
        <v>27.37</v>
      </c>
      <c r="AB878" s="5">
        <v>91435</v>
      </c>
      <c r="AC878" s="5">
        <f>IF(COUNTIF($AB$2:AB878, AB878) = 1, 1, 0)</f>
        <v>1</v>
      </c>
      <c r="AD878" s="15">
        <f>'Formated Data'!$G878-'Formated Data'!$E878</f>
        <v>9.09</v>
      </c>
      <c r="AE878" s="5" t="str" cm="1">
        <f t="array" ref="AE878">_xlfn.IFS('Formated Data'!$Q878="Central","Chris",'Formated Data'!$Q878="East","Erin",'Formated Data'!$Q878="South","Sam",'Formated Data'!$Q878="West","William")</f>
        <v>Chris</v>
      </c>
    </row>
    <row r="879" spans="1:31" ht="15.75" customHeight="1" x14ac:dyDescent="0.45">
      <c r="A879" s="5">
        <v>3361</v>
      </c>
      <c r="B879" s="5">
        <f>IF(COUNTIF($A$2:A879, A879) = 1, 1, 0)</f>
        <v>0</v>
      </c>
      <c r="C879" s="5" t="s">
        <v>562</v>
      </c>
      <c r="D879" s="5" t="s">
        <v>10</v>
      </c>
      <c r="E879" s="6">
        <v>0.06</v>
      </c>
      <c r="F879" s="6" t="str">
        <f>IF(Table_1[[#This Row],[Discount]] &gt; 0, "After Discount", " No Discount")</f>
        <v>After Discount</v>
      </c>
      <c r="G879" s="6">
        <v>12.64</v>
      </c>
      <c r="H879" s="6">
        <v>4.9800000000000004</v>
      </c>
      <c r="I879" s="5" t="s">
        <v>9</v>
      </c>
      <c r="J879" s="5" t="s">
        <v>16</v>
      </c>
      <c r="K879" s="5" t="s">
        <v>29</v>
      </c>
      <c r="L879" s="5" t="s">
        <v>28</v>
      </c>
      <c r="M879" s="5" t="s">
        <v>50</v>
      </c>
      <c r="N879" s="5" t="s">
        <v>651</v>
      </c>
      <c r="O879" s="6">
        <v>0.48</v>
      </c>
      <c r="P879" s="5" t="s">
        <v>3</v>
      </c>
      <c r="Q879" s="5" t="s">
        <v>70</v>
      </c>
      <c r="R879" s="5" t="s">
        <v>147</v>
      </c>
      <c r="S879" s="5" t="s">
        <v>560</v>
      </c>
      <c r="T879" s="5">
        <v>53095</v>
      </c>
      <c r="U879" s="8">
        <v>42083</v>
      </c>
      <c r="V879" s="29" t="str">
        <f>TEXT(Table_1[[#This Row],[Order Date]], "DDD")</f>
        <v>Fri</v>
      </c>
      <c r="W879" s="8">
        <v>42085</v>
      </c>
      <c r="X879" s="7">
        <f>Table_1[[#This Row],[Ship Date]]-Table_1[[#This Row],[Order Date]]</f>
        <v>2</v>
      </c>
      <c r="Y879" s="15">
        <v>65.63</v>
      </c>
      <c r="Z879" s="5">
        <v>8</v>
      </c>
      <c r="AA879" s="15">
        <v>98.16</v>
      </c>
      <c r="AB879" s="5">
        <v>91435</v>
      </c>
      <c r="AC879" s="5">
        <f>IF(COUNTIF($AB$2:AB879, AB879) = 1, 1, 0)</f>
        <v>0</v>
      </c>
      <c r="AD879" s="15">
        <f>'Formated Data'!$G879-'Formated Data'!$E879</f>
        <v>12.58</v>
      </c>
      <c r="AE879" s="5" t="str" cm="1">
        <f t="array" ref="AE879">_xlfn.IFS('Formated Data'!$Q879="Central","Chris",'Formated Data'!$Q879="East","Erin",'Formated Data'!$Q879="South","Sam",'Formated Data'!$Q879="West","William")</f>
        <v>Chris</v>
      </c>
    </row>
    <row r="880" spans="1:31" ht="15.75" customHeight="1" x14ac:dyDescent="0.45">
      <c r="A880" s="5">
        <v>691</v>
      </c>
      <c r="B880" s="5">
        <f>IF(COUNTIF($A$2:A880, A880) = 1, 1, 0)</f>
        <v>1</v>
      </c>
      <c r="C880" s="5" t="s">
        <v>1998</v>
      </c>
      <c r="D880" s="5" t="s">
        <v>56</v>
      </c>
      <c r="E880" s="6">
        <v>0.09</v>
      </c>
      <c r="F880" s="6" t="str">
        <f>IF(Table_1[[#This Row],[Discount]] &gt; 0, "After Discount", " No Discount")</f>
        <v>After Discount</v>
      </c>
      <c r="G880" s="6">
        <v>6.48</v>
      </c>
      <c r="H880" s="6">
        <v>6.35</v>
      </c>
      <c r="I880" s="5" t="s">
        <v>9</v>
      </c>
      <c r="J880" s="5" t="s">
        <v>16</v>
      </c>
      <c r="K880" s="5" t="s">
        <v>24</v>
      </c>
      <c r="L880" s="5" t="s">
        <v>38</v>
      </c>
      <c r="M880" s="5" t="s">
        <v>5</v>
      </c>
      <c r="N880" s="5" t="s">
        <v>1997</v>
      </c>
      <c r="O880" s="6">
        <v>0.37</v>
      </c>
      <c r="P880" s="5" t="s">
        <v>3</v>
      </c>
      <c r="Q880" s="5" t="s">
        <v>48</v>
      </c>
      <c r="R880" s="5" t="s">
        <v>103</v>
      </c>
      <c r="S880" s="5" t="s">
        <v>1996</v>
      </c>
      <c r="T880" s="5">
        <v>98408</v>
      </c>
      <c r="U880" s="8">
        <v>42084</v>
      </c>
      <c r="V880" s="29" t="str">
        <f>TEXT(Table_1[[#This Row],[Order Date]], "DDD")</f>
        <v>Sat</v>
      </c>
      <c r="W880" s="8">
        <v>42085</v>
      </c>
      <c r="X880" s="7">
        <f>Table_1[[#This Row],[Ship Date]]-Table_1[[#This Row],[Order Date]]</f>
        <v>1</v>
      </c>
      <c r="Y880" s="15">
        <v>-88.6</v>
      </c>
      <c r="Z880" s="5">
        <v>8</v>
      </c>
      <c r="AA880" s="15">
        <v>49.81</v>
      </c>
      <c r="AB880" s="5">
        <v>89915</v>
      </c>
      <c r="AC880" s="5">
        <f>IF(COUNTIF($AB$2:AB880, AB880) = 1, 1, 0)</f>
        <v>1</v>
      </c>
      <c r="AD880" s="15">
        <f>'Formated Data'!$G880-'Formated Data'!$E880</f>
        <v>6.3900000000000006</v>
      </c>
      <c r="AE880" s="5" t="str" cm="1">
        <f t="array" ref="AE880">_xlfn.IFS('Formated Data'!$Q880="Central","Chris",'Formated Data'!$Q880="East","Erin",'Formated Data'!$Q880="South","Sam",'Formated Data'!$Q880="West","William")</f>
        <v>William</v>
      </c>
    </row>
    <row r="881" spans="1:31" ht="15.75" customHeight="1" x14ac:dyDescent="0.45">
      <c r="A881" s="5">
        <v>1471</v>
      </c>
      <c r="B881" s="5">
        <f>IF(COUNTIF($A$2:A881, A881) = 1, 1, 0)</f>
        <v>1</v>
      </c>
      <c r="C881" s="5" t="s">
        <v>1995</v>
      </c>
      <c r="D881" s="5" t="s">
        <v>56</v>
      </c>
      <c r="E881" s="6">
        <v>0.03</v>
      </c>
      <c r="F881" s="6" t="str">
        <f>IF(Table_1[[#This Row],[Discount]] &gt; 0, "After Discount", " No Discount")</f>
        <v>After Discount</v>
      </c>
      <c r="G881" s="6">
        <v>420.98</v>
      </c>
      <c r="H881" s="6">
        <v>19.989999999999998</v>
      </c>
      <c r="I881" s="5" t="s">
        <v>9</v>
      </c>
      <c r="J881" s="5" t="s">
        <v>16</v>
      </c>
      <c r="K881" s="5" t="s">
        <v>24</v>
      </c>
      <c r="L881" s="5" t="s">
        <v>106</v>
      </c>
      <c r="M881" s="5" t="s">
        <v>5</v>
      </c>
      <c r="N881" s="5" t="s">
        <v>1994</v>
      </c>
      <c r="O881" s="6">
        <v>0.35</v>
      </c>
      <c r="P881" s="5" t="s">
        <v>3</v>
      </c>
      <c r="Q881" s="5" t="s">
        <v>2</v>
      </c>
      <c r="R881" s="5" t="s">
        <v>13</v>
      </c>
      <c r="S881" s="5" t="s">
        <v>1993</v>
      </c>
      <c r="T881" s="5">
        <v>43081</v>
      </c>
      <c r="U881" s="8">
        <v>42084</v>
      </c>
      <c r="V881" s="29" t="str">
        <f>TEXT(Table_1[[#This Row],[Order Date]], "DDD")</f>
        <v>Sat</v>
      </c>
      <c r="W881" s="8">
        <v>42085</v>
      </c>
      <c r="X881" s="7">
        <f>Table_1[[#This Row],[Ship Date]]-Table_1[[#This Row],[Order Date]]</f>
        <v>1</v>
      </c>
      <c r="Y881" s="15">
        <v>3043.0311000000002</v>
      </c>
      <c r="Z881" s="5">
        <v>10</v>
      </c>
      <c r="AA881" s="15">
        <v>4410.1899999999996</v>
      </c>
      <c r="AB881" s="5">
        <v>87077</v>
      </c>
      <c r="AC881" s="5">
        <f>IF(COUNTIF($AB$2:AB881, AB881) = 1, 1, 0)</f>
        <v>1</v>
      </c>
      <c r="AD881" s="15">
        <f>'Formated Data'!$G881-'Formated Data'!$E881</f>
        <v>420.95000000000005</v>
      </c>
      <c r="AE881" s="5" t="str" cm="1">
        <f t="array" ref="AE881">_xlfn.IFS('Formated Data'!$Q881="Central","Chris",'Formated Data'!$Q881="East","Erin",'Formated Data'!$Q881="South","Sam",'Formated Data'!$Q881="West","William")</f>
        <v>Erin</v>
      </c>
    </row>
    <row r="882" spans="1:31" ht="15.75" customHeight="1" x14ac:dyDescent="0.45">
      <c r="A882" s="5">
        <v>2601</v>
      </c>
      <c r="B882" s="5">
        <f>IF(COUNTIF($A$2:A882, A882) = 1, 1, 0)</f>
        <v>1</v>
      </c>
      <c r="C882" s="5" t="s">
        <v>1992</v>
      </c>
      <c r="D882" s="5" t="s">
        <v>30</v>
      </c>
      <c r="E882" s="6">
        <v>0.05</v>
      </c>
      <c r="F882" s="6" t="str">
        <f>IF(Table_1[[#This Row],[Discount]] &gt; 0, "After Discount", " No Discount")</f>
        <v>After Discount</v>
      </c>
      <c r="G882" s="6">
        <v>5.74</v>
      </c>
      <c r="H882" s="6">
        <v>5.3</v>
      </c>
      <c r="I882" s="5" t="s">
        <v>9</v>
      </c>
      <c r="J882" s="5" t="s">
        <v>39</v>
      </c>
      <c r="K882" s="5" t="s">
        <v>24</v>
      </c>
      <c r="L882" s="5" t="s">
        <v>59</v>
      </c>
      <c r="M882" s="5" t="s">
        <v>50</v>
      </c>
      <c r="N882" s="5" t="s">
        <v>1991</v>
      </c>
      <c r="O882" s="6">
        <v>0.55000000000000004</v>
      </c>
      <c r="P882" s="5" t="s">
        <v>3</v>
      </c>
      <c r="Q882" s="5" t="s">
        <v>2</v>
      </c>
      <c r="R882" s="5" t="s">
        <v>142</v>
      </c>
      <c r="S882" s="5" t="s">
        <v>1990</v>
      </c>
      <c r="T882" s="5">
        <v>3054</v>
      </c>
      <c r="U882" s="8">
        <v>42084</v>
      </c>
      <c r="V882" s="29" t="str">
        <f>TEXT(Table_1[[#This Row],[Order Date]], "DDD")</f>
        <v>Sat</v>
      </c>
      <c r="W882" s="8">
        <v>42089</v>
      </c>
      <c r="X882" s="7">
        <f>Table_1[[#This Row],[Ship Date]]-Table_1[[#This Row],[Order Date]]</f>
        <v>5</v>
      </c>
      <c r="Y882" s="15">
        <v>-50.75</v>
      </c>
      <c r="Z882" s="5">
        <v>7</v>
      </c>
      <c r="AA882" s="15">
        <v>42.02</v>
      </c>
      <c r="AB882" s="5">
        <v>87382</v>
      </c>
      <c r="AC882" s="5">
        <f>IF(COUNTIF($AB$2:AB882, AB882) = 1, 1, 0)</f>
        <v>1</v>
      </c>
      <c r="AD882" s="15">
        <f>'Formated Data'!$G882-'Formated Data'!$E882</f>
        <v>5.69</v>
      </c>
      <c r="AE882" s="5" t="str" cm="1">
        <f t="array" ref="AE882">_xlfn.IFS('Formated Data'!$Q882="Central","Chris",'Formated Data'!$Q882="East","Erin",'Formated Data'!$Q882="South","Sam",'Formated Data'!$Q882="West","William")</f>
        <v>Erin</v>
      </c>
    </row>
    <row r="883" spans="1:31" ht="15.75" customHeight="1" x14ac:dyDescent="0.45">
      <c r="A883" s="5">
        <v>3275</v>
      </c>
      <c r="B883" s="5">
        <f>IF(COUNTIF($A$2:A883, A883) = 1, 1, 0)</f>
        <v>0</v>
      </c>
      <c r="C883" s="5" t="s">
        <v>1989</v>
      </c>
      <c r="D883" s="5" t="s">
        <v>30</v>
      </c>
      <c r="E883" s="6">
        <v>0.02</v>
      </c>
      <c r="F883" s="6" t="str">
        <f>IF(Table_1[[#This Row],[Discount]] &gt; 0, "After Discount", " No Discount")</f>
        <v>After Discount</v>
      </c>
      <c r="G883" s="6">
        <v>13.48</v>
      </c>
      <c r="H883" s="6">
        <v>4.51</v>
      </c>
      <c r="I883" s="5" t="s">
        <v>9</v>
      </c>
      <c r="J883" s="5" t="s">
        <v>16</v>
      </c>
      <c r="K883" s="5" t="s">
        <v>24</v>
      </c>
      <c r="L883" s="5" t="s">
        <v>23</v>
      </c>
      <c r="M883" s="5" t="s">
        <v>5</v>
      </c>
      <c r="N883" s="5" t="s">
        <v>1352</v>
      </c>
      <c r="O883" s="6">
        <v>0.59</v>
      </c>
      <c r="P883" s="5" t="s">
        <v>3</v>
      </c>
      <c r="Q883" s="5" t="s">
        <v>48</v>
      </c>
      <c r="R883" s="5" t="s">
        <v>103</v>
      </c>
      <c r="S883" s="5" t="s">
        <v>1502</v>
      </c>
      <c r="T883" s="5">
        <v>98273</v>
      </c>
      <c r="U883" s="8">
        <v>42084</v>
      </c>
      <c r="V883" s="29" t="str">
        <f>TEXT(Table_1[[#This Row],[Order Date]], "DDD")</f>
        <v>Sat</v>
      </c>
      <c r="W883" s="8">
        <v>42086</v>
      </c>
      <c r="X883" s="7">
        <f>Table_1[[#This Row],[Ship Date]]-Table_1[[#This Row],[Order Date]]</f>
        <v>2</v>
      </c>
      <c r="Y883" s="15">
        <v>34.520000000000003</v>
      </c>
      <c r="Z883" s="5">
        <v>9</v>
      </c>
      <c r="AA883" s="15">
        <v>127.12</v>
      </c>
      <c r="AB883" s="5">
        <v>86233</v>
      </c>
      <c r="AC883" s="5">
        <f>IF(COUNTIF($AB$2:AB883, AB883) = 1, 1, 0)</f>
        <v>1</v>
      </c>
      <c r="AD883" s="15">
        <f>'Formated Data'!$G883-'Formated Data'!$E883</f>
        <v>13.46</v>
      </c>
      <c r="AE883" s="5" t="str" cm="1">
        <f t="array" ref="AE883">_xlfn.IFS('Formated Data'!$Q883="Central","Chris",'Formated Data'!$Q883="East","Erin",'Formated Data'!$Q883="South","Sam",'Formated Data'!$Q883="West","William")</f>
        <v>William</v>
      </c>
    </row>
    <row r="884" spans="1:31" ht="15.75" customHeight="1" x14ac:dyDescent="0.45">
      <c r="A884" s="5">
        <v>247</v>
      </c>
      <c r="B884" s="5">
        <f>IF(COUNTIF($A$2:A884, A884) = 1, 1, 0)</f>
        <v>0</v>
      </c>
      <c r="C884" s="5" t="s">
        <v>1988</v>
      </c>
      <c r="D884" s="5" t="s">
        <v>72</v>
      </c>
      <c r="E884" s="6">
        <v>0.09</v>
      </c>
      <c r="F884" s="6" t="str">
        <f>IF(Table_1[[#This Row],[Discount]] &gt; 0, "After Discount", " No Discount")</f>
        <v>After Discount</v>
      </c>
      <c r="G884" s="6">
        <v>2.88</v>
      </c>
      <c r="H884" s="6">
        <v>0.99</v>
      </c>
      <c r="I884" s="5" t="s">
        <v>9</v>
      </c>
      <c r="J884" s="5" t="s">
        <v>39</v>
      </c>
      <c r="K884" s="5" t="s">
        <v>24</v>
      </c>
      <c r="L884" s="5" t="s">
        <v>144</v>
      </c>
      <c r="M884" s="5" t="s">
        <v>5</v>
      </c>
      <c r="N884" s="5" t="s">
        <v>1987</v>
      </c>
      <c r="O884" s="6">
        <v>0.36</v>
      </c>
      <c r="P884" s="5" t="s">
        <v>3</v>
      </c>
      <c r="Q884" s="5" t="s">
        <v>21</v>
      </c>
      <c r="R884" s="5" t="s">
        <v>91</v>
      </c>
      <c r="S884" s="5" t="s">
        <v>1986</v>
      </c>
      <c r="T884" s="5">
        <v>37804</v>
      </c>
      <c r="U884" s="8">
        <v>42084</v>
      </c>
      <c r="V884" s="29" t="str">
        <f>TEXT(Table_1[[#This Row],[Order Date]], "DDD")</f>
        <v>Sat</v>
      </c>
      <c r="W884" s="8">
        <v>42086</v>
      </c>
      <c r="X884" s="7">
        <f>Table_1[[#This Row],[Ship Date]]-Table_1[[#This Row],[Order Date]]</f>
        <v>2</v>
      </c>
      <c r="Y884" s="15">
        <v>-145.08199999999999</v>
      </c>
      <c r="Z884" s="5">
        <v>10</v>
      </c>
      <c r="AA884" s="15">
        <v>28.73</v>
      </c>
      <c r="AB884" s="5">
        <v>89140</v>
      </c>
      <c r="AC884" s="5">
        <f>IF(COUNTIF($AB$2:AB884, AB884) = 1, 1, 0)</f>
        <v>1</v>
      </c>
      <c r="AD884" s="15">
        <f>'Formated Data'!$G884-'Formated Data'!$E884</f>
        <v>2.79</v>
      </c>
      <c r="AE884" s="5" t="str" cm="1">
        <f t="array" ref="AE884">_xlfn.IFS('Formated Data'!$Q884="Central","Chris",'Formated Data'!$Q884="East","Erin",'Formated Data'!$Q884="South","Sam",'Formated Data'!$Q884="West","William")</f>
        <v>Sam</v>
      </c>
    </row>
    <row r="885" spans="1:31" ht="15.75" customHeight="1" x14ac:dyDescent="0.45">
      <c r="A885" s="5">
        <v>1185</v>
      </c>
      <c r="B885" s="5">
        <f>IF(COUNTIF($A$2:A885, A885) = 1, 1, 0)</f>
        <v>1</v>
      </c>
      <c r="C885" s="5" t="s">
        <v>1644</v>
      </c>
      <c r="D885" s="5" t="s">
        <v>72</v>
      </c>
      <c r="E885" s="6">
        <v>0</v>
      </c>
      <c r="F885" s="6" t="str">
        <f>IF(Table_1[[#This Row],[Discount]] &gt; 0, "After Discount", " No Discount")</f>
        <v xml:space="preserve"> No Discount</v>
      </c>
      <c r="G885" s="6">
        <v>6783.02</v>
      </c>
      <c r="H885" s="6">
        <v>24.49</v>
      </c>
      <c r="I885" s="5" t="s">
        <v>9</v>
      </c>
      <c r="J885" s="5" t="s">
        <v>8</v>
      </c>
      <c r="K885" s="5" t="s">
        <v>7</v>
      </c>
      <c r="L885" s="5" t="s">
        <v>118</v>
      </c>
      <c r="M885" s="5" t="s">
        <v>42</v>
      </c>
      <c r="N885" s="5" t="s">
        <v>1564</v>
      </c>
      <c r="O885" s="6">
        <v>0.39</v>
      </c>
      <c r="P885" s="5" t="s">
        <v>3</v>
      </c>
      <c r="Q885" s="5" t="s">
        <v>21</v>
      </c>
      <c r="R885" s="5" t="s">
        <v>971</v>
      </c>
      <c r="S885" s="5" t="s">
        <v>1643</v>
      </c>
      <c r="T885" s="5">
        <v>35756</v>
      </c>
      <c r="U885" s="8">
        <v>42084</v>
      </c>
      <c r="V885" s="29" t="str">
        <f>TEXT(Table_1[[#This Row],[Order Date]], "DDD")</f>
        <v>Sat</v>
      </c>
      <c r="W885" s="8">
        <v>42085</v>
      </c>
      <c r="X885" s="7">
        <f>Table_1[[#This Row],[Ship Date]]-Table_1[[#This Row],[Order Date]]</f>
        <v>1</v>
      </c>
      <c r="Y885" s="15">
        <v>4.1100000000000003</v>
      </c>
      <c r="Z885" s="5">
        <v>3</v>
      </c>
      <c r="AA885" s="15">
        <v>20552.55</v>
      </c>
      <c r="AB885" s="5">
        <v>85938</v>
      </c>
      <c r="AC885" s="5">
        <f>IF(COUNTIF($AB$2:AB885, AB885) = 1, 1, 0)</f>
        <v>1</v>
      </c>
      <c r="AD885" s="15">
        <f>'Formated Data'!$G885-'Formated Data'!$E885</f>
        <v>6783.02</v>
      </c>
      <c r="AE885" s="5" t="str" cm="1">
        <f t="array" ref="AE885">_xlfn.IFS('Formated Data'!$Q885="Central","Chris",'Formated Data'!$Q885="East","Erin",'Formated Data'!$Q885="South","Sam",'Formated Data'!$Q885="West","William")</f>
        <v>Sam</v>
      </c>
    </row>
    <row r="886" spans="1:31" ht="15.75" customHeight="1" x14ac:dyDescent="0.45">
      <c r="A886" s="5">
        <v>3258</v>
      </c>
      <c r="B886" s="5">
        <f>IF(COUNTIF($A$2:A886, A886) = 1, 1, 0)</f>
        <v>1</v>
      </c>
      <c r="C886" s="5" t="s">
        <v>1985</v>
      </c>
      <c r="D886" s="5" t="s">
        <v>10</v>
      </c>
      <c r="E886" s="6">
        <v>0.02</v>
      </c>
      <c r="F886" s="6" t="str">
        <f>IF(Table_1[[#This Row],[Discount]] &gt; 0, "After Discount", " No Discount")</f>
        <v>After Discount</v>
      </c>
      <c r="G886" s="6">
        <v>55.94</v>
      </c>
      <c r="H886" s="6">
        <v>6.55</v>
      </c>
      <c r="I886" s="5" t="s">
        <v>9</v>
      </c>
      <c r="J886" s="5" t="s">
        <v>8</v>
      </c>
      <c r="K886" s="5" t="s">
        <v>7</v>
      </c>
      <c r="L886" s="5" t="s">
        <v>15</v>
      </c>
      <c r="M886" s="5" t="s">
        <v>5</v>
      </c>
      <c r="N886" s="5" t="s">
        <v>1580</v>
      </c>
      <c r="O886" s="6">
        <v>0.68</v>
      </c>
      <c r="P886" s="5" t="s">
        <v>3</v>
      </c>
      <c r="Q886" s="5" t="s">
        <v>48</v>
      </c>
      <c r="R886" s="5" t="s">
        <v>103</v>
      </c>
      <c r="S886" s="5" t="s">
        <v>1984</v>
      </c>
      <c r="T886" s="5">
        <v>98037</v>
      </c>
      <c r="U886" s="8">
        <v>42084</v>
      </c>
      <c r="V886" s="29" t="str">
        <f>TEXT(Table_1[[#This Row],[Order Date]], "DDD")</f>
        <v>Sat</v>
      </c>
      <c r="W886" s="8">
        <v>42086</v>
      </c>
      <c r="X886" s="7">
        <f>Table_1[[#This Row],[Ship Date]]-Table_1[[#This Row],[Order Date]]</f>
        <v>2</v>
      </c>
      <c r="Y886" s="15">
        <v>401.85</v>
      </c>
      <c r="Z886" s="5">
        <v>11</v>
      </c>
      <c r="AA886" s="15">
        <v>646.88</v>
      </c>
      <c r="AB886" s="5">
        <v>88824</v>
      </c>
      <c r="AC886" s="5">
        <f>IF(COUNTIF($AB$2:AB886, AB886) = 1, 1, 0)</f>
        <v>1</v>
      </c>
      <c r="AD886" s="15">
        <f>'Formated Data'!$G886-'Formated Data'!$E886</f>
        <v>55.919999999999995</v>
      </c>
      <c r="AE886" s="5" t="str" cm="1">
        <f t="array" ref="AE886">_xlfn.IFS('Formated Data'!$Q886="Central","Chris",'Formated Data'!$Q886="East","Erin",'Formated Data'!$Q886="South","Sam",'Formated Data'!$Q886="West","William")</f>
        <v>William</v>
      </c>
    </row>
    <row r="887" spans="1:31" ht="15.75" customHeight="1" x14ac:dyDescent="0.45">
      <c r="A887" s="5">
        <v>87</v>
      </c>
      <c r="B887" s="5">
        <f>IF(COUNTIF($A$2:A887, A887) = 1, 1, 0)</f>
        <v>1</v>
      </c>
      <c r="C887" s="5" t="s">
        <v>694</v>
      </c>
      <c r="D887" s="5" t="s">
        <v>56</v>
      </c>
      <c r="E887" s="6">
        <v>0.09</v>
      </c>
      <c r="F887" s="6" t="str">
        <f>IF(Table_1[[#This Row],[Discount]] &gt; 0, "After Discount", " No Discount")</f>
        <v>After Discount</v>
      </c>
      <c r="G887" s="6">
        <v>4.91</v>
      </c>
      <c r="H887" s="6">
        <v>0.5</v>
      </c>
      <c r="I887" s="5" t="s">
        <v>9</v>
      </c>
      <c r="J887" s="5" t="s">
        <v>39</v>
      </c>
      <c r="K887" s="5" t="s">
        <v>24</v>
      </c>
      <c r="L887" s="5" t="s">
        <v>144</v>
      </c>
      <c r="M887" s="5" t="s">
        <v>5</v>
      </c>
      <c r="N887" s="5" t="s">
        <v>1672</v>
      </c>
      <c r="O887" s="6">
        <v>0.36</v>
      </c>
      <c r="P887" s="5" t="s">
        <v>3</v>
      </c>
      <c r="Q887" s="5" t="s">
        <v>48</v>
      </c>
      <c r="R887" s="5" t="s">
        <v>54</v>
      </c>
      <c r="S887" s="5" t="s">
        <v>692</v>
      </c>
      <c r="T887" s="5">
        <v>95687</v>
      </c>
      <c r="U887" s="8">
        <v>42085</v>
      </c>
      <c r="V887" s="29" t="str">
        <f>TEXT(Table_1[[#This Row],[Order Date]], "DDD")</f>
        <v>Sun</v>
      </c>
      <c r="W887" s="8">
        <v>42086</v>
      </c>
      <c r="X887" s="7">
        <f>Table_1[[#This Row],[Ship Date]]-Table_1[[#This Row],[Order Date]]</f>
        <v>1</v>
      </c>
      <c r="Y887" s="15">
        <v>28.855799999999999</v>
      </c>
      <c r="Z887" s="5">
        <v>9</v>
      </c>
      <c r="AA887" s="15">
        <v>41.82</v>
      </c>
      <c r="AB887" s="5">
        <v>90597</v>
      </c>
      <c r="AC887" s="5">
        <f>IF(COUNTIF($AB$2:AB887, AB887) = 1, 1, 0)</f>
        <v>1</v>
      </c>
      <c r="AD887" s="15">
        <f>'Formated Data'!$G887-'Formated Data'!$E887</f>
        <v>4.82</v>
      </c>
      <c r="AE887" s="5" t="str" cm="1">
        <f t="array" ref="AE887">_xlfn.IFS('Formated Data'!$Q887="Central","Chris",'Formated Data'!$Q887="East","Erin",'Formated Data'!$Q887="South","Sam",'Formated Data'!$Q887="West","William")</f>
        <v>William</v>
      </c>
    </row>
    <row r="888" spans="1:31" ht="15.75" customHeight="1" x14ac:dyDescent="0.45">
      <c r="A888" s="5">
        <v>87</v>
      </c>
      <c r="B888" s="5">
        <f>IF(COUNTIF($A$2:A888, A888) = 1, 1, 0)</f>
        <v>0</v>
      </c>
      <c r="C888" s="5" t="s">
        <v>694</v>
      </c>
      <c r="D888" s="5" t="s">
        <v>56</v>
      </c>
      <c r="E888" s="6">
        <v>0.01</v>
      </c>
      <c r="F888" s="6" t="str">
        <f>IF(Table_1[[#This Row],[Discount]] &gt; 0, "After Discount", " No Discount")</f>
        <v>After Discount</v>
      </c>
      <c r="G888" s="6">
        <v>296.18</v>
      </c>
      <c r="H888" s="6">
        <v>54.12</v>
      </c>
      <c r="I888" s="5" t="s">
        <v>119</v>
      </c>
      <c r="J888" s="5" t="s">
        <v>39</v>
      </c>
      <c r="K888" s="5" t="s">
        <v>29</v>
      </c>
      <c r="L888" s="5" t="s">
        <v>165</v>
      </c>
      <c r="M888" s="5" t="s">
        <v>117</v>
      </c>
      <c r="N888" s="5" t="s">
        <v>1302</v>
      </c>
      <c r="O888" s="6">
        <v>0.76</v>
      </c>
      <c r="P888" s="5" t="s">
        <v>3</v>
      </c>
      <c r="Q888" s="5" t="s">
        <v>48</v>
      </c>
      <c r="R888" s="5" t="s">
        <v>54</v>
      </c>
      <c r="S888" s="5" t="s">
        <v>692</v>
      </c>
      <c r="T888" s="5">
        <v>95687</v>
      </c>
      <c r="U888" s="8">
        <v>42085</v>
      </c>
      <c r="V888" s="29" t="str">
        <f>TEXT(Table_1[[#This Row],[Order Date]], "DDD")</f>
        <v>Sun</v>
      </c>
      <c r="W888" s="8">
        <v>42088</v>
      </c>
      <c r="X888" s="7">
        <f>Table_1[[#This Row],[Ship Date]]-Table_1[[#This Row],[Order Date]]</f>
        <v>3</v>
      </c>
      <c r="Y888" s="15">
        <v>173.48</v>
      </c>
      <c r="Z888" s="5">
        <v>9</v>
      </c>
      <c r="AA888" s="15">
        <v>2875.72</v>
      </c>
      <c r="AB888" s="5">
        <v>90597</v>
      </c>
      <c r="AC888" s="5">
        <f>IF(COUNTIF($AB$2:AB888, AB888) = 1, 1, 0)</f>
        <v>0</v>
      </c>
      <c r="AD888" s="15">
        <f>'Formated Data'!$G888-'Formated Data'!$E888</f>
        <v>296.17</v>
      </c>
      <c r="AE888" s="5" t="str" cm="1">
        <f t="array" ref="AE888">_xlfn.IFS('Formated Data'!$Q888="Central","Chris",'Formated Data'!$Q888="East","Erin",'Formated Data'!$Q888="South","Sam",'Formated Data'!$Q888="West","William")</f>
        <v>William</v>
      </c>
    </row>
    <row r="889" spans="1:31" ht="15.75" customHeight="1" x14ac:dyDescent="0.45">
      <c r="A889" s="5">
        <v>2014</v>
      </c>
      <c r="B889" s="5">
        <f>IF(COUNTIF($A$2:A889, A889) = 1, 1, 0)</f>
        <v>1</v>
      </c>
      <c r="C889" s="5" t="s">
        <v>1802</v>
      </c>
      <c r="D889" s="5" t="s">
        <v>56</v>
      </c>
      <c r="E889" s="6">
        <v>7.0000000000000007E-2</v>
      </c>
      <c r="F889" s="6" t="str">
        <f>IF(Table_1[[#This Row],[Discount]] &gt; 0, "After Discount", " No Discount")</f>
        <v>After Discount</v>
      </c>
      <c r="G889" s="6">
        <v>39.479999999999997</v>
      </c>
      <c r="H889" s="6">
        <v>1.99</v>
      </c>
      <c r="I889" s="5" t="s">
        <v>9</v>
      </c>
      <c r="J889" s="5" t="s">
        <v>16</v>
      </c>
      <c r="K889" s="5" t="s">
        <v>7</v>
      </c>
      <c r="L889" s="5" t="s">
        <v>15</v>
      </c>
      <c r="M889" s="5" t="s">
        <v>50</v>
      </c>
      <c r="N889" s="5" t="s">
        <v>339</v>
      </c>
      <c r="O889" s="6">
        <v>0.54</v>
      </c>
      <c r="P889" s="5" t="s">
        <v>3</v>
      </c>
      <c r="Q889" s="5" t="s">
        <v>70</v>
      </c>
      <c r="R889" s="5" t="s">
        <v>126</v>
      </c>
      <c r="S889" s="5" t="s">
        <v>1800</v>
      </c>
      <c r="T889" s="5">
        <v>51503</v>
      </c>
      <c r="U889" s="8">
        <v>42085</v>
      </c>
      <c r="V889" s="29" t="str">
        <f>TEXT(Table_1[[#This Row],[Order Date]], "DDD")</f>
        <v>Sun</v>
      </c>
      <c r="W889" s="8">
        <v>42087</v>
      </c>
      <c r="X889" s="7">
        <f>Table_1[[#This Row],[Ship Date]]-Table_1[[#This Row],[Order Date]]</f>
        <v>2</v>
      </c>
      <c r="Y889" s="15">
        <v>88.72</v>
      </c>
      <c r="Z889" s="5">
        <v>4</v>
      </c>
      <c r="AA889" s="15">
        <v>151.27000000000001</v>
      </c>
      <c r="AB889" s="5">
        <v>88367</v>
      </c>
      <c r="AC889" s="5">
        <f>IF(COUNTIF($AB$2:AB889, AB889) = 1, 1, 0)</f>
        <v>1</v>
      </c>
      <c r="AD889" s="15">
        <f>'Formated Data'!$G889-'Formated Data'!$E889</f>
        <v>39.409999999999997</v>
      </c>
      <c r="AE889" s="5" t="str" cm="1">
        <f t="array" ref="AE889">_xlfn.IFS('Formated Data'!$Q889="Central","Chris",'Formated Data'!$Q889="East","Erin",'Formated Data'!$Q889="South","Sam",'Formated Data'!$Q889="West","William")</f>
        <v>Chris</v>
      </c>
    </row>
    <row r="890" spans="1:31" ht="15.75" customHeight="1" x14ac:dyDescent="0.45">
      <c r="A890" s="5">
        <v>2014</v>
      </c>
      <c r="B890" s="5">
        <f>IF(COUNTIF($A$2:A890, A890) = 1, 1, 0)</f>
        <v>0</v>
      </c>
      <c r="C890" s="5" t="s">
        <v>1802</v>
      </c>
      <c r="D890" s="5" t="s">
        <v>56</v>
      </c>
      <c r="E890" s="6">
        <v>0</v>
      </c>
      <c r="F890" s="6" t="str">
        <f>IF(Table_1[[#This Row],[Discount]] &gt; 0, "After Discount", " No Discount")</f>
        <v xml:space="preserve"> No Discount</v>
      </c>
      <c r="G890" s="6">
        <v>4.91</v>
      </c>
      <c r="H890" s="6">
        <v>0.5</v>
      </c>
      <c r="I890" s="5" t="s">
        <v>9</v>
      </c>
      <c r="J890" s="5" t="s">
        <v>16</v>
      </c>
      <c r="K890" s="5" t="s">
        <v>24</v>
      </c>
      <c r="L890" s="5" t="s">
        <v>144</v>
      </c>
      <c r="M890" s="5" t="s">
        <v>5</v>
      </c>
      <c r="N890" s="5" t="s">
        <v>1672</v>
      </c>
      <c r="O890" s="6">
        <v>0.36</v>
      </c>
      <c r="P890" s="5" t="s">
        <v>3</v>
      </c>
      <c r="Q890" s="5" t="s">
        <v>70</v>
      </c>
      <c r="R890" s="5" t="s">
        <v>126</v>
      </c>
      <c r="S890" s="5" t="s">
        <v>1800</v>
      </c>
      <c r="T890" s="5">
        <v>51503</v>
      </c>
      <c r="U890" s="8">
        <v>42085</v>
      </c>
      <c r="V890" s="29" t="str">
        <f>TEXT(Table_1[[#This Row],[Order Date]], "DDD")</f>
        <v>Sun</v>
      </c>
      <c r="W890" s="8">
        <v>42087</v>
      </c>
      <c r="X890" s="7">
        <f>Table_1[[#This Row],[Ship Date]]-Table_1[[#This Row],[Order Date]]</f>
        <v>2</v>
      </c>
      <c r="Y890" s="15">
        <v>7.2519</v>
      </c>
      <c r="Z890" s="5">
        <v>2</v>
      </c>
      <c r="AA890" s="15">
        <v>10.51</v>
      </c>
      <c r="AB890" s="5">
        <v>88367</v>
      </c>
      <c r="AC890" s="5">
        <f>IF(COUNTIF($AB$2:AB890, AB890) = 1, 1, 0)</f>
        <v>0</v>
      </c>
      <c r="AD890" s="15">
        <f>'Formated Data'!$G890-'Formated Data'!$E890</f>
        <v>4.91</v>
      </c>
      <c r="AE890" s="5" t="str" cm="1">
        <f t="array" ref="AE890">_xlfn.IFS('Formated Data'!$Q890="Central","Chris",'Formated Data'!$Q890="East","Erin",'Formated Data'!$Q890="South","Sam",'Formated Data'!$Q890="West","William")</f>
        <v>Chris</v>
      </c>
    </row>
    <row r="891" spans="1:31" ht="15.75" customHeight="1" x14ac:dyDescent="0.45">
      <c r="A891" s="5">
        <v>949</v>
      </c>
      <c r="B891" s="5">
        <f>IF(COUNTIF($A$2:A891, A891) = 1, 1, 0)</f>
        <v>0</v>
      </c>
      <c r="C891" s="5" t="s">
        <v>1983</v>
      </c>
      <c r="D891" s="5" t="s">
        <v>30</v>
      </c>
      <c r="E891" s="6">
        <v>0.02</v>
      </c>
      <c r="F891" s="6" t="str">
        <f>IF(Table_1[[#This Row],[Discount]] &gt; 0, "After Discount", " No Discount")</f>
        <v>After Discount</v>
      </c>
      <c r="G891" s="6">
        <v>48.04</v>
      </c>
      <c r="H891" s="6">
        <v>5.09</v>
      </c>
      <c r="I891" s="5" t="s">
        <v>9</v>
      </c>
      <c r="J891" s="5" t="s">
        <v>8</v>
      </c>
      <c r="K891" s="5" t="s">
        <v>24</v>
      </c>
      <c r="L891" s="5" t="s">
        <v>38</v>
      </c>
      <c r="M891" s="5" t="s">
        <v>5</v>
      </c>
      <c r="N891" s="5" t="s">
        <v>1981</v>
      </c>
      <c r="O891" s="6">
        <v>0.37</v>
      </c>
      <c r="P891" s="5" t="s">
        <v>3</v>
      </c>
      <c r="Q891" s="5" t="s">
        <v>48</v>
      </c>
      <c r="R891" s="5" t="s">
        <v>54</v>
      </c>
      <c r="S891" s="5" t="s">
        <v>62</v>
      </c>
      <c r="T891" s="5">
        <v>90049</v>
      </c>
      <c r="U891" s="8">
        <v>42085</v>
      </c>
      <c r="V891" s="29" t="str">
        <f>TEXT(Table_1[[#This Row],[Order Date]], "DDD")</f>
        <v>Sun</v>
      </c>
      <c r="W891" s="8">
        <v>42089</v>
      </c>
      <c r="X891" s="7">
        <f>Table_1[[#This Row],[Ship Date]]-Table_1[[#This Row],[Order Date]]</f>
        <v>4</v>
      </c>
      <c r="Y891" s="15">
        <v>373.67</v>
      </c>
      <c r="Z891" s="5">
        <v>18</v>
      </c>
      <c r="AA891" s="15">
        <v>881.32</v>
      </c>
      <c r="AB891" s="5">
        <v>8257</v>
      </c>
      <c r="AC891" s="5">
        <f>IF(COUNTIF($AB$2:AB891, AB891) = 1, 1, 0)</f>
        <v>1</v>
      </c>
      <c r="AD891" s="15">
        <f>'Formated Data'!$G891-'Formated Data'!$E891</f>
        <v>48.019999999999996</v>
      </c>
      <c r="AE891" s="5" t="str" cm="1">
        <f t="array" ref="AE891">_xlfn.IFS('Formated Data'!$Q891="Central","Chris",'Formated Data'!$Q891="East","Erin",'Formated Data'!$Q891="South","Sam",'Formated Data'!$Q891="West","William")</f>
        <v>William</v>
      </c>
    </row>
    <row r="892" spans="1:31" ht="15.75" customHeight="1" x14ac:dyDescent="0.45">
      <c r="A892" s="5">
        <v>950</v>
      </c>
      <c r="B892" s="5">
        <f>IF(COUNTIF($A$2:A892, A892) = 1, 1, 0)</f>
        <v>0</v>
      </c>
      <c r="C892" s="5" t="s">
        <v>1980</v>
      </c>
      <c r="D892" s="5" t="s">
        <v>30</v>
      </c>
      <c r="E892" s="6">
        <v>0.05</v>
      </c>
      <c r="F892" s="6" t="str">
        <f>IF(Table_1[[#This Row],[Discount]] &gt; 0, "After Discount", " No Discount")</f>
        <v>After Discount</v>
      </c>
      <c r="G892" s="6">
        <v>1500.97</v>
      </c>
      <c r="H892" s="6">
        <v>29.7</v>
      </c>
      <c r="I892" s="5" t="s">
        <v>119</v>
      </c>
      <c r="J892" s="5" t="s">
        <v>8</v>
      </c>
      <c r="K892" s="5" t="s">
        <v>7</v>
      </c>
      <c r="L892" s="5" t="s">
        <v>118</v>
      </c>
      <c r="M892" s="5" t="s">
        <v>152</v>
      </c>
      <c r="N892" s="5" t="s">
        <v>1982</v>
      </c>
      <c r="O892" s="6">
        <v>0.56999999999999995</v>
      </c>
      <c r="P892" s="5" t="s">
        <v>3</v>
      </c>
      <c r="Q892" s="5" t="s">
        <v>70</v>
      </c>
      <c r="R892" s="5" t="s">
        <v>87</v>
      </c>
      <c r="S892" s="5" t="s">
        <v>1149</v>
      </c>
      <c r="T892" s="5">
        <v>55372</v>
      </c>
      <c r="U892" s="8">
        <v>42085</v>
      </c>
      <c r="V892" s="29" t="str">
        <f>TEXT(Table_1[[#This Row],[Order Date]], "DDD")</f>
        <v>Sun</v>
      </c>
      <c r="W892" s="8">
        <v>42085</v>
      </c>
      <c r="X892" s="7">
        <f>Table_1[[#This Row],[Ship Date]]-Table_1[[#This Row],[Order Date]]</f>
        <v>0</v>
      </c>
      <c r="Y892" s="15">
        <v>-2561.3235</v>
      </c>
      <c r="Z892" s="5">
        <v>1</v>
      </c>
      <c r="AA892" s="15">
        <v>1497.22</v>
      </c>
      <c r="AB892" s="5">
        <v>89084</v>
      </c>
      <c r="AC892" s="5">
        <f>IF(COUNTIF($AB$2:AB892, AB892) = 1, 1, 0)</f>
        <v>1</v>
      </c>
      <c r="AD892" s="15">
        <f>'Formated Data'!$G892-'Formated Data'!$E892</f>
        <v>1500.92</v>
      </c>
      <c r="AE892" s="5" t="str" cm="1">
        <f t="array" ref="AE892">_xlfn.IFS('Formated Data'!$Q892="Central","Chris",'Formated Data'!$Q892="East","Erin",'Formated Data'!$Q892="South","Sam",'Formated Data'!$Q892="West","William")</f>
        <v>Chris</v>
      </c>
    </row>
    <row r="893" spans="1:31" ht="15.75" customHeight="1" x14ac:dyDescent="0.45">
      <c r="A893" s="5">
        <v>950</v>
      </c>
      <c r="B893" s="5">
        <f>IF(COUNTIF($A$2:A893, A893) = 1, 1, 0)</f>
        <v>0</v>
      </c>
      <c r="C893" s="5" t="s">
        <v>1980</v>
      </c>
      <c r="D893" s="5" t="s">
        <v>30</v>
      </c>
      <c r="E893" s="6">
        <v>0.02</v>
      </c>
      <c r="F893" s="6" t="str">
        <f>IF(Table_1[[#This Row],[Discount]] &gt; 0, "After Discount", " No Discount")</f>
        <v>After Discount</v>
      </c>
      <c r="G893" s="6">
        <v>48.04</v>
      </c>
      <c r="H893" s="6">
        <v>5.09</v>
      </c>
      <c r="I893" s="5" t="s">
        <v>9</v>
      </c>
      <c r="J893" s="5" t="s">
        <v>8</v>
      </c>
      <c r="K893" s="5" t="s">
        <v>24</v>
      </c>
      <c r="L893" s="5" t="s">
        <v>38</v>
      </c>
      <c r="M893" s="5" t="s">
        <v>5</v>
      </c>
      <c r="N893" s="5" t="s">
        <v>1981</v>
      </c>
      <c r="O893" s="6">
        <v>0.37</v>
      </c>
      <c r="P893" s="5" t="s">
        <v>3</v>
      </c>
      <c r="Q893" s="5" t="s">
        <v>70</v>
      </c>
      <c r="R893" s="5" t="s">
        <v>87</v>
      </c>
      <c r="S893" s="5" t="s">
        <v>1149</v>
      </c>
      <c r="T893" s="5">
        <v>55372</v>
      </c>
      <c r="U893" s="8">
        <v>42085</v>
      </c>
      <c r="V893" s="29" t="str">
        <f>TEXT(Table_1[[#This Row],[Order Date]], "DDD")</f>
        <v>Sun</v>
      </c>
      <c r="W893" s="8">
        <v>42089</v>
      </c>
      <c r="X893" s="7">
        <f>Table_1[[#This Row],[Ship Date]]-Table_1[[#This Row],[Order Date]]</f>
        <v>4</v>
      </c>
      <c r="Y893" s="15">
        <v>168.91890000000001</v>
      </c>
      <c r="Z893" s="5">
        <v>5</v>
      </c>
      <c r="AA893" s="15">
        <v>244.81</v>
      </c>
      <c r="AB893" s="5">
        <v>89084</v>
      </c>
      <c r="AC893" s="5">
        <f>IF(COUNTIF($AB$2:AB893, AB893) = 1, 1, 0)</f>
        <v>0</v>
      </c>
      <c r="AD893" s="15">
        <f>'Formated Data'!$G893-'Formated Data'!$E893</f>
        <v>48.019999999999996</v>
      </c>
      <c r="AE893" s="5" t="str" cm="1">
        <f t="array" ref="AE893">_xlfn.IFS('Formated Data'!$Q893="Central","Chris",'Formated Data'!$Q893="East","Erin",'Formated Data'!$Q893="South","Sam",'Formated Data'!$Q893="West","William")</f>
        <v>Chris</v>
      </c>
    </row>
    <row r="894" spans="1:31" ht="15.75" customHeight="1" x14ac:dyDescent="0.45">
      <c r="A894" s="5">
        <v>950</v>
      </c>
      <c r="B894" s="5">
        <f>IF(COUNTIF($A$2:A894, A894) = 1, 1, 0)</f>
        <v>0</v>
      </c>
      <c r="C894" s="5" t="s">
        <v>1980</v>
      </c>
      <c r="D894" s="5" t="s">
        <v>30</v>
      </c>
      <c r="E894" s="6">
        <v>0.03</v>
      </c>
      <c r="F894" s="6" t="str">
        <f>IF(Table_1[[#This Row],[Discount]] &gt; 0, "After Discount", " No Discount")</f>
        <v>After Discount</v>
      </c>
      <c r="G894" s="6">
        <v>4.28</v>
      </c>
      <c r="H894" s="6">
        <v>1.6</v>
      </c>
      <c r="I894" s="5" t="s">
        <v>9</v>
      </c>
      <c r="J894" s="5" t="s">
        <v>8</v>
      </c>
      <c r="K894" s="5" t="s">
        <v>24</v>
      </c>
      <c r="L894" s="5" t="s">
        <v>79</v>
      </c>
      <c r="M894" s="5" t="s">
        <v>37</v>
      </c>
      <c r="N894" s="5" t="s">
        <v>1979</v>
      </c>
      <c r="O894" s="6">
        <v>0.57999999999999996</v>
      </c>
      <c r="P894" s="5" t="s">
        <v>3</v>
      </c>
      <c r="Q894" s="5" t="s">
        <v>70</v>
      </c>
      <c r="R894" s="5" t="s">
        <v>87</v>
      </c>
      <c r="S894" s="5" t="s">
        <v>1149</v>
      </c>
      <c r="T894" s="5">
        <v>55372</v>
      </c>
      <c r="U894" s="8">
        <v>42085</v>
      </c>
      <c r="V894" s="29" t="str">
        <f>TEXT(Table_1[[#This Row],[Order Date]], "DDD")</f>
        <v>Sun</v>
      </c>
      <c r="W894" s="8">
        <v>42092</v>
      </c>
      <c r="X894" s="7">
        <f>Table_1[[#This Row],[Ship Date]]-Table_1[[#This Row],[Order Date]]</f>
        <v>7</v>
      </c>
      <c r="Y894" s="15">
        <v>-6.2</v>
      </c>
      <c r="Z894" s="5">
        <v>1</v>
      </c>
      <c r="AA894" s="15">
        <v>4.55</v>
      </c>
      <c r="AB894" s="5">
        <v>89084</v>
      </c>
      <c r="AC894" s="5">
        <f>IF(COUNTIF($AB$2:AB894, AB894) = 1, 1, 0)</f>
        <v>0</v>
      </c>
      <c r="AD894" s="15">
        <f>'Formated Data'!$G894-'Formated Data'!$E894</f>
        <v>4.25</v>
      </c>
      <c r="AE894" s="5" t="str" cm="1">
        <f t="array" ref="AE894">_xlfn.IFS('Formated Data'!$Q894="Central","Chris",'Formated Data'!$Q894="East","Erin",'Formated Data'!$Q894="South","Sam",'Formated Data'!$Q894="West","William")</f>
        <v>Chris</v>
      </c>
    </row>
    <row r="895" spans="1:31" ht="15.75" customHeight="1" x14ac:dyDescent="0.45">
      <c r="A895" s="5">
        <v>1938</v>
      </c>
      <c r="B895" s="5">
        <f>IF(COUNTIF($A$2:A895, A895) = 1, 1, 0)</f>
        <v>1</v>
      </c>
      <c r="C895" s="5" t="s">
        <v>1978</v>
      </c>
      <c r="D895" s="5" t="s">
        <v>72</v>
      </c>
      <c r="E895" s="6">
        <v>0.1</v>
      </c>
      <c r="F895" s="6" t="str">
        <f>IF(Table_1[[#This Row],[Discount]] &gt; 0, "After Discount", " No Discount")</f>
        <v>After Discount</v>
      </c>
      <c r="G895" s="6">
        <v>152.47999999999999</v>
      </c>
      <c r="H895" s="6">
        <v>4</v>
      </c>
      <c r="I895" s="5" t="s">
        <v>17</v>
      </c>
      <c r="J895" s="5" t="s">
        <v>39</v>
      </c>
      <c r="K895" s="5" t="s">
        <v>7</v>
      </c>
      <c r="L895" s="5" t="s">
        <v>15</v>
      </c>
      <c r="M895" s="5" t="s">
        <v>5</v>
      </c>
      <c r="N895" s="5" t="s">
        <v>1122</v>
      </c>
      <c r="O895" s="6">
        <v>0.79</v>
      </c>
      <c r="P895" s="5" t="s">
        <v>3</v>
      </c>
      <c r="Q895" s="5" t="s">
        <v>70</v>
      </c>
      <c r="R895" s="5" t="s">
        <v>379</v>
      </c>
      <c r="S895" s="5" t="s">
        <v>1977</v>
      </c>
      <c r="T895" s="5">
        <v>66801</v>
      </c>
      <c r="U895" s="8">
        <v>42085</v>
      </c>
      <c r="V895" s="29" t="str">
        <f>TEXT(Table_1[[#This Row],[Order Date]], "DDD")</f>
        <v>Sun</v>
      </c>
      <c r="W895" s="8">
        <v>42086</v>
      </c>
      <c r="X895" s="7">
        <f>Table_1[[#This Row],[Ship Date]]-Table_1[[#This Row],[Order Date]]</f>
        <v>1</v>
      </c>
      <c r="Y895" s="15">
        <v>-521.09</v>
      </c>
      <c r="Z895" s="5">
        <v>4</v>
      </c>
      <c r="AA895" s="15">
        <v>558.16999999999996</v>
      </c>
      <c r="AB895" s="5">
        <v>88870</v>
      </c>
      <c r="AC895" s="5">
        <f>IF(COUNTIF($AB$2:AB895, AB895) = 1, 1, 0)</f>
        <v>1</v>
      </c>
      <c r="AD895" s="15">
        <f>'Formated Data'!$G895-'Formated Data'!$E895</f>
        <v>152.38</v>
      </c>
      <c r="AE895" s="5" t="str" cm="1">
        <f t="array" ref="AE895">_xlfn.IFS('Formated Data'!$Q895="Central","Chris",'Formated Data'!$Q895="East","Erin",'Formated Data'!$Q895="South","Sam",'Formated Data'!$Q895="West","William")</f>
        <v>Chris</v>
      </c>
    </row>
    <row r="896" spans="1:31" ht="15.75" customHeight="1" x14ac:dyDescent="0.45">
      <c r="A896" s="5">
        <v>1940</v>
      </c>
      <c r="B896" s="5">
        <f>IF(COUNTIF($A$2:A896, A896) = 1, 1, 0)</f>
        <v>1</v>
      </c>
      <c r="C896" s="5" t="s">
        <v>1533</v>
      </c>
      <c r="D896" s="5" t="s">
        <v>72</v>
      </c>
      <c r="E896" s="6">
        <v>0.08</v>
      </c>
      <c r="F896" s="6" t="str">
        <f>IF(Table_1[[#This Row],[Discount]] &gt; 0, "After Discount", " No Discount")</f>
        <v>After Discount</v>
      </c>
      <c r="G896" s="6">
        <v>6.84</v>
      </c>
      <c r="H896" s="6">
        <v>8.3699999999999992</v>
      </c>
      <c r="I896" s="5" t="s">
        <v>9</v>
      </c>
      <c r="J896" s="5" t="s">
        <v>39</v>
      </c>
      <c r="K896" s="5" t="s">
        <v>24</v>
      </c>
      <c r="L896" s="5" t="s">
        <v>59</v>
      </c>
      <c r="M896" s="5" t="s">
        <v>50</v>
      </c>
      <c r="N896" s="5" t="s">
        <v>742</v>
      </c>
      <c r="O896" s="6">
        <v>0.57999999999999996</v>
      </c>
      <c r="P896" s="5" t="s">
        <v>3</v>
      </c>
      <c r="Q896" s="5" t="s">
        <v>48</v>
      </c>
      <c r="R896" s="5" t="s">
        <v>65</v>
      </c>
      <c r="S896" s="5" t="s">
        <v>1532</v>
      </c>
      <c r="T896" s="5">
        <v>84020</v>
      </c>
      <c r="U896" s="8">
        <v>42085</v>
      </c>
      <c r="V896" s="29" t="str">
        <f>TEXT(Table_1[[#This Row],[Order Date]], "DDD")</f>
        <v>Sun</v>
      </c>
      <c r="W896" s="8">
        <v>42087</v>
      </c>
      <c r="X896" s="7">
        <f>Table_1[[#This Row],[Ship Date]]-Table_1[[#This Row],[Order Date]]</f>
        <v>2</v>
      </c>
      <c r="Y896" s="15">
        <v>-29.49</v>
      </c>
      <c r="Z896" s="5">
        <v>1</v>
      </c>
      <c r="AA896" s="15">
        <v>8.39</v>
      </c>
      <c r="AB896" s="5">
        <v>88870</v>
      </c>
      <c r="AC896" s="5">
        <f>IF(COUNTIF($AB$2:AB896, AB896) = 1, 1, 0)</f>
        <v>0</v>
      </c>
      <c r="AD896" s="15">
        <f>'Formated Data'!$G896-'Formated Data'!$E896</f>
        <v>6.76</v>
      </c>
      <c r="AE896" s="5" t="str" cm="1">
        <f t="array" ref="AE896">_xlfn.IFS('Formated Data'!$Q896="Central","Chris",'Formated Data'!$Q896="East","Erin",'Formated Data'!$Q896="South","Sam",'Formated Data'!$Q896="West","William")</f>
        <v>William</v>
      </c>
    </row>
    <row r="897" spans="1:31" ht="15.75" customHeight="1" x14ac:dyDescent="0.45">
      <c r="A897" s="5">
        <v>959</v>
      </c>
      <c r="B897" s="5">
        <f>IF(COUNTIF($A$2:A897, A897) = 1, 1, 0)</f>
        <v>1</v>
      </c>
      <c r="C897" s="5" t="s">
        <v>1976</v>
      </c>
      <c r="D897" s="5" t="s">
        <v>10</v>
      </c>
      <c r="E897" s="6">
        <v>0.01</v>
      </c>
      <c r="F897" s="6" t="str">
        <f>IF(Table_1[[#This Row],[Discount]] &gt; 0, "After Discount", " No Discount")</f>
        <v>After Discount</v>
      </c>
      <c r="G897" s="6">
        <v>145.44999999999999</v>
      </c>
      <c r="H897" s="6">
        <v>17.850000000000001</v>
      </c>
      <c r="I897" s="5" t="s">
        <v>119</v>
      </c>
      <c r="J897" s="5" t="s">
        <v>39</v>
      </c>
      <c r="K897" s="5" t="s">
        <v>7</v>
      </c>
      <c r="L897" s="5" t="s">
        <v>118</v>
      </c>
      <c r="M897" s="5" t="s">
        <v>152</v>
      </c>
      <c r="N897" s="5" t="s">
        <v>1975</v>
      </c>
      <c r="O897" s="6">
        <v>0.56000000000000005</v>
      </c>
      <c r="P897" s="5" t="s">
        <v>3</v>
      </c>
      <c r="Q897" s="5" t="s">
        <v>70</v>
      </c>
      <c r="R897" s="5" t="s">
        <v>69</v>
      </c>
      <c r="S897" s="5" t="s">
        <v>1974</v>
      </c>
      <c r="T897" s="5">
        <v>76028</v>
      </c>
      <c r="U897" s="8">
        <v>42085</v>
      </c>
      <c r="V897" s="29" t="str">
        <f>TEXT(Table_1[[#This Row],[Order Date]], "DDD")</f>
        <v>Sun</v>
      </c>
      <c r="W897" s="8">
        <v>42086</v>
      </c>
      <c r="X897" s="7">
        <f>Table_1[[#This Row],[Ship Date]]-Table_1[[#This Row],[Order Date]]</f>
        <v>1</v>
      </c>
      <c r="Y897" s="15">
        <v>837.6807</v>
      </c>
      <c r="Z897" s="5">
        <v>8</v>
      </c>
      <c r="AA897" s="15">
        <v>1214.03</v>
      </c>
      <c r="AB897" s="5">
        <v>91581</v>
      </c>
      <c r="AC897" s="5">
        <f>IF(COUNTIF($AB$2:AB897, AB897) = 1, 1, 0)</f>
        <v>1</v>
      </c>
      <c r="AD897" s="15">
        <f>'Formated Data'!$G897-'Formated Data'!$E897</f>
        <v>145.44</v>
      </c>
      <c r="AE897" s="5" t="str" cm="1">
        <f t="array" ref="AE897">_xlfn.IFS('Formated Data'!$Q897="Central","Chris",'Formated Data'!$Q897="East","Erin",'Formated Data'!$Q897="South","Sam",'Formated Data'!$Q897="West","William")</f>
        <v>Chris</v>
      </c>
    </row>
    <row r="898" spans="1:31" ht="15.75" customHeight="1" x14ac:dyDescent="0.45">
      <c r="A898" s="5">
        <v>1553</v>
      </c>
      <c r="B898" s="5">
        <f>IF(COUNTIF($A$2:A898, A898) = 1, 1, 0)</f>
        <v>1</v>
      </c>
      <c r="C898" s="5" t="s">
        <v>1973</v>
      </c>
      <c r="D898" s="5" t="s">
        <v>10</v>
      </c>
      <c r="E898" s="6">
        <v>0.03</v>
      </c>
      <c r="F898" s="6" t="str">
        <f>IF(Table_1[[#This Row],[Discount]] &gt; 0, "After Discount", " No Discount")</f>
        <v>After Discount</v>
      </c>
      <c r="G898" s="6">
        <v>12.28</v>
      </c>
      <c r="H898" s="6">
        <v>6.35</v>
      </c>
      <c r="I898" s="5" t="s">
        <v>9</v>
      </c>
      <c r="J898" s="5" t="s">
        <v>51</v>
      </c>
      <c r="K898" s="5" t="s">
        <v>24</v>
      </c>
      <c r="L898" s="5" t="s">
        <v>38</v>
      </c>
      <c r="M898" s="5" t="s">
        <v>5</v>
      </c>
      <c r="N898" s="5" t="s">
        <v>1972</v>
      </c>
      <c r="O898" s="6">
        <v>0.38</v>
      </c>
      <c r="P898" s="5" t="s">
        <v>3</v>
      </c>
      <c r="Q898" s="5" t="s">
        <v>21</v>
      </c>
      <c r="R898" s="5" t="s">
        <v>189</v>
      </c>
      <c r="S898" s="5" t="s">
        <v>1518</v>
      </c>
      <c r="T898" s="5">
        <v>38701</v>
      </c>
      <c r="U898" s="8">
        <v>42085</v>
      </c>
      <c r="V898" s="29" t="str">
        <f>TEXT(Table_1[[#This Row],[Order Date]], "DDD")</f>
        <v>Sun</v>
      </c>
      <c r="W898" s="8">
        <v>42087</v>
      </c>
      <c r="X898" s="7">
        <f>Table_1[[#This Row],[Ship Date]]-Table_1[[#This Row],[Order Date]]</f>
        <v>2</v>
      </c>
      <c r="Y898" s="15">
        <v>68.676000000000002</v>
      </c>
      <c r="Z898" s="5">
        <v>7</v>
      </c>
      <c r="AA898" s="15">
        <v>87.53</v>
      </c>
      <c r="AB898" s="5">
        <v>87484</v>
      </c>
      <c r="AC898" s="5">
        <f>IF(COUNTIF($AB$2:AB898, AB898) = 1, 1, 0)</f>
        <v>1</v>
      </c>
      <c r="AD898" s="15">
        <f>'Formated Data'!$G898-'Formated Data'!$E898</f>
        <v>12.25</v>
      </c>
      <c r="AE898" s="5" t="str" cm="1">
        <f t="array" ref="AE898">_xlfn.IFS('Formated Data'!$Q898="Central","Chris",'Formated Data'!$Q898="East","Erin",'Formated Data'!$Q898="South","Sam",'Formated Data'!$Q898="West","William")</f>
        <v>Sam</v>
      </c>
    </row>
    <row r="899" spans="1:31" ht="15.75" customHeight="1" x14ac:dyDescent="0.45">
      <c r="A899" s="5">
        <v>2561</v>
      </c>
      <c r="B899" s="5">
        <f>IF(COUNTIF($A$2:A899, A899) = 1, 1, 0)</f>
        <v>1</v>
      </c>
      <c r="C899" s="5" t="s">
        <v>1691</v>
      </c>
      <c r="D899" s="5" t="s">
        <v>10</v>
      </c>
      <c r="E899" s="6">
        <v>0.03</v>
      </c>
      <c r="F899" s="6" t="str">
        <f>IF(Table_1[[#This Row],[Discount]] &gt; 0, "After Discount", " No Discount")</f>
        <v>After Discount</v>
      </c>
      <c r="G899" s="6">
        <v>160.97999999999999</v>
      </c>
      <c r="H899" s="6">
        <v>30</v>
      </c>
      <c r="I899" s="5" t="s">
        <v>119</v>
      </c>
      <c r="J899" s="5" t="s">
        <v>8</v>
      </c>
      <c r="K899" s="5" t="s">
        <v>29</v>
      </c>
      <c r="L899" s="5" t="s">
        <v>153</v>
      </c>
      <c r="M899" s="5" t="s">
        <v>152</v>
      </c>
      <c r="N899" s="5" t="s">
        <v>1265</v>
      </c>
      <c r="O899" s="6">
        <v>0.62</v>
      </c>
      <c r="P899" s="5" t="s">
        <v>3</v>
      </c>
      <c r="Q899" s="5" t="s">
        <v>2</v>
      </c>
      <c r="R899" s="5" t="s">
        <v>1</v>
      </c>
      <c r="S899" s="5" t="s">
        <v>1690</v>
      </c>
      <c r="T899" s="5">
        <v>10562</v>
      </c>
      <c r="U899" s="8">
        <v>42085</v>
      </c>
      <c r="V899" s="29" t="str">
        <f>TEXT(Table_1[[#This Row],[Order Date]], "DDD")</f>
        <v>Sun</v>
      </c>
      <c r="W899" s="8">
        <v>42088</v>
      </c>
      <c r="X899" s="7">
        <f>Table_1[[#This Row],[Ship Date]]-Table_1[[#This Row],[Order Date]]</f>
        <v>3</v>
      </c>
      <c r="Y899" s="15">
        <v>1261.4718</v>
      </c>
      <c r="Z899" s="5">
        <v>11</v>
      </c>
      <c r="AA899" s="15">
        <v>1828.22</v>
      </c>
      <c r="AB899" s="5">
        <v>86465</v>
      </c>
      <c r="AC899" s="5">
        <f>IF(COUNTIF($AB$2:AB899, AB899) = 1, 1, 0)</f>
        <v>1</v>
      </c>
      <c r="AD899" s="15">
        <f>'Formated Data'!$G899-'Formated Data'!$E899</f>
        <v>160.94999999999999</v>
      </c>
      <c r="AE899" s="5" t="str" cm="1">
        <f t="array" ref="AE899">_xlfn.IFS('Formated Data'!$Q899="Central","Chris",'Formated Data'!$Q899="East","Erin",'Formated Data'!$Q899="South","Sam",'Formated Data'!$Q899="West","William")</f>
        <v>Erin</v>
      </c>
    </row>
    <row r="900" spans="1:31" ht="15.75" customHeight="1" x14ac:dyDescent="0.45">
      <c r="A900" s="5">
        <v>1976</v>
      </c>
      <c r="B900" s="5">
        <f>IF(COUNTIF($A$2:A900, A900) = 1, 1, 0)</f>
        <v>0</v>
      </c>
      <c r="C900" s="5" t="s">
        <v>1971</v>
      </c>
      <c r="D900" s="5" t="s">
        <v>123</v>
      </c>
      <c r="E900" s="6">
        <v>0.06</v>
      </c>
      <c r="F900" s="6" t="str">
        <f>IF(Table_1[[#This Row],[Discount]] &gt; 0, "After Discount", " No Discount")</f>
        <v>After Discount</v>
      </c>
      <c r="G900" s="6">
        <v>40.99</v>
      </c>
      <c r="H900" s="6">
        <v>17.48</v>
      </c>
      <c r="I900" s="5" t="s">
        <v>9</v>
      </c>
      <c r="J900" s="5" t="s">
        <v>8</v>
      </c>
      <c r="K900" s="5" t="s">
        <v>24</v>
      </c>
      <c r="L900" s="5" t="s">
        <v>38</v>
      </c>
      <c r="M900" s="5" t="s">
        <v>5</v>
      </c>
      <c r="N900" s="5" t="s">
        <v>1508</v>
      </c>
      <c r="O900" s="6">
        <v>0.36</v>
      </c>
      <c r="P900" s="5" t="s">
        <v>3</v>
      </c>
      <c r="Q900" s="5" t="s">
        <v>70</v>
      </c>
      <c r="R900" s="5" t="s">
        <v>160</v>
      </c>
      <c r="S900" s="5" t="s">
        <v>1970</v>
      </c>
      <c r="T900" s="5">
        <v>48823</v>
      </c>
      <c r="U900" s="8">
        <v>42086</v>
      </c>
      <c r="V900" s="29" t="str">
        <f>TEXT(Table_1[[#This Row],[Order Date]], "DDD")</f>
        <v>Mon</v>
      </c>
      <c r="W900" s="8">
        <v>42088</v>
      </c>
      <c r="X900" s="7">
        <f>Table_1[[#This Row],[Ship Date]]-Table_1[[#This Row],[Order Date]]</f>
        <v>2</v>
      </c>
      <c r="Y900" s="15">
        <v>214.23</v>
      </c>
      <c r="Z900" s="5">
        <v>14</v>
      </c>
      <c r="AA900" s="15">
        <v>585.08000000000004</v>
      </c>
      <c r="AB900" s="5">
        <v>89041</v>
      </c>
      <c r="AC900" s="5">
        <f>IF(COUNTIF($AB$2:AB900, AB900) = 1, 1, 0)</f>
        <v>1</v>
      </c>
      <c r="AD900" s="15">
        <f>'Formated Data'!$G900-'Formated Data'!$E900</f>
        <v>40.93</v>
      </c>
      <c r="AE900" s="5" t="str" cm="1">
        <f t="array" ref="AE900">_xlfn.IFS('Formated Data'!$Q900="Central","Chris",'Formated Data'!$Q900="East","Erin",'Formated Data'!$Q900="South","Sam",'Formated Data'!$Q900="West","William")</f>
        <v>Chris</v>
      </c>
    </row>
    <row r="901" spans="1:31" ht="15.75" customHeight="1" x14ac:dyDescent="0.45">
      <c r="A901" s="5">
        <v>2618</v>
      </c>
      <c r="B901" s="5">
        <f>IF(COUNTIF($A$2:A901, A901) = 1, 1, 0)</f>
        <v>0</v>
      </c>
      <c r="C901" s="5" t="s">
        <v>1967</v>
      </c>
      <c r="D901" s="5" t="s">
        <v>123</v>
      </c>
      <c r="E901" s="6">
        <v>0.1</v>
      </c>
      <c r="F901" s="6" t="str">
        <f>IF(Table_1[[#This Row],[Discount]] &gt; 0, "After Discount", " No Discount")</f>
        <v>After Discount</v>
      </c>
      <c r="G901" s="6">
        <v>20.27</v>
      </c>
      <c r="H901" s="6">
        <v>3.99</v>
      </c>
      <c r="I901" s="5" t="s">
        <v>9</v>
      </c>
      <c r="J901" s="5" t="s">
        <v>39</v>
      </c>
      <c r="K901" s="5" t="s">
        <v>24</v>
      </c>
      <c r="L901" s="5" t="s">
        <v>45</v>
      </c>
      <c r="M901" s="5" t="s">
        <v>5</v>
      </c>
      <c r="N901" s="5" t="s">
        <v>861</v>
      </c>
      <c r="O901" s="6">
        <v>0.56999999999999995</v>
      </c>
      <c r="P901" s="5" t="s">
        <v>3</v>
      </c>
      <c r="Q901" s="5" t="s">
        <v>2</v>
      </c>
      <c r="R901" s="5" t="s">
        <v>1</v>
      </c>
      <c r="S901" s="5" t="s">
        <v>302</v>
      </c>
      <c r="T901" s="5">
        <v>10004</v>
      </c>
      <c r="U901" s="8">
        <v>42086</v>
      </c>
      <c r="V901" s="29" t="str">
        <f>TEXT(Table_1[[#This Row],[Order Date]], "DDD")</f>
        <v>Mon</v>
      </c>
      <c r="W901" s="8">
        <v>42087</v>
      </c>
      <c r="X901" s="7">
        <f>Table_1[[#This Row],[Ship Date]]-Table_1[[#This Row],[Order Date]]</f>
        <v>1</v>
      </c>
      <c r="Y901" s="15">
        <v>84.05</v>
      </c>
      <c r="Z901" s="5">
        <v>53</v>
      </c>
      <c r="AA901" s="15">
        <v>1051.52</v>
      </c>
      <c r="AB901" s="5">
        <v>53153</v>
      </c>
      <c r="AC901" s="5">
        <f>IF(COUNTIF($AB$2:AB901, AB901) = 1, 1, 0)</f>
        <v>1</v>
      </c>
      <c r="AD901" s="15">
        <f>'Formated Data'!$G901-'Formated Data'!$E901</f>
        <v>20.169999999999998</v>
      </c>
      <c r="AE901" s="5" t="str" cm="1">
        <f t="array" ref="AE901">_xlfn.IFS('Formated Data'!$Q901="Central","Chris",'Formated Data'!$Q901="East","Erin",'Formated Data'!$Q901="South","Sam",'Formated Data'!$Q901="West","William")</f>
        <v>Erin</v>
      </c>
    </row>
    <row r="902" spans="1:31" ht="15.75" customHeight="1" x14ac:dyDescent="0.45">
      <c r="A902" s="5">
        <v>2620</v>
      </c>
      <c r="B902" s="5">
        <f>IF(COUNTIF($A$2:A902, A902) = 1, 1, 0)</f>
        <v>1</v>
      </c>
      <c r="C902" s="5" t="s">
        <v>1969</v>
      </c>
      <c r="D902" s="5" t="s">
        <v>123</v>
      </c>
      <c r="E902" s="6">
        <v>0.1</v>
      </c>
      <c r="F902" s="6" t="str">
        <f>IF(Table_1[[#This Row],[Discount]] &gt; 0, "After Discount", " No Discount")</f>
        <v>After Discount</v>
      </c>
      <c r="G902" s="6">
        <v>20.27</v>
      </c>
      <c r="H902" s="6">
        <v>3.99</v>
      </c>
      <c r="I902" s="5" t="s">
        <v>9</v>
      </c>
      <c r="J902" s="5" t="s">
        <v>39</v>
      </c>
      <c r="K902" s="5" t="s">
        <v>24</v>
      </c>
      <c r="L902" s="5" t="s">
        <v>45</v>
      </c>
      <c r="M902" s="5" t="s">
        <v>5</v>
      </c>
      <c r="N902" s="5" t="s">
        <v>861</v>
      </c>
      <c r="O902" s="6">
        <v>0.56999999999999995</v>
      </c>
      <c r="P902" s="5" t="s">
        <v>3</v>
      </c>
      <c r="Q902" s="5" t="s">
        <v>21</v>
      </c>
      <c r="R902" s="5" t="s">
        <v>91</v>
      </c>
      <c r="S902" s="5" t="s">
        <v>1968</v>
      </c>
      <c r="T902" s="5">
        <v>38134</v>
      </c>
      <c r="U902" s="8">
        <v>42086</v>
      </c>
      <c r="V902" s="29" t="str">
        <f>TEXT(Table_1[[#This Row],[Order Date]], "DDD")</f>
        <v>Mon</v>
      </c>
      <c r="W902" s="8">
        <v>42087</v>
      </c>
      <c r="X902" s="7">
        <f>Table_1[[#This Row],[Ship Date]]-Table_1[[#This Row],[Order Date]]</f>
        <v>1</v>
      </c>
      <c r="Y902" s="15">
        <v>381.61799999999999</v>
      </c>
      <c r="Z902" s="5">
        <v>13</v>
      </c>
      <c r="AA902" s="15">
        <v>257.92</v>
      </c>
      <c r="AB902" s="5">
        <v>88017</v>
      </c>
      <c r="AC902" s="5">
        <f>IF(COUNTIF($AB$2:AB902, AB902) = 1, 1, 0)</f>
        <v>1</v>
      </c>
      <c r="AD902" s="15">
        <f>'Formated Data'!$G902-'Formated Data'!$E902</f>
        <v>20.169999999999998</v>
      </c>
      <c r="AE902" s="5" t="str" cm="1">
        <f t="array" ref="AE902">_xlfn.IFS('Formated Data'!$Q902="Central","Chris",'Formated Data'!$Q902="East","Erin",'Formated Data'!$Q902="South","Sam",'Formated Data'!$Q902="West","William")</f>
        <v>Sam</v>
      </c>
    </row>
    <row r="903" spans="1:31" ht="15.75" customHeight="1" x14ac:dyDescent="0.45">
      <c r="A903" s="5">
        <v>2618</v>
      </c>
      <c r="B903" s="5">
        <f>IF(COUNTIF($A$2:A903, A903) = 1, 1, 0)</f>
        <v>0</v>
      </c>
      <c r="C903" s="5" t="s">
        <v>1967</v>
      </c>
      <c r="D903" s="5" t="s">
        <v>56</v>
      </c>
      <c r="E903" s="6">
        <v>0.05</v>
      </c>
      <c r="F903" s="6" t="str">
        <f>IF(Table_1[[#This Row],[Discount]] &gt; 0, "After Discount", " No Discount")</f>
        <v>After Discount</v>
      </c>
      <c r="G903" s="6">
        <v>4.84</v>
      </c>
      <c r="H903" s="6">
        <v>0.71</v>
      </c>
      <c r="I903" s="5" t="s">
        <v>17</v>
      </c>
      <c r="J903" s="5" t="s">
        <v>39</v>
      </c>
      <c r="K903" s="5" t="s">
        <v>24</v>
      </c>
      <c r="L903" s="5" t="s">
        <v>79</v>
      </c>
      <c r="M903" s="5" t="s">
        <v>37</v>
      </c>
      <c r="N903" s="5" t="s">
        <v>1732</v>
      </c>
      <c r="O903" s="6">
        <v>0.52</v>
      </c>
      <c r="P903" s="5" t="s">
        <v>3</v>
      </c>
      <c r="Q903" s="5" t="s">
        <v>2</v>
      </c>
      <c r="R903" s="5" t="s">
        <v>1</v>
      </c>
      <c r="S903" s="5" t="s">
        <v>302</v>
      </c>
      <c r="T903" s="5">
        <v>10004</v>
      </c>
      <c r="U903" s="8">
        <v>42086</v>
      </c>
      <c r="V903" s="29" t="str">
        <f>TEXT(Table_1[[#This Row],[Order Date]], "DDD")</f>
        <v>Mon</v>
      </c>
      <c r="W903" s="8">
        <v>42086</v>
      </c>
      <c r="X903" s="7">
        <f>Table_1[[#This Row],[Ship Date]]-Table_1[[#This Row],[Order Date]]</f>
        <v>0</v>
      </c>
      <c r="Y903" s="15">
        <v>29.17</v>
      </c>
      <c r="Z903" s="5">
        <v>20</v>
      </c>
      <c r="AA903" s="15">
        <v>103.39</v>
      </c>
      <c r="AB903" s="5">
        <v>34017</v>
      </c>
      <c r="AC903" s="5">
        <f>IF(COUNTIF($AB$2:AB903, AB903) = 1, 1, 0)</f>
        <v>1</v>
      </c>
      <c r="AD903" s="15">
        <f>'Formated Data'!$G903-'Formated Data'!$E903</f>
        <v>4.79</v>
      </c>
      <c r="AE903" s="5" t="str" cm="1">
        <f t="array" ref="AE903">_xlfn.IFS('Formated Data'!$Q903="Central","Chris",'Formated Data'!$Q903="East","Erin",'Formated Data'!$Q903="South","Sam",'Formated Data'!$Q903="West","William")</f>
        <v>Erin</v>
      </c>
    </row>
    <row r="904" spans="1:31" ht="15.75" customHeight="1" x14ac:dyDescent="0.45">
      <c r="A904" s="5">
        <v>2618</v>
      </c>
      <c r="B904" s="5">
        <f>IF(COUNTIF($A$2:A904, A904) = 1, 1, 0)</f>
        <v>0</v>
      </c>
      <c r="C904" s="5" t="s">
        <v>1967</v>
      </c>
      <c r="D904" s="5" t="s">
        <v>56</v>
      </c>
      <c r="E904" s="6">
        <v>0.01</v>
      </c>
      <c r="F904" s="6" t="str">
        <f>IF(Table_1[[#This Row],[Discount]] &gt; 0, "After Discount", " No Discount")</f>
        <v>After Discount</v>
      </c>
      <c r="G904" s="6">
        <v>14.98</v>
      </c>
      <c r="H904" s="6">
        <v>7.69</v>
      </c>
      <c r="I904" s="5" t="s">
        <v>9</v>
      </c>
      <c r="J904" s="5" t="s">
        <v>39</v>
      </c>
      <c r="K904" s="5" t="s">
        <v>24</v>
      </c>
      <c r="L904" s="5" t="s">
        <v>23</v>
      </c>
      <c r="M904" s="5" t="s">
        <v>5</v>
      </c>
      <c r="N904" s="5" t="s">
        <v>1966</v>
      </c>
      <c r="O904" s="6">
        <v>0.56999999999999995</v>
      </c>
      <c r="P904" s="5" t="s">
        <v>3</v>
      </c>
      <c r="Q904" s="5" t="s">
        <v>2</v>
      </c>
      <c r="R904" s="5" t="s">
        <v>1</v>
      </c>
      <c r="S904" s="5" t="s">
        <v>302</v>
      </c>
      <c r="T904" s="5">
        <v>10004</v>
      </c>
      <c r="U904" s="8">
        <v>42086</v>
      </c>
      <c r="V904" s="29" t="str">
        <f>TEXT(Table_1[[#This Row],[Order Date]], "DDD")</f>
        <v>Mon</v>
      </c>
      <c r="W904" s="8">
        <v>42088</v>
      </c>
      <c r="X904" s="7">
        <f>Table_1[[#This Row],[Ship Date]]-Table_1[[#This Row],[Order Date]]</f>
        <v>2</v>
      </c>
      <c r="Y904" s="15">
        <v>-48.97</v>
      </c>
      <c r="Z904" s="5">
        <v>28</v>
      </c>
      <c r="AA904" s="15">
        <v>435.39</v>
      </c>
      <c r="AB904" s="5">
        <v>34017</v>
      </c>
      <c r="AC904" s="5">
        <f>IF(COUNTIF($AB$2:AB904, AB904) = 1, 1, 0)</f>
        <v>0</v>
      </c>
      <c r="AD904" s="15">
        <f>'Formated Data'!$G904-'Formated Data'!$E904</f>
        <v>14.97</v>
      </c>
      <c r="AE904" s="5" t="str" cm="1">
        <f t="array" ref="AE904">_xlfn.IFS('Formated Data'!$Q904="Central","Chris",'Formated Data'!$Q904="East","Erin",'Formated Data'!$Q904="South","Sam",'Formated Data'!$Q904="West","William")</f>
        <v>Erin</v>
      </c>
    </row>
    <row r="905" spans="1:31" ht="15.75" customHeight="1" x14ac:dyDescent="0.45">
      <c r="A905" s="5">
        <v>2619</v>
      </c>
      <c r="B905" s="5">
        <f>IF(COUNTIF($A$2:A905, A905) = 1, 1, 0)</f>
        <v>0</v>
      </c>
      <c r="C905" s="5" t="s">
        <v>1965</v>
      </c>
      <c r="D905" s="5" t="s">
        <v>56</v>
      </c>
      <c r="E905" s="6">
        <v>0.05</v>
      </c>
      <c r="F905" s="6" t="str">
        <f>IF(Table_1[[#This Row],[Discount]] &gt; 0, "After Discount", " No Discount")</f>
        <v>After Discount</v>
      </c>
      <c r="G905" s="6">
        <v>4.84</v>
      </c>
      <c r="H905" s="6">
        <v>0.71</v>
      </c>
      <c r="I905" s="5" t="s">
        <v>17</v>
      </c>
      <c r="J905" s="5" t="s">
        <v>39</v>
      </c>
      <c r="K905" s="5" t="s">
        <v>24</v>
      </c>
      <c r="L905" s="5" t="s">
        <v>79</v>
      </c>
      <c r="M905" s="5" t="s">
        <v>37</v>
      </c>
      <c r="N905" s="5" t="s">
        <v>1732</v>
      </c>
      <c r="O905" s="6">
        <v>0.52</v>
      </c>
      <c r="P905" s="5" t="s">
        <v>3</v>
      </c>
      <c r="Q905" s="5" t="s">
        <v>70</v>
      </c>
      <c r="R905" s="5" t="s">
        <v>132</v>
      </c>
      <c r="S905" s="5" t="s">
        <v>1964</v>
      </c>
      <c r="T905" s="5">
        <v>57103</v>
      </c>
      <c r="U905" s="8">
        <v>42086</v>
      </c>
      <c r="V905" s="29" t="str">
        <f>TEXT(Table_1[[#This Row],[Order Date]], "DDD")</f>
        <v>Mon</v>
      </c>
      <c r="W905" s="8">
        <v>42086</v>
      </c>
      <c r="X905" s="7">
        <f>Table_1[[#This Row],[Ship Date]]-Table_1[[#This Row],[Order Date]]</f>
        <v>0</v>
      </c>
      <c r="Y905" s="15">
        <v>17.836500000000001</v>
      </c>
      <c r="Z905" s="5">
        <v>5</v>
      </c>
      <c r="AA905" s="15">
        <v>25.85</v>
      </c>
      <c r="AB905" s="5">
        <v>88014</v>
      </c>
      <c r="AC905" s="5">
        <f>IF(COUNTIF($AB$2:AB905, AB905) = 1, 1, 0)</f>
        <v>1</v>
      </c>
      <c r="AD905" s="15">
        <f>'Formated Data'!$G905-'Formated Data'!$E905</f>
        <v>4.79</v>
      </c>
      <c r="AE905" s="5" t="str" cm="1">
        <f t="array" ref="AE905">_xlfn.IFS('Formated Data'!$Q905="Central","Chris",'Formated Data'!$Q905="East","Erin",'Formated Data'!$Q905="South","Sam",'Formated Data'!$Q905="West","William")</f>
        <v>Chris</v>
      </c>
    </row>
    <row r="906" spans="1:31" ht="15.75" customHeight="1" x14ac:dyDescent="0.45">
      <c r="A906" s="5">
        <v>2958</v>
      </c>
      <c r="B906" s="5">
        <f>IF(COUNTIF($A$2:A906, A906) = 1, 1, 0)</f>
        <v>1</v>
      </c>
      <c r="C906" s="5" t="s">
        <v>1963</v>
      </c>
      <c r="D906" s="5" t="s">
        <v>30</v>
      </c>
      <c r="E906" s="6">
        <v>0.06</v>
      </c>
      <c r="F906" s="6" t="str">
        <f>IF(Table_1[[#This Row],[Discount]] &gt; 0, "After Discount", " No Discount")</f>
        <v>After Discount</v>
      </c>
      <c r="G906" s="6">
        <v>20.99</v>
      </c>
      <c r="H906" s="6">
        <v>0.99</v>
      </c>
      <c r="I906" s="5" t="s">
        <v>9</v>
      </c>
      <c r="J906" s="5" t="s">
        <v>39</v>
      </c>
      <c r="K906" s="5" t="s">
        <v>7</v>
      </c>
      <c r="L906" s="5" t="s">
        <v>6</v>
      </c>
      <c r="M906" s="5" t="s">
        <v>37</v>
      </c>
      <c r="N906" s="5" t="s">
        <v>1962</v>
      </c>
      <c r="O906" s="6">
        <v>0.37</v>
      </c>
      <c r="P906" s="5" t="s">
        <v>3</v>
      </c>
      <c r="Q906" s="5" t="s">
        <v>70</v>
      </c>
      <c r="R906" s="5" t="s">
        <v>147</v>
      </c>
      <c r="S906" s="5" t="s">
        <v>1961</v>
      </c>
      <c r="T906" s="5">
        <v>54956</v>
      </c>
      <c r="U906" s="8">
        <v>42086</v>
      </c>
      <c r="V906" s="29" t="str">
        <f>TEXT(Table_1[[#This Row],[Order Date]], "DDD")</f>
        <v>Mon</v>
      </c>
      <c r="W906" s="8">
        <v>42091</v>
      </c>
      <c r="X906" s="7">
        <f>Table_1[[#This Row],[Ship Date]]-Table_1[[#This Row],[Order Date]]</f>
        <v>5</v>
      </c>
      <c r="Y906" s="15">
        <v>224.9607</v>
      </c>
      <c r="Z906" s="5">
        <v>18</v>
      </c>
      <c r="AA906" s="15">
        <v>326.02999999999997</v>
      </c>
      <c r="AB906" s="5">
        <v>90265</v>
      </c>
      <c r="AC906" s="5">
        <f>IF(COUNTIF($AB$2:AB906, AB906) = 1, 1, 0)</f>
        <v>1</v>
      </c>
      <c r="AD906" s="15">
        <f>'Formated Data'!$G906-'Formated Data'!$E906</f>
        <v>20.93</v>
      </c>
      <c r="AE906" s="5" t="str" cm="1">
        <f t="array" ref="AE906">_xlfn.IFS('Formated Data'!$Q906="Central","Chris",'Formated Data'!$Q906="East","Erin",'Formated Data'!$Q906="South","Sam",'Formated Data'!$Q906="West","William")</f>
        <v>Chris</v>
      </c>
    </row>
    <row r="907" spans="1:31" ht="15.75" customHeight="1" x14ac:dyDescent="0.45">
      <c r="A907" s="5">
        <v>1368</v>
      </c>
      <c r="B907" s="5">
        <f>IF(COUNTIF($A$2:A907, A907) = 1, 1, 0)</f>
        <v>1</v>
      </c>
      <c r="C907" s="5" t="s">
        <v>1960</v>
      </c>
      <c r="D907" s="5" t="s">
        <v>72</v>
      </c>
      <c r="E907" s="6">
        <v>0.09</v>
      </c>
      <c r="F907" s="6" t="str">
        <f>IF(Table_1[[#This Row],[Discount]] &gt; 0, "After Discount", " No Discount")</f>
        <v>After Discount</v>
      </c>
      <c r="G907" s="6">
        <v>4.55</v>
      </c>
      <c r="H907" s="6">
        <v>1.49</v>
      </c>
      <c r="I907" s="5" t="s">
        <v>9</v>
      </c>
      <c r="J907" s="5" t="s">
        <v>8</v>
      </c>
      <c r="K907" s="5" t="s">
        <v>24</v>
      </c>
      <c r="L907" s="5" t="s">
        <v>106</v>
      </c>
      <c r="M907" s="5" t="s">
        <v>5</v>
      </c>
      <c r="N907" s="5" t="s">
        <v>1344</v>
      </c>
      <c r="O907" s="6">
        <v>0.35</v>
      </c>
      <c r="P907" s="5" t="s">
        <v>3</v>
      </c>
      <c r="Q907" s="5" t="s">
        <v>70</v>
      </c>
      <c r="R907" s="5" t="s">
        <v>69</v>
      </c>
      <c r="S907" s="5" t="s">
        <v>1959</v>
      </c>
      <c r="T907" s="5">
        <v>75901</v>
      </c>
      <c r="U907" s="8">
        <v>42086</v>
      </c>
      <c r="V907" s="29" t="str">
        <f>TEXT(Table_1[[#This Row],[Order Date]], "DDD")</f>
        <v>Mon</v>
      </c>
      <c r="W907" s="8">
        <v>42088</v>
      </c>
      <c r="X907" s="7">
        <f>Table_1[[#This Row],[Ship Date]]-Table_1[[#This Row],[Order Date]]</f>
        <v>2</v>
      </c>
      <c r="Y907" s="15">
        <v>16.898</v>
      </c>
      <c r="Z907" s="5">
        <v>6</v>
      </c>
      <c r="AA907" s="15">
        <v>25.45</v>
      </c>
      <c r="AB907" s="5">
        <v>90514</v>
      </c>
      <c r="AC907" s="5">
        <f>IF(COUNTIF($AB$2:AB907, AB907) = 1, 1, 0)</f>
        <v>1</v>
      </c>
      <c r="AD907" s="15">
        <f>'Formated Data'!$G907-'Formated Data'!$E907</f>
        <v>4.46</v>
      </c>
      <c r="AE907" s="5" t="str" cm="1">
        <f t="array" ref="AE907">_xlfn.IFS('Formated Data'!$Q907="Central","Chris",'Formated Data'!$Q907="East","Erin",'Formated Data'!$Q907="South","Sam",'Formated Data'!$Q907="West","William")</f>
        <v>Chris</v>
      </c>
    </row>
    <row r="908" spans="1:31" ht="15.75" customHeight="1" x14ac:dyDescent="0.45">
      <c r="A908" s="5">
        <v>1369</v>
      </c>
      <c r="B908" s="5">
        <f>IF(COUNTIF($A$2:A908, A908) = 1, 1, 0)</f>
        <v>1</v>
      </c>
      <c r="C908" s="5" t="s">
        <v>1958</v>
      </c>
      <c r="D908" s="5" t="s">
        <v>72</v>
      </c>
      <c r="E908" s="6">
        <v>7.0000000000000007E-2</v>
      </c>
      <c r="F908" s="6" t="str">
        <f>IF(Table_1[[#This Row],[Discount]] &gt; 0, "After Discount", " No Discount")</f>
        <v>After Discount</v>
      </c>
      <c r="G908" s="6">
        <v>9.7799999999999994</v>
      </c>
      <c r="H908" s="6">
        <v>5.76</v>
      </c>
      <c r="I908" s="5" t="s">
        <v>17</v>
      </c>
      <c r="J908" s="5" t="s">
        <v>8</v>
      </c>
      <c r="K908" s="5" t="s">
        <v>24</v>
      </c>
      <c r="L908" s="5" t="s">
        <v>181</v>
      </c>
      <c r="M908" s="5" t="s">
        <v>5</v>
      </c>
      <c r="N908" s="5" t="s">
        <v>701</v>
      </c>
      <c r="O908" s="6">
        <v>0.35</v>
      </c>
      <c r="P908" s="5" t="s">
        <v>3</v>
      </c>
      <c r="Q908" s="5" t="s">
        <v>70</v>
      </c>
      <c r="R908" s="5" t="s">
        <v>69</v>
      </c>
      <c r="S908" s="5" t="s">
        <v>1618</v>
      </c>
      <c r="T908" s="5">
        <v>76063</v>
      </c>
      <c r="U908" s="8">
        <v>42086</v>
      </c>
      <c r="V908" s="29" t="str">
        <f>TEXT(Table_1[[#This Row],[Order Date]], "DDD")</f>
        <v>Mon</v>
      </c>
      <c r="W908" s="8">
        <v>42088</v>
      </c>
      <c r="X908" s="7">
        <f>Table_1[[#This Row],[Ship Date]]-Table_1[[#This Row],[Order Date]]</f>
        <v>2</v>
      </c>
      <c r="Y908" s="15">
        <v>20.14</v>
      </c>
      <c r="Z908" s="5">
        <v>11</v>
      </c>
      <c r="AA908" s="15">
        <v>110.72</v>
      </c>
      <c r="AB908" s="5">
        <v>90514</v>
      </c>
      <c r="AC908" s="5">
        <f>IF(COUNTIF($AB$2:AB908, AB908) = 1, 1, 0)</f>
        <v>0</v>
      </c>
      <c r="AD908" s="15">
        <f>'Formated Data'!$G908-'Formated Data'!$E908</f>
        <v>9.7099999999999991</v>
      </c>
      <c r="AE908" s="5" t="str" cm="1">
        <f t="array" ref="AE908">_xlfn.IFS('Formated Data'!$Q908="Central","Chris",'Formated Data'!$Q908="East","Erin",'Formated Data'!$Q908="South","Sam",'Formated Data'!$Q908="West","William")</f>
        <v>Chris</v>
      </c>
    </row>
    <row r="909" spans="1:31" ht="15.75" customHeight="1" x14ac:dyDescent="0.45">
      <c r="A909" s="5">
        <v>2395</v>
      </c>
      <c r="B909" s="5">
        <f>IF(COUNTIF($A$2:A909, A909) = 1, 1, 0)</f>
        <v>1</v>
      </c>
      <c r="C909" s="5" t="s">
        <v>1957</v>
      </c>
      <c r="D909" s="5" t="s">
        <v>10</v>
      </c>
      <c r="E909" s="6">
        <v>0.04</v>
      </c>
      <c r="F909" s="6" t="str">
        <f>IF(Table_1[[#This Row],[Discount]] &gt; 0, "After Discount", " No Discount")</f>
        <v>After Discount</v>
      </c>
      <c r="G909" s="6">
        <v>60.97</v>
      </c>
      <c r="H909" s="6">
        <v>4.5</v>
      </c>
      <c r="I909" s="5" t="s">
        <v>9</v>
      </c>
      <c r="J909" s="5" t="s">
        <v>39</v>
      </c>
      <c r="K909" s="5" t="s">
        <v>24</v>
      </c>
      <c r="L909" s="5" t="s">
        <v>45</v>
      </c>
      <c r="M909" s="5" t="s">
        <v>5</v>
      </c>
      <c r="N909" s="5" t="s">
        <v>797</v>
      </c>
      <c r="O909" s="6">
        <v>0.56000000000000005</v>
      </c>
      <c r="P909" s="5" t="s">
        <v>3</v>
      </c>
      <c r="Q909" s="5" t="s">
        <v>21</v>
      </c>
      <c r="R909" s="5" t="s">
        <v>291</v>
      </c>
      <c r="S909" s="5" t="s">
        <v>1956</v>
      </c>
      <c r="T909" s="5">
        <v>31401</v>
      </c>
      <c r="U909" s="8">
        <v>42086</v>
      </c>
      <c r="V909" s="29" t="str">
        <f>TEXT(Table_1[[#This Row],[Order Date]], "DDD")</f>
        <v>Mon</v>
      </c>
      <c r="W909" s="8">
        <v>42087</v>
      </c>
      <c r="X909" s="7">
        <f>Table_1[[#This Row],[Ship Date]]-Table_1[[#This Row],[Order Date]]</f>
        <v>1</v>
      </c>
      <c r="Y909" s="15">
        <v>79.423199999999994</v>
      </c>
      <c r="Z909" s="5">
        <v>15</v>
      </c>
      <c r="AA909" s="15">
        <v>904.31</v>
      </c>
      <c r="AB909" s="5">
        <v>86952</v>
      </c>
      <c r="AC909" s="5">
        <f>IF(COUNTIF($AB$2:AB909, AB909) = 1, 1, 0)</f>
        <v>1</v>
      </c>
      <c r="AD909" s="15">
        <f>'Formated Data'!$G909-'Formated Data'!$E909</f>
        <v>60.93</v>
      </c>
      <c r="AE909" s="5" t="str" cm="1">
        <f t="array" ref="AE909">_xlfn.IFS('Formated Data'!$Q909="Central","Chris",'Formated Data'!$Q909="East","Erin",'Formated Data'!$Q909="South","Sam",'Formated Data'!$Q909="West","William")</f>
        <v>Sam</v>
      </c>
    </row>
    <row r="910" spans="1:31" ht="15.75" customHeight="1" x14ac:dyDescent="0.45">
      <c r="A910" s="5">
        <v>3381</v>
      </c>
      <c r="B910" s="5">
        <f>IF(COUNTIF($A$2:A910, A910) = 1, 1, 0)</f>
        <v>1</v>
      </c>
      <c r="C910" s="5" t="s">
        <v>1384</v>
      </c>
      <c r="D910" s="5" t="s">
        <v>10</v>
      </c>
      <c r="E910" s="6">
        <v>0.05</v>
      </c>
      <c r="F910" s="6" t="str">
        <f>IF(Table_1[[#This Row],[Discount]] &gt; 0, "After Discount", " No Discount")</f>
        <v>After Discount</v>
      </c>
      <c r="G910" s="6">
        <v>11.97</v>
      </c>
      <c r="H910" s="6">
        <v>5.81</v>
      </c>
      <c r="I910" s="5" t="s">
        <v>9</v>
      </c>
      <c r="J910" s="5" t="s">
        <v>39</v>
      </c>
      <c r="K910" s="5" t="s">
        <v>24</v>
      </c>
      <c r="L910" s="5" t="s">
        <v>79</v>
      </c>
      <c r="M910" s="5" t="s">
        <v>50</v>
      </c>
      <c r="N910" s="5" t="s">
        <v>1864</v>
      </c>
      <c r="O910" s="6">
        <v>0.6</v>
      </c>
      <c r="P910" s="5" t="s">
        <v>3</v>
      </c>
      <c r="Q910" s="5" t="s">
        <v>21</v>
      </c>
      <c r="R910" s="5" t="s">
        <v>291</v>
      </c>
      <c r="S910" s="5" t="s">
        <v>1383</v>
      </c>
      <c r="T910" s="5">
        <v>31204</v>
      </c>
      <c r="U910" s="8">
        <v>42086</v>
      </c>
      <c r="V910" s="29" t="str">
        <f>TEXT(Table_1[[#This Row],[Order Date]], "DDD")</f>
        <v>Mon</v>
      </c>
      <c r="W910" s="8">
        <v>42088</v>
      </c>
      <c r="X910" s="7">
        <f>Table_1[[#This Row],[Ship Date]]-Table_1[[#This Row],[Order Date]]</f>
        <v>2</v>
      </c>
      <c r="Y910" s="15">
        <v>349.05930000000001</v>
      </c>
      <c r="Z910" s="5">
        <v>2</v>
      </c>
      <c r="AA910" s="15">
        <v>25.31</v>
      </c>
      <c r="AB910" s="5">
        <v>88836</v>
      </c>
      <c r="AC910" s="5">
        <f>IF(COUNTIF($AB$2:AB910, AB910) = 1, 1, 0)</f>
        <v>1</v>
      </c>
      <c r="AD910" s="15">
        <f>'Formated Data'!$G910-'Formated Data'!$E910</f>
        <v>11.92</v>
      </c>
      <c r="AE910" s="5" t="str" cm="1">
        <f t="array" ref="AE910">_xlfn.IFS('Formated Data'!$Q910="Central","Chris",'Formated Data'!$Q910="East","Erin",'Formated Data'!$Q910="South","Sam",'Formated Data'!$Q910="West","William")</f>
        <v>Sam</v>
      </c>
    </row>
    <row r="911" spans="1:31" ht="15.75" customHeight="1" x14ac:dyDescent="0.45">
      <c r="A911" s="5">
        <v>618</v>
      </c>
      <c r="B911" s="5">
        <f>IF(COUNTIF($A$2:A911, A911) = 1, 1, 0)</f>
        <v>1</v>
      </c>
      <c r="C911" s="5" t="s">
        <v>1375</v>
      </c>
      <c r="D911" s="5" t="s">
        <v>123</v>
      </c>
      <c r="E911" s="6">
        <v>0.06</v>
      </c>
      <c r="F911" s="6" t="str">
        <f>IF(Table_1[[#This Row],[Discount]] &gt; 0, "After Discount", " No Discount")</f>
        <v>After Discount</v>
      </c>
      <c r="G911" s="6">
        <v>17.98</v>
      </c>
      <c r="H911" s="6">
        <v>4</v>
      </c>
      <c r="I911" s="5" t="s">
        <v>9</v>
      </c>
      <c r="J911" s="5" t="s">
        <v>8</v>
      </c>
      <c r="K911" s="5" t="s">
        <v>7</v>
      </c>
      <c r="L911" s="5" t="s">
        <v>15</v>
      </c>
      <c r="M911" s="5" t="s">
        <v>5</v>
      </c>
      <c r="N911" s="5" t="s">
        <v>1293</v>
      </c>
      <c r="O911" s="6">
        <v>0.79</v>
      </c>
      <c r="P911" s="5" t="s">
        <v>3</v>
      </c>
      <c r="Q911" s="5" t="s">
        <v>48</v>
      </c>
      <c r="R911" s="5" t="s">
        <v>296</v>
      </c>
      <c r="S911" s="5" t="s">
        <v>1373</v>
      </c>
      <c r="T911" s="5">
        <v>81007</v>
      </c>
      <c r="U911" s="8">
        <v>42087</v>
      </c>
      <c r="V911" s="29" t="str">
        <f>TEXT(Table_1[[#This Row],[Order Date]], "DDD")</f>
        <v>Tue</v>
      </c>
      <c r="W911" s="8">
        <v>42088</v>
      </c>
      <c r="X911" s="7">
        <f>Table_1[[#This Row],[Ship Date]]-Table_1[[#This Row],[Order Date]]</f>
        <v>1</v>
      </c>
      <c r="Y911" s="15">
        <v>-78.13</v>
      </c>
      <c r="Z911" s="5">
        <v>4</v>
      </c>
      <c r="AA911" s="15">
        <v>70.06</v>
      </c>
      <c r="AB911" s="5">
        <v>88197</v>
      </c>
      <c r="AC911" s="5">
        <f>IF(COUNTIF($AB$2:AB911, AB911) = 1, 1, 0)</f>
        <v>1</v>
      </c>
      <c r="AD911" s="15">
        <f>'Formated Data'!$G911-'Formated Data'!$E911</f>
        <v>17.920000000000002</v>
      </c>
      <c r="AE911" s="5" t="str" cm="1">
        <f t="array" ref="AE911">_xlfn.IFS('Formated Data'!$Q911="Central","Chris",'Formated Data'!$Q911="East","Erin",'Formated Data'!$Q911="South","Sam",'Formated Data'!$Q911="West","William")</f>
        <v>William</v>
      </c>
    </row>
    <row r="912" spans="1:31" ht="15.75" customHeight="1" x14ac:dyDescent="0.45">
      <c r="A912" s="5">
        <v>3309</v>
      </c>
      <c r="B912" s="5">
        <f>IF(COUNTIF($A$2:A912, A912) = 1, 1, 0)</f>
        <v>1</v>
      </c>
      <c r="C912" s="5" t="s">
        <v>1955</v>
      </c>
      <c r="D912" s="5" t="s">
        <v>123</v>
      </c>
      <c r="E912" s="6">
        <v>0.1</v>
      </c>
      <c r="F912" s="6" t="str">
        <f>IF(Table_1[[#This Row],[Discount]] &gt; 0, "After Discount", " No Discount")</f>
        <v>After Discount</v>
      </c>
      <c r="G912" s="6">
        <v>6.64</v>
      </c>
      <c r="H912" s="6">
        <v>54.95</v>
      </c>
      <c r="I912" s="5" t="s">
        <v>9</v>
      </c>
      <c r="J912" s="5" t="s">
        <v>51</v>
      </c>
      <c r="K912" s="5" t="s">
        <v>29</v>
      </c>
      <c r="L912" s="5" t="s">
        <v>28</v>
      </c>
      <c r="M912" s="5" t="s">
        <v>50</v>
      </c>
      <c r="N912" s="5" t="s">
        <v>1954</v>
      </c>
      <c r="O912" s="6">
        <v>0.37</v>
      </c>
      <c r="P912" s="5" t="s">
        <v>3</v>
      </c>
      <c r="Q912" s="5" t="s">
        <v>2</v>
      </c>
      <c r="R912" s="5" t="s">
        <v>240</v>
      </c>
      <c r="S912" s="5" t="s">
        <v>1953</v>
      </c>
      <c r="T912" s="5">
        <v>1760</v>
      </c>
      <c r="U912" s="8">
        <v>42087</v>
      </c>
      <c r="V912" s="29" t="str">
        <f>TEXT(Table_1[[#This Row],[Order Date]], "DDD")</f>
        <v>Tue</v>
      </c>
      <c r="W912" s="8">
        <v>42089</v>
      </c>
      <c r="X912" s="7">
        <f>Table_1[[#This Row],[Ship Date]]-Table_1[[#This Row],[Order Date]]</f>
        <v>2</v>
      </c>
      <c r="Y912" s="15">
        <v>-25</v>
      </c>
      <c r="Z912" s="5">
        <v>4</v>
      </c>
      <c r="AA912" s="15">
        <v>25.31</v>
      </c>
      <c r="AB912" s="5">
        <v>90460</v>
      </c>
      <c r="AC912" s="5">
        <f>IF(COUNTIF($AB$2:AB912, AB912) = 1, 1, 0)</f>
        <v>1</v>
      </c>
      <c r="AD912" s="15">
        <f>'Formated Data'!$G912-'Formated Data'!$E912</f>
        <v>6.54</v>
      </c>
      <c r="AE912" s="5" t="str" cm="1">
        <f t="array" ref="AE912">_xlfn.IFS('Formated Data'!$Q912="Central","Chris",'Formated Data'!$Q912="East","Erin",'Formated Data'!$Q912="South","Sam",'Formated Data'!$Q912="West","William")</f>
        <v>Erin</v>
      </c>
    </row>
    <row r="913" spans="1:31" ht="15.75" customHeight="1" x14ac:dyDescent="0.45">
      <c r="A913" s="5">
        <v>3310</v>
      </c>
      <c r="B913" s="5">
        <f>IF(COUNTIF($A$2:A913, A913) = 1, 1, 0)</f>
        <v>1</v>
      </c>
      <c r="C913" s="5" t="s">
        <v>1952</v>
      </c>
      <c r="D913" s="5" t="s">
        <v>123</v>
      </c>
      <c r="E913" s="6">
        <v>0.05</v>
      </c>
      <c r="F913" s="6" t="str">
        <f>IF(Table_1[[#This Row],[Discount]] &gt; 0, "After Discount", " No Discount")</f>
        <v>After Discount</v>
      </c>
      <c r="G913" s="6">
        <v>90.48</v>
      </c>
      <c r="H913" s="6">
        <v>19.989999999999998</v>
      </c>
      <c r="I913" s="5" t="s">
        <v>9</v>
      </c>
      <c r="J913" s="5" t="s">
        <v>51</v>
      </c>
      <c r="K913" s="5" t="s">
        <v>24</v>
      </c>
      <c r="L913" s="5" t="s">
        <v>181</v>
      </c>
      <c r="M913" s="5" t="s">
        <v>5</v>
      </c>
      <c r="N913" s="5" t="s">
        <v>280</v>
      </c>
      <c r="O913" s="6">
        <v>0.4</v>
      </c>
      <c r="P913" s="5" t="s">
        <v>3</v>
      </c>
      <c r="Q913" s="5" t="s">
        <v>2</v>
      </c>
      <c r="R913" s="5" t="s">
        <v>240</v>
      </c>
      <c r="S913" s="5" t="s">
        <v>1951</v>
      </c>
      <c r="T913" s="5">
        <v>2563</v>
      </c>
      <c r="U913" s="8">
        <v>42087</v>
      </c>
      <c r="V913" s="29" t="str">
        <f>TEXT(Table_1[[#This Row],[Order Date]], "DDD")</f>
        <v>Tue</v>
      </c>
      <c r="W913" s="8">
        <v>42088</v>
      </c>
      <c r="X913" s="7">
        <f>Table_1[[#This Row],[Ship Date]]-Table_1[[#This Row],[Order Date]]</f>
        <v>1</v>
      </c>
      <c r="Y913" s="15">
        <v>255.1482</v>
      </c>
      <c r="Z913" s="5">
        <v>4</v>
      </c>
      <c r="AA913" s="15">
        <v>369.78</v>
      </c>
      <c r="AB913" s="5">
        <v>90460</v>
      </c>
      <c r="AC913" s="5">
        <f>IF(COUNTIF($AB$2:AB913, AB913) = 1, 1, 0)</f>
        <v>0</v>
      </c>
      <c r="AD913" s="15">
        <f>'Formated Data'!$G913-'Formated Data'!$E913</f>
        <v>90.43</v>
      </c>
      <c r="AE913" s="5" t="str" cm="1">
        <f t="array" ref="AE913">_xlfn.IFS('Formated Data'!$Q913="Central","Chris",'Formated Data'!$Q913="East","Erin",'Formated Data'!$Q913="South","Sam",'Formated Data'!$Q913="West","William")</f>
        <v>Erin</v>
      </c>
    </row>
    <row r="914" spans="1:31" ht="15.75" customHeight="1" x14ac:dyDescent="0.45">
      <c r="A914" s="5">
        <v>1689</v>
      </c>
      <c r="B914" s="5">
        <f>IF(COUNTIF($A$2:A914, A914) = 1, 1, 0)</f>
        <v>1</v>
      </c>
      <c r="C914" s="5" t="s">
        <v>1950</v>
      </c>
      <c r="D914" s="5" t="s">
        <v>56</v>
      </c>
      <c r="E914" s="6">
        <v>0</v>
      </c>
      <c r="F914" s="6" t="str">
        <f>IF(Table_1[[#This Row],[Discount]] &gt; 0, "After Discount", " No Discount")</f>
        <v xml:space="preserve"> No Discount</v>
      </c>
      <c r="G914" s="6">
        <v>48.91</v>
      </c>
      <c r="H914" s="6">
        <v>35</v>
      </c>
      <c r="I914" s="5" t="s">
        <v>9</v>
      </c>
      <c r="J914" s="5" t="s">
        <v>39</v>
      </c>
      <c r="K914" s="5" t="s">
        <v>24</v>
      </c>
      <c r="L914" s="5" t="s">
        <v>23</v>
      </c>
      <c r="M914" s="5" t="s">
        <v>42</v>
      </c>
      <c r="N914" s="5" t="s">
        <v>740</v>
      </c>
      <c r="O914" s="6">
        <v>0.83</v>
      </c>
      <c r="P914" s="5" t="s">
        <v>3</v>
      </c>
      <c r="Q914" s="5" t="s">
        <v>70</v>
      </c>
      <c r="R914" s="5" t="s">
        <v>172</v>
      </c>
      <c r="S914" s="5" t="s">
        <v>1741</v>
      </c>
      <c r="T914" s="5">
        <v>46322</v>
      </c>
      <c r="U914" s="8">
        <v>42087</v>
      </c>
      <c r="V914" s="29" t="str">
        <f>TEXT(Table_1[[#This Row],[Order Date]], "DDD")</f>
        <v>Tue</v>
      </c>
      <c r="W914" s="8">
        <v>42088</v>
      </c>
      <c r="X914" s="7">
        <f>Table_1[[#This Row],[Ship Date]]-Table_1[[#This Row],[Order Date]]</f>
        <v>1</v>
      </c>
      <c r="Y914" s="15">
        <v>-628.38</v>
      </c>
      <c r="Z914" s="5">
        <v>10</v>
      </c>
      <c r="AA914" s="15">
        <v>514.79</v>
      </c>
      <c r="AB914" s="5">
        <v>91077</v>
      </c>
      <c r="AC914" s="5">
        <f>IF(COUNTIF($AB$2:AB914, AB914) = 1, 1, 0)</f>
        <v>1</v>
      </c>
      <c r="AD914" s="15">
        <f>'Formated Data'!$G914-'Formated Data'!$E914</f>
        <v>48.91</v>
      </c>
      <c r="AE914" s="5" t="str" cm="1">
        <f t="array" ref="AE914">_xlfn.IFS('Formated Data'!$Q914="Central","Chris",'Formated Data'!$Q914="East","Erin",'Formated Data'!$Q914="South","Sam",'Formated Data'!$Q914="West","William")</f>
        <v>Chris</v>
      </c>
    </row>
    <row r="915" spans="1:31" ht="15.75" customHeight="1" x14ac:dyDescent="0.45">
      <c r="A915" s="5">
        <v>2308</v>
      </c>
      <c r="B915" s="5">
        <f>IF(COUNTIF($A$2:A915, A915) = 1, 1, 0)</f>
        <v>1</v>
      </c>
      <c r="C915" s="5" t="s">
        <v>1948</v>
      </c>
      <c r="D915" s="5" t="s">
        <v>30</v>
      </c>
      <c r="E915" s="6">
        <v>0.08</v>
      </c>
      <c r="F915" s="6" t="str">
        <f>IF(Table_1[[#This Row],[Discount]] &gt; 0, "After Discount", " No Discount")</f>
        <v>After Discount</v>
      </c>
      <c r="G915" s="6">
        <v>9.48</v>
      </c>
      <c r="H915" s="6">
        <v>7.29</v>
      </c>
      <c r="I915" s="5" t="s">
        <v>9</v>
      </c>
      <c r="J915" s="5" t="s">
        <v>51</v>
      </c>
      <c r="K915" s="5" t="s">
        <v>29</v>
      </c>
      <c r="L915" s="5" t="s">
        <v>28</v>
      </c>
      <c r="M915" s="5" t="s">
        <v>50</v>
      </c>
      <c r="N915" s="5" t="s">
        <v>1949</v>
      </c>
      <c r="O915" s="6">
        <v>0.45</v>
      </c>
      <c r="P915" s="5" t="s">
        <v>3</v>
      </c>
      <c r="Q915" s="5" t="s">
        <v>21</v>
      </c>
      <c r="R915" s="5" t="s">
        <v>75</v>
      </c>
      <c r="S915" s="5" t="s">
        <v>1947</v>
      </c>
      <c r="T915" s="5">
        <v>33971</v>
      </c>
      <c r="U915" s="8">
        <v>42087</v>
      </c>
      <c r="V915" s="29" t="str">
        <f>TEXT(Table_1[[#This Row],[Order Date]], "DDD")</f>
        <v>Tue</v>
      </c>
      <c r="W915" s="8">
        <v>42089</v>
      </c>
      <c r="X915" s="7">
        <f>Table_1[[#This Row],[Ship Date]]-Table_1[[#This Row],[Order Date]]</f>
        <v>2</v>
      </c>
      <c r="Y915" s="15">
        <v>-50.4</v>
      </c>
      <c r="Z915" s="5">
        <v>2</v>
      </c>
      <c r="AA915" s="15">
        <v>20.22</v>
      </c>
      <c r="AB915" s="5">
        <v>90557</v>
      </c>
      <c r="AC915" s="5">
        <f>IF(COUNTIF($AB$2:AB915, AB915) = 1, 1, 0)</f>
        <v>1</v>
      </c>
      <c r="AD915" s="15">
        <f>'Formated Data'!$G915-'Formated Data'!$E915</f>
        <v>9.4</v>
      </c>
      <c r="AE915" s="5" t="str" cm="1">
        <f t="array" ref="AE915">_xlfn.IFS('Formated Data'!$Q915="Central","Chris",'Formated Data'!$Q915="East","Erin",'Formated Data'!$Q915="South","Sam",'Formated Data'!$Q915="West","William")</f>
        <v>Sam</v>
      </c>
    </row>
    <row r="916" spans="1:31" ht="15.75" customHeight="1" x14ac:dyDescent="0.45">
      <c r="A916" s="5">
        <v>2308</v>
      </c>
      <c r="B916" s="5">
        <f>IF(COUNTIF($A$2:A916, A916) = 1, 1, 0)</f>
        <v>0</v>
      </c>
      <c r="C916" s="5" t="s">
        <v>1948</v>
      </c>
      <c r="D916" s="5" t="s">
        <v>30</v>
      </c>
      <c r="E916" s="6">
        <v>0.03</v>
      </c>
      <c r="F916" s="6" t="str">
        <f>IF(Table_1[[#This Row],[Discount]] &gt; 0, "After Discount", " No Discount")</f>
        <v>After Discount</v>
      </c>
      <c r="G916" s="6">
        <v>193.17</v>
      </c>
      <c r="H916" s="6">
        <v>19.989999999999998</v>
      </c>
      <c r="I916" s="5" t="s">
        <v>9</v>
      </c>
      <c r="J916" s="5" t="s">
        <v>51</v>
      </c>
      <c r="K916" s="5" t="s">
        <v>24</v>
      </c>
      <c r="L916" s="5" t="s">
        <v>23</v>
      </c>
      <c r="M916" s="5" t="s">
        <v>5</v>
      </c>
      <c r="N916" s="5" t="s">
        <v>516</v>
      </c>
      <c r="O916" s="6">
        <v>0.71</v>
      </c>
      <c r="P916" s="5" t="s">
        <v>3</v>
      </c>
      <c r="Q916" s="5" t="s">
        <v>21</v>
      </c>
      <c r="R916" s="5" t="s">
        <v>75</v>
      </c>
      <c r="S916" s="5" t="s">
        <v>1947</v>
      </c>
      <c r="T916" s="5">
        <v>33971</v>
      </c>
      <c r="U916" s="8">
        <v>42087</v>
      </c>
      <c r="V916" s="29" t="str">
        <f>TEXT(Table_1[[#This Row],[Order Date]], "DDD")</f>
        <v>Tue</v>
      </c>
      <c r="W916" s="8">
        <v>42091</v>
      </c>
      <c r="X916" s="7">
        <f>Table_1[[#This Row],[Ship Date]]-Table_1[[#This Row],[Order Date]]</f>
        <v>4</v>
      </c>
      <c r="Y916" s="15">
        <v>-348.75400000000002</v>
      </c>
      <c r="Z916" s="5">
        <v>8</v>
      </c>
      <c r="AA916" s="15">
        <v>1548.97</v>
      </c>
      <c r="AB916" s="5">
        <v>90557</v>
      </c>
      <c r="AC916" s="5">
        <f>IF(COUNTIF($AB$2:AB916, AB916) = 1, 1, 0)</f>
        <v>0</v>
      </c>
      <c r="AD916" s="15">
        <f>'Formated Data'!$G916-'Formated Data'!$E916</f>
        <v>193.14</v>
      </c>
      <c r="AE916" s="5" t="str" cm="1">
        <f t="array" ref="AE916">_xlfn.IFS('Formated Data'!$Q916="Central","Chris",'Formated Data'!$Q916="East","Erin",'Formated Data'!$Q916="South","Sam",'Formated Data'!$Q916="West","William")</f>
        <v>Sam</v>
      </c>
    </row>
    <row r="917" spans="1:31" ht="15.75" customHeight="1" x14ac:dyDescent="0.45">
      <c r="A917" s="5">
        <v>1060</v>
      </c>
      <c r="B917" s="5">
        <f>IF(COUNTIF($A$2:A917, A917) = 1, 1, 0)</f>
        <v>1</v>
      </c>
      <c r="C917" s="5" t="s">
        <v>768</v>
      </c>
      <c r="D917" s="5" t="s">
        <v>72</v>
      </c>
      <c r="E917" s="6">
        <v>0.09</v>
      </c>
      <c r="F917" s="6" t="str">
        <f>IF(Table_1[[#This Row],[Discount]] &gt; 0, "After Discount", " No Discount")</f>
        <v>After Discount</v>
      </c>
      <c r="G917" s="6">
        <v>138.75</v>
      </c>
      <c r="H917" s="6">
        <v>52.42</v>
      </c>
      <c r="I917" s="5" t="s">
        <v>119</v>
      </c>
      <c r="J917" s="5" t="s">
        <v>51</v>
      </c>
      <c r="K917" s="5" t="s">
        <v>29</v>
      </c>
      <c r="L917" s="5" t="s">
        <v>165</v>
      </c>
      <c r="M917" s="5" t="s">
        <v>117</v>
      </c>
      <c r="N917" s="5" t="s">
        <v>1946</v>
      </c>
      <c r="O917" s="6">
        <v>0.74</v>
      </c>
      <c r="P917" s="5" t="s">
        <v>3</v>
      </c>
      <c r="Q917" s="5" t="s">
        <v>21</v>
      </c>
      <c r="R917" s="5" t="s">
        <v>291</v>
      </c>
      <c r="S917" s="5" t="s">
        <v>498</v>
      </c>
      <c r="T917" s="5">
        <v>30318</v>
      </c>
      <c r="U917" s="8">
        <v>42087</v>
      </c>
      <c r="V917" s="29" t="str">
        <f>TEXT(Table_1[[#This Row],[Order Date]], "DDD")</f>
        <v>Tue</v>
      </c>
      <c r="W917" s="8">
        <v>42088</v>
      </c>
      <c r="X917" s="7">
        <f>Table_1[[#This Row],[Ship Date]]-Table_1[[#This Row],[Order Date]]</f>
        <v>1</v>
      </c>
      <c r="Y917" s="15">
        <v>-445.97177625</v>
      </c>
      <c r="Z917" s="5">
        <v>23</v>
      </c>
      <c r="AA917" s="15">
        <v>2527.79</v>
      </c>
      <c r="AB917" s="5">
        <v>58628</v>
      </c>
      <c r="AC917" s="5">
        <f>IF(COUNTIF($AB$2:AB917, AB917) = 1, 1, 0)</f>
        <v>1</v>
      </c>
      <c r="AD917" s="15">
        <f>'Formated Data'!$G917-'Formated Data'!$E917</f>
        <v>138.66</v>
      </c>
      <c r="AE917" s="5" t="str" cm="1">
        <f t="array" ref="AE917">_xlfn.IFS('Formated Data'!$Q917="Central","Chris",'Formated Data'!$Q917="East","Erin",'Formated Data'!$Q917="South","Sam",'Formated Data'!$Q917="West","William")</f>
        <v>Sam</v>
      </c>
    </row>
    <row r="918" spans="1:31" ht="15.75" customHeight="1" x14ac:dyDescent="0.45">
      <c r="A918" s="5">
        <v>1062</v>
      </c>
      <c r="B918" s="5">
        <f>IF(COUNTIF($A$2:A918, A918) = 1, 1, 0)</f>
        <v>1</v>
      </c>
      <c r="C918" s="5" t="s">
        <v>765</v>
      </c>
      <c r="D918" s="5" t="s">
        <v>72</v>
      </c>
      <c r="E918" s="6">
        <v>0.09</v>
      </c>
      <c r="F918" s="6" t="str">
        <f>IF(Table_1[[#This Row],[Discount]] &gt; 0, "After Discount", " No Discount")</f>
        <v>After Discount</v>
      </c>
      <c r="G918" s="6">
        <v>138.75</v>
      </c>
      <c r="H918" s="6">
        <v>52.42</v>
      </c>
      <c r="I918" s="5" t="s">
        <v>119</v>
      </c>
      <c r="J918" s="5" t="s">
        <v>51</v>
      </c>
      <c r="K918" s="5" t="s">
        <v>29</v>
      </c>
      <c r="L918" s="5" t="s">
        <v>165</v>
      </c>
      <c r="M918" s="5" t="s">
        <v>117</v>
      </c>
      <c r="N918" s="5" t="s">
        <v>1946</v>
      </c>
      <c r="O918" s="6">
        <v>0.74</v>
      </c>
      <c r="P918" s="5" t="s">
        <v>3</v>
      </c>
      <c r="Q918" s="5" t="s">
        <v>2</v>
      </c>
      <c r="R918" s="5" t="s">
        <v>1</v>
      </c>
      <c r="S918" s="5" t="s">
        <v>763</v>
      </c>
      <c r="T918" s="5">
        <v>11727</v>
      </c>
      <c r="U918" s="8">
        <v>42087</v>
      </c>
      <c r="V918" s="29" t="str">
        <f>TEXT(Table_1[[#This Row],[Order Date]], "DDD")</f>
        <v>Tue</v>
      </c>
      <c r="W918" s="8">
        <v>42088</v>
      </c>
      <c r="X918" s="7">
        <f>Table_1[[#This Row],[Ship Date]]-Table_1[[#This Row],[Order Date]]</f>
        <v>1</v>
      </c>
      <c r="Y918" s="15">
        <v>-335.31712499999998</v>
      </c>
      <c r="Z918" s="5">
        <v>6</v>
      </c>
      <c r="AA918" s="15">
        <v>659.42</v>
      </c>
      <c r="AB918" s="5">
        <v>91354</v>
      </c>
      <c r="AC918" s="5">
        <f>IF(COUNTIF($AB$2:AB918, AB918) = 1, 1, 0)</f>
        <v>1</v>
      </c>
      <c r="AD918" s="15">
        <f>'Formated Data'!$G918-'Formated Data'!$E918</f>
        <v>138.66</v>
      </c>
      <c r="AE918" s="5" t="str" cm="1">
        <f t="array" ref="AE918">_xlfn.IFS('Formated Data'!$Q918="Central","Chris",'Formated Data'!$Q918="East","Erin",'Formated Data'!$Q918="South","Sam",'Formated Data'!$Q918="West","William")</f>
        <v>Erin</v>
      </c>
    </row>
    <row r="919" spans="1:31" ht="15.75" customHeight="1" x14ac:dyDescent="0.45">
      <c r="A919" s="5">
        <v>1254</v>
      </c>
      <c r="B919" s="5">
        <f>IF(COUNTIF($A$2:A919, A919) = 1, 1, 0)</f>
        <v>0</v>
      </c>
      <c r="C919" s="5" t="s">
        <v>965</v>
      </c>
      <c r="D919" s="5" t="s">
        <v>72</v>
      </c>
      <c r="E919" s="6">
        <v>0.06</v>
      </c>
      <c r="F919" s="6" t="str">
        <f>IF(Table_1[[#This Row],[Discount]] &gt; 0, "After Discount", " No Discount")</f>
        <v>After Discount</v>
      </c>
      <c r="G919" s="6">
        <v>3.95</v>
      </c>
      <c r="H919" s="6">
        <v>2</v>
      </c>
      <c r="I919" s="5" t="s">
        <v>9</v>
      </c>
      <c r="J919" s="5" t="s">
        <v>16</v>
      </c>
      <c r="K919" s="5" t="s">
        <v>24</v>
      </c>
      <c r="L919" s="5" t="s">
        <v>61</v>
      </c>
      <c r="M919" s="5" t="s">
        <v>37</v>
      </c>
      <c r="N919" s="5" t="s">
        <v>757</v>
      </c>
      <c r="O919" s="6">
        <v>0.53</v>
      </c>
      <c r="P919" s="5" t="s">
        <v>3</v>
      </c>
      <c r="Q919" s="5" t="s">
        <v>70</v>
      </c>
      <c r="R919" s="5" t="s">
        <v>69</v>
      </c>
      <c r="S919" s="5" t="s">
        <v>963</v>
      </c>
      <c r="T919" s="5">
        <v>77530</v>
      </c>
      <c r="U919" s="8">
        <v>42087</v>
      </c>
      <c r="V919" s="29" t="str">
        <f>TEXT(Table_1[[#This Row],[Order Date]], "DDD")</f>
        <v>Tue</v>
      </c>
      <c r="W919" s="8">
        <v>42088</v>
      </c>
      <c r="X919" s="7">
        <f>Table_1[[#This Row],[Ship Date]]-Table_1[[#This Row],[Order Date]]</f>
        <v>1</v>
      </c>
      <c r="Y919" s="15">
        <v>-9.68</v>
      </c>
      <c r="Z919" s="5">
        <v>5</v>
      </c>
      <c r="AA919" s="15">
        <v>19.66</v>
      </c>
      <c r="AB919" s="5">
        <v>89984</v>
      </c>
      <c r="AC919" s="5">
        <f>IF(COUNTIF($AB$2:AB919, AB919) = 1, 1, 0)</f>
        <v>1</v>
      </c>
      <c r="AD919" s="15">
        <f>'Formated Data'!$G919-'Formated Data'!$E919</f>
        <v>3.89</v>
      </c>
      <c r="AE919" s="5" t="str" cm="1">
        <f t="array" ref="AE919">_xlfn.IFS('Formated Data'!$Q919="Central","Chris",'Formated Data'!$Q919="East","Erin",'Formated Data'!$Q919="South","Sam",'Formated Data'!$Q919="West","William")</f>
        <v>Chris</v>
      </c>
    </row>
    <row r="920" spans="1:31" ht="15.75" customHeight="1" x14ac:dyDescent="0.45">
      <c r="A920" s="5">
        <v>2256</v>
      </c>
      <c r="B920" s="5">
        <f>IF(COUNTIF($A$2:A920, A920) = 1, 1, 0)</f>
        <v>0</v>
      </c>
      <c r="C920" s="5" t="s">
        <v>1945</v>
      </c>
      <c r="D920" s="5" t="s">
        <v>72</v>
      </c>
      <c r="E920" s="6">
        <v>7.0000000000000007E-2</v>
      </c>
      <c r="F920" s="6" t="str">
        <f>IF(Table_1[[#This Row],[Discount]] &gt; 0, "After Discount", " No Discount")</f>
        <v>After Discount</v>
      </c>
      <c r="G920" s="6">
        <v>70.98</v>
      </c>
      <c r="H920" s="6">
        <v>30</v>
      </c>
      <c r="I920" s="5" t="s">
        <v>119</v>
      </c>
      <c r="J920" s="5" t="s">
        <v>39</v>
      </c>
      <c r="K920" s="5" t="s">
        <v>29</v>
      </c>
      <c r="L920" s="5" t="s">
        <v>153</v>
      </c>
      <c r="M920" s="5" t="s">
        <v>152</v>
      </c>
      <c r="N920" s="5" t="s">
        <v>1944</v>
      </c>
      <c r="O920" s="6">
        <v>0.73</v>
      </c>
      <c r="P920" s="5" t="s">
        <v>3</v>
      </c>
      <c r="Q920" s="5" t="s">
        <v>21</v>
      </c>
      <c r="R920" s="5" t="s">
        <v>33</v>
      </c>
      <c r="S920" s="5" t="s">
        <v>1943</v>
      </c>
      <c r="T920" s="5">
        <v>28560</v>
      </c>
      <c r="U920" s="8">
        <v>42087</v>
      </c>
      <c r="V920" s="29" t="str">
        <f>TEXT(Table_1[[#This Row],[Order Date]], "DDD")</f>
        <v>Tue</v>
      </c>
      <c r="W920" s="8">
        <v>42089</v>
      </c>
      <c r="X920" s="7">
        <f>Table_1[[#This Row],[Ship Date]]-Table_1[[#This Row],[Order Date]]</f>
        <v>2</v>
      </c>
      <c r="Y920" s="15">
        <v>-222.95</v>
      </c>
      <c r="Z920" s="5">
        <v>20</v>
      </c>
      <c r="AA920" s="15">
        <v>1373.47</v>
      </c>
      <c r="AB920" s="5">
        <v>87964</v>
      </c>
      <c r="AC920" s="5">
        <f>IF(COUNTIF($AB$2:AB920, AB920) = 1, 1, 0)</f>
        <v>1</v>
      </c>
      <c r="AD920" s="15">
        <f>'Formated Data'!$G920-'Formated Data'!$E920</f>
        <v>70.910000000000011</v>
      </c>
      <c r="AE920" s="5" t="str" cm="1">
        <f t="array" ref="AE920">_xlfn.IFS('Formated Data'!$Q920="Central","Chris",'Formated Data'!$Q920="East","Erin",'Formated Data'!$Q920="South","Sam",'Formated Data'!$Q920="West","William")</f>
        <v>Sam</v>
      </c>
    </row>
    <row r="921" spans="1:31" ht="15.75" customHeight="1" x14ac:dyDescent="0.45">
      <c r="A921" s="5">
        <v>2330</v>
      </c>
      <c r="B921" s="5">
        <f>IF(COUNTIF($A$2:A921, A921) = 1, 1, 0)</f>
        <v>1</v>
      </c>
      <c r="C921" s="5" t="s">
        <v>1942</v>
      </c>
      <c r="D921" s="5" t="s">
        <v>72</v>
      </c>
      <c r="E921" s="6">
        <v>0.06</v>
      </c>
      <c r="F921" s="6" t="str">
        <f>IF(Table_1[[#This Row],[Discount]] &gt; 0, "After Discount", " No Discount")</f>
        <v>After Discount</v>
      </c>
      <c r="G921" s="6">
        <v>28.53</v>
      </c>
      <c r="H921" s="6">
        <v>1.49</v>
      </c>
      <c r="I921" s="5" t="s">
        <v>9</v>
      </c>
      <c r="J921" s="5" t="s">
        <v>16</v>
      </c>
      <c r="K921" s="5" t="s">
        <v>24</v>
      </c>
      <c r="L921" s="5" t="s">
        <v>106</v>
      </c>
      <c r="M921" s="5" t="s">
        <v>5</v>
      </c>
      <c r="N921" s="5" t="s">
        <v>105</v>
      </c>
      <c r="O921" s="6">
        <v>0.38</v>
      </c>
      <c r="P921" s="5" t="s">
        <v>3</v>
      </c>
      <c r="Q921" s="5" t="s">
        <v>70</v>
      </c>
      <c r="R921" s="5" t="s">
        <v>126</v>
      </c>
      <c r="S921" s="5" t="s">
        <v>1941</v>
      </c>
      <c r="T921" s="5">
        <v>52302</v>
      </c>
      <c r="U921" s="8">
        <v>42087</v>
      </c>
      <c r="V921" s="29" t="str">
        <f>TEXT(Table_1[[#This Row],[Order Date]], "DDD")</f>
        <v>Tue</v>
      </c>
      <c r="W921" s="8">
        <v>42090</v>
      </c>
      <c r="X921" s="7">
        <f>Table_1[[#This Row],[Ship Date]]-Table_1[[#This Row],[Order Date]]</f>
        <v>3</v>
      </c>
      <c r="Y921" s="15">
        <v>74.638499999999993</v>
      </c>
      <c r="Z921" s="5">
        <v>5</v>
      </c>
      <c r="AA921" s="15">
        <v>134.09</v>
      </c>
      <c r="AB921" s="5">
        <v>90964</v>
      </c>
      <c r="AC921" s="5">
        <f>IF(COUNTIF($AB$2:AB921, AB921) = 1, 1, 0)</f>
        <v>1</v>
      </c>
      <c r="AD921" s="15">
        <f>'Formated Data'!$G921-'Formated Data'!$E921</f>
        <v>28.470000000000002</v>
      </c>
      <c r="AE921" s="5" t="str" cm="1">
        <f t="array" ref="AE921">_xlfn.IFS('Formated Data'!$Q921="Central","Chris",'Formated Data'!$Q921="East","Erin",'Formated Data'!$Q921="South","Sam",'Formated Data'!$Q921="West","William")</f>
        <v>Chris</v>
      </c>
    </row>
    <row r="922" spans="1:31" ht="15.75" customHeight="1" x14ac:dyDescent="0.45">
      <c r="A922" s="5">
        <v>3143</v>
      </c>
      <c r="B922" s="5">
        <f>IF(COUNTIF($A$2:A922, A922) = 1, 1, 0)</f>
        <v>1</v>
      </c>
      <c r="C922" s="5" t="s">
        <v>1940</v>
      </c>
      <c r="D922" s="5" t="s">
        <v>72</v>
      </c>
      <c r="E922" s="6">
        <v>0.02</v>
      </c>
      <c r="F922" s="6" t="str">
        <f>IF(Table_1[[#This Row],[Discount]] &gt; 0, "After Discount", " No Discount")</f>
        <v>After Discount</v>
      </c>
      <c r="G922" s="6">
        <v>15.42</v>
      </c>
      <c r="H922" s="6">
        <v>5.41</v>
      </c>
      <c r="I922" s="5" t="s">
        <v>9</v>
      </c>
      <c r="J922" s="5" t="s">
        <v>8</v>
      </c>
      <c r="K922" s="5" t="s">
        <v>24</v>
      </c>
      <c r="L922" s="5" t="s">
        <v>23</v>
      </c>
      <c r="M922" s="5" t="s">
        <v>5</v>
      </c>
      <c r="N922" s="5" t="s">
        <v>1939</v>
      </c>
      <c r="O922" s="6">
        <v>0.59</v>
      </c>
      <c r="P922" s="5" t="s">
        <v>3</v>
      </c>
      <c r="Q922" s="5" t="s">
        <v>70</v>
      </c>
      <c r="R922" s="5" t="s">
        <v>69</v>
      </c>
      <c r="S922" s="5" t="s">
        <v>1938</v>
      </c>
      <c r="T922" s="5">
        <v>78660</v>
      </c>
      <c r="U922" s="8">
        <v>42087</v>
      </c>
      <c r="V922" s="29" t="str">
        <f>TEXT(Table_1[[#This Row],[Order Date]], "DDD")</f>
        <v>Tue</v>
      </c>
      <c r="W922" s="8">
        <v>42088</v>
      </c>
      <c r="X922" s="7">
        <f>Table_1[[#This Row],[Ship Date]]-Table_1[[#This Row],[Order Date]]</f>
        <v>1</v>
      </c>
      <c r="Y922" s="15">
        <v>-16.37</v>
      </c>
      <c r="Z922" s="5">
        <v>2</v>
      </c>
      <c r="AA922" s="15">
        <v>33.840000000000003</v>
      </c>
      <c r="AB922" s="5">
        <v>86368</v>
      </c>
      <c r="AC922" s="5">
        <f>IF(COUNTIF($AB$2:AB922, AB922) = 1, 1, 0)</f>
        <v>1</v>
      </c>
      <c r="AD922" s="15">
        <f>'Formated Data'!$G922-'Formated Data'!$E922</f>
        <v>15.4</v>
      </c>
      <c r="AE922" s="5" t="str" cm="1">
        <f t="array" ref="AE922">_xlfn.IFS('Formated Data'!$Q922="Central","Chris",'Formated Data'!$Q922="East","Erin",'Formated Data'!$Q922="South","Sam",'Formated Data'!$Q922="West","William")</f>
        <v>Chris</v>
      </c>
    </row>
    <row r="923" spans="1:31" ht="15.75" customHeight="1" x14ac:dyDescent="0.45">
      <c r="A923" s="5">
        <v>2430</v>
      </c>
      <c r="B923" s="5">
        <f>IF(COUNTIF($A$2:A923, A923) = 1, 1, 0)</f>
        <v>1</v>
      </c>
      <c r="C923" s="5" t="s">
        <v>1642</v>
      </c>
      <c r="D923" s="5" t="s">
        <v>10</v>
      </c>
      <c r="E923" s="6">
        <v>0.1</v>
      </c>
      <c r="F923" s="6" t="str">
        <f>IF(Table_1[[#This Row],[Discount]] &gt; 0, "After Discount", " No Discount")</f>
        <v>After Discount</v>
      </c>
      <c r="G923" s="6">
        <v>14.28</v>
      </c>
      <c r="H923" s="6">
        <v>2.99</v>
      </c>
      <c r="I923" s="5" t="s">
        <v>9</v>
      </c>
      <c r="J923" s="5" t="s">
        <v>16</v>
      </c>
      <c r="K923" s="5" t="s">
        <v>24</v>
      </c>
      <c r="L923" s="5" t="s">
        <v>106</v>
      </c>
      <c r="M923" s="5" t="s">
        <v>5</v>
      </c>
      <c r="N923" s="5" t="s">
        <v>1937</v>
      </c>
      <c r="O923" s="6">
        <v>0.39</v>
      </c>
      <c r="P923" s="5" t="s">
        <v>3</v>
      </c>
      <c r="Q923" s="5" t="s">
        <v>70</v>
      </c>
      <c r="R923" s="5" t="s">
        <v>69</v>
      </c>
      <c r="S923" s="5" t="s">
        <v>1640</v>
      </c>
      <c r="T923" s="5">
        <v>76541</v>
      </c>
      <c r="U923" s="8">
        <v>42087</v>
      </c>
      <c r="V923" s="29" t="str">
        <f>TEXT(Table_1[[#This Row],[Order Date]], "DDD")</f>
        <v>Tue</v>
      </c>
      <c r="W923" s="8">
        <v>42088</v>
      </c>
      <c r="X923" s="7">
        <f>Table_1[[#This Row],[Ship Date]]-Table_1[[#This Row],[Order Date]]</f>
        <v>1</v>
      </c>
      <c r="Y923" s="15">
        <v>104.9145</v>
      </c>
      <c r="Z923" s="5">
        <v>11</v>
      </c>
      <c r="AA923" s="15">
        <v>152.05000000000001</v>
      </c>
      <c r="AB923" s="5">
        <v>91108</v>
      </c>
      <c r="AC923" s="5">
        <f>IF(COUNTIF($AB$2:AB923, AB923) = 1, 1, 0)</f>
        <v>1</v>
      </c>
      <c r="AD923" s="15">
        <f>'Formated Data'!$G923-'Formated Data'!$E923</f>
        <v>14.18</v>
      </c>
      <c r="AE923" s="5" t="str" cm="1">
        <f t="array" ref="AE923">_xlfn.IFS('Formated Data'!$Q923="Central","Chris",'Formated Data'!$Q923="East","Erin",'Formated Data'!$Q923="South","Sam",'Formated Data'!$Q923="West","William")</f>
        <v>Chris</v>
      </c>
    </row>
    <row r="924" spans="1:31" ht="15.75" customHeight="1" x14ac:dyDescent="0.45">
      <c r="A924" s="5">
        <v>880</v>
      </c>
      <c r="B924" s="5">
        <f>IF(COUNTIF($A$2:A924, A924) = 1, 1, 0)</f>
        <v>1</v>
      </c>
      <c r="C924" s="5" t="s">
        <v>1935</v>
      </c>
      <c r="D924" s="5" t="s">
        <v>123</v>
      </c>
      <c r="E924" s="6">
        <v>7.0000000000000007E-2</v>
      </c>
      <c r="F924" s="6" t="str">
        <f>IF(Table_1[[#This Row],[Discount]] &gt; 0, "After Discount", " No Discount")</f>
        <v>After Discount</v>
      </c>
      <c r="G924" s="6">
        <v>5.68</v>
      </c>
      <c r="H924" s="6">
        <v>1.39</v>
      </c>
      <c r="I924" s="5" t="s">
        <v>9</v>
      </c>
      <c r="J924" s="5" t="s">
        <v>51</v>
      </c>
      <c r="K924" s="5" t="s">
        <v>24</v>
      </c>
      <c r="L924" s="5" t="s">
        <v>181</v>
      </c>
      <c r="M924" s="5" t="s">
        <v>5</v>
      </c>
      <c r="N924" s="5" t="s">
        <v>1936</v>
      </c>
      <c r="O924" s="6">
        <v>0.38</v>
      </c>
      <c r="P924" s="5" t="s">
        <v>3</v>
      </c>
      <c r="Q924" s="5" t="s">
        <v>48</v>
      </c>
      <c r="R924" s="5" t="s">
        <v>95</v>
      </c>
      <c r="S924" s="5" t="s">
        <v>1934</v>
      </c>
      <c r="T924" s="5">
        <v>85254</v>
      </c>
      <c r="U924" s="8">
        <v>42088</v>
      </c>
      <c r="V924" s="29" t="str">
        <f>TEXT(Table_1[[#This Row],[Order Date]], "DDD")</f>
        <v>Wed</v>
      </c>
      <c r="W924" s="8">
        <v>42090</v>
      </c>
      <c r="X924" s="7">
        <f>Table_1[[#This Row],[Ship Date]]-Table_1[[#This Row],[Order Date]]</f>
        <v>2</v>
      </c>
      <c r="Y924" s="15">
        <v>18.643799999999999</v>
      </c>
      <c r="Z924" s="5">
        <v>5</v>
      </c>
      <c r="AA924" s="15">
        <v>27.02</v>
      </c>
      <c r="AB924" s="5">
        <v>86153</v>
      </c>
      <c r="AC924" s="5">
        <f>IF(COUNTIF($AB$2:AB924, AB924) = 1, 1, 0)</f>
        <v>1</v>
      </c>
      <c r="AD924" s="15">
        <f>'Formated Data'!$G924-'Formated Data'!$E924</f>
        <v>5.6099999999999994</v>
      </c>
      <c r="AE924" s="5" t="str" cm="1">
        <f t="array" ref="AE924">_xlfn.IFS('Formated Data'!$Q924="Central","Chris",'Formated Data'!$Q924="East","Erin",'Formated Data'!$Q924="South","Sam",'Formated Data'!$Q924="West","William")</f>
        <v>William</v>
      </c>
    </row>
    <row r="925" spans="1:31" ht="15.75" customHeight="1" x14ac:dyDescent="0.45">
      <c r="A925" s="5">
        <v>880</v>
      </c>
      <c r="B925" s="5">
        <f>IF(COUNTIF($A$2:A925, A925) = 1, 1, 0)</f>
        <v>0</v>
      </c>
      <c r="C925" s="5" t="s">
        <v>1935</v>
      </c>
      <c r="D925" s="5" t="s">
        <v>123</v>
      </c>
      <c r="E925" s="6">
        <v>0.06</v>
      </c>
      <c r="F925" s="6" t="str">
        <f>IF(Table_1[[#This Row],[Discount]] &gt; 0, "After Discount", " No Discount")</f>
        <v>After Discount</v>
      </c>
      <c r="G925" s="6">
        <v>22.84</v>
      </c>
      <c r="H925" s="6">
        <v>11.54</v>
      </c>
      <c r="I925" s="5" t="s">
        <v>9</v>
      </c>
      <c r="J925" s="5" t="s">
        <v>51</v>
      </c>
      <c r="K925" s="5" t="s">
        <v>24</v>
      </c>
      <c r="L925" s="5" t="s">
        <v>38</v>
      </c>
      <c r="M925" s="5" t="s">
        <v>5</v>
      </c>
      <c r="N925" s="5" t="s">
        <v>721</v>
      </c>
      <c r="O925" s="6">
        <v>0.39</v>
      </c>
      <c r="P925" s="5" t="s">
        <v>3</v>
      </c>
      <c r="Q925" s="5" t="s">
        <v>48</v>
      </c>
      <c r="R925" s="5" t="s">
        <v>95</v>
      </c>
      <c r="S925" s="5" t="s">
        <v>1934</v>
      </c>
      <c r="T925" s="5">
        <v>85254</v>
      </c>
      <c r="U925" s="8">
        <v>42088</v>
      </c>
      <c r="V925" s="29" t="str">
        <f>TEXT(Table_1[[#This Row],[Order Date]], "DDD")</f>
        <v>Wed</v>
      </c>
      <c r="W925" s="8">
        <v>42090</v>
      </c>
      <c r="X925" s="7">
        <f>Table_1[[#This Row],[Ship Date]]-Table_1[[#This Row],[Order Date]]</f>
        <v>2</v>
      </c>
      <c r="Y925" s="15">
        <v>-31.24</v>
      </c>
      <c r="Z925" s="5">
        <v>1</v>
      </c>
      <c r="AA925" s="15">
        <v>27.67</v>
      </c>
      <c r="AB925" s="5">
        <v>86153</v>
      </c>
      <c r="AC925" s="5">
        <f>IF(COUNTIF($AB$2:AB925, AB925) = 1, 1, 0)</f>
        <v>0</v>
      </c>
      <c r="AD925" s="15">
        <f>'Formated Data'!$G925-'Formated Data'!$E925</f>
        <v>22.78</v>
      </c>
      <c r="AE925" s="5" t="str" cm="1">
        <f t="array" ref="AE925">_xlfn.IFS('Formated Data'!$Q925="Central","Chris",'Formated Data'!$Q925="East","Erin",'Formated Data'!$Q925="South","Sam",'Formated Data'!$Q925="West","William")</f>
        <v>William</v>
      </c>
    </row>
    <row r="926" spans="1:31" ht="15.75" customHeight="1" x14ac:dyDescent="0.45">
      <c r="A926" s="5">
        <v>1241</v>
      </c>
      <c r="B926" s="5">
        <f>IF(COUNTIF($A$2:A926, A926) = 1, 1, 0)</f>
        <v>0</v>
      </c>
      <c r="C926" s="5" t="s">
        <v>1933</v>
      </c>
      <c r="D926" s="5" t="s">
        <v>123</v>
      </c>
      <c r="E926" s="6">
        <v>0.06</v>
      </c>
      <c r="F926" s="6" t="str">
        <f>IF(Table_1[[#This Row],[Discount]] &gt; 0, "After Discount", " No Discount")</f>
        <v>After Discount</v>
      </c>
      <c r="G926" s="6">
        <v>200.97</v>
      </c>
      <c r="H926" s="6">
        <v>15.59</v>
      </c>
      <c r="I926" s="5" t="s">
        <v>119</v>
      </c>
      <c r="J926" s="5" t="s">
        <v>51</v>
      </c>
      <c r="K926" s="5" t="s">
        <v>7</v>
      </c>
      <c r="L926" s="5" t="s">
        <v>118</v>
      </c>
      <c r="M926" s="5" t="s">
        <v>152</v>
      </c>
      <c r="N926" s="5" t="s">
        <v>1932</v>
      </c>
      <c r="O926" s="6">
        <v>0.36</v>
      </c>
      <c r="P926" s="5" t="s">
        <v>3</v>
      </c>
      <c r="Q926" s="5" t="s">
        <v>21</v>
      </c>
      <c r="R926" s="5" t="s">
        <v>971</v>
      </c>
      <c r="S926" s="5" t="s">
        <v>453</v>
      </c>
      <c r="T926" s="5">
        <v>36830</v>
      </c>
      <c r="U926" s="8">
        <v>42088</v>
      </c>
      <c r="V926" s="29" t="str">
        <f>TEXT(Table_1[[#This Row],[Order Date]], "DDD")</f>
        <v>Wed</v>
      </c>
      <c r="W926" s="8">
        <v>42088</v>
      </c>
      <c r="X926" s="7">
        <f>Table_1[[#This Row],[Ship Date]]-Table_1[[#This Row],[Order Date]]</f>
        <v>0</v>
      </c>
      <c r="Y926" s="15">
        <v>531.61800000000005</v>
      </c>
      <c r="Z926" s="5">
        <v>7</v>
      </c>
      <c r="AA926" s="15">
        <v>1348.83</v>
      </c>
      <c r="AB926" s="5">
        <v>90881</v>
      </c>
      <c r="AC926" s="5">
        <f>IF(COUNTIF($AB$2:AB926, AB926) = 1, 1, 0)</f>
        <v>1</v>
      </c>
      <c r="AD926" s="15">
        <f>'Formated Data'!$G926-'Formated Data'!$E926</f>
        <v>200.91</v>
      </c>
      <c r="AE926" s="5" t="str" cm="1">
        <f t="array" ref="AE926">_xlfn.IFS('Formated Data'!$Q926="Central","Chris",'Formated Data'!$Q926="East","Erin",'Formated Data'!$Q926="South","Sam",'Formated Data'!$Q926="West","William")</f>
        <v>Sam</v>
      </c>
    </row>
    <row r="927" spans="1:31" ht="15.75" customHeight="1" x14ac:dyDescent="0.45">
      <c r="A927" s="5">
        <v>1648</v>
      </c>
      <c r="B927" s="5">
        <f>IF(COUNTIF($A$2:A927, A927) = 1, 1, 0)</f>
        <v>1</v>
      </c>
      <c r="C927" s="5" t="s">
        <v>1931</v>
      </c>
      <c r="D927" s="5" t="s">
        <v>123</v>
      </c>
      <c r="E927" s="6">
        <v>0.08</v>
      </c>
      <c r="F927" s="6" t="str">
        <f>IF(Table_1[[#This Row],[Discount]] &gt; 0, "After Discount", " No Discount")</f>
        <v>After Discount</v>
      </c>
      <c r="G927" s="6">
        <v>46.89</v>
      </c>
      <c r="H927" s="6">
        <v>5.0999999999999996</v>
      </c>
      <c r="I927" s="5" t="s">
        <v>9</v>
      </c>
      <c r="J927" s="5" t="s">
        <v>39</v>
      </c>
      <c r="K927" s="5" t="s">
        <v>24</v>
      </c>
      <c r="L927" s="5" t="s">
        <v>45</v>
      </c>
      <c r="M927" s="5" t="s">
        <v>97</v>
      </c>
      <c r="N927" s="5" t="s">
        <v>193</v>
      </c>
      <c r="O927" s="6">
        <v>0.46</v>
      </c>
      <c r="P927" s="5" t="s">
        <v>3</v>
      </c>
      <c r="Q927" s="5" t="s">
        <v>70</v>
      </c>
      <c r="R927" s="5" t="s">
        <v>260</v>
      </c>
      <c r="S927" s="5" t="s">
        <v>1930</v>
      </c>
      <c r="T927" s="5">
        <v>60098</v>
      </c>
      <c r="U927" s="8">
        <v>42088</v>
      </c>
      <c r="V927" s="29" t="str">
        <f>TEXT(Table_1[[#This Row],[Order Date]], "DDD")</f>
        <v>Wed</v>
      </c>
      <c r="W927" s="8">
        <v>42090</v>
      </c>
      <c r="X927" s="7">
        <f>Table_1[[#This Row],[Ship Date]]-Table_1[[#This Row],[Order Date]]</f>
        <v>2</v>
      </c>
      <c r="Y927" s="15">
        <v>507.63299999999998</v>
      </c>
      <c r="Z927" s="5">
        <v>17</v>
      </c>
      <c r="AA927" s="15">
        <v>735.7</v>
      </c>
      <c r="AB927" s="5">
        <v>91043</v>
      </c>
      <c r="AC927" s="5">
        <f>IF(COUNTIF($AB$2:AB927, AB927) = 1, 1, 0)</f>
        <v>1</v>
      </c>
      <c r="AD927" s="15">
        <f>'Formated Data'!$G927-'Formated Data'!$E927</f>
        <v>46.81</v>
      </c>
      <c r="AE927" s="5" t="str" cm="1">
        <f t="array" ref="AE927">_xlfn.IFS('Formated Data'!$Q927="Central","Chris",'Formated Data'!$Q927="East","Erin",'Formated Data'!$Q927="South","Sam",'Formated Data'!$Q927="West","William")</f>
        <v>Chris</v>
      </c>
    </row>
    <row r="928" spans="1:31" ht="15.75" customHeight="1" x14ac:dyDescent="0.45">
      <c r="A928" s="5">
        <v>1648</v>
      </c>
      <c r="B928" s="5">
        <f>IF(COUNTIF($A$2:A928, A928) = 1, 1, 0)</f>
        <v>0</v>
      </c>
      <c r="C928" s="5" t="s">
        <v>1931</v>
      </c>
      <c r="D928" s="5" t="s">
        <v>123</v>
      </c>
      <c r="E928" s="6">
        <v>0.05</v>
      </c>
      <c r="F928" s="6" t="str">
        <f>IF(Table_1[[#This Row],[Discount]] &gt; 0, "After Discount", " No Discount")</f>
        <v>After Discount</v>
      </c>
      <c r="G928" s="6">
        <v>12.98</v>
      </c>
      <c r="H928" s="6">
        <v>3.14</v>
      </c>
      <c r="I928" s="5" t="s">
        <v>9</v>
      </c>
      <c r="J928" s="5" t="s">
        <v>39</v>
      </c>
      <c r="K928" s="5" t="s">
        <v>24</v>
      </c>
      <c r="L928" s="5" t="s">
        <v>59</v>
      </c>
      <c r="M928" s="5" t="s">
        <v>50</v>
      </c>
      <c r="N928" s="5" t="s">
        <v>592</v>
      </c>
      <c r="O928" s="6">
        <v>0.6</v>
      </c>
      <c r="P928" s="5" t="s">
        <v>3</v>
      </c>
      <c r="Q928" s="5" t="s">
        <v>70</v>
      </c>
      <c r="R928" s="5" t="s">
        <v>260</v>
      </c>
      <c r="S928" s="5" t="s">
        <v>1930</v>
      </c>
      <c r="T928" s="5">
        <v>60098</v>
      </c>
      <c r="U928" s="8">
        <v>42088</v>
      </c>
      <c r="V928" s="29" t="str">
        <f>TEXT(Table_1[[#This Row],[Order Date]], "DDD")</f>
        <v>Wed</v>
      </c>
      <c r="W928" s="8">
        <v>42088</v>
      </c>
      <c r="X928" s="7">
        <f>Table_1[[#This Row],[Ship Date]]-Table_1[[#This Row],[Order Date]]</f>
        <v>0</v>
      </c>
      <c r="Y928" s="15">
        <v>38.229999999999997</v>
      </c>
      <c r="Z928" s="5">
        <v>18</v>
      </c>
      <c r="AA928" s="15">
        <v>225.59</v>
      </c>
      <c r="AB928" s="5">
        <v>91043</v>
      </c>
      <c r="AC928" s="5">
        <f>IF(COUNTIF($AB$2:AB928, AB928) = 1, 1, 0)</f>
        <v>0</v>
      </c>
      <c r="AD928" s="15">
        <f>'Formated Data'!$G928-'Formated Data'!$E928</f>
        <v>12.93</v>
      </c>
      <c r="AE928" s="5" t="str" cm="1">
        <f t="array" ref="AE928">_xlfn.IFS('Formated Data'!$Q928="Central","Chris",'Formated Data'!$Q928="East","Erin",'Formated Data'!$Q928="South","Sam",'Formated Data'!$Q928="West","William")</f>
        <v>Chris</v>
      </c>
    </row>
    <row r="929" spans="1:31" ht="15.75" customHeight="1" x14ac:dyDescent="0.45">
      <c r="A929" s="5">
        <v>1829</v>
      </c>
      <c r="B929" s="5">
        <f>IF(COUNTIF($A$2:A929, A929) = 1, 1, 0)</f>
        <v>0</v>
      </c>
      <c r="C929" s="5" t="s">
        <v>1929</v>
      </c>
      <c r="D929" s="5" t="s">
        <v>123</v>
      </c>
      <c r="E929" s="6">
        <v>0.01</v>
      </c>
      <c r="F929" s="6" t="str">
        <f>IF(Table_1[[#This Row],[Discount]] &gt; 0, "After Discount", " No Discount")</f>
        <v>After Discount</v>
      </c>
      <c r="G929" s="6">
        <v>10.64</v>
      </c>
      <c r="H929" s="6">
        <v>5.16</v>
      </c>
      <c r="I929" s="5" t="s">
        <v>17</v>
      </c>
      <c r="J929" s="5" t="s">
        <v>39</v>
      </c>
      <c r="K929" s="5" t="s">
        <v>29</v>
      </c>
      <c r="L929" s="5" t="s">
        <v>28</v>
      </c>
      <c r="M929" s="5" t="s">
        <v>5</v>
      </c>
      <c r="N929" s="5" t="s">
        <v>202</v>
      </c>
      <c r="O929" s="6">
        <v>0.56999999999999995</v>
      </c>
      <c r="P929" s="5" t="s">
        <v>3</v>
      </c>
      <c r="Q929" s="5" t="s">
        <v>70</v>
      </c>
      <c r="R929" s="5" t="s">
        <v>126</v>
      </c>
      <c r="S929" s="5" t="s">
        <v>1928</v>
      </c>
      <c r="T929" s="5">
        <v>52402</v>
      </c>
      <c r="U929" s="8">
        <v>42088</v>
      </c>
      <c r="V929" s="29" t="str">
        <f>TEXT(Table_1[[#This Row],[Order Date]], "DDD")</f>
        <v>Wed</v>
      </c>
      <c r="W929" s="8">
        <v>42090</v>
      </c>
      <c r="X929" s="7">
        <f>Table_1[[#This Row],[Ship Date]]-Table_1[[#This Row],[Order Date]]</f>
        <v>2</v>
      </c>
      <c r="Y929" s="15">
        <v>-11.69</v>
      </c>
      <c r="Z929" s="5">
        <v>5</v>
      </c>
      <c r="AA929" s="15">
        <v>58.52</v>
      </c>
      <c r="AB929" s="5">
        <v>86957</v>
      </c>
      <c r="AC929" s="5">
        <f>IF(COUNTIF($AB$2:AB929, AB929) = 1, 1, 0)</f>
        <v>1</v>
      </c>
      <c r="AD929" s="15">
        <f>'Formated Data'!$G929-'Formated Data'!$E929</f>
        <v>10.63</v>
      </c>
      <c r="AE929" s="5" t="str" cm="1">
        <f t="array" ref="AE929">_xlfn.IFS('Formated Data'!$Q929="Central","Chris",'Formated Data'!$Q929="East","Erin",'Formated Data'!$Q929="South","Sam",'Formated Data'!$Q929="West","William")</f>
        <v>Chris</v>
      </c>
    </row>
    <row r="930" spans="1:31" ht="15.75" customHeight="1" x14ac:dyDescent="0.45">
      <c r="A930" s="5">
        <v>2201</v>
      </c>
      <c r="B930" s="5">
        <f>IF(COUNTIF($A$2:A930, A930) = 1, 1, 0)</f>
        <v>1</v>
      </c>
      <c r="C930" s="5" t="s">
        <v>1927</v>
      </c>
      <c r="D930" s="5" t="s">
        <v>123</v>
      </c>
      <c r="E930" s="6">
        <v>0.17</v>
      </c>
      <c r="F930" s="6" t="str">
        <f>IF(Table_1[[#This Row],[Discount]] &gt; 0, "After Discount", " No Discount")</f>
        <v>After Discount</v>
      </c>
      <c r="G930" s="6">
        <v>14.89</v>
      </c>
      <c r="H930" s="6">
        <v>13.56</v>
      </c>
      <c r="I930" s="5" t="s">
        <v>9</v>
      </c>
      <c r="J930" s="5" t="s">
        <v>51</v>
      </c>
      <c r="K930" s="5" t="s">
        <v>29</v>
      </c>
      <c r="L930" s="5" t="s">
        <v>28</v>
      </c>
      <c r="M930" s="5" t="s">
        <v>42</v>
      </c>
      <c r="N930" s="5" t="s">
        <v>1926</v>
      </c>
      <c r="O930" s="6">
        <v>0.57999999999999996</v>
      </c>
      <c r="P930" s="5" t="s">
        <v>3</v>
      </c>
      <c r="Q930" s="5" t="s">
        <v>70</v>
      </c>
      <c r="R930" s="5" t="s">
        <v>87</v>
      </c>
      <c r="S930" s="5" t="s">
        <v>1331</v>
      </c>
      <c r="T930" s="5">
        <v>55420</v>
      </c>
      <c r="U930" s="8">
        <v>42088</v>
      </c>
      <c r="V930" s="29" t="str">
        <f>TEXT(Table_1[[#This Row],[Order Date]], "DDD")</f>
        <v>Wed</v>
      </c>
      <c r="W930" s="8">
        <v>42090</v>
      </c>
      <c r="X930" s="7">
        <f>Table_1[[#This Row],[Ship Date]]-Table_1[[#This Row],[Order Date]]</f>
        <v>2</v>
      </c>
      <c r="Y930" s="15">
        <v>-9.1300000000000008</v>
      </c>
      <c r="Z930" s="5">
        <v>1</v>
      </c>
      <c r="AA930" s="15">
        <v>27.96</v>
      </c>
      <c r="AB930" s="5">
        <v>86054</v>
      </c>
      <c r="AC930" s="5">
        <f>IF(COUNTIF($AB$2:AB930, AB930) = 1, 1, 0)</f>
        <v>1</v>
      </c>
      <c r="AD930" s="15">
        <f>'Formated Data'!$G930-'Formated Data'!$E930</f>
        <v>14.72</v>
      </c>
      <c r="AE930" s="5" t="str" cm="1">
        <f t="array" ref="AE930">_xlfn.IFS('Formated Data'!$Q930="Central","Chris",'Formated Data'!$Q930="East","Erin",'Formated Data'!$Q930="South","Sam",'Formated Data'!$Q930="West","William")</f>
        <v>Chris</v>
      </c>
    </row>
    <row r="931" spans="1:31" ht="15.75" customHeight="1" x14ac:dyDescent="0.45">
      <c r="A931" s="5">
        <v>3100</v>
      </c>
      <c r="B931" s="5">
        <f>IF(COUNTIF($A$2:A931, A931) = 1, 1, 0)</f>
        <v>1</v>
      </c>
      <c r="C931" s="5" t="s">
        <v>1925</v>
      </c>
      <c r="D931" s="5" t="s">
        <v>123</v>
      </c>
      <c r="E931" s="6">
        <v>7.0000000000000007E-2</v>
      </c>
      <c r="F931" s="6" t="str">
        <f>IF(Table_1[[#This Row],[Discount]] &gt; 0, "After Discount", " No Discount")</f>
        <v>After Discount</v>
      </c>
      <c r="G931" s="6">
        <v>35.99</v>
      </c>
      <c r="H931" s="6">
        <v>5</v>
      </c>
      <c r="I931" s="5" t="s">
        <v>9</v>
      </c>
      <c r="J931" s="5" t="s">
        <v>8</v>
      </c>
      <c r="K931" s="5" t="s">
        <v>7</v>
      </c>
      <c r="L931" s="5" t="s">
        <v>6</v>
      </c>
      <c r="M931" s="5" t="s">
        <v>37</v>
      </c>
      <c r="N931" s="5" t="s">
        <v>499</v>
      </c>
      <c r="O931" s="6">
        <v>0.82</v>
      </c>
      <c r="P931" s="5" t="s">
        <v>3</v>
      </c>
      <c r="Q931" s="5" t="s">
        <v>21</v>
      </c>
      <c r="R931" s="5" t="s">
        <v>75</v>
      </c>
      <c r="S931" s="5" t="s">
        <v>1924</v>
      </c>
      <c r="T931" s="5">
        <v>33334</v>
      </c>
      <c r="U931" s="8">
        <v>42088</v>
      </c>
      <c r="V931" s="29" t="str">
        <f>TEXT(Table_1[[#This Row],[Order Date]], "DDD")</f>
        <v>Wed</v>
      </c>
      <c r="W931" s="8">
        <v>42090</v>
      </c>
      <c r="X931" s="7">
        <f>Table_1[[#This Row],[Ship Date]]-Table_1[[#This Row],[Order Date]]</f>
        <v>2</v>
      </c>
      <c r="Y931" s="15">
        <v>-299.81420000000003</v>
      </c>
      <c r="Z931" s="5">
        <v>1</v>
      </c>
      <c r="AA931" s="15">
        <v>31.71</v>
      </c>
      <c r="AB931" s="5">
        <v>89988</v>
      </c>
      <c r="AC931" s="5">
        <f>IF(COUNTIF($AB$2:AB931, AB931) = 1, 1, 0)</f>
        <v>1</v>
      </c>
      <c r="AD931" s="15">
        <f>'Formated Data'!$G931-'Formated Data'!$E931</f>
        <v>35.92</v>
      </c>
      <c r="AE931" s="5" t="str" cm="1">
        <f t="array" ref="AE931">_xlfn.IFS('Formated Data'!$Q931="Central","Chris",'Formated Data'!$Q931="East","Erin",'Formated Data'!$Q931="South","Sam",'Formated Data'!$Q931="West","William")</f>
        <v>Sam</v>
      </c>
    </row>
    <row r="932" spans="1:31" ht="15.75" customHeight="1" x14ac:dyDescent="0.45">
      <c r="A932" s="5">
        <v>693</v>
      </c>
      <c r="B932" s="5">
        <f>IF(COUNTIF($A$2:A932, A932) = 1, 1, 0)</f>
        <v>0</v>
      </c>
      <c r="C932" s="5" t="s">
        <v>1258</v>
      </c>
      <c r="D932" s="5" t="s">
        <v>30</v>
      </c>
      <c r="E932" s="6">
        <v>0.02</v>
      </c>
      <c r="F932" s="6" t="str">
        <f>IF(Table_1[[#This Row],[Discount]] &gt; 0, "After Discount", " No Discount")</f>
        <v>After Discount</v>
      </c>
      <c r="G932" s="6">
        <v>500.98</v>
      </c>
      <c r="H932" s="6">
        <v>41.44</v>
      </c>
      <c r="I932" s="5" t="s">
        <v>119</v>
      </c>
      <c r="J932" s="5" t="s">
        <v>51</v>
      </c>
      <c r="K932" s="5" t="s">
        <v>29</v>
      </c>
      <c r="L932" s="5" t="s">
        <v>130</v>
      </c>
      <c r="M932" s="5" t="s">
        <v>117</v>
      </c>
      <c r="N932" s="5" t="s">
        <v>1923</v>
      </c>
      <c r="O932" s="6">
        <v>0.66</v>
      </c>
      <c r="P932" s="5" t="s">
        <v>3</v>
      </c>
      <c r="Q932" s="5" t="s">
        <v>48</v>
      </c>
      <c r="R932" s="5" t="s">
        <v>296</v>
      </c>
      <c r="S932" s="5" t="s">
        <v>1256</v>
      </c>
      <c r="T932" s="5">
        <v>80229</v>
      </c>
      <c r="U932" s="8">
        <v>42088</v>
      </c>
      <c r="V932" s="29" t="str">
        <f>TEXT(Table_1[[#This Row],[Order Date]], "DDD")</f>
        <v>Wed</v>
      </c>
      <c r="W932" s="8">
        <v>42088</v>
      </c>
      <c r="X932" s="7">
        <f>Table_1[[#This Row],[Ship Date]]-Table_1[[#This Row],[Order Date]]</f>
        <v>0</v>
      </c>
      <c r="Y932" s="15">
        <v>2568.4629</v>
      </c>
      <c r="Z932" s="5">
        <v>7</v>
      </c>
      <c r="AA932" s="15">
        <v>3722.41</v>
      </c>
      <c r="AB932" s="5">
        <v>87811</v>
      </c>
      <c r="AC932" s="5">
        <f>IF(COUNTIF($AB$2:AB932, AB932) = 1, 1, 0)</f>
        <v>1</v>
      </c>
      <c r="AD932" s="15">
        <f>'Formated Data'!$G932-'Formated Data'!$E932</f>
        <v>500.96000000000004</v>
      </c>
      <c r="AE932" s="5" t="str" cm="1">
        <f t="array" ref="AE932">_xlfn.IFS('Formated Data'!$Q932="Central","Chris",'Formated Data'!$Q932="East","Erin",'Formated Data'!$Q932="South","Sam",'Formated Data'!$Q932="West","William")</f>
        <v>William</v>
      </c>
    </row>
    <row r="933" spans="1:31" ht="15.75" customHeight="1" x14ac:dyDescent="0.45">
      <c r="A933" s="5">
        <v>1557</v>
      </c>
      <c r="B933" s="5">
        <f>IF(COUNTIF($A$2:A933, A933) = 1, 1, 0)</f>
        <v>1</v>
      </c>
      <c r="C933" s="5" t="s">
        <v>1922</v>
      </c>
      <c r="D933" s="5" t="s">
        <v>30</v>
      </c>
      <c r="E933" s="6">
        <v>0.09</v>
      </c>
      <c r="F933" s="6" t="str">
        <f>IF(Table_1[[#This Row],[Discount]] &gt; 0, "After Discount", " No Discount")</f>
        <v>After Discount</v>
      </c>
      <c r="G933" s="6">
        <v>60.98</v>
      </c>
      <c r="H933" s="6">
        <v>49</v>
      </c>
      <c r="I933" s="5" t="s">
        <v>9</v>
      </c>
      <c r="J933" s="5" t="s">
        <v>8</v>
      </c>
      <c r="K933" s="5" t="s">
        <v>24</v>
      </c>
      <c r="L933" s="5" t="s">
        <v>45</v>
      </c>
      <c r="M933" s="5" t="s">
        <v>42</v>
      </c>
      <c r="N933" s="5" t="s">
        <v>1770</v>
      </c>
      <c r="O933" s="6">
        <v>0.59</v>
      </c>
      <c r="P933" s="5" t="s">
        <v>3</v>
      </c>
      <c r="Q933" s="5" t="s">
        <v>21</v>
      </c>
      <c r="R933" s="5" t="s">
        <v>20</v>
      </c>
      <c r="S933" s="5" t="s">
        <v>1920</v>
      </c>
      <c r="T933" s="5">
        <v>22003</v>
      </c>
      <c r="U933" s="8">
        <v>42088</v>
      </c>
      <c r="V933" s="29" t="str">
        <f>TEXT(Table_1[[#This Row],[Order Date]], "DDD")</f>
        <v>Wed</v>
      </c>
      <c r="W933" s="8">
        <v>42096</v>
      </c>
      <c r="X933" s="7">
        <f>Table_1[[#This Row],[Ship Date]]-Table_1[[#This Row],[Order Date]]</f>
        <v>8</v>
      </c>
      <c r="Y933" s="15">
        <v>-954.75800000000004</v>
      </c>
      <c r="Z933" s="5">
        <v>15</v>
      </c>
      <c r="AA933" s="15">
        <v>879.62</v>
      </c>
      <c r="AB933" s="5">
        <v>87426</v>
      </c>
      <c r="AC933" s="5">
        <f>IF(COUNTIF($AB$2:AB933, AB933) = 1, 1, 0)</f>
        <v>1</v>
      </c>
      <c r="AD933" s="15">
        <f>'Formated Data'!$G933-'Formated Data'!$E933</f>
        <v>60.889999999999993</v>
      </c>
      <c r="AE933" s="5" t="str" cm="1">
        <f t="array" ref="AE933">_xlfn.IFS('Formated Data'!$Q933="Central","Chris",'Formated Data'!$Q933="East","Erin",'Formated Data'!$Q933="South","Sam",'Formated Data'!$Q933="West","William")</f>
        <v>Sam</v>
      </c>
    </row>
    <row r="934" spans="1:31" ht="15.75" customHeight="1" x14ac:dyDescent="0.45">
      <c r="A934" s="5">
        <v>1557</v>
      </c>
      <c r="B934" s="5">
        <f>IF(COUNTIF($A$2:A934, A934) = 1, 1, 0)</f>
        <v>0</v>
      </c>
      <c r="C934" s="5" t="s">
        <v>1922</v>
      </c>
      <c r="D934" s="5" t="s">
        <v>30</v>
      </c>
      <c r="E934" s="6">
        <v>0.05</v>
      </c>
      <c r="F934" s="6" t="str">
        <f>IF(Table_1[[#This Row],[Discount]] &gt; 0, "After Discount", " No Discount")</f>
        <v>After Discount</v>
      </c>
      <c r="G934" s="6">
        <v>29.89</v>
      </c>
      <c r="H934" s="6">
        <v>1.99</v>
      </c>
      <c r="I934" s="5" t="s">
        <v>9</v>
      </c>
      <c r="J934" s="5" t="s">
        <v>8</v>
      </c>
      <c r="K934" s="5" t="s">
        <v>7</v>
      </c>
      <c r="L934" s="5" t="s">
        <v>15</v>
      </c>
      <c r="M934" s="5" t="s">
        <v>50</v>
      </c>
      <c r="N934" s="5" t="s">
        <v>1921</v>
      </c>
      <c r="O934" s="6">
        <v>0.5</v>
      </c>
      <c r="P934" s="5" t="s">
        <v>3</v>
      </c>
      <c r="Q934" s="5" t="s">
        <v>21</v>
      </c>
      <c r="R934" s="5" t="s">
        <v>20</v>
      </c>
      <c r="S934" s="5" t="s">
        <v>1920</v>
      </c>
      <c r="T934" s="5">
        <v>22003</v>
      </c>
      <c r="U934" s="8">
        <v>42088</v>
      </c>
      <c r="V934" s="29" t="str">
        <f>TEXT(Table_1[[#This Row],[Order Date]], "DDD")</f>
        <v>Wed</v>
      </c>
      <c r="W934" s="8">
        <v>42090</v>
      </c>
      <c r="X934" s="7">
        <f>Table_1[[#This Row],[Ship Date]]-Table_1[[#This Row],[Order Date]]</f>
        <v>2</v>
      </c>
      <c r="Y934" s="15">
        <v>219.4734</v>
      </c>
      <c r="Z934" s="5">
        <v>12</v>
      </c>
      <c r="AA934" s="15">
        <v>361.19</v>
      </c>
      <c r="AB934" s="5">
        <v>87426</v>
      </c>
      <c r="AC934" s="5">
        <f>IF(COUNTIF($AB$2:AB934, AB934) = 1, 1, 0)</f>
        <v>0</v>
      </c>
      <c r="AD934" s="15">
        <f>'Formated Data'!$G934-'Formated Data'!$E934</f>
        <v>29.84</v>
      </c>
      <c r="AE934" s="5" t="str" cm="1">
        <f t="array" ref="AE934">_xlfn.IFS('Formated Data'!$Q934="Central","Chris",'Formated Data'!$Q934="East","Erin",'Formated Data'!$Q934="South","Sam",'Formated Data'!$Q934="West","William")</f>
        <v>Sam</v>
      </c>
    </row>
    <row r="935" spans="1:31" ht="15.75" customHeight="1" x14ac:dyDescent="0.45">
      <c r="A935" s="5">
        <v>1699</v>
      </c>
      <c r="B935" s="5">
        <f>IF(COUNTIF($A$2:A935, A935) = 1, 1, 0)</f>
        <v>1</v>
      </c>
      <c r="C935" s="5" t="s">
        <v>1919</v>
      </c>
      <c r="D935" s="5" t="s">
        <v>30</v>
      </c>
      <c r="E935" s="6">
        <v>0.05</v>
      </c>
      <c r="F935" s="6" t="str">
        <f>IF(Table_1[[#This Row],[Discount]] &gt; 0, "After Discount", " No Discount")</f>
        <v>After Discount</v>
      </c>
      <c r="G935" s="6">
        <v>3.98</v>
      </c>
      <c r="H935" s="6">
        <v>5.26</v>
      </c>
      <c r="I935" s="5" t="s">
        <v>9</v>
      </c>
      <c r="J935" s="5" t="s">
        <v>51</v>
      </c>
      <c r="K935" s="5" t="s">
        <v>24</v>
      </c>
      <c r="L935" s="5" t="s">
        <v>106</v>
      </c>
      <c r="M935" s="5" t="s">
        <v>5</v>
      </c>
      <c r="N935" s="5" t="s">
        <v>1692</v>
      </c>
      <c r="O935" s="6">
        <v>0.38</v>
      </c>
      <c r="P935" s="5" t="s">
        <v>3</v>
      </c>
      <c r="Q935" s="5" t="s">
        <v>2</v>
      </c>
      <c r="R935" s="5" t="s">
        <v>247</v>
      </c>
      <c r="S935" s="5" t="s">
        <v>155</v>
      </c>
      <c r="T935" s="5">
        <v>19057</v>
      </c>
      <c r="U935" s="8">
        <v>42088</v>
      </c>
      <c r="V935" s="29" t="str">
        <f>TEXT(Table_1[[#This Row],[Order Date]], "DDD")</f>
        <v>Wed</v>
      </c>
      <c r="W935" s="8">
        <v>42092</v>
      </c>
      <c r="X935" s="7">
        <f>Table_1[[#This Row],[Ship Date]]-Table_1[[#This Row],[Order Date]]</f>
        <v>4</v>
      </c>
      <c r="Y935" s="15">
        <v>-152.52449999999999</v>
      </c>
      <c r="Z935" s="5">
        <v>12</v>
      </c>
      <c r="AA935" s="15">
        <v>49.44</v>
      </c>
      <c r="AB935" s="5">
        <v>87345</v>
      </c>
      <c r="AC935" s="5">
        <f>IF(COUNTIF($AB$2:AB935, AB935) = 1, 1, 0)</f>
        <v>1</v>
      </c>
      <c r="AD935" s="15">
        <f>'Formated Data'!$G935-'Formated Data'!$E935</f>
        <v>3.93</v>
      </c>
      <c r="AE935" s="5" t="str" cm="1">
        <f t="array" ref="AE935">_xlfn.IFS('Formated Data'!$Q935="Central","Chris",'Formated Data'!$Q935="East","Erin",'Formated Data'!$Q935="South","Sam",'Formated Data'!$Q935="West","William")</f>
        <v>Erin</v>
      </c>
    </row>
    <row r="936" spans="1:31" ht="15.75" customHeight="1" x14ac:dyDescent="0.45">
      <c r="A936" s="5">
        <v>1699</v>
      </c>
      <c r="B936" s="5">
        <f>IF(COUNTIF($A$2:A936, A936) = 1, 1, 0)</f>
        <v>0</v>
      </c>
      <c r="C936" s="5" t="s">
        <v>1919</v>
      </c>
      <c r="D936" s="5" t="s">
        <v>30</v>
      </c>
      <c r="E936" s="6">
        <v>0.01</v>
      </c>
      <c r="F936" s="6" t="str">
        <f>IF(Table_1[[#This Row],[Discount]] &gt; 0, "After Discount", " No Discount")</f>
        <v>After Discount</v>
      </c>
      <c r="G936" s="6">
        <v>6.48</v>
      </c>
      <c r="H936" s="6">
        <v>5.4</v>
      </c>
      <c r="I936" s="5" t="s">
        <v>9</v>
      </c>
      <c r="J936" s="5" t="s">
        <v>51</v>
      </c>
      <c r="K936" s="5" t="s">
        <v>24</v>
      </c>
      <c r="L936" s="5" t="s">
        <v>38</v>
      </c>
      <c r="M936" s="5" t="s">
        <v>5</v>
      </c>
      <c r="N936" s="5" t="s">
        <v>1918</v>
      </c>
      <c r="O936" s="6">
        <v>0.37</v>
      </c>
      <c r="P936" s="5" t="s">
        <v>3</v>
      </c>
      <c r="Q936" s="5" t="s">
        <v>2</v>
      </c>
      <c r="R936" s="5" t="s">
        <v>247</v>
      </c>
      <c r="S936" s="5" t="s">
        <v>155</v>
      </c>
      <c r="T936" s="5">
        <v>19057</v>
      </c>
      <c r="U936" s="8">
        <v>42088</v>
      </c>
      <c r="V936" s="29" t="str">
        <f>TEXT(Table_1[[#This Row],[Order Date]], "DDD")</f>
        <v>Wed</v>
      </c>
      <c r="W936" s="8">
        <v>42088</v>
      </c>
      <c r="X936" s="7">
        <f>Table_1[[#This Row],[Ship Date]]-Table_1[[#This Row],[Order Date]]</f>
        <v>0</v>
      </c>
      <c r="Y936" s="15">
        <v>-18.850000000000001</v>
      </c>
      <c r="Z936" s="5">
        <v>2</v>
      </c>
      <c r="AA936" s="15">
        <v>14.29</v>
      </c>
      <c r="AB936" s="5">
        <v>87345</v>
      </c>
      <c r="AC936" s="5">
        <f>IF(COUNTIF($AB$2:AB936, AB936) = 1, 1, 0)</f>
        <v>0</v>
      </c>
      <c r="AD936" s="15">
        <f>'Formated Data'!$G936-'Formated Data'!$E936</f>
        <v>6.4700000000000006</v>
      </c>
      <c r="AE936" s="5" t="str" cm="1">
        <f t="array" ref="AE936">_xlfn.IFS('Formated Data'!$Q936="Central","Chris",'Formated Data'!$Q936="East","Erin",'Formated Data'!$Q936="South","Sam",'Formated Data'!$Q936="West","William")</f>
        <v>Erin</v>
      </c>
    </row>
    <row r="937" spans="1:31" ht="15.75" customHeight="1" x14ac:dyDescent="0.45">
      <c r="A937" s="5">
        <v>290</v>
      </c>
      <c r="B937" s="5">
        <f>IF(COUNTIF($A$2:A937, A937) = 1, 1, 0)</f>
        <v>1</v>
      </c>
      <c r="C937" s="5" t="s">
        <v>1917</v>
      </c>
      <c r="D937" s="5" t="s">
        <v>10</v>
      </c>
      <c r="E937" s="6">
        <v>0.04</v>
      </c>
      <c r="F937" s="6" t="str">
        <f>IF(Table_1[[#This Row],[Discount]] &gt; 0, "After Discount", " No Discount")</f>
        <v>After Discount</v>
      </c>
      <c r="G937" s="6">
        <v>4.9800000000000004</v>
      </c>
      <c r="H937" s="6">
        <v>4.62</v>
      </c>
      <c r="I937" s="5" t="s">
        <v>9</v>
      </c>
      <c r="J937" s="5" t="s">
        <v>51</v>
      </c>
      <c r="K937" s="5" t="s">
        <v>7</v>
      </c>
      <c r="L937" s="5" t="s">
        <v>15</v>
      </c>
      <c r="M937" s="5" t="s">
        <v>50</v>
      </c>
      <c r="N937" s="5" t="s">
        <v>122</v>
      </c>
      <c r="O937" s="6">
        <v>0.64</v>
      </c>
      <c r="P937" s="5" t="s">
        <v>3</v>
      </c>
      <c r="Q937" s="5" t="s">
        <v>48</v>
      </c>
      <c r="R937" s="5" t="s">
        <v>296</v>
      </c>
      <c r="S937" s="5" t="s">
        <v>1916</v>
      </c>
      <c r="T937" s="5">
        <v>80538</v>
      </c>
      <c r="U937" s="8">
        <v>42088</v>
      </c>
      <c r="V937" s="29" t="str">
        <f>TEXT(Table_1[[#This Row],[Order Date]], "DDD")</f>
        <v>Wed</v>
      </c>
      <c r="W937" s="8">
        <v>42089</v>
      </c>
      <c r="X937" s="7">
        <f>Table_1[[#This Row],[Ship Date]]-Table_1[[#This Row],[Order Date]]</f>
        <v>1</v>
      </c>
      <c r="Y937" s="15">
        <v>-135.16</v>
      </c>
      <c r="Z937" s="5">
        <v>20</v>
      </c>
      <c r="AA937" s="15">
        <v>102.54</v>
      </c>
      <c r="AB937" s="5">
        <v>90837</v>
      </c>
      <c r="AC937" s="5">
        <f>IF(COUNTIF($AB$2:AB937, AB937) = 1, 1, 0)</f>
        <v>1</v>
      </c>
      <c r="AD937" s="15">
        <f>'Formated Data'!$G937-'Formated Data'!$E937</f>
        <v>4.9400000000000004</v>
      </c>
      <c r="AE937" s="5" t="str" cm="1">
        <f t="array" ref="AE937">_xlfn.IFS('Formated Data'!$Q937="Central","Chris",'Formated Data'!$Q937="East","Erin",'Formated Data'!$Q937="South","Sam",'Formated Data'!$Q937="West","William")</f>
        <v>William</v>
      </c>
    </row>
    <row r="938" spans="1:31" ht="15.75" customHeight="1" x14ac:dyDescent="0.45">
      <c r="A938" s="5">
        <v>2287</v>
      </c>
      <c r="B938" s="5">
        <f>IF(COUNTIF($A$2:A938, A938) = 1, 1, 0)</f>
        <v>0</v>
      </c>
      <c r="C938" s="5" t="s">
        <v>1915</v>
      </c>
      <c r="D938" s="5" t="s">
        <v>10</v>
      </c>
      <c r="E938" s="6">
        <v>0.01</v>
      </c>
      <c r="F938" s="6" t="str">
        <f>IF(Table_1[[#This Row],[Discount]] &gt; 0, "After Discount", " No Discount")</f>
        <v>After Discount</v>
      </c>
      <c r="G938" s="6">
        <v>18.97</v>
      </c>
      <c r="H938" s="6">
        <v>9.0299999999999994</v>
      </c>
      <c r="I938" s="5" t="s">
        <v>9</v>
      </c>
      <c r="J938" s="5" t="s">
        <v>39</v>
      </c>
      <c r="K938" s="5" t="s">
        <v>24</v>
      </c>
      <c r="L938" s="5" t="s">
        <v>38</v>
      </c>
      <c r="M938" s="5" t="s">
        <v>5</v>
      </c>
      <c r="N938" s="5" t="s">
        <v>196</v>
      </c>
      <c r="O938" s="6">
        <v>0.37</v>
      </c>
      <c r="P938" s="5" t="s">
        <v>3</v>
      </c>
      <c r="Q938" s="5" t="s">
        <v>21</v>
      </c>
      <c r="R938" s="5" t="s">
        <v>713</v>
      </c>
      <c r="S938" s="5" t="s">
        <v>1914</v>
      </c>
      <c r="T938" s="5">
        <v>29483</v>
      </c>
      <c r="U938" s="8">
        <v>42088</v>
      </c>
      <c r="V938" s="29" t="str">
        <f>TEXT(Table_1[[#This Row],[Order Date]], "DDD")</f>
        <v>Wed</v>
      </c>
      <c r="W938" s="8">
        <v>42088</v>
      </c>
      <c r="X938" s="7">
        <f>Table_1[[#This Row],[Ship Date]]-Table_1[[#This Row],[Order Date]]</f>
        <v>0</v>
      </c>
      <c r="Y938" s="15">
        <v>-12.0267</v>
      </c>
      <c r="Z938" s="5">
        <v>8</v>
      </c>
      <c r="AA938" s="15">
        <v>164.67</v>
      </c>
      <c r="AB938" s="5">
        <v>90146</v>
      </c>
      <c r="AC938" s="5">
        <f>IF(COUNTIF($AB$2:AB938, AB938) = 1, 1, 0)</f>
        <v>1</v>
      </c>
      <c r="AD938" s="15">
        <f>'Formated Data'!$G938-'Formated Data'!$E938</f>
        <v>18.959999999999997</v>
      </c>
      <c r="AE938" s="5" t="str" cm="1">
        <f t="array" ref="AE938">_xlfn.IFS('Formated Data'!$Q938="Central","Chris",'Formated Data'!$Q938="East","Erin",'Formated Data'!$Q938="South","Sam",'Formated Data'!$Q938="West","William")</f>
        <v>Sam</v>
      </c>
    </row>
    <row r="939" spans="1:31" ht="15.75" customHeight="1" x14ac:dyDescent="0.45">
      <c r="A939" s="5">
        <v>2287</v>
      </c>
      <c r="B939" s="5">
        <f>IF(COUNTIF($A$2:A939, A939) = 1, 1, 0)</f>
        <v>0</v>
      </c>
      <c r="C939" s="5" t="s">
        <v>1915</v>
      </c>
      <c r="D939" s="5" t="s">
        <v>10</v>
      </c>
      <c r="E939" s="6">
        <v>0.03</v>
      </c>
      <c r="F939" s="6" t="str">
        <f>IF(Table_1[[#This Row],[Discount]] &gt; 0, "After Discount", " No Discount")</f>
        <v>After Discount</v>
      </c>
      <c r="G939" s="6">
        <v>12.28</v>
      </c>
      <c r="H939" s="6">
        <v>4.8600000000000003</v>
      </c>
      <c r="I939" s="5" t="s">
        <v>9</v>
      </c>
      <c r="J939" s="5" t="s">
        <v>39</v>
      </c>
      <c r="K939" s="5" t="s">
        <v>24</v>
      </c>
      <c r="L939" s="5" t="s">
        <v>38</v>
      </c>
      <c r="M939" s="5" t="s">
        <v>5</v>
      </c>
      <c r="N939" s="5" t="s">
        <v>1036</v>
      </c>
      <c r="O939" s="6">
        <v>0.38</v>
      </c>
      <c r="P939" s="5" t="s">
        <v>3</v>
      </c>
      <c r="Q939" s="5" t="s">
        <v>21</v>
      </c>
      <c r="R939" s="5" t="s">
        <v>713</v>
      </c>
      <c r="S939" s="5" t="s">
        <v>1914</v>
      </c>
      <c r="T939" s="5">
        <v>29483</v>
      </c>
      <c r="U939" s="8">
        <v>42088</v>
      </c>
      <c r="V939" s="29" t="str">
        <f>TEXT(Table_1[[#This Row],[Order Date]], "DDD")</f>
        <v>Wed</v>
      </c>
      <c r="W939" s="8">
        <v>42089</v>
      </c>
      <c r="X939" s="7">
        <f>Table_1[[#This Row],[Ship Date]]-Table_1[[#This Row],[Order Date]]</f>
        <v>1</v>
      </c>
      <c r="Y939" s="15">
        <v>122.508</v>
      </c>
      <c r="Z939" s="5">
        <v>6</v>
      </c>
      <c r="AA939" s="15">
        <v>72.739999999999995</v>
      </c>
      <c r="AB939" s="5">
        <v>90146</v>
      </c>
      <c r="AC939" s="5">
        <f>IF(COUNTIF($AB$2:AB939, AB939) = 1, 1, 0)</f>
        <v>0</v>
      </c>
      <c r="AD939" s="15">
        <f>'Formated Data'!$G939-'Formated Data'!$E939</f>
        <v>12.25</v>
      </c>
      <c r="AE939" s="5" t="str" cm="1">
        <f t="array" ref="AE939">_xlfn.IFS('Formated Data'!$Q939="Central","Chris",'Formated Data'!$Q939="East","Erin",'Formated Data'!$Q939="South","Sam",'Formated Data'!$Q939="West","William")</f>
        <v>Sam</v>
      </c>
    </row>
    <row r="940" spans="1:31" ht="15.75" customHeight="1" x14ac:dyDescent="0.45">
      <c r="A940" s="5">
        <v>2287</v>
      </c>
      <c r="B940" s="5">
        <f>IF(COUNTIF($A$2:A940, A940) = 1, 1, 0)</f>
        <v>0</v>
      </c>
      <c r="C940" s="5" t="s">
        <v>1915</v>
      </c>
      <c r="D940" s="5" t="s">
        <v>10</v>
      </c>
      <c r="E940" s="6">
        <v>0.05</v>
      </c>
      <c r="F940" s="6" t="str">
        <f>IF(Table_1[[#This Row],[Discount]] &gt; 0, "After Discount", " No Discount")</f>
        <v>After Discount</v>
      </c>
      <c r="G940" s="6">
        <v>34.99</v>
      </c>
      <c r="H940" s="6">
        <v>7.73</v>
      </c>
      <c r="I940" s="5" t="s">
        <v>17</v>
      </c>
      <c r="J940" s="5" t="s">
        <v>39</v>
      </c>
      <c r="K940" s="5" t="s">
        <v>24</v>
      </c>
      <c r="L940" s="5" t="s">
        <v>79</v>
      </c>
      <c r="M940" s="5" t="s">
        <v>5</v>
      </c>
      <c r="N940" s="5" t="s">
        <v>1658</v>
      </c>
      <c r="O940" s="6">
        <v>0.59</v>
      </c>
      <c r="P940" s="5" t="s">
        <v>3</v>
      </c>
      <c r="Q940" s="5" t="s">
        <v>21</v>
      </c>
      <c r="R940" s="5" t="s">
        <v>713</v>
      </c>
      <c r="S940" s="5" t="s">
        <v>1914</v>
      </c>
      <c r="T940" s="5">
        <v>29483</v>
      </c>
      <c r="U940" s="8">
        <v>42088</v>
      </c>
      <c r="V940" s="29" t="str">
        <f>TEXT(Table_1[[#This Row],[Order Date]], "DDD")</f>
        <v>Wed</v>
      </c>
      <c r="W940" s="8">
        <v>42090</v>
      </c>
      <c r="X940" s="7">
        <f>Table_1[[#This Row],[Ship Date]]-Table_1[[#This Row],[Order Date]]</f>
        <v>2</v>
      </c>
      <c r="Y940" s="15">
        <v>-12.0267</v>
      </c>
      <c r="Z940" s="5">
        <v>12</v>
      </c>
      <c r="AA940" s="15">
        <v>418.75</v>
      </c>
      <c r="AB940" s="5">
        <v>90146</v>
      </c>
      <c r="AC940" s="5">
        <f>IF(COUNTIF($AB$2:AB940, AB940) = 1, 1, 0)</f>
        <v>0</v>
      </c>
      <c r="AD940" s="15">
        <f>'Formated Data'!$G940-'Formated Data'!$E940</f>
        <v>34.940000000000005</v>
      </c>
      <c r="AE940" s="5" t="str" cm="1">
        <f t="array" ref="AE940">_xlfn.IFS('Formated Data'!$Q940="Central","Chris",'Formated Data'!$Q940="East","Erin",'Formated Data'!$Q940="South","Sam",'Formated Data'!$Q940="West","William")</f>
        <v>Sam</v>
      </c>
    </row>
    <row r="941" spans="1:31" ht="15.75" customHeight="1" x14ac:dyDescent="0.45">
      <c r="A941" s="5">
        <v>2833</v>
      </c>
      <c r="B941" s="5">
        <f>IF(COUNTIF($A$2:A941, A941) = 1, 1, 0)</f>
        <v>1</v>
      </c>
      <c r="C941" s="5" t="s">
        <v>1913</v>
      </c>
      <c r="D941" s="5" t="s">
        <v>10</v>
      </c>
      <c r="E941" s="6">
        <v>0.03</v>
      </c>
      <c r="F941" s="6" t="str">
        <f>IF(Table_1[[#This Row],[Discount]] &gt; 0, "After Discount", " No Discount")</f>
        <v>After Discount</v>
      </c>
      <c r="G941" s="6">
        <v>140.97999999999999</v>
      </c>
      <c r="H941" s="6">
        <v>36.090000000000003</v>
      </c>
      <c r="I941" s="5" t="s">
        <v>119</v>
      </c>
      <c r="J941" s="5" t="s">
        <v>51</v>
      </c>
      <c r="K941" s="5" t="s">
        <v>29</v>
      </c>
      <c r="L941" s="5" t="s">
        <v>130</v>
      </c>
      <c r="M941" s="5" t="s">
        <v>117</v>
      </c>
      <c r="N941" s="5" t="s">
        <v>1473</v>
      </c>
      <c r="O941" s="6">
        <v>0.77</v>
      </c>
      <c r="P941" s="5" t="s">
        <v>3</v>
      </c>
      <c r="Q941" s="5" t="s">
        <v>70</v>
      </c>
      <c r="R941" s="5" t="s">
        <v>87</v>
      </c>
      <c r="S941" s="5" t="s">
        <v>1912</v>
      </c>
      <c r="T941" s="5">
        <v>55076</v>
      </c>
      <c r="U941" s="8">
        <v>42088</v>
      </c>
      <c r="V941" s="29" t="str">
        <f>TEXT(Table_1[[#This Row],[Order Date]], "DDD")</f>
        <v>Wed</v>
      </c>
      <c r="W941" s="8">
        <v>42090</v>
      </c>
      <c r="X941" s="7">
        <f>Table_1[[#This Row],[Ship Date]]-Table_1[[#This Row],[Order Date]]</f>
        <v>2</v>
      </c>
      <c r="Y941" s="15">
        <v>-221.5</v>
      </c>
      <c r="Z941" s="5">
        <v>4</v>
      </c>
      <c r="AA941" s="15">
        <v>608.80999999999995</v>
      </c>
      <c r="AB941" s="5">
        <v>91030</v>
      </c>
      <c r="AC941" s="5">
        <f>IF(COUNTIF($AB$2:AB941, AB941) = 1, 1, 0)</f>
        <v>1</v>
      </c>
      <c r="AD941" s="15">
        <f>'Formated Data'!$G941-'Formated Data'!$E941</f>
        <v>140.94999999999999</v>
      </c>
      <c r="AE941" s="5" t="str" cm="1">
        <f t="array" ref="AE941">_xlfn.IFS('Formated Data'!$Q941="Central","Chris",'Formated Data'!$Q941="East","Erin",'Formated Data'!$Q941="South","Sam",'Formated Data'!$Q941="West","William")</f>
        <v>Chris</v>
      </c>
    </row>
    <row r="942" spans="1:31" ht="15.75" customHeight="1" x14ac:dyDescent="0.45">
      <c r="A942" s="5">
        <v>2833</v>
      </c>
      <c r="B942" s="5">
        <f>IF(COUNTIF($A$2:A942, A942) = 1, 1, 0)</f>
        <v>0</v>
      </c>
      <c r="C942" s="5" t="s">
        <v>1913</v>
      </c>
      <c r="D942" s="5" t="s">
        <v>10</v>
      </c>
      <c r="E942" s="6">
        <v>0.08</v>
      </c>
      <c r="F942" s="6" t="str">
        <f>IF(Table_1[[#This Row],[Discount]] &gt; 0, "After Discount", " No Discount")</f>
        <v>After Discount</v>
      </c>
      <c r="G942" s="6">
        <v>65.989999999999995</v>
      </c>
      <c r="H942" s="6">
        <v>8.99</v>
      </c>
      <c r="I942" s="5" t="s">
        <v>9</v>
      </c>
      <c r="J942" s="5" t="s">
        <v>51</v>
      </c>
      <c r="K942" s="5" t="s">
        <v>7</v>
      </c>
      <c r="L942" s="5" t="s">
        <v>6</v>
      </c>
      <c r="M942" s="5" t="s">
        <v>5</v>
      </c>
      <c r="N942" s="5" t="s">
        <v>1007</v>
      </c>
      <c r="O942" s="6">
        <v>0.56000000000000005</v>
      </c>
      <c r="P942" s="5" t="s">
        <v>3</v>
      </c>
      <c r="Q942" s="5" t="s">
        <v>70</v>
      </c>
      <c r="R942" s="5" t="s">
        <v>87</v>
      </c>
      <c r="S942" s="5" t="s">
        <v>1912</v>
      </c>
      <c r="T942" s="5">
        <v>55076</v>
      </c>
      <c r="U942" s="8">
        <v>42088</v>
      </c>
      <c r="V942" s="29" t="str">
        <f>TEXT(Table_1[[#This Row],[Order Date]], "DDD")</f>
        <v>Wed</v>
      </c>
      <c r="W942" s="8">
        <v>42089</v>
      </c>
      <c r="X942" s="7">
        <f>Table_1[[#This Row],[Ship Date]]-Table_1[[#This Row],[Order Date]]</f>
        <v>1</v>
      </c>
      <c r="Y942" s="15">
        <v>206.352</v>
      </c>
      <c r="Z942" s="5">
        <v>15</v>
      </c>
      <c r="AA942" s="15">
        <v>808.61</v>
      </c>
      <c r="AB942" s="5">
        <v>91030</v>
      </c>
      <c r="AC942" s="5">
        <f>IF(COUNTIF($AB$2:AB942, AB942) = 1, 1, 0)</f>
        <v>0</v>
      </c>
      <c r="AD942" s="15">
        <f>'Formated Data'!$G942-'Formated Data'!$E942</f>
        <v>65.91</v>
      </c>
      <c r="AE942" s="5" t="str" cm="1">
        <f t="array" ref="AE942">_xlfn.IFS('Formated Data'!$Q942="Central","Chris",'Formated Data'!$Q942="East","Erin",'Formated Data'!$Q942="South","Sam",'Formated Data'!$Q942="West","William")</f>
        <v>Chris</v>
      </c>
    </row>
    <row r="943" spans="1:31" ht="15.75" customHeight="1" x14ac:dyDescent="0.45">
      <c r="A943" s="5">
        <v>1767</v>
      </c>
      <c r="B943" s="5">
        <f>IF(COUNTIF($A$2:A943, A943) = 1, 1, 0)</f>
        <v>1</v>
      </c>
      <c r="C943" s="5" t="s">
        <v>1911</v>
      </c>
      <c r="D943" s="5" t="s">
        <v>123</v>
      </c>
      <c r="E943" s="6">
        <v>0.01</v>
      </c>
      <c r="F943" s="6" t="str">
        <f>IF(Table_1[[#This Row],[Discount]] &gt; 0, "After Discount", " No Discount")</f>
        <v>After Discount</v>
      </c>
      <c r="G943" s="6">
        <v>50.98</v>
      </c>
      <c r="H943" s="6">
        <v>6.5</v>
      </c>
      <c r="I943" s="5" t="s">
        <v>9</v>
      </c>
      <c r="J943" s="5" t="s">
        <v>16</v>
      </c>
      <c r="K943" s="5" t="s">
        <v>7</v>
      </c>
      <c r="L943" s="5" t="s">
        <v>15</v>
      </c>
      <c r="M943" s="5" t="s">
        <v>5</v>
      </c>
      <c r="N943" s="5" t="s">
        <v>972</v>
      </c>
      <c r="O943" s="6">
        <v>0.73</v>
      </c>
      <c r="P943" s="5" t="s">
        <v>3</v>
      </c>
      <c r="Q943" s="5" t="s">
        <v>21</v>
      </c>
      <c r="R943" s="5" t="s">
        <v>291</v>
      </c>
      <c r="S943" s="5" t="s">
        <v>783</v>
      </c>
      <c r="T943" s="5">
        <v>30265</v>
      </c>
      <c r="U943" s="8">
        <v>42089</v>
      </c>
      <c r="V943" s="29" t="str">
        <f>TEXT(Table_1[[#This Row],[Order Date]], "DDD")</f>
        <v>Thu</v>
      </c>
      <c r="W943" s="8">
        <v>42090</v>
      </c>
      <c r="X943" s="7">
        <f>Table_1[[#This Row],[Ship Date]]-Table_1[[#This Row],[Order Date]]</f>
        <v>1</v>
      </c>
      <c r="Y943" s="15">
        <v>5.3396999999999997</v>
      </c>
      <c r="Z943" s="5">
        <v>16</v>
      </c>
      <c r="AA943" s="15">
        <v>818.49</v>
      </c>
      <c r="AB943" s="5">
        <v>89211</v>
      </c>
      <c r="AC943" s="5">
        <f>IF(COUNTIF($AB$2:AB943, AB943) = 1, 1, 0)</f>
        <v>1</v>
      </c>
      <c r="AD943" s="15">
        <f>'Formated Data'!$G943-'Formated Data'!$E943</f>
        <v>50.97</v>
      </c>
      <c r="AE943" s="5" t="str" cm="1">
        <f t="array" ref="AE943">_xlfn.IFS('Formated Data'!$Q943="Central","Chris",'Formated Data'!$Q943="East","Erin",'Formated Data'!$Q943="South","Sam",'Formated Data'!$Q943="West","William")</f>
        <v>Sam</v>
      </c>
    </row>
    <row r="944" spans="1:31" ht="15.75" customHeight="1" x14ac:dyDescent="0.45">
      <c r="A944" s="5">
        <v>2114</v>
      </c>
      <c r="B944" s="5">
        <f>IF(COUNTIF($A$2:A944, A944) = 1, 1, 0)</f>
        <v>0</v>
      </c>
      <c r="C944" s="5" t="s">
        <v>1475</v>
      </c>
      <c r="D944" s="5" t="s">
        <v>123</v>
      </c>
      <c r="E944" s="6">
        <v>0.08</v>
      </c>
      <c r="F944" s="6" t="str">
        <f>IF(Table_1[[#This Row],[Discount]] &gt; 0, "After Discount", " No Discount")</f>
        <v>After Discount</v>
      </c>
      <c r="G944" s="6">
        <v>6.68</v>
      </c>
      <c r="H944" s="6">
        <v>1.5</v>
      </c>
      <c r="I944" s="5" t="s">
        <v>9</v>
      </c>
      <c r="J944" s="5" t="s">
        <v>39</v>
      </c>
      <c r="K944" s="5" t="s">
        <v>24</v>
      </c>
      <c r="L944" s="5" t="s">
        <v>79</v>
      </c>
      <c r="M944" s="5" t="s">
        <v>37</v>
      </c>
      <c r="N944" s="5" t="s">
        <v>1624</v>
      </c>
      <c r="O944" s="6">
        <v>0.48</v>
      </c>
      <c r="P944" s="5" t="s">
        <v>3</v>
      </c>
      <c r="Q944" s="5" t="s">
        <v>21</v>
      </c>
      <c r="R944" s="5" t="s">
        <v>20</v>
      </c>
      <c r="S944" s="5" t="s">
        <v>225</v>
      </c>
      <c r="T944" s="5">
        <v>23518</v>
      </c>
      <c r="U944" s="8">
        <v>42089</v>
      </c>
      <c r="V944" s="29" t="str">
        <f>TEXT(Table_1[[#This Row],[Order Date]], "DDD")</f>
        <v>Thu</v>
      </c>
      <c r="W944" s="8">
        <v>42091</v>
      </c>
      <c r="X944" s="7">
        <f>Table_1[[#This Row],[Ship Date]]-Table_1[[#This Row],[Order Date]]</f>
        <v>2</v>
      </c>
      <c r="Y944" s="15">
        <v>-601.80399999999997</v>
      </c>
      <c r="Z944" s="5">
        <v>10</v>
      </c>
      <c r="AA944" s="15">
        <v>66.12</v>
      </c>
      <c r="AB944" s="5">
        <v>88403</v>
      </c>
      <c r="AC944" s="5">
        <f>IF(COUNTIF($AB$2:AB944, AB944) = 1, 1, 0)</f>
        <v>1</v>
      </c>
      <c r="AD944" s="15">
        <f>'Formated Data'!$G944-'Formated Data'!$E944</f>
        <v>6.6</v>
      </c>
      <c r="AE944" s="5" t="str" cm="1">
        <f t="array" ref="AE944">_xlfn.IFS('Formated Data'!$Q944="Central","Chris",'Formated Data'!$Q944="East","Erin",'Formated Data'!$Q944="South","Sam",'Formated Data'!$Q944="West","William")</f>
        <v>Sam</v>
      </c>
    </row>
    <row r="945" spans="1:31" ht="15.75" customHeight="1" x14ac:dyDescent="0.45">
      <c r="A945" s="5">
        <v>3379</v>
      </c>
      <c r="B945" s="5">
        <f>IF(COUNTIF($A$2:A945, A945) = 1, 1, 0)</f>
        <v>1</v>
      </c>
      <c r="C945" s="5" t="s">
        <v>1448</v>
      </c>
      <c r="D945" s="5" t="s">
        <v>123</v>
      </c>
      <c r="E945" s="6">
        <v>0</v>
      </c>
      <c r="F945" s="6" t="str">
        <f>IF(Table_1[[#This Row],[Discount]] &gt; 0, "After Discount", " No Discount")</f>
        <v xml:space="preserve"> No Discount</v>
      </c>
      <c r="G945" s="6">
        <v>19.98</v>
      </c>
      <c r="H945" s="6">
        <v>5.97</v>
      </c>
      <c r="I945" s="5" t="s">
        <v>17</v>
      </c>
      <c r="J945" s="5" t="s">
        <v>39</v>
      </c>
      <c r="K945" s="5" t="s">
        <v>24</v>
      </c>
      <c r="L945" s="5" t="s">
        <v>38</v>
      </c>
      <c r="M945" s="5" t="s">
        <v>5</v>
      </c>
      <c r="N945" s="5" t="s">
        <v>1910</v>
      </c>
      <c r="O945" s="6">
        <v>0.38</v>
      </c>
      <c r="P945" s="5" t="s">
        <v>3</v>
      </c>
      <c r="Q945" s="5" t="s">
        <v>21</v>
      </c>
      <c r="R945" s="5" t="s">
        <v>291</v>
      </c>
      <c r="S945" s="5" t="s">
        <v>1446</v>
      </c>
      <c r="T945" s="5">
        <v>30144</v>
      </c>
      <c r="U945" s="8">
        <v>42089</v>
      </c>
      <c r="V945" s="29" t="str">
        <f>TEXT(Table_1[[#This Row],[Order Date]], "DDD")</f>
        <v>Thu</v>
      </c>
      <c r="W945" s="8">
        <v>42092</v>
      </c>
      <c r="X945" s="7">
        <f>Table_1[[#This Row],[Ship Date]]-Table_1[[#This Row],[Order Date]]</f>
        <v>3</v>
      </c>
      <c r="Y945" s="15">
        <v>-189.714</v>
      </c>
      <c r="Z945" s="5">
        <v>12</v>
      </c>
      <c r="AA945" s="15">
        <v>249.07</v>
      </c>
      <c r="AB945" s="5">
        <v>88837</v>
      </c>
      <c r="AC945" s="5">
        <f>IF(COUNTIF($AB$2:AB945, AB945) = 1, 1, 0)</f>
        <v>1</v>
      </c>
      <c r="AD945" s="15">
        <f>'Formated Data'!$G945-'Formated Data'!$E945</f>
        <v>19.98</v>
      </c>
      <c r="AE945" s="5" t="str" cm="1">
        <f t="array" ref="AE945">_xlfn.IFS('Formated Data'!$Q945="Central","Chris",'Formated Data'!$Q945="East","Erin",'Formated Data'!$Q945="South","Sam",'Formated Data'!$Q945="West","William")</f>
        <v>Sam</v>
      </c>
    </row>
    <row r="946" spans="1:31" ht="15.75" customHeight="1" x14ac:dyDescent="0.45">
      <c r="A946" s="5">
        <v>2124</v>
      </c>
      <c r="B946" s="5">
        <f>IF(COUNTIF($A$2:A946, A946) = 1, 1, 0)</f>
        <v>0</v>
      </c>
      <c r="C946" s="5" t="s">
        <v>1909</v>
      </c>
      <c r="D946" s="5" t="s">
        <v>56</v>
      </c>
      <c r="E946" s="6">
        <v>0.03</v>
      </c>
      <c r="F946" s="6" t="str">
        <f>IF(Table_1[[#This Row],[Discount]] &gt; 0, "After Discount", " No Discount")</f>
        <v>After Discount</v>
      </c>
      <c r="G946" s="6">
        <v>124.49</v>
      </c>
      <c r="H946" s="6">
        <v>51.94</v>
      </c>
      <c r="I946" s="5" t="s">
        <v>119</v>
      </c>
      <c r="J946" s="5" t="s">
        <v>39</v>
      </c>
      <c r="K946" s="5" t="s">
        <v>29</v>
      </c>
      <c r="L946" s="5" t="s">
        <v>165</v>
      </c>
      <c r="M946" s="5" t="s">
        <v>117</v>
      </c>
      <c r="N946" s="5" t="s">
        <v>173</v>
      </c>
      <c r="O946" s="6">
        <v>0.63</v>
      </c>
      <c r="P946" s="5" t="s">
        <v>3</v>
      </c>
      <c r="Q946" s="5" t="s">
        <v>21</v>
      </c>
      <c r="R946" s="5" t="s">
        <v>206</v>
      </c>
      <c r="S946" s="5" t="s">
        <v>1908</v>
      </c>
      <c r="T946" s="5">
        <v>72301</v>
      </c>
      <c r="U946" s="8">
        <v>42089</v>
      </c>
      <c r="V946" s="29" t="str">
        <f>TEXT(Table_1[[#This Row],[Order Date]], "DDD")</f>
        <v>Thu</v>
      </c>
      <c r="W946" s="8">
        <v>42090</v>
      </c>
      <c r="X946" s="7">
        <f>Table_1[[#This Row],[Ship Date]]-Table_1[[#This Row],[Order Date]]</f>
        <v>1</v>
      </c>
      <c r="Y946" s="15">
        <v>18.173999999999999</v>
      </c>
      <c r="Z946" s="5">
        <v>21</v>
      </c>
      <c r="AA946" s="15">
        <v>2761.94</v>
      </c>
      <c r="AB946" s="5">
        <v>89666</v>
      </c>
      <c r="AC946" s="5">
        <f>IF(COUNTIF($AB$2:AB946, AB946) = 1, 1, 0)</f>
        <v>1</v>
      </c>
      <c r="AD946" s="15">
        <f>'Formated Data'!$G946-'Formated Data'!$E946</f>
        <v>124.46</v>
      </c>
      <c r="AE946" s="5" t="str" cm="1">
        <f t="array" ref="AE946">_xlfn.IFS('Formated Data'!$Q946="Central","Chris",'Formated Data'!$Q946="East","Erin",'Formated Data'!$Q946="South","Sam",'Formated Data'!$Q946="West","William")</f>
        <v>Sam</v>
      </c>
    </row>
    <row r="947" spans="1:31" ht="15.75" customHeight="1" x14ac:dyDescent="0.45">
      <c r="A947" s="5">
        <v>2066</v>
      </c>
      <c r="B947" s="5">
        <f>IF(COUNTIF($A$2:A947, A947) = 1, 1, 0)</f>
        <v>1</v>
      </c>
      <c r="C947" s="5" t="s">
        <v>1531</v>
      </c>
      <c r="D947" s="5" t="s">
        <v>72</v>
      </c>
      <c r="E947" s="6">
        <v>0.09</v>
      </c>
      <c r="F947" s="6" t="str">
        <f>IF(Table_1[[#This Row],[Discount]] &gt; 0, "After Discount", " No Discount")</f>
        <v>After Discount</v>
      </c>
      <c r="G947" s="6">
        <v>20.89</v>
      </c>
      <c r="H947" s="6">
        <v>11.52</v>
      </c>
      <c r="I947" s="5" t="s">
        <v>9</v>
      </c>
      <c r="J947" s="5" t="s">
        <v>16</v>
      </c>
      <c r="K947" s="5" t="s">
        <v>24</v>
      </c>
      <c r="L947" s="5" t="s">
        <v>23</v>
      </c>
      <c r="M947" s="5" t="s">
        <v>5</v>
      </c>
      <c r="N947" s="5" t="s">
        <v>1378</v>
      </c>
      <c r="O947" s="6">
        <v>0.83</v>
      </c>
      <c r="P947" s="5" t="s">
        <v>3</v>
      </c>
      <c r="Q947" s="5" t="s">
        <v>21</v>
      </c>
      <c r="R947" s="5" t="s">
        <v>33</v>
      </c>
      <c r="S947" s="5" t="s">
        <v>1530</v>
      </c>
      <c r="T947" s="5">
        <v>28079</v>
      </c>
      <c r="U947" s="8">
        <v>42089</v>
      </c>
      <c r="V947" s="29" t="str">
        <f>TEXT(Table_1[[#This Row],[Order Date]], "DDD")</f>
        <v>Thu</v>
      </c>
      <c r="W947" s="8">
        <v>42090</v>
      </c>
      <c r="X947" s="7">
        <f>Table_1[[#This Row],[Ship Date]]-Table_1[[#This Row],[Order Date]]</f>
        <v>1</v>
      </c>
      <c r="Y947" s="15">
        <v>-133.54599999999999</v>
      </c>
      <c r="Z947" s="5">
        <v>7</v>
      </c>
      <c r="AA947" s="15">
        <v>146.5</v>
      </c>
      <c r="AB947" s="5">
        <v>85833</v>
      </c>
      <c r="AC947" s="5">
        <f>IF(COUNTIF($AB$2:AB947, AB947) = 1, 1, 0)</f>
        <v>1</v>
      </c>
      <c r="AD947" s="15">
        <f>'Formated Data'!$G947-'Formated Data'!$E947</f>
        <v>20.8</v>
      </c>
      <c r="AE947" s="5" t="str" cm="1">
        <f t="array" ref="AE947">_xlfn.IFS('Formated Data'!$Q947="Central","Chris",'Formated Data'!$Q947="East","Erin",'Formated Data'!$Q947="South","Sam",'Formated Data'!$Q947="West","William")</f>
        <v>Sam</v>
      </c>
    </row>
    <row r="948" spans="1:31" ht="15.75" customHeight="1" x14ac:dyDescent="0.45">
      <c r="A948" s="5">
        <v>2419</v>
      </c>
      <c r="B948" s="5">
        <f>IF(COUNTIF($A$2:A948, A948) = 1, 1, 0)</f>
        <v>1</v>
      </c>
      <c r="C948" s="5" t="s">
        <v>1906</v>
      </c>
      <c r="D948" s="5" t="s">
        <v>10</v>
      </c>
      <c r="E948" s="6">
        <v>7.0000000000000007E-2</v>
      </c>
      <c r="F948" s="6" t="str">
        <f>IF(Table_1[[#This Row],[Discount]] &gt; 0, "After Discount", " No Discount")</f>
        <v>After Discount</v>
      </c>
      <c r="G948" s="6">
        <v>225.04</v>
      </c>
      <c r="H948" s="6">
        <v>11.79</v>
      </c>
      <c r="I948" s="5" t="s">
        <v>9</v>
      </c>
      <c r="J948" s="5" t="s">
        <v>8</v>
      </c>
      <c r="K948" s="5" t="s">
        <v>24</v>
      </c>
      <c r="L948" s="5" t="s">
        <v>45</v>
      </c>
      <c r="M948" s="5" t="s">
        <v>97</v>
      </c>
      <c r="N948" s="5" t="s">
        <v>1907</v>
      </c>
      <c r="O948" s="6">
        <v>0.42</v>
      </c>
      <c r="P948" s="5" t="s">
        <v>3</v>
      </c>
      <c r="Q948" s="5" t="s">
        <v>21</v>
      </c>
      <c r="R948" s="5" t="s">
        <v>20</v>
      </c>
      <c r="S948" s="5" t="s">
        <v>141</v>
      </c>
      <c r="T948" s="5">
        <v>23701</v>
      </c>
      <c r="U948" s="8">
        <v>42089</v>
      </c>
      <c r="V948" s="29" t="str">
        <f>TEXT(Table_1[[#This Row],[Order Date]], "DDD")</f>
        <v>Thu</v>
      </c>
      <c r="W948" s="8">
        <v>42089</v>
      </c>
      <c r="X948" s="7">
        <f>Table_1[[#This Row],[Ship Date]]-Table_1[[#This Row],[Order Date]]</f>
        <v>0</v>
      </c>
      <c r="Y948" s="15">
        <v>-162.91800000000001</v>
      </c>
      <c r="Z948" s="5">
        <v>5</v>
      </c>
      <c r="AA948" s="15">
        <v>1130.1500000000001</v>
      </c>
      <c r="AB948" s="5">
        <v>86751</v>
      </c>
      <c r="AC948" s="5">
        <f>IF(COUNTIF($AB$2:AB948, AB948) = 1, 1, 0)</f>
        <v>1</v>
      </c>
      <c r="AD948" s="15">
        <f>'Formated Data'!$G948-'Formated Data'!$E948</f>
        <v>224.97</v>
      </c>
      <c r="AE948" s="5" t="str" cm="1">
        <f t="array" ref="AE948">_xlfn.IFS('Formated Data'!$Q948="Central","Chris",'Formated Data'!$Q948="East","Erin",'Formated Data'!$Q948="South","Sam",'Formated Data'!$Q948="West","William")</f>
        <v>Sam</v>
      </c>
    </row>
    <row r="949" spans="1:31" ht="15.75" customHeight="1" x14ac:dyDescent="0.45">
      <c r="A949" s="5">
        <v>2419</v>
      </c>
      <c r="B949" s="5">
        <f>IF(COUNTIF($A$2:A949, A949) = 1, 1, 0)</f>
        <v>0</v>
      </c>
      <c r="C949" s="5" t="s">
        <v>1906</v>
      </c>
      <c r="D949" s="5" t="s">
        <v>10</v>
      </c>
      <c r="E949" s="6">
        <v>0.03</v>
      </c>
      <c r="F949" s="6" t="str">
        <f>IF(Table_1[[#This Row],[Discount]] &gt; 0, "After Discount", " No Discount")</f>
        <v>After Discount</v>
      </c>
      <c r="G949" s="6">
        <v>7.84</v>
      </c>
      <c r="H949" s="6">
        <v>4.71</v>
      </c>
      <c r="I949" s="5" t="s">
        <v>9</v>
      </c>
      <c r="J949" s="5" t="s">
        <v>8</v>
      </c>
      <c r="K949" s="5" t="s">
        <v>24</v>
      </c>
      <c r="L949" s="5" t="s">
        <v>106</v>
      </c>
      <c r="M949" s="5" t="s">
        <v>5</v>
      </c>
      <c r="N949" s="5" t="s">
        <v>1905</v>
      </c>
      <c r="O949" s="6">
        <v>0.35</v>
      </c>
      <c r="P949" s="5" t="s">
        <v>3</v>
      </c>
      <c r="Q949" s="5" t="s">
        <v>21</v>
      </c>
      <c r="R949" s="5" t="s">
        <v>20</v>
      </c>
      <c r="S949" s="5" t="s">
        <v>141</v>
      </c>
      <c r="T949" s="5">
        <v>23701</v>
      </c>
      <c r="U949" s="8">
        <v>42089</v>
      </c>
      <c r="V949" s="29" t="str">
        <f>TEXT(Table_1[[#This Row],[Order Date]], "DDD")</f>
        <v>Thu</v>
      </c>
      <c r="W949" s="8">
        <v>42092</v>
      </c>
      <c r="X949" s="7">
        <f>Table_1[[#This Row],[Ship Date]]-Table_1[[#This Row],[Order Date]]</f>
        <v>3</v>
      </c>
      <c r="Y949" s="15">
        <v>859.71780000000001</v>
      </c>
      <c r="Z949" s="5">
        <v>7</v>
      </c>
      <c r="AA949" s="15">
        <v>54.37</v>
      </c>
      <c r="AB949" s="5">
        <v>86751</v>
      </c>
      <c r="AC949" s="5">
        <f>IF(COUNTIF($AB$2:AB949, AB949) = 1, 1, 0)</f>
        <v>0</v>
      </c>
      <c r="AD949" s="15">
        <f>'Formated Data'!$G949-'Formated Data'!$E949</f>
        <v>7.81</v>
      </c>
      <c r="AE949" s="5" t="str" cm="1">
        <f t="array" ref="AE949">_xlfn.IFS('Formated Data'!$Q949="Central","Chris",'Formated Data'!$Q949="East","Erin",'Formated Data'!$Q949="South","Sam",'Formated Data'!$Q949="West","William")</f>
        <v>Sam</v>
      </c>
    </row>
    <row r="950" spans="1:31" ht="15.75" customHeight="1" x14ac:dyDescent="0.45">
      <c r="A950" s="5">
        <v>2773</v>
      </c>
      <c r="B950" s="5">
        <f>IF(COUNTIF($A$2:A950, A950) = 1, 1, 0)</f>
        <v>1</v>
      </c>
      <c r="C950" s="5" t="s">
        <v>1904</v>
      </c>
      <c r="D950" s="5" t="s">
        <v>10</v>
      </c>
      <c r="E950" s="6">
        <v>0.1</v>
      </c>
      <c r="F950" s="6" t="str">
        <f>IF(Table_1[[#This Row],[Discount]] &gt; 0, "After Discount", " No Discount")</f>
        <v>After Discount</v>
      </c>
      <c r="G950" s="6">
        <v>5.18</v>
      </c>
      <c r="H950" s="6">
        <v>5.74</v>
      </c>
      <c r="I950" s="5" t="s">
        <v>9</v>
      </c>
      <c r="J950" s="5" t="s">
        <v>39</v>
      </c>
      <c r="K950" s="5" t="s">
        <v>24</v>
      </c>
      <c r="L950" s="5" t="s">
        <v>106</v>
      </c>
      <c r="M950" s="5" t="s">
        <v>5</v>
      </c>
      <c r="N950" s="5" t="s">
        <v>1743</v>
      </c>
      <c r="O950" s="6">
        <v>0.36</v>
      </c>
      <c r="P950" s="5" t="s">
        <v>3</v>
      </c>
      <c r="Q950" s="5" t="s">
        <v>48</v>
      </c>
      <c r="R950" s="5" t="s">
        <v>54</v>
      </c>
      <c r="S950" s="5" t="s">
        <v>1903</v>
      </c>
      <c r="T950" s="5">
        <v>94568</v>
      </c>
      <c r="U950" s="8">
        <v>42089</v>
      </c>
      <c r="V950" s="29" t="str">
        <f>TEXT(Table_1[[#This Row],[Order Date]], "DDD")</f>
        <v>Thu</v>
      </c>
      <c r="W950" s="8">
        <v>42091</v>
      </c>
      <c r="X950" s="7">
        <f>Table_1[[#This Row],[Ship Date]]-Table_1[[#This Row],[Order Date]]</f>
        <v>2</v>
      </c>
      <c r="Y950" s="15">
        <v>-29.003</v>
      </c>
      <c r="Z950" s="5">
        <v>2</v>
      </c>
      <c r="AA950" s="15">
        <v>10.96</v>
      </c>
      <c r="AB950" s="5">
        <v>91584</v>
      </c>
      <c r="AC950" s="5">
        <f>IF(COUNTIF($AB$2:AB950, AB950) = 1, 1, 0)</f>
        <v>1</v>
      </c>
      <c r="AD950" s="15">
        <f>'Formated Data'!$G950-'Formated Data'!$E950</f>
        <v>5.08</v>
      </c>
      <c r="AE950" s="5" t="str" cm="1">
        <f t="array" ref="AE950">_xlfn.IFS('Formated Data'!$Q950="Central","Chris",'Formated Data'!$Q950="East","Erin",'Formated Data'!$Q950="South","Sam",'Formated Data'!$Q950="West","William")</f>
        <v>William</v>
      </c>
    </row>
    <row r="951" spans="1:31" ht="15.75" customHeight="1" x14ac:dyDescent="0.45">
      <c r="A951" s="5">
        <v>2059</v>
      </c>
      <c r="B951" s="5">
        <f>IF(COUNTIF($A$2:A951, A951) = 1, 1, 0)</f>
        <v>0</v>
      </c>
      <c r="C951" s="5" t="s">
        <v>1901</v>
      </c>
      <c r="D951" s="5" t="s">
        <v>123</v>
      </c>
      <c r="E951" s="6">
        <v>0.1</v>
      </c>
      <c r="F951" s="6" t="str">
        <f>IF(Table_1[[#This Row],[Discount]] &gt; 0, "After Discount", " No Discount")</f>
        <v>After Discount</v>
      </c>
      <c r="G951" s="6">
        <v>9.85</v>
      </c>
      <c r="H951" s="6">
        <v>4.82</v>
      </c>
      <c r="I951" s="5" t="s">
        <v>9</v>
      </c>
      <c r="J951" s="5" t="s">
        <v>39</v>
      </c>
      <c r="K951" s="5" t="s">
        <v>24</v>
      </c>
      <c r="L951" s="5" t="s">
        <v>79</v>
      </c>
      <c r="M951" s="5" t="s">
        <v>37</v>
      </c>
      <c r="N951" s="5" t="s">
        <v>1902</v>
      </c>
      <c r="O951" s="6">
        <v>0.47</v>
      </c>
      <c r="P951" s="5" t="s">
        <v>3</v>
      </c>
      <c r="Q951" s="5" t="s">
        <v>21</v>
      </c>
      <c r="R951" s="5" t="s">
        <v>33</v>
      </c>
      <c r="S951" s="5" t="s">
        <v>1900</v>
      </c>
      <c r="T951" s="5">
        <v>27260</v>
      </c>
      <c r="U951" s="8">
        <v>42090</v>
      </c>
      <c r="V951" s="29" t="str">
        <f>TEXT(Table_1[[#This Row],[Order Date]], "DDD")</f>
        <v>Fri</v>
      </c>
      <c r="W951" s="8">
        <v>42091</v>
      </c>
      <c r="X951" s="7">
        <f>Table_1[[#This Row],[Ship Date]]-Table_1[[#This Row],[Order Date]]</f>
        <v>1</v>
      </c>
      <c r="Y951" s="15">
        <v>374.904</v>
      </c>
      <c r="Z951" s="5">
        <v>12</v>
      </c>
      <c r="AA951" s="15">
        <v>114.91</v>
      </c>
      <c r="AB951" s="5">
        <v>88041</v>
      </c>
      <c r="AC951" s="5">
        <f>IF(COUNTIF($AB$2:AB951, AB951) = 1, 1, 0)</f>
        <v>1</v>
      </c>
      <c r="AD951" s="15">
        <f>'Formated Data'!$G951-'Formated Data'!$E951</f>
        <v>9.75</v>
      </c>
      <c r="AE951" s="5" t="str" cm="1">
        <f t="array" ref="AE951">_xlfn.IFS('Formated Data'!$Q951="Central","Chris",'Formated Data'!$Q951="East","Erin",'Formated Data'!$Q951="South","Sam",'Formated Data'!$Q951="West","William")</f>
        <v>Sam</v>
      </c>
    </row>
    <row r="952" spans="1:31" ht="15.75" customHeight="1" x14ac:dyDescent="0.45">
      <c r="A952" s="5">
        <v>2059</v>
      </c>
      <c r="B952" s="5">
        <f>IF(COUNTIF($A$2:A952, A952) = 1, 1, 0)</f>
        <v>0</v>
      </c>
      <c r="C952" s="5" t="s">
        <v>1901</v>
      </c>
      <c r="D952" s="5" t="s">
        <v>123</v>
      </c>
      <c r="E952" s="6">
        <v>0.04</v>
      </c>
      <c r="F952" s="6" t="str">
        <f>IF(Table_1[[#This Row],[Discount]] &gt; 0, "After Discount", " No Discount")</f>
        <v>After Discount</v>
      </c>
      <c r="G952" s="6">
        <v>125.99</v>
      </c>
      <c r="H952" s="6">
        <v>7.69</v>
      </c>
      <c r="I952" s="5" t="s">
        <v>9</v>
      </c>
      <c r="J952" s="5" t="s">
        <v>39</v>
      </c>
      <c r="K952" s="5" t="s">
        <v>7</v>
      </c>
      <c r="L952" s="5" t="s">
        <v>6</v>
      </c>
      <c r="M952" s="5" t="s">
        <v>5</v>
      </c>
      <c r="N952" s="5" t="s">
        <v>688</v>
      </c>
      <c r="O952" s="6">
        <v>0.57999999999999996</v>
      </c>
      <c r="P952" s="5" t="s">
        <v>3</v>
      </c>
      <c r="Q952" s="5" t="s">
        <v>21</v>
      </c>
      <c r="R952" s="5" t="s">
        <v>33</v>
      </c>
      <c r="S952" s="5" t="s">
        <v>1900</v>
      </c>
      <c r="T952" s="5">
        <v>27260</v>
      </c>
      <c r="U952" s="8">
        <v>42090</v>
      </c>
      <c r="V952" s="29" t="str">
        <f>TEXT(Table_1[[#This Row],[Order Date]], "DDD")</f>
        <v>Fri</v>
      </c>
      <c r="W952" s="8">
        <v>42091</v>
      </c>
      <c r="X952" s="7">
        <f>Table_1[[#This Row],[Ship Date]]-Table_1[[#This Row],[Order Date]]</f>
        <v>1</v>
      </c>
      <c r="Y952" s="15">
        <v>-528.83600000000001</v>
      </c>
      <c r="Z952" s="5">
        <v>9</v>
      </c>
      <c r="AA952" s="15">
        <v>934.52</v>
      </c>
      <c r="AB952" s="5">
        <v>88041</v>
      </c>
      <c r="AC952" s="5">
        <f>IF(COUNTIF($AB$2:AB952, AB952) = 1, 1, 0)</f>
        <v>0</v>
      </c>
      <c r="AD952" s="15">
        <f>'Formated Data'!$G952-'Formated Data'!$E952</f>
        <v>125.94999999999999</v>
      </c>
      <c r="AE952" s="5" t="str" cm="1">
        <f t="array" ref="AE952">_xlfn.IFS('Formated Data'!$Q952="Central","Chris",'Formated Data'!$Q952="East","Erin",'Formated Data'!$Q952="South","Sam",'Formated Data'!$Q952="West","William")</f>
        <v>Sam</v>
      </c>
    </row>
    <row r="953" spans="1:31" ht="15.75" customHeight="1" x14ac:dyDescent="0.45">
      <c r="A953" s="5">
        <v>32</v>
      </c>
      <c r="B953" s="5">
        <f>IF(COUNTIF($A$2:A953, A953) = 1, 1, 0)</f>
        <v>0</v>
      </c>
      <c r="C953" s="5" t="s">
        <v>1899</v>
      </c>
      <c r="D953" s="5" t="s">
        <v>56</v>
      </c>
      <c r="E953" s="6">
        <v>0.01</v>
      </c>
      <c r="F953" s="6" t="str">
        <f>IF(Table_1[[#This Row],[Discount]] &gt; 0, "After Discount", " No Discount")</f>
        <v>After Discount</v>
      </c>
      <c r="G953" s="6">
        <v>17.98</v>
      </c>
      <c r="H953" s="6">
        <v>8.51</v>
      </c>
      <c r="I953" s="5" t="s">
        <v>9</v>
      </c>
      <c r="J953" s="5" t="s">
        <v>39</v>
      </c>
      <c r="K953" s="5" t="s">
        <v>7</v>
      </c>
      <c r="L953" s="5" t="s">
        <v>118</v>
      </c>
      <c r="M953" s="5" t="s">
        <v>97</v>
      </c>
      <c r="N953" s="5" t="s">
        <v>879</v>
      </c>
      <c r="O953" s="6">
        <v>0.4</v>
      </c>
      <c r="P953" s="5" t="s">
        <v>3</v>
      </c>
      <c r="Q953" s="5" t="s">
        <v>48</v>
      </c>
      <c r="R953" s="5" t="s">
        <v>47</v>
      </c>
      <c r="S953" s="5" t="s">
        <v>1898</v>
      </c>
      <c r="T953" s="5">
        <v>97526</v>
      </c>
      <c r="U953" s="8">
        <v>42090</v>
      </c>
      <c r="V953" s="29" t="str">
        <f>TEXT(Table_1[[#This Row],[Order Date]], "DDD")</f>
        <v>Fri</v>
      </c>
      <c r="W953" s="8">
        <v>42091</v>
      </c>
      <c r="X953" s="7">
        <f>Table_1[[#This Row],[Ship Date]]-Table_1[[#This Row],[Order Date]]</f>
        <v>1</v>
      </c>
      <c r="Y953" s="15">
        <v>-35.878799999999998</v>
      </c>
      <c r="Z953" s="5">
        <v>2</v>
      </c>
      <c r="AA953" s="15">
        <v>40.17</v>
      </c>
      <c r="AB953" s="5">
        <v>89200</v>
      </c>
      <c r="AC953" s="5">
        <f>IF(COUNTIF($AB$2:AB953, AB953) = 1, 1, 0)</f>
        <v>1</v>
      </c>
      <c r="AD953" s="15">
        <f>'Formated Data'!$G953-'Formated Data'!$E953</f>
        <v>17.97</v>
      </c>
      <c r="AE953" s="5" t="str" cm="1">
        <f t="array" ref="AE953">_xlfn.IFS('Formated Data'!$Q953="Central","Chris",'Formated Data'!$Q953="East","Erin",'Formated Data'!$Q953="South","Sam",'Formated Data'!$Q953="West","William")</f>
        <v>William</v>
      </c>
    </row>
    <row r="954" spans="1:31" ht="15.75" customHeight="1" x14ac:dyDescent="0.45">
      <c r="A954" s="5">
        <v>234</v>
      </c>
      <c r="B954" s="5">
        <f>IF(COUNTIF($A$2:A954, A954) = 1, 1, 0)</f>
        <v>0</v>
      </c>
      <c r="C954" s="5" t="s">
        <v>1403</v>
      </c>
      <c r="D954" s="5" t="s">
        <v>56</v>
      </c>
      <c r="E954" s="6">
        <v>0.03</v>
      </c>
      <c r="F954" s="6" t="str">
        <f>IF(Table_1[[#This Row],[Discount]] &gt; 0, "After Discount", " No Discount")</f>
        <v>After Discount</v>
      </c>
      <c r="G954" s="6">
        <v>28.53</v>
      </c>
      <c r="H954" s="6">
        <v>1.49</v>
      </c>
      <c r="I954" s="5" t="s">
        <v>9</v>
      </c>
      <c r="J954" s="5" t="s">
        <v>51</v>
      </c>
      <c r="K954" s="5" t="s">
        <v>24</v>
      </c>
      <c r="L954" s="5" t="s">
        <v>106</v>
      </c>
      <c r="M954" s="5" t="s">
        <v>5</v>
      </c>
      <c r="N954" s="5" t="s">
        <v>105</v>
      </c>
      <c r="O954" s="6">
        <v>0.38</v>
      </c>
      <c r="P954" s="5" t="s">
        <v>3</v>
      </c>
      <c r="Q954" s="5" t="s">
        <v>70</v>
      </c>
      <c r="R954" s="5" t="s">
        <v>126</v>
      </c>
      <c r="S954" s="5" t="s">
        <v>1401</v>
      </c>
      <c r="T954" s="5">
        <v>50208</v>
      </c>
      <c r="U954" s="8">
        <v>42090</v>
      </c>
      <c r="V954" s="29" t="str">
        <f>TEXT(Table_1[[#This Row],[Order Date]], "DDD")</f>
        <v>Fri</v>
      </c>
      <c r="W954" s="8">
        <v>42092</v>
      </c>
      <c r="X954" s="7">
        <f>Table_1[[#This Row],[Ship Date]]-Table_1[[#This Row],[Order Date]]</f>
        <v>2</v>
      </c>
      <c r="Y954" s="15">
        <v>136.33709999999999</v>
      </c>
      <c r="Z954" s="5">
        <v>7</v>
      </c>
      <c r="AA954" s="15">
        <v>197.59</v>
      </c>
      <c r="AB954" s="5">
        <v>90238</v>
      </c>
      <c r="AC954" s="5">
        <f>IF(COUNTIF($AB$2:AB954, AB954) = 1, 1, 0)</f>
        <v>1</v>
      </c>
      <c r="AD954" s="15">
        <f>'Formated Data'!$G954-'Formated Data'!$E954</f>
        <v>28.5</v>
      </c>
      <c r="AE954" s="5" t="str" cm="1">
        <f t="array" ref="AE954">_xlfn.IFS('Formated Data'!$Q954="Central","Chris",'Formated Data'!$Q954="East","Erin",'Formated Data'!$Q954="South","Sam",'Formated Data'!$Q954="West","William")</f>
        <v>Chris</v>
      </c>
    </row>
    <row r="955" spans="1:31" ht="15.75" customHeight="1" x14ac:dyDescent="0.45">
      <c r="A955" s="5">
        <v>234</v>
      </c>
      <c r="B955" s="5">
        <f>IF(COUNTIF($A$2:A955, A955) = 1, 1, 0)</f>
        <v>0</v>
      </c>
      <c r="C955" s="5" t="s">
        <v>1403</v>
      </c>
      <c r="D955" s="5" t="s">
        <v>56</v>
      </c>
      <c r="E955" s="6">
        <v>0.01</v>
      </c>
      <c r="F955" s="6" t="str">
        <f>IF(Table_1[[#This Row],[Discount]] &gt; 0, "After Discount", " No Discount")</f>
        <v>After Discount</v>
      </c>
      <c r="G955" s="6">
        <v>15.28</v>
      </c>
      <c r="H955" s="6">
        <v>1.99</v>
      </c>
      <c r="I955" s="5" t="s">
        <v>9</v>
      </c>
      <c r="J955" s="5" t="s">
        <v>51</v>
      </c>
      <c r="K955" s="5" t="s">
        <v>7</v>
      </c>
      <c r="L955" s="5" t="s">
        <v>15</v>
      </c>
      <c r="M955" s="5" t="s">
        <v>50</v>
      </c>
      <c r="N955" s="5" t="s">
        <v>285</v>
      </c>
      <c r="O955" s="6">
        <v>0.42</v>
      </c>
      <c r="P955" s="5" t="s">
        <v>3</v>
      </c>
      <c r="Q955" s="5" t="s">
        <v>70</v>
      </c>
      <c r="R955" s="5" t="s">
        <v>126</v>
      </c>
      <c r="S955" s="5" t="s">
        <v>1401</v>
      </c>
      <c r="T955" s="5">
        <v>50208</v>
      </c>
      <c r="U955" s="8">
        <v>42090</v>
      </c>
      <c r="V955" s="29" t="str">
        <f>TEXT(Table_1[[#This Row],[Order Date]], "DDD")</f>
        <v>Fri</v>
      </c>
      <c r="W955" s="8">
        <v>42092</v>
      </c>
      <c r="X955" s="7">
        <f>Table_1[[#This Row],[Ship Date]]-Table_1[[#This Row],[Order Date]]</f>
        <v>2</v>
      </c>
      <c r="Y955" s="15">
        <v>-12.46</v>
      </c>
      <c r="Z955" s="5">
        <v>2</v>
      </c>
      <c r="AA955" s="15">
        <v>33.04</v>
      </c>
      <c r="AB955" s="5">
        <v>90238</v>
      </c>
      <c r="AC955" s="5">
        <f>IF(COUNTIF($AB$2:AB955, AB955) = 1, 1, 0)</f>
        <v>0</v>
      </c>
      <c r="AD955" s="15">
        <f>'Formated Data'!$G955-'Formated Data'!$E955</f>
        <v>15.27</v>
      </c>
      <c r="AE955" s="5" t="str" cm="1">
        <f t="array" ref="AE955">_xlfn.IFS('Formated Data'!$Q955="Central","Chris",'Formated Data'!$Q955="East","Erin",'Formated Data'!$Q955="South","Sam",'Formated Data'!$Q955="West","William")</f>
        <v>Chris</v>
      </c>
    </row>
    <row r="956" spans="1:31" ht="15.75" customHeight="1" x14ac:dyDescent="0.45">
      <c r="A956" s="5">
        <v>920</v>
      </c>
      <c r="B956" s="5">
        <f>IF(COUNTIF($A$2:A956, A956) = 1, 1, 0)</f>
        <v>1</v>
      </c>
      <c r="C956" s="5" t="s">
        <v>1626</v>
      </c>
      <c r="D956" s="5" t="s">
        <v>30</v>
      </c>
      <c r="E956" s="6">
        <v>0.1</v>
      </c>
      <c r="F956" s="6" t="str">
        <f>IF(Table_1[[#This Row],[Discount]] &gt; 0, "After Discount", " No Discount")</f>
        <v>After Discount</v>
      </c>
      <c r="G956" s="6">
        <v>15.98</v>
      </c>
      <c r="H956" s="6">
        <v>4</v>
      </c>
      <c r="I956" s="5" t="s">
        <v>9</v>
      </c>
      <c r="J956" s="5" t="s">
        <v>39</v>
      </c>
      <c r="K956" s="5" t="s">
        <v>7</v>
      </c>
      <c r="L956" s="5" t="s">
        <v>15</v>
      </c>
      <c r="M956" s="5" t="s">
        <v>5</v>
      </c>
      <c r="N956" s="5" t="s">
        <v>358</v>
      </c>
      <c r="O956" s="6">
        <v>0.37</v>
      </c>
      <c r="P956" s="5" t="s">
        <v>3</v>
      </c>
      <c r="Q956" s="5" t="s">
        <v>48</v>
      </c>
      <c r="R956" s="5" t="s">
        <v>54</v>
      </c>
      <c r="S956" s="5" t="s">
        <v>138</v>
      </c>
      <c r="T956" s="5">
        <v>92374</v>
      </c>
      <c r="U956" s="8">
        <v>42090</v>
      </c>
      <c r="V956" s="29" t="str">
        <f>TEXT(Table_1[[#This Row],[Order Date]], "DDD")</f>
        <v>Fri</v>
      </c>
      <c r="W956" s="8">
        <v>42095</v>
      </c>
      <c r="X956" s="7">
        <f>Table_1[[#This Row],[Ship Date]]-Table_1[[#This Row],[Order Date]]</f>
        <v>5</v>
      </c>
      <c r="Y956" s="15">
        <v>92.722200000000001</v>
      </c>
      <c r="Z956" s="5">
        <v>9</v>
      </c>
      <c r="AA956" s="15">
        <v>134.38</v>
      </c>
      <c r="AB956" s="5">
        <v>90491</v>
      </c>
      <c r="AC956" s="5">
        <f>IF(COUNTIF($AB$2:AB956, AB956) = 1, 1, 0)</f>
        <v>1</v>
      </c>
      <c r="AD956" s="15">
        <f>'Formated Data'!$G956-'Formated Data'!$E956</f>
        <v>15.88</v>
      </c>
      <c r="AE956" s="5" t="str" cm="1">
        <f t="array" ref="AE956">_xlfn.IFS('Formated Data'!$Q956="Central","Chris",'Formated Data'!$Q956="East","Erin",'Formated Data'!$Q956="South","Sam",'Formated Data'!$Q956="West","William")</f>
        <v>William</v>
      </c>
    </row>
    <row r="957" spans="1:31" ht="15.75" customHeight="1" x14ac:dyDescent="0.45">
      <c r="A957" s="5">
        <v>696</v>
      </c>
      <c r="B957" s="5">
        <f>IF(COUNTIF($A$2:A957, A957) = 1, 1, 0)</f>
        <v>1</v>
      </c>
      <c r="C957" s="5" t="s">
        <v>1717</v>
      </c>
      <c r="D957" s="5" t="s">
        <v>72</v>
      </c>
      <c r="E957" s="6">
        <v>0.06</v>
      </c>
      <c r="F957" s="6" t="str">
        <f>IF(Table_1[[#This Row],[Discount]] &gt; 0, "After Discount", " No Discount")</f>
        <v>After Discount</v>
      </c>
      <c r="G957" s="6">
        <v>8.1199999999999992</v>
      </c>
      <c r="H957" s="6">
        <v>2.83</v>
      </c>
      <c r="I957" s="5" t="s">
        <v>9</v>
      </c>
      <c r="J957" s="5" t="s">
        <v>39</v>
      </c>
      <c r="K957" s="5" t="s">
        <v>7</v>
      </c>
      <c r="L957" s="5" t="s">
        <v>15</v>
      </c>
      <c r="M957" s="5" t="s">
        <v>50</v>
      </c>
      <c r="N957" s="5" t="s">
        <v>896</v>
      </c>
      <c r="O957" s="6">
        <v>0.77</v>
      </c>
      <c r="P957" s="5" t="s">
        <v>3</v>
      </c>
      <c r="Q957" s="5" t="s">
        <v>70</v>
      </c>
      <c r="R957" s="5" t="s">
        <v>172</v>
      </c>
      <c r="S957" s="5" t="s">
        <v>1716</v>
      </c>
      <c r="T957" s="5">
        <v>46307</v>
      </c>
      <c r="U957" s="8">
        <v>42090</v>
      </c>
      <c r="V957" s="29" t="str">
        <f>TEXT(Table_1[[#This Row],[Order Date]], "DDD")</f>
        <v>Fri</v>
      </c>
      <c r="W957" s="8">
        <v>42091</v>
      </c>
      <c r="X957" s="7">
        <f>Table_1[[#This Row],[Ship Date]]-Table_1[[#This Row],[Order Date]]</f>
        <v>1</v>
      </c>
      <c r="Y957" s="15">
        <v>-82.83</v>
      </c>
      <c r="Z957" s="5">
        <v>10</v>
      </c>
      <c r="AA957" s="15">
        <v>78.540000000000006</v>
      </c>
      <c r="AB957" s="5">
        <v>89847</v>
      </c>
      <c r="AC957" s="5">
        <f>IF(COUNTIF($AB$2:AB957, AB957) = 1, 1, 0)</f>
        <v>1</v>
      </c>
      <c r="AD957" s="15">
        <f>'Formated Data'!$G957-'Formated Data'!$E957</f>
        <v>8.0599999999999987</v>
      </c>
      <c r="AE957" s="5" t="str" cm="1">
        <f t="array" ref="AE957">_xlfn.IFS('Formated Data'!$Q957="Central","Chris",'Formated Data'!$Q957="East","Erin",'Formated Data'!$Q957="South","Sam",'Formated Data'!$Q957="West","William")</f>
        <v>Chris</v>
      </c>
    </row>
    <row r="958" spans="1:31" ht="15.75" customHeight="1" x14ac:dyDescent="0.45">
      <c r="A958" s="5">
        <v>696</v>
      </c>
      <c r="B958" s="5">
        <f>IF(COUNTIF($A$2:A958, A958) = 1, 1, 0)</f>
        <v>0</v>
      </c>
      <c r="C958" s="5" t="s">
        <v>1717</v>
      </c>
      <c r="D958" s="5" t="s">
        <v>72</v>
      </c>
      <c r="E958" s="6">
        <v>0.05</v>
      </c>
      <c r="F958" s="6" t="str">
        <f>IF(Table_1[[#This Row],[Discount]] &gt; 0, "After Discount", " No Discount")</f>
        <v>After Discount</v>
      </c>
      <c r="G958" s="6">
        <v>51.65</v>
      </c>
      <c r="H958" s="6">
        <v>18.45</v>
      </c>
      <c r="I958" s="5" t="s">
        <v>9</v>
      </c>
      <c r="J958" s="5" t="s">
        <v>39</v>
      </c>
      <c r="K958" s="5" t="s">
        <v>29</v>
      </c>
      <c r="L958" s="5" t="s">
        <v>28</v>
      </c>
      <c r="M958" s="5" t="s">
        <v>97</v>
      </c>
      <c r="N958" s="5" t="s">
        <v>1896</v>
      </c>
      <c r="O958" s="6">
        <v>0.65</v>
      </c>
      <c r="P958" s="5" t="s">
        <v>3</v>
      </c>
      <c r="Q958" s="5" t="s">
        <v>70</v>
      </c>
      <c r="R958" s="5" t="s">
        <v>172</v>
      </c>
      <c r="S958" s="5" t="s">
        <v>1716</v>
      </c>
      <c r="T958" s="5">
        <v>46307</v>
      </c>
      <c r="U958" s="8">
        <v>42090</v>
      </c>
      <c r="V958" s="29" t="str">
        <f>TEXT(Table_1[[#This Row],[Order Date]], "DDD")</f>
        <v>Fri</v>
      </c>
      <c r="W958" s="8">
        <v>42091</v>
      </c>
      <c r="X958" s="7">
        <f>Table_1[[#This Row],[Ship Date]]-Table_1[[#This Row],[Order Date]]</f>
        <v>1</v>
      </c>
      <c r="Y958" s="15">
        <v>25.04</v>
      </c>
      <c r="Z958" s="5">
        <v>12</v>
      </c>
      <c r="AA958" s="15">
        <v>605.1</v>
      </c>
      <c r="AB958" s="5">
        <v>89847</v>
      </c>
      <c r="AC958" s="5">
        <f>IF(COUNTIF($AB$2:AB958, AB958) = 1, 1, 0)</f>
        <v>0</v>
      </c>
      <c r="AD958" s="15">
        <f>'Formated Data'!$G958-'Formated Data'!$E958</f>
        <v>51.6</v>
      </c>
      <c r="AE958" s="5" t="str" cm="1">
        <f t="array" ref="AE958">_xlfn.IFS('Formated Data'!$Q958="Central","Chris",'Formated Data'!$Q958="East","Erin",'Formated Data'!$Q958="South","Sam",'Formated Data'!$Q958="West","William")</f>
        <v>Chris</v>
      </c>
    </row>
    <row r="959" spans="1:31" ht="15.75" customHeight="1" x14ac:dyDescent="0.45">
      <c r="A959" s="5">
        <v>697</v>
      </c>
      <c r="B959" s="5">
        <f>IF(COUNTIF($A$2:A959, A959) = 1, 1, 0)</f>
        <v>0</v>
      </c>
      <c r="C959" s="5" t="s">
        <v>1897</v>
      </c>
      <c r="D959" s="5" t="s">
        <v>72</v>
      </c>
      <c r="E959" s="6">
        <v>0.1</v>
      </c>
      <c r="F959" s="6" t="str">
        <f>IF(Table_1[[#This Row],[Discount]] &gt; 0, "After Discount", " No Discount")</f>
        <v>After Discount</v>
      </c>
      <c r="G959" s="6">
        <v>175.99</v>
      </c>
      <c r="H959" s="6">
        <v>8.99</v>
      </c>
      <c r="I959" s="5" t="s">
        <v>9</v>
      </c>
      <c r="J959" s="5" t="s">
        <v>39</v>
      </c>
      <c r="K959" s="5" t="s">
        <v>7</v>
      </c>
      <c r="L959" s="5" t="s">
        <v>6</v>
      </c>
      <c r="M959" s="5" t="s">
        <v>5</v>
      </c>
      <c r="N959" s="5" t="s">
        <v>1586</v>
      </c>
      <c r="O959" s="6">
        <v>0.56999999999999995</v>
      </c>
      <c r="P959" s="5" t="s">
        <v>3</v>
      </c>
      <c r="Q959" s="5" t="s">
        <v>70</v>
      </c>
      <c r="R959" s="5" t="s">
        <v>172</v>
      </c>
      <c r="S959" s="5" t="s">
        <v>819</v>
      </c>
      <c r="T959" s="5">
        <v>46312</v>
      </c>
      <c r="U959" s="8">
        <v>42090</v>
      </c>
      <c r="V959" s="29" t="str">
        <f>TEXT(Table_1[[#This Row],[Order Date]], "DDD")</f>
        <v>Fri</v>
      </c>
      <c r="W959" s="8">
        <v>42091</v>
      </c>
      <c r="X959" s="7">
        <f>Table_1[[#This Row],[Ship Date]]-Table_1[[#This Row],[Order Date]]</f>
        <v>1</v>
      </c>
      <c r="Y959" s="15">
        <v>928.96079999999995</v>
      </c>
      <c r="Z959" s="5">
        <v>10</v>
      </c>
      <c r="AA959" s="15">
        <v>1346.32</v>
      </c>
      <c r="AB959" s="5">
        <v>89847</v>
      </c>
      <c r="AC959" s="5">
        <f>IF(COUNTIF($AB$2:AB959, AB959) = 1, 1, 0)</f>
        <v>0</v>
      </c>
      <c r="AD959" s="15">
        <f>'Formated Data'!$G959-'Formated Data'!$E959</f>
        <v>175.89000000000001</v>
      </c>
      <c r="AE959" s="5" t="str" cm="1">
        <f t="array" ref="AE959">_xlfn.IFS('Formated Data'!$Q959="Central","Chris",'Formated Data'!$Q959="East","Erin",'Formated Data'!$Q959="South","Sam",'Formated Data'!$Q959="West","William")</f>
        <v>Chris</v>
      </c>
    </row>
    <row r="960" spans="1:31" ht="15.75" customHeight="1" x14ac:dyDescent="0.45">
      <c r="A960" s="5">
        <v>698</v>
      </c>
      <c r="B960" s="5">
        <f>IF(COUNTIF($A$2:A960, A960) = 1, 1, 0)</f>
        <v>0</v>
      </c>
      <c r="C960" s="5" t="s">
        <v>1715</v>
      </c>
      <c r="D960" s="5" t="s">
        <v>72</v>
      </c>
      <c r="E960" s="6">
        <v>0.06</v>
      </c>
      <c r="F960" s="6" t="str">
        <f>IF(Table_1[[#This Row],[Discount]] &gt; 0, "After Discount", " No Discount")</f>
        <v>After Discount</v>
      </c>
      <c r="G960" s="6">
        <v>8.1199999999999992</v>
      </c>
      <c r="H960" s="6">
        <v>2.83</v>
      </c>
      <c r="I960" s="5" t="s">
        <v>9</v>
      </c>
      <c r="J960" s="5" t="s">
        <v>39</v>
      </c>
      <c r="K960" s="5" t="s">
        <v>7</v>
      </c>
      <c r="L960" s="5" t="s">
        <v>15</v>
      </c>
      <c r="M960" s="5" t="s">
        <v>50</v>
      </c>
      <c r="N960" s="5" t="s">
        <v>896</v>
      </c>
      <c r="O960" s="6">
        <v>0.77</v>
      </c>
      <c r="P960" s="5" t="s">
        <v>3</v>
      </c>
      <c r="Q960" s="5" t="s">
        <v>48</v>
      </c>
      <c r="R960" s="5" t="s">
        <v>103</v>
      </c>
      <c r="S960" s="5" t="s">
        <v>299</v>
      </c>
      <c r="T960" s="5">
        <v>98105</v>
      </c>
      <c r="U960" s="8">
        <v>42090</v>
      </c>
      <c r="V960" s="29" t="str">
        <f>TEXT(Table_1[[#This Row],[Order Date]], "DDD")</f>
        <v>Fri</v>
      </c>
      <c r="W960" s="8">
        <v>42091</v>
      </c>
      <c r="X960" s="7">
        <f>Table_1[[#This Row],[Ship Date]]-Table_1[[#This Row],[Order Date]]</f>
        <v>1</v>
      </c>
      <c r="Y960" s="15">
        <v>-82.83</v>
      </c>
      <c r="Z960" s="5">
        <v>41</v>
      </c>
      <c r="AA960" s="15">
        <v>322.02999999999997</v>
      </c>
      <c r="AB960" s="5">
        <v>32869</v>
      </c>
      <c r="AC960" s="5">
        <f>IF(COUNTIF($AB$2:AB960, AB960) = 1, 1, 0)</f>
        <v>1</v>
      </c>
      <c r="AD960" s="15">
        <f>'Formated Data'!$G960-'Formated Data'!$E960</f>
        <v>8.0599999999999987</v>
      </c>
      <c r="AE960" s="5" t="str" cm="1">
        <f t="array" ref="AE960">_xlfn.IFS('Formated Data'!$Q960="Central","Chris",'Formated Data'!$Q960="East","Erin",'Formated Data'!$Q960="South","Sam",'Formated Data'!$Q960="West","William")</f>
        <v>William</v>
      </c>
    </row>
    <row r="961" spans="1:31" ht="15.75" customHeight="1" x14ac:dyDescent="0.45">
      <c r="A961" s="5">
        <v>698</v>
      </c>
      <c r="B961" s="5">
        <f>IF(COUNTIF($A$2:A961, A961) = 1, 1, 0)</f>
        <v>0</v>
      </c>
      <c r="C961" s="5" t="s">
        <v>1715</v>
      </c>
      <c r="D961" s="5" t="s">
        <v>72</v>
      </c>
      <c r="E961" s="6">
        <v>0.05</v>
      </c>
      <c r="F961" s="6" t="str">
        <f>IF(Table_1[[#This Row],[Discount]] &gt; 0, "After Discount", " No Discount")</f>
        <v>After Discount</v>
      </c>
      <c r="G961" s="6">
        <v>51.65</v>
      </c>
      <c r="H961" s="6">
        <v>18.45</v>
      </c>
      <c r="I961" s="5" t="s">
        <v>9</v>
      </c>
      <c r="J961" s="5" t="s">
        <v>39</v>
      </c>
      <c r="K961" s="5" t="s">
        <v>29</v>
      </c>
      <c r="L961" s="5" t="s">
        <v>28</v>
      </c>
      <c r="M961" s="5" t="s">
        <v>97</v>
      </c>
      <c r="N961" s="5" t="s">
        <v>1896</v>
      </c>
      <c r="O961" s="6">
        <v>0.65</v>
      </c>
      <c r="P961" s="5" t="s">
        <v>3</v>
      </c>
      <c r="Q961" s="5" t="s">
        <v>48</v>
      </c>
      <c r="R961" s="5" t="s">
        <v>103</v>
      </c>
      <c r="S961" s="5" t="s">
        <v>299</v>
      </c>
      <c r="T961" s="5">
        <v>98105</v>
      </c>
      <c r="U961" s="8">
        <v>42090</v>
      </c>
      <c r="V961" s="29" t="str">
        <f>TEXT(Table_1[[#This Row],[Order Date]], "DDD")</f>
        <v>Fri</v>
      </c>
      <c r="W961" s="8">
        <v>42091</v>
      </c>
      <c r="X961" s="7">
        <f>Table_1[[#This Row],[Ship Date]]-Table_1[[#This Row],[Order Date]]</f>
        <v>1</v>
      </c>
      <c r="Y961" s="15">
        <v>25.04</v>
      </c>
      <c r="Z961" s="5">
        <v>49</v>
      </c>
      <c r="AA961" s="15">
        <v>2470.84</v>
      </c>
      <c r="AB961" s="5">
        <v>32869</v>
      </c>
      <c r="AC961" s="5">
        <f>IF(COUNTIF($AB$2:AB961, AB961) = 1, 1, 0)</f>
        <v>0</v>
      </c>
      <c r="AD961" s="15">
        <f>'Formated Data'!$G961-'Formated Data'!$E961</f>
        <v>51.6</v>
      </c>
      <c r="AE961" s="5" t="str" cm="1">
        <f t="array" ref="AE961">_xlfn.IFS('Formated Data'!$Q961="Central","Chris",'Formated Data'!$Q961="East","Erin",'Formated Data'!$Q961="South","Sam",'Formated Data'!$Q961="West","William")</f>
        <v>William</v>
      </c>
    </row>
    <row r="962" spans="1:31" ht="15.75" customHeight="1" x14ac:dyDescent="0.45">
      <c r="A962" s="5">
        <v>698</v>
      </c>
      <c r="B962" s="5">
        <f>IF(COUNTIF($A$2:A962, A962) = 1, 1, 0)</f>
        <v>0</v>
      </c>
      <c r="C962" s="5" t="s">
        <v>1715</v>
      </c>
      <c r="D962" s="5" t="s">
        <v>72</v>
      </c>
      <c r="E962" s="6">
        <v>0.1</v>
      </c>
      <c r="F962" s="6" t="str">
        <f>IF(Table_1[[#This Row],[Discount]] &gt; 0, "After Discount", " No Discount")</f>
        <v>After Discount</v>
      </c>
      <c r="G962" s="6">
        <v>175.99</v>
      </c>
      <c r="H962" s="6">
        <v>8.99</v>
      </c>
      <c r="I962" s="5" t="s">
        <v>9</v>
      </c>
      <c r="J962" s="5" t="s">
        <v>39</v>
      </c>
      <c r="K962" s="5" t="s">
        <v>7</v>
      </c>
      <c r="L962" s="5" t="s">
        <v>6</v>
      </c>
      <c r="M962" s="5" t="s">
        <v>5</v>
      </c>
      <c r="N962" s="5" t="s">
        <v>1586</v>
      </c>
      <c r="O962" s="6">
        <v>0.56999999999999995</v>
      </c>
      <c r="P962" s="5" t="s">
        <v>3</v>
      </c>
      <c r="Q962" s="5" t="s">
        <v>48</v>
      </c>
      <c r="R962" s="5" t="s">
        <v>103</v>
      </c>
      <c r="S962" s="5" t="s">
        <v>299</v>
      </c>
      <c r="T962" s="5">
        <v>98105</v>
      </c>
      <c r="U962" s="8">
        <v>42090</v>
      </c>
      <c r="V962" s="29" t="str">
        <f>TEXT(Table_1[[#This Row],[Order Date]], "DDD")</f>
        <v>Fri</v>
      </c>
      <c r="W962" s="8">
        <v>42091</v>
      </c>
      <c r="X962" s="7">
        <f>Table_1[[#This Row],[Ship Date]]-Table_1[[#This Row],[Order Date]]</f>
        <v>1</v>
      </c>
      <c r="Y962" s="15">
        <v>930.98699999999997</v>
      </c>
      <c r="Z962" s="5">
        <v>39</v>
      </c>
      <c r="AA962" s="15">
        <v>5250.66</v>
      </c>
      <c r="AB962" s="5">
        <v>32869</v>
      </c>
      <c r="AC962" s="5">
        <f>IF(COUNTIF($AB$2:AB962, AB962) = 1, 1, 0)</f>
        <v>0</v>
      </c>
      <c r="AD962" s="15">
        <f>'Formated Data'!$G962-'Formated Data'!$E962</f>
        <v>175.89000000000001</v>
      </c>
      <c r="AE962" s="5" t="str" cm="1">
        <f t="array" ref="AE962">_xlfn.IFS('Formated Data'!$Q962="Central","Chris",'Formated Data'!$Q962="East","Erin",'Formated Data'!$Q962="South","Sam",'Formated Data'!$Q962="West","William")</f>
        <v>William</v>
      </c>
    </row>
    <row r="963" spans="1:31" ht="15.75" customHeight="1" x14ac:dyDescent="0.45">
      <c r="A963" s="5">
        <v>1625</v>
      </c>
      <c r="B963" s="5">
        <f>IF(COUNTIF($A$2:A963, A963) = 1, 1, 0)</f>
        <v>0</v>
      </c>
      <c r="C963" s="5" t="s">
        <v>1893</v>
      </c>
      <c r="D963" s="5" t="s">
        <v>72</v>
      </c>
      <c r="E963" s="6">
        <v>0.08</v>
      </c>
      <c r="F963" s="6" t="str">
        <f>IF(Table_1[[#This Row],[Discount]] &gt; 0, "After Discount", " No Discount")</f>
        <v>After Discount</v>
      </c>
      <c r="G963" s="6">
        <v>213.45</v>
      </c>
      <c r="H963" s="6">
        <v>14.7</v>
      </c>
      <c r="I963" s="5" t="s">
        <v>119</v>
      </c>
      <c r="J963" s="5" t="s">
        <v>16</v>
      </c>
      <c r="K963" s="5" t="s">
        <v>7</v>
      </c>
      <c r="L963" s="5" t="s">
        <v>118</v>
      </c>
      <c r="M963" s="5" t="s">
        <v>152</v>
      </c>
      <c r="N963" s="5" t="s">
        <v>1895</v>
      </c>
      <c r="O963" s="6">
        <v>0.59</v>
      </c>
      <c r="P963" s="5" t="s">
        <v>3</v>
      </c>
      <c r="Q963" s="5" t="s">
        <v>2</v>
      </c>
      <c r="R963" s="5" t="s">
        <v>1</v>
      </c>
      <c r="S963" s="5" t="s">
        <v>1891</v>
      </c>
      <c r="T963" s="5">
        <v>11542</v>
      </c>
      <c r="U963" s="8">
        <v>42090</v>
      </c>
      <c r="V963" s="29" t="str">
        <f>TEXT(Table_1[[#This Row],[Order Date]], "DDD")</f>
        <v>Fri</v>
      </c>
      <c r="W963" s="8">
        <v>42092</v>
      </c>
      <c r="X963" s="7">
        <f>Table_1[[#This Row],[Ship Date]]-Table_1[[#This Row],[Order Date]]</f>
        <v>2</v>
      </c>
      <c r="Y963" s="15">
        <v>1674.7542000000001</v>
      </c>
      <c r="Z963" s="5">
        <v>12</v>
      </c>
      <c r="AA963" s="15">
        <v>2427.1799999999998</v>
      </c>
      <c r="AB963" s="5">
        <v>90600</v>
      </c>
      <c r="AC963" s="5">
        <f>IF(COUNTIF($AB$2:AB963, AB963) = 1, 1, 0)</f>
        <v>1</v>
      </c>
      <c r="AD963" s="15">
        <f>'Formated Data'!$G963-'Formated Data'!$E963</f>
        <v>213.36999999999998</v>
      </c>
      <c r="AE963" s="5" t="str" cm="1">
        <f t="array" ref="AE963">_xlfn.IFS('Formated Data'!$Q963="Central","Chris",'Formated Data'!$Q963="East","Erin",'Formated Data'!$Q963="South","Sam",'Formated Data'!$Q963="West","William")</f>
        <v>Erin</v>
      </c>
    </row>
    <row r="964" spans="1:31" ht="15.75" customHeight="1" x14ac:dyDescent="0.45">
      <c r="A964" s="5">
        <v>1625</v>
      </c>
      <c r="B964" s="5">
        <f>IF(COUNTIF($A$2:A964, A964) = 1, 1, 0)</f>
        <v>0</v>
      </c>
      <c r="C964" s="5" t="s">
        <v>1893</v>
      </c>
      <c r="D964" s="5" t="s">
        <v>72</v>
      </c>
      <c r="E964" s="6">
        <v>0.1</v>
      </c>
      <c r="F964" s="6" t="str">
        <f>IF(Table_1[[#This Row],[Discount]] &gt; 0, "After Discount", " No Discount")</f>
        <v>After Discount</v>
      </c>
      <c r="G964" s="6">
        <v>55.98</v>
      </c>
      <c r="H964" s="6">
        <v>13.88</v>
      </c>
      <c r="I964" s="5" t="s">
        <v>9</v>
      </c>
      <c r="J964" s="5" t="s">
        <v>16</v>
      </c>
      <c r="K964" s="5" t="s">
        <v>24</v>
      </c>
      <c r="L964" s="5" t="s">
        <v>38</v>
      </c>
      <c r="M964" s="5" t="s">
        <v>5</v>
      </c>
      <c r="N964" s="5" t="s">
        <v>1894</v>
      </c>
      <c r="O964" s="6">
        <v>0.36</v>
      </c>
      <c r="P964" s="5" t="s">
        <v>3</v>
      </c>
      <c r="Q964" s="5" t="s">
        <v>2</v>
      </c>
      <c r="R964" s="5" t="s">
        <v>1</v>
      </c>
      <c r="S964" s="5" t="s">
        <v>1891</v>
      </c>
      <c r="T964" s="5">
        <v>11542</v>
      </c>
      <c r="U964" s="8">
        <v>42090</v>
      </c>
      <c r="V964" s="29" t="str">
        <f>TEXT(Table_1[[#This Row],[Order Date]], "DDD")</f>
        <v>Fri</v>
      </c>
      <c r="W964" s="8">
        <v>42092</v>
      </c>
      <c r="X964" s="7">
        <f>Table_1[[#This Row],[Ship Date]]-Table_1[[#This Row],[Order Date]]</f>
        <v>2</v>
      </c>
      <c r="Y964" s="15">
        <v>300.04649999999998</v>
      </c>
      <c r="Z964" s="5">
        <v>8</v>
      </c>
      <c r="AA964" s="15">
        <v>434.85</v>
      </c>
      <c r="AB964" s="5">
        <v>90600</v>
      </c>
      <c r="AC964" s="5">
        <f>IF(COUNTIF($AB$2:AB964, AB964) = 1, 1, 0)</f>
        <v>0</v>
      </c>
      <c r="AD964" s="15">
        <f>'Formated Data'!$G964-'Formated Data'!$E964</f>
        <v>55.879999999999995</v>
      </c>
      <c r="AE964" s="5" t="str" cm="1">
        <f t="array" ref="AE964">_xlfn.IFS('Formated Data'!$Q964="Central","Chris",'Formated Data'!$Q964="East","Erin",'Formated Data'!$Q964="South","Sam",'Formated Data'!$Q964="West","William")</f>
        <v>Erin</v>
      </c>
    </row>
    <row r="965" spans="1:31" ht="15.75" customHeight="1" x14ac:dyDescent="0.45">
      <c r="A965" s="5">
        <v>1625</v>
      </c>
      <c r="B965" s="5">
        <f>IF(COUNTIF($A$2:A965, A965) = 1, 1, 0)</f>
        <v>0</v>
      </c>
      <c r="C965" s="5" t="s">
        <v>1893</v>
      </c>
      <c r="D965" s="5" t="s">
        <v>72</v>
      </c>
      <c r="E965" s="6">
        <v>0</v>
      </c>
      <c r="F965" s="6" t="str">
        <f>IF(Table_1[[#This Row],[Discount]] &gt; 0, "After Discount", " No Discount")</f>
        <v xml:space="preserve"> No Discount</v>
      </c>
      <c r="G965" s="6">
        <v>16.059999999999999</v>
      </c>
      <c r="H965" s="6">
        <v>8.34</v>
      </c>
      <c r="I965" s="5" t="s">
        <v>9</v>
      </c>
      <c r="J965" s="5" t="s">
        <v>16</v>
      </c>
      <c r="K965" s="5" t="s">
        <v>24</v>
      </c>
      <c r="L965" s="5" t="s">
        <v>23</v>
      </c>
      <c r="M965" s="5" t="s">
        <v>5</v>
      </c>
      <c r="N965" s="5" t="s">
        <v>1892</v>
      </c>
      <c r="O965" s="6">
        <v>0.59</v>
      </c>
      <c r="P965" s="5" t="s">
        <v>3</v>
      </c>
      <c r="Q965" s="5" t="s">
        <v>2</v>
      </c>
      <c r="R965" s="5" t="s">
        <v>1</v>
      </c>
      <c r="S965" s="5" t="s">
        <v>1891</v>
      </c>
      <c r="T965" s="5">
        <v>11542</v>
      </c>
      <c r="U965" s="8">
        <v>42090</v>
      </c>
      <c r="V965" s="29" t="str">
        <f>TEXT(Table_1[[#This Row],[Order Date]], "DDD")</f>
        <v>Fri</v>
      </c>
      <c r="W965" s="8">
        <v>42091</v>
      </c>
      <c r="X965" s="7">
        <f>Table_1[[#This Row],[Ship Date]]-Table_1[[#This Row],[Order Date]]</f>
        <v>1</v>
      </c>
      <c r="Y965" s="15">
        <v>-28.09</v>
      </c>
      <c r="Z965" s="5">
        <v>1</v>
      </c>
      <c r="AA965" s="15">
        <v>19.16</v>
      </c>
      <c r="AB965" s="5">
        <v>90600</v>
      </c>
      <c r="AC965" s="5">
        <f>IF(COUNTIF($AB$2:AB965, AB965) = 1, 1, 0)</f>
        <v>0</v>
      </c>
      <c r="AD965" s="15">
        <f>'Formated Data'!$G965-'Formated Data'!$E965</f>
        <v>16.059999999999999</v>
      </c>
      <c r="AE965" s="5" t="str" cm="1">
        <f t="array" ref="AE965">_xlfn.IFS('Formated Data'!$Q965="Central","Chris",'Formated Data'!$Q965="East","Erin",'Formated Data'!$Q965="South","Sam",'Formated Data'!$Q965="West","William")</f>
        <v>Erin</v>
      </c>
    </row>
    <row r="966" spans="1:31" ht="15.75" customHeight="1" x14ac:dyDescent="0.45">
      <c r="A966" s="5">
        <v>1917</v>
      </c>
      <c r="B966" s="5">
        <f>IF(COUNTIF($A$2:A966, A966) = 1, 1, 0)</f>
        <v>0</v>
      </c>
      <c r="C966" s="5" t="s">
        <v>1890</v>
      </c>
      <c r="D966" s="5" t="s">
        <v>72</v>
      </c>
      <c r="E966" s="6">
        <v>0.08</v>
      </c>
      <c r="F966" s="6" t="str">
        <f>IF(Table_1[[#This Row],[Discount]] &gt; 0, "After Discount", " No Discount")</f>
        <v>After Discount</v>
      </c>
      <c r="G966" s="6">
        <v>18.7</v>
      </c>
      <c r="H966" s="6">
        <v>8.99</v>
      </c>
      <c r="I966" s="5" t="s">
        <v>9</v>
      </c>
      <c r="J966" s="5" t="s">
        <v>16</v>
      </c>
      <c r="K966" s="5" t="s">
        <v>29</v>
      </c>
      <c r="L966" s="5" t="s">
        <v>28</v>
      </c>
      <c r="M966" s="5" t="s">
        <v>50</v>
      </c>
      <c r="N966" s="5" t="s">
        <v>1889</v>
      </c>
      <c r="O966" s="6">
        <v>0.47</v>
      </c>
      <c r="P966" s="5" t="s">
        <v>3</v>
      </c>
      <c r="Q966" s="5" t="s">
        <v>21</v>
      </c>
      <c r="R966" s="5" t="s">
        <v>206</v>
      </c>
      <c r="S966" s="5" t="s">
        <v>1888</v>
      </c>
      <c r="T966" s="5">
        <v>72113</v>
      </c>
      <c r="U966" s="8">
        <v>42090</v>
      </c>
      <c r="V966" s="29" t="str">
        <f>TEXT(Table_1[[#This Row],[Order Date]], "DDD")</f>
        <v>Fri</v>
      </c>
      <c r="W966" s="8">
        <v>42091</v>
      </c>
      <c r="X966" s="7">
        <f>Table_1[[#This Row],[Ship Date]]-Table_1[[#This Row],[Order Date]]</f>
        <v>1</v>
      </c>
      <c r="Y966" s="15">
        <v>16.136399999999998</v>
      </c>
      <c r="Z966" s="5">
        <v>7</v>
      </c>
      <c r="AA966" s="15">
        <v>132.22999999999999</v>
      </c>
      <c r="AB966" s="5">
        <v>85894</v>
      </c>
      <c r="AC966" s="5">
        <f>IF(COUNTIF($AB$2:AB966, AB966) = 1, 1, 0)</f>
        <v>1</v>
      </c>
      <c r="AD966" s="15">
        <f>'Formated Data'!$G966-'Formated Data'!$E966</f>
        <v>18.62</v>
      </c>
      <c r="AE966" s="5" t="str" cm="1">
        <f t="array" ref="AE966">_xlfn.IFS('Formated Data'!$Q966="Central","Chris",'Formated Data'!$Q966="East","Erin",'Formated Data'!$Q966="South","Sam",'Formated Data'!$Q966="West","William")</f>
        <v>Sam</v>
      </c>
    </row>
    <row r="967" spans="1:31" ht="15.75" customHeight="1" x14ac:dyDescent="0.45">
      <c r="A967" s="5">
        <v>1072</v>
      </c>
      <c r="B967" s="5">
        <f>IF(COUNTIF($A$2:A967, A967) = 1, 1, 0)</f>
        <v>1</v>
      </c>
      <c r="C967" s="5" t="s">
        <v>1887</v>
      </c>
      <c r="D967" s="5" t="s">
        <v>10</v>
      </c>
      <c r="E967" s="6">
        <v>0.01</v>
      </c>
      <c r="F967" s="6" t="str">
        <f>IF(Table_1[[#This Row],[Discount]] &gt; 0, "After Discount", " No Discount")</f>
        <v>After Discount</v>
      </c>
      <c r="G967" s="6">
        <v>150.88999999999999</v>
      </c>
      <c r="H967" s="6">
        <v>60.2</v>
      </c>
      <c r="I967" s="5" t="s">
        <v>119</v>
      </c>
      <c r="J967" s="5" t="s">
        <v>39</v>
      </c>
      <c r="K967" s="5" t="s">
        <v>29</v>
      </c>
      <c r="L967" s="5" t="s">
        <v>153</v>
      </c>
      <c r="M967" s="5" t="s">
        <v>152</v>
      </c>
      <c r="N967" s="5" t="s">
        <v>1886</v>
      </c>
      <c r="O967" s="6">
        <v>0.77</v>
      </c>
      <c r="P967" s="5" t="s">
        <v>3</v>
      </c>
      <c r="Q967" s="5" t="s">
        <v>2</v>
      </c>
      <c r="R967" s="5" t="s">
        <v>247</v>
      </c>
      <c r="S967" s="5" t="s">
        <v>1885</v>
      </c>
      <c r="T967" s="5">
        <v>18018</v>
      </c>
      <c r="U967" s="8">
        <v>42090</v>
      </c>
      <c r="V967" s="29" t="str">
        <f>TEXT(Table_1[[#This Row],[Order Date]], "DDD")</f>
        <v>Fri</v>
      </c>
      <c r="W967" s="8">
        <v>42093</v>
      </c>
      <c r="X967" s="7">
        <f>Table_1[[#This Row],[Ship Date]]-Table_1[[#This Row],[Order Date]]</f>
        <v>3</v>
      </c>
      <c r="Y967" s="15">
        <v>-505.76</v>
      </c>
      <c r="Z967" s="5">
        <v>3</v>
      </c>
      <c r="AA967" s="15">
        <v>473.53</v>
      </c>
      <c r="AB967" s="5">
        <v>89631</v>
      </c>
      <c r="AC967" s="5">
        <f>IF(COUNTIF($AB$2:AB967, AB967) = 1, 1, 0)</f>
        <v>1</v>
      </c>
      <c r="AD967" s="15">
        <f>'Formated Data'!$G967-'Formated Data'!$E967</f>
        <v>150.88</v>
      </c>
      <c r="AE967" s="5" t="str" cm="1">
        <f t="array" ref="AE967">_xlfn.IFS('Formated Data'!$Q967="Central","Chris",'Formated Data'!$Q967="East","Erin",'Formated Data'!$Q967="South","Sam",'Formated Data'!$Q967="West","William")</f>
        <v>Erin</v>
      </c>
    </row>
    <row r="968" spans="1:31" ht="15.75" customHeight="1" x14ac:dyDescent="0.45">
      <c r="A968" s="5">
        <v>1481</v>
      </c>
      <c r="B968" s="5">
        <f>IF(COUNTIF($A$2:A968, A968) = 1, 1, 0)</f>
        <v>1</v>
      </c>
      <c r="C968" s="5" t="s">
        <v>1884</v>
      </c>
      <c r="D968" s="5" t="s">
        <v>10</v>
      </c>
      <c r="E968" s="6">
        <v>7.0000000000000007E-2</v>
      </c>
      <c r="F968" s="6" t="str">
        <f>IF(Table_1[[#This Row],[Discount]] &gt; 0, "After Discount", " No Discount")</f>
        <v>After Discount</v>
      </c>
      <c r="G968" s="6">
        <v>8.9499999999999993</v>
      </c>
      <c r="H968" s="6">
        <v>2.0099999999999998</v>
      </c>
      <c r="I968" s="5" t="s">
        <v>9</v>
      </c>
      <c r="J968" s="5" t="s">
        <v>39</v>
      </c>
      <c r="K968" s="5" t="s">
        <v>24</v>
      </c>
      <c r="L968" s="5" t="s">
        <v>38</v>
      </c>
      <c r="M968" s="5" t="s">
        <v>37</v>
      </c>
      <c r="N968" s="5" t="s">
        <v>1882</v>
      </c>
      <c r="O968" s="6">
        <v>0.39</v>
      </c>
      <c r="P968" s="5" t="s">
        <v>3</v>
      </c>
      <c r="Q968" s="5" t="s">
        <v>48</v>
      </c>
      <c r="R968" s="5" t="s">
        <v>54</v>
      </c>
      <c r="S968" s="5" t="s">
        <v>62</v>
      </c>
      <c r="T968" s="5">
        <v>90049</v>
      </c>
      <c r="U968" s="8">
        <v>42090</v>
      </c>
      <c r="V968" s="29" t="str">
        <f>TEXT(Table_1[[#This Row],[Order Date]], "DDD")</f>
        <v>Fri</v>
      </c>
      <c r="W968" s="8">
        <v>42091</v>
      </c>
      <c r="X968" s="7">
        <f>Table_1[[#This Row],[Ship Date]]-Table_1[[#This Row],[Order Date]]</f>
        <v>1</v>
      </c>
      <c r="Y968" s="15">
        <v>91.73</v>
      </c>
      <c r="Z968" s="5">
        <v>36</v>
      </c>
      <c r="AA968" s="15">
        <v>307.64999999999998</v>
      </c>
      <c r="AB968" s="5">
        <v>53953</v>
      </c>
      <c r="AC968" s="5">
        <f>IF(COUNTIF($AB$2:AB968, AB968) = 1, 1, 0)</f>
        <v>1</v>
      </c>
      <c r="AD968" s="15">
        <f>'Formated Data'!$G968-'Formated Data'!$E968</f>
        <v>8.879999999999999</v>
      </c>
      <c r="AE968" s="5" t="str" cm="1">
        <f t="array" ref="AE968">_xlfn.IFS('Formated Data'!$Q968="Central","Chris",'Formated Data'!$Q968="East","Erin",'Formated Data'!$Q968="South","Sam",'Formated Data'!$Q968="West","William")</f>
        <v>William</v>
      </c>
    </row>
    <row r="969" spans="1:31" ht="15.75" customHeight="1" x14ac:dyDescent="0.45">
      <c r="A969" s="5">
        <v>1482</v>
      </c>
      <c r="B969" s="5">
        <f>IF(COUNTIF($A$2:A969, A969) = 1, 1, 0)</f>
        <v>0</v>
      </c>
      <c r="C969" s="5" t="s">
        <v>1883</v>
      </c>
      <c r="D969" s="5" t="s">
        <v>10</v>
      </c>
      <c r="E969" s="6">
        <v>7.0000000000000007E-2</v>
      </c>
      <c r="F969" s="6" t="str">
        <f>IF(Table_1[[#This Row],[Discount]] &gt; 0, "After Discount", " No Discount")</f>
        <v>After Discount</v>
      </c>
      <c r="G969" s="6">
        <v>8.9499999999999993</v>
      </c>
      <c r="H969" s="6">
        <v>2.0099999999999998</v>
      </c>
      <c r="I969" s="5" t="s">
        <v>9</v>
      </c>
      <c r="J969" s="5" t="s">
        <v>39</v>
      </c>
      <c r="K969" s="5" t="s">
        <v>24</v>
      </c>
      <c r="L969" s="5" t="s">
        <v>38</v>
      </c>
      <c r="M969" s="5" t="s">
        <v>37</v>
      </c>
      <c r="N969" s="5" t="s">
        <v>1882</v>
      </c>
      <c r="O969" s="6">
        <v>0.39</v>
      </c>
      <c r="P969" s="5" t="s">
        <v>3</v>
      </c>
      <c r="Q969" s="5" t="s">
        <v>70</v>
      </c>
      <c r="R969" s="5" t="s">
        <v>160</v>
      </c>
      <c r="S969" s="5" t="s">
        <v>1881</v>
      </c>
      <c r="T969" s="5">
        <v>48708</v>
      </c>
      <c r="U969" s="8">
        <v>42090</v>
      </c>
      <c r="V969" s="29" t="str">
        <f>TEXT(Table_1[[#This Row],[Order Date]], "DDD")</f>
        <v>Fri</v>
      </c>
      <c r="W969" s="8">
        <v>42091</v>
      </c>
      <c r="X969" s="7">
        <f>Table_1[[#This Row],[Ship Date]]-Table_1[[#This Row],[Order Date]]</f>
        <v>1</v>
      </c>
      <c r="Y969" s="15">
        <v>53.067900000000002</v>
      </c>
      <c r="Z969" s="5">
        <v>9</v>
      </c>
      <c r="AA969" s="15">
        <v>76.91</v>
      </c>
      <c r="AB969" s="5">
        <v>91362</v>
      </c>
      <c r="AC969" s="5">
        <f>IF(COUNTIF($AB$2:AB969, AB969) = 1, 1, 0)</f>
        <v>1</v>
      </c>
      <c r="AD969" s="15">
        <f>'Formated Data'!$G969-'Formated Data'!$E969</f>
        <v>8.879999999999999</v>
      </c>
      <c r="AE969" s="5" t="str" cm="1">
        <f t="array" ref="AE969">_xlfn.IFS('Formated Data'!$Q969="Central","Chris",'Formated Data'!$Q969="East","Erin",'Formated Data'!$Q969="South","Sam",'Formated Data'!$Q969="West","William")</f>
        <v>Chris</v>
      </c>
    </row>
    <row r="970" spans="1:31" ht="15.75" customHeight="1" x14ac:dyDescent="0.45">
      <c r="A970" s="5">
        <v>3354</v>
      </c>
      <c r="B970" s="5">
        <f>IF(COUNTIF($A$2:A970, A970) = 1, 1, 0)</f>
        <v>1</v>
      </c>
      <c r="C970" s="5" t="s">
        <v>1077</v>
      </c>
      <c r="D970" s="5" t="s">
        <v>10</v>
      </c>
      <c r="E970" s="6">
        <v>0.04</v>
      </c>
      <c r="F970" s="6" t="str">
        <f>IF(Table_1[[#This Row],[Discount]] &gt; 0, "After Discount", " No Discount")</f>
        <v>After Discount</v>
      </c>
      <c r="G970" s="6">
        <v>3.69</v>
      </c>
      <c r="H970" s="6">
        <v>0.5</v>
      </c>
      <c r="I970" s="5" t="s">
        <v>9</v>
      </c>
      <c r="J970" s="5" t="s">
        <v>39</v>
      </c>
      <c r="K970" s="5" t="s">
        <v>24</v>
      </c>
      <c r="L970" s="5" t="s">
        <v>144</v>
      </c>
      <c r="M970" s="5" t="s">
        <v>5</v>
      </c>
      <c r="N970" s="5" t="s">
        <v>1229</v>
      </c>
      <c r="O970" s="6">
        <v>0.38</v>
      </c>
      <c r="P970" s="5" t="s">
        <v>3</v>
      </c>
      <c r="Q970" s="5" t="s">
        <v>48</v>
      </c>
      <c r="R970" s="5" t="s">
        <v>54</v>
      </c>
      <c r="S970" s="5" t="s">
        <v>1076</v>
      </c>
      <c r="T970" s="5">
        <v>92231</v>
      </c>
      <c r="U970" s="8">
        <v>42090</v>
      </c>
      <c r="V970" s="29" t="str">
        <f>TEXT(Table_1[[#This Row],[Order Date]], "DDD")</f>
        <v>Fri</v>
      </c>
      <c r="W970" s="8">
        <v>42092</v>
      </c>
      <c r="X970" s="7">
        <f>Table_1[[#This Row],[Ship Date]]-Table_1[[#This Row],[Order Date]]</f>
        <v>2</v>
      </c>
      <c r="Y970" s="15">
        <v>47.527200000000001</v>
      </c>
      <c r="Z970" s="5">
        <v>19</v>
      </c>
      <c r="AA970" s="15">
        <v>68.88</v>
      </c>
      <c r="AB970" s="5">
        <v>88590</v>
      </c>
      <c r="AC970" s="5">
        <f>IF(COUNTIF($AB$2:AB970, AB970) = 1, 1, 0)</f>
        <v>1</v>
      </c>
      <c r="AD970" s="15">
        <f>'Formated Data'!$G970-'Formated Data'!$E970</f>
        <v>3.65</v>
      </c>
      <c r="AE970" s="5" t="str" cm="1">
        <f t="array" ref="AE970">_xlfn.IFS('Formated Data'!$Q970="Central","Chris",'Formated Data'!$Q970="East","Erin",'Formated Data'!$Q970="South","Sam",'Formated Data'!$Q970="West","William")</f>
        <v>William</v>
      </c>
    </row>
    <row r="971" spans="1:31" ht="15.75" customHeight="1" x14ac:dyDescent="0.45">
      <c r="A971" s="5">
        <v>2668</v>
      </c>
      <c r="B971" s="5">
        <f>IF(COUNTIF($A$2:A971, A971) = 1, 1, 0)</f>
        <v>1</v>
      </c>
      <c r="C971" s="5" t="s">
        <v>1497</v>
      </c>
      <c r="D971" s="5" t="s">
        <v>56</v>
      </c>
      <c r="E971" s="6">
        <v>0.04</v>
      </c>
      <c r="F971" s="6" t="str">
        <f>IF(Table_1[[#This Row],[Discount]] &gt; 0, "After Discount", " No Discount")</f>
        <v>After Discount</v>
      </c>
      <c r="G971" s="6">
        <v>10.4</v>
      </c>
      <c r="H971" s="6">
        <v>5.4</v>
      </c>
      <c r="I971" s="5" t="s">
        <v>9</v>
      </c>
      <c r="J971" s="5" t="s">
        <v>39</v>
      </c>
      <c r="K971" s="5" t="s">
        <v>29</v>
      </c>
      <c r="L971" s="5" t="s">
        <v>28</v>
      </c>
      <c r="M971" s="5" t="s">
        <v>50</v>
      </c>
      <c r="N971" s="5" t="s">
        <v>1880</v>
      </c>
      <c r="O971" s="6">
        <v>0.51</v>
      </c>
      <c r="P971" s="5" t="s">
        <v>3</v>
      </c>
      <c r="Q971" s="5" t="s">
        <v>70</v>
      </c>
      <c r="R971" s="5" t="s">
        <v>132</v>
      </c>
      <c r="S971" s="5" t="s">
        <v>1495</v>
      </c>
      <c r="T971" s="5">
        <v>57701</v>
      </c>
      <c r="U971" s="8">
        <v>42091</v>
      </c>
      <c r="V971" s="29" t="str">
        <f>TEXT(Table_1[[#This Row],[Order Date]], "DDD")</f>
        <v>Sat</v>
      </c>
      <c r="W971" s="8">
        <v>42092</v>
      </c>
      <c r="X971" s="7">
        <f>Table_1[[#This Row],[Ship Date]]-Table_1[[#This Row],[Order Date]]</f>
        <v>1</v>
      </c>
      <c r="Y971" s="15">
        <v>29.98</v>
      </c>
      <c r="Z971" s="5">
        <v>12</v>
      </c>
      <c r="AA971" s="15">
        <v>130.74</v>
      </c>
      <c r="AB971" s="5">
        <v>87830</v>
      </c>
      <c r="AC971" s="5">
        <f>IF(COUNTIF($AB$2:AB971, AB971) = 1, 1, 0)</f>
        <v>1</v>
      </c>
      <c r="AD971" s="15">
        <f>'Formated Data'!$G971-'Formated Data'!$E971</f>
        <v>10.360000000000001</v>
      </c>
      <c r="AE971" s="5" t="str" cm="1">
        <f t="array" ref="AE971">_xlfn.IFS('Formated Data'!$Q971="Central","Chris",'Formated Data'!$Q971="East","Erin",'Formated Data'!$Q971="South","Sam",'Formated Data'!$Q971="West","William")</f>
        <v>Chris</v>
      </c>
    </row>
    <row r="972" spans="1:31" ht="15.75" customHeight="1" x14ac:dyDescent="0.45">
      <c r="A972" s="5">
        <v>2668</v>
      </c>
      <c r="B972" s="5">
        <f>IF(COUNTIF($A$2:A972, A972) = 1, 1, 0)</f>
        <v>0</v>
      </c>
      <c r="C972" s="5" t="s">
        <v>1497</v>
      </c>
      <c r="D972" s="5" t="s">
        <v>56</v>
      </c>
      <c r="E972" s="6">
        <v>0.08</v>
      </c>
      <c r="F972" s="6" t="str">
        <f>IF(Table_1[[#This Row],[Discount]] &gt; 0, "After Discount", " No Discount")</f>
        <v>After Discount</v>
      </c>
      <c r="G972" s="6">
        <v>4.28</v>
      </c>
      <c r="H972" s="6">
        <v>4.79</v>
      </c>
      <c r="I972" s="5" t="s">
        <v>9</v>
      </c>
      <c r="J972" s="5" t="s">
        <v>39</v>
      </c>
      <c r="K972" s="5" t="s">
        <v>24</v>
      </c>
      <c r="L972" s="5" t="s">
        <v>38</v>
      </c>
      <c r="M972" s="5" t="s">
        <v>5</v>
      </c>
      <c r="N972" s="5" t="s">
        <v>1879</v>
      </c>
      <c r="O972" s="6">
        <v>0.4</v>
      </c>
      <c r="P972" s="5" t="s">
        <v>3</v>
      </c>
      <c r="Q972" s="5" t="s">
        <v>70</v>
      </c>
      <c r="R972" s="5" t="s">
        <v>132</v>
      </c>
      <c r="S972" s="5" t="s">
        <v>1495</v>
      </c>
      <c r="T972" s="5">
        <v>57701</v>
      </c>
      <c r="U972" s="8">
        <v>42091</v>
      </c>
      <c r="V972" s="29" t="str">
        <f>TEXT(Table_1[[#This Row],[Order Date]], "DDD")</f>
        <v>Sat</v>
      </c>
      <c r="W972" s="8">
        <v>42093</v>
      </c>
      <c r="X972" s="7">
        <f>Table_1[[#This Row],[Ship Date]]-Table_1[[#This Row],[Order Date]]</f>
        <v>2</v>
      </c>
      <c r="Y972" s="15">
        <v>-121.2</v>
      </c>
      <c r="Z972" s="5">
        <v>12</v>
      </c>
      <c r="AA972" s="15">
        <v>49.87</v>
      </c>
      <c r="AB972" s="5">
        <v>87830</v>
      </c>
      <c r="AC972" s="5">
        <f>IF(COUNTIF($AB$2:AB972, AB972) = 1, 1, 0)</f>
        <v>0</v>
      </c>
      <c r="AD972" s="15">
        <f>'Formated Data'!$G972-'Formated Data'!$E972</f>
        <v>4.2</v>
      </c>
      <c r="AE972" s="5" t="str" cm="1">
        <f t="array" ref="AE972">_xlfn.IFS('Formated Data'!$Q972="Central","Chris",'Formated Data'!$Q972="East","Erin",'Formated Data'!$Q972="South","Sam",'Formated Data'!$Q972="West","William")</f>
        <v>Chris</v>
      </c>
    </row>
    <row r="973" spans="1:31" ht="15.75" customHeight="1" x14ac:dyDescent="0.45">
      <c r="A973" s="5">
        <v>2968</v>
      </c>
      <c r="B973" s="5">
        <f>IF(COUNTIF($A$2:A973, A973) = 1, 1, 0)</f>
        <v>0</v>
      </c>
      <c r="C973" s="5" t="s">
        <v>1878</v>
      </c>
      <c r="D973" s="5" t="s">
        <v>56</v>
      </c>
      <c r="E973" s="6">
        <v>0.06</v>
      </c>
      <c r="F973" s="6" t="str">
        <f>IF(Table_1[[#This Row],[Discount]] &gt; 0, "After Discount", " No Discount")</f>
        <v>After Discount</v>
      </c>
      <c r="G973" s="6">
        <v>363.25</v>
      </c>
      <c r="H973" s="6">
        <v>19.989999999999998</v>
      </c>
      <c r="I973" s="5" t="s">
        <v>9</v>
      </c>
      <c r="J973" s="5" t="s">
        <v>51</v>
      </c>
      <c r="K973" s="5" t="s">
        <v>24</v>
      </c>
      <c r="L973" s="5" t="s">
        <v>45</v>
      </c>
      <c r="M973" s="5" t="s">
        <v>5</v>
      </c>
      <c r="N973" s="5" t="s">
        <v>659</v>
      </c>
      <c r="O973" s="6">
        <v>0.56999999999999995</v>
      </c>
      <c r="P973" s="5" t="s">
        <v>3</v>
      </c>
      <c r="Q973" s="5" t="s">
        <v>21</v>
      </c>
      <c r="R973" s="5" t="s">
        <v>75</v>
      </c>
      <c r="S973" s="5" t="s">
        <v>1877</v>
      </c>
      <c r="T973" s="5">
        <v>33021</v>
      </c>
      <c r="U973" s="8">
        <v>42091</v>
      </c>
      <c r="V973" s="29" t="str">
        <f>TEXT(Table_1[[#This Row],[Order Date]], "DDD")</f>
        <v>Sat</v>
      </c>
      <c r="W973" s="8">
        <v>42093</v>
      </c>
      <c r="X973" s="7">
        <f>Table_1[[#This Row],[Ship Date]]-Table_1[[#This Row],[Order Date]]</f>
        <v>2</v>
      </c>
      <c r="Y973" s="15">
        <v>36.164099999999998</v>
      </c>
      <c r="Z973" s="5">
        <v>1</v>
      </c>
      <c r="AA973" s="15">
        <v>344.87</v>
      </c>
      <c r="AB973" s="5">
        <v>86086</v>
      </c>
      <c r="AC973" s="5">
        <f>IF(COUNTIF($AB$2:AB973, AB973) = 1, 1, 0)</f>
        <v>1</v>
      </c>
      <c r="AD973" s="15">
        <f>'Formated Data'!$G973-'Formated Data'!$E973</f>
        <v>363.19</v>
      </c>
      <c r="AE973" s="5" t="str" cm="1">
        <f t="array" ref="AE973">_xlfn.IFS('Formated Data'!$Q973="Central","Chris",'Formated Data'!$Q973="East","Erin",'Formated Data'!$Q973="South","Sam",'Formated Data'!$Q973="West","William")</f>
        <v>Sam</v>
      </c>
    </row>
    <row r="974" spans="1:31" ht="15.75" customHeight="1" x14ac:dyDescent="0.45">
      <c r="A974" s="5">
        <v>800</v>
      </c>
      <c r="B974" s="5">
        <f>IF(COUNTIF($A$2:A974, A974) = 1, 1, 0)</f>
        <v>1</v>
      </c>
      <c r="C974" s="5" t="s">
        <v>1876</v>
      </c>
      <c r="D974" s="5" t="s">
        <v>30</v>
      </c>
      <c r="E974" s="6">
        <v>0.04</v>
      </c>
      <c r="F974" s="6" t="str">
        <f>IF(Table_1[[#This Row],[Discount]] &gt; 0, "After Discount", " No Discount")</f>
        <v>After Discount</v>
      </c>
      <c r="G974" s="6">
        <v>50.98</v>
      </c>
      <c r="H974" s="6">
        <v>6.5</v>
      </c>
      <c r="I974" s="5" t="s">
        <v>9</v>
      </c>
      <c r="J974" s="5" t="s">
        <v>8</v>
      </c>
      <c r="K974" s="5" t="s">
        <v>7</v>
      </c>
      <c r="L974" s="5" t="s">
        <v>15</v>
      </c>
      <c r="M974" s="5" t="s">
        <v>5</v>
      </c>
      <c r="N974" s="5" t="s">
        <v>972</v>
      </c>
      <c r="O974" s="6">
        <v>0.73</v>
      </c>
      <c r="P974" s="5" t="s">
        <v>3</v>
      </c>
      <c r="Q974" s="5" t="s">
        <v>48</v>
      </c>
      <c r="R974" s="5" t="s">
        <v>65</v>
      </c>
      <c r="S974" s="5" t="s">
        <v>730</v>
      </c>
      <c r="T974" s="5">
        <v>84067</v>
      </c>
      <c r="U974" s="8">
        <v>42091</v>
      </c>
      <c r="V974" s="29" t="str">
        <f>TEXT(Table_1[[#This Row],[Order Date]], "DDD")</f>
        <v>Sat</v>
      </c>
      <c r="W974" s="8">
        <v>42097</v>
      </c>
      <c r="X974" s="7">
        <f>Table_1[[#This Row],[Ship Date]]-Table_1[[#This Row],[Order Date]]</f>
        <v>6</v>
      </c>
      <c r="Y974" s="15">
        <v>-13.28</v>
      </c>
      <c r="Z974" s="5">
        <v>11</v>
      </c>
      <c r="AA974" s="15">
        <v>568.25</v>
      </c>
      <c r="AB974" s="5">
        <v>89910</v>
      </c>
      <c r="AC974" s="5">
        <f>IF(COUNTIF($AB$2:AB974, AB974) = 1, 1, 0)</f>
        <v>1</v>
      </c>
      <c r="AD974" s="15">
        <f>'Formated Data'!$G974-'Formated Data'!$E974</f>
        <v>50.94</v>
      </c>
      <c r="AE974" s="5" t="str" cm="1">
        <f t="array" ref="AE974">_xlfn.IFS('Formated Data'!$Q974="Central","Chris",'Formated Data'!$Q974="East","Erin",'Formated Data'!$Q974="South","Sam",'Formated Data'!$Q974="West","William")</f>
        <v>William</v>
      </c>
    </row>
    <row r="975" spans="1:31" ht="15.75" customHeight="1" x14ac:dyDescent="0.45">
      <c r="A975" s="5">
        <v>800</v>
      </c>
      <c r="B975" s="5">
        <f>IF(COUNTIF($A$2:A975, A975) = 1, 1, 0)</f>
        <v>0</v>
      </c>
      <c r="C975" s="5" t="s">
        <v>1876</v>
      </c>
      <c r="D975" s="5" t="s">
        <v>30</v>
      </c>
      <c r="E975" s="6">
        <v>0.02</v>
      </c>
      <c r="F975" s="6" t="str">
        <f>IF(Table_1[[#This Row],[Discount]] &gt; 0, "After Discount", " No Discount")</f>
        <v>After Discount</v>
      </c>
      <c r="G975" s="6">
        <v>6.48</v>
      </c>
      <c r="H975" s="6">
        <v>5.14</v>
      </c>
      <c r="I975" s="5" t="s">
        <v>9</v>
      </c>
      <c r="J975" s="5" t="s">
        <v>8</v>
      </c>
      <c r="K975" s="5" t="s">
        <v>24</v>
      </c>
      <c r="L975" s="5" t="s">
        <v>38</v>
      </c>
      <c r="M975" s="5" t="s">
        <v>5</v>
      </c>
      <c r="N975" s="5" t="s">
        <v>213</v>
      </c>
      <c r="O975" s="6">
        <v>0.37</v>
      </c>
      <c r="P975" s="5" t="s">
        <v>3</v>
      </c>
      <c r="Q975" s="5" t="s">
        <v>48</v>
      </c>
      <c r="R975" s="5" t="s">
        <v>65</v>
      </c>
      <c r="S975" s="5" t="s">
        <v>730</v>
      </c>
      <c r="T975" s="5">
        <v>84067</v>
      </c>
      <c r="U975" s="8">
        <v>42091</v>
      </c>
      <c r="V975" s="29" t="str">
        <f>TEXT(Table_1[[#This Row],[Order Date]], "DDD")</f>
        <v>Sat</v>
      </c>
      <c r="W975" s="8">
        <v>42093</v>
      </c>
      <c r="X975" s="7">
        <f>Table_1[[#This Row],[Ship Date]]-Table_1[[#This Row],[Order Date]]</f>
        <v>2</v>
      </c>
      <c r="Y975" s="15">
        <v>-48.68</v>
      </c>
      <c r="Z975" s="5">
        <v>19</v>
      </c>
      <c r="AA975" s="15">
        <v>126.66</v>
      </c>
      <c r="AB975" s="5">
        <v>89910</v>
      </c>
      <c r="AC975" s="5">
        <f>IF(COUNTIF($AB$2:AB975, AB975) = 1, 1, 0)</f>
        <v>0</v>
      </c>
      <c r="AD975" s="15">
        <f>'Formated Data'!$G975-'Formated Data'!$E975</f>
        <v>6.4600000000000009</v>
      </c>
      <c r="AE975" s="5" t="str" cm="1">
        <f t="array" ref="AE975">_xlfn.IFS('Formated Data'!$Q975="Central","Chris",'Formated Data'!$Q975="East","Erin",'Formated Data'!$Q975="South","Sam",'Formated Data'!$Q975="West","William")</f>
        <v>William</v>
      </c>
    </row>
    <row r="976" spans="1:31" ht="15.75" customHeight="1" x14ac:dyDescent="0.45">
      <c r="A976" s="5">
        <v>1738</v>
      </c>
      <c r="B976" s="5">
        <f>IF(COUNTIF($A$2:A976, A976) = 1, 1, 0)</f>
        <v>1</v>
      </c>
      <c r="C976" s="5" t="s">
        <v>442</v>
      </c>
      <c r="D976" s="5" t="s">
        <v>72</v>
      </c>
      <c r="E976" s="6">
        <v>0.08</v>
      </c>
      <c r="F976" s="6" t="str">
        <f>IF(Table_1[[#This Row],[Discount]] &gt; 0, "After Discount", " No Discount")</f>
        <v>After Discount</v>
      </c>
      <c r="G976" s="6">
        <v>175.99</v>
      </c>
      <c r="H976" s="6">
        <v>4.99</v>
      </c>
      <c r="I976" s="5" t="s">
        <v>9</v>
      </c>
      <c r="J976" s="5" t="s">
        <v>39</v>
      </c>
      <c r="K976" s="5" t="s">
        <v>7</v>
      </c>
      <c r="L976" s="5" t="s">
        <v>6</v>
      </c>
      <c r="M976" s="5" t="s">
        <v>5</v>
      </c>
      <c r="N976" s="5" t="s">
        <v>309</v>
      </c>
      <c r="O976" s="6">
        <v>0.59</v>
      </c>
      <c r="P976" s="5" t="s">
        <v>3</v>
      </c>
      <c r="Q976" s="5" t="s">
        <v>21</v>
      </c>
      <c r="R976" s="5" t="s">
        <v>33</v>
      </c>
      <c r="S976" s="5" t="s">
        <v>440</v>
      </c>
      <c r="T976" s="5">
        <v>28052</v>
      </c>
      <c r="U976" s="8">
        <v>42091</v>
      </c>
      <c r="V976" s="29" t="str">
        <f>TEXT(Table_1[[#This Row],[Order Date]], "DDD")</f>
        <v>Sat</v>
      </c>
      <c r="W976" s="8">
        <v>42091</v>
      </c>
      <c r="X976" s="7">
        <f>Table_1[[#This Row],[Ship Date]]-Table_1[[#This Row],[Order Date]]</f>
        <v>0</v>
      </c>
      <c r="Y976" s="15">
        <v>-16476.838</v>
      </c>
      <c r="Z976" s="5">
        <v>10</v>
      </c>
      <c r="AA976" s="15">
        <v>1486.34</v>
      </c>
      <c r="AB976" s="5">
        <v>85865</v>
      </c>
      <c r="AC976" s="5">
        <f>IF(COUNTIF($AB$2:AB976, AB976) = 1, 1, 0)</f>
        <v>1</v>
      </c>
      <c r="AD976" s="15">
        <f>'Formated Data'!$G976-'Formated Data'!$E976</f>
        <v>175.91</v>
      </c>
      <c r="AE976" s="5" t="str" cm="1">
        <f t="array" ref="AE976">_xlfn.IFS('Formated Data'!$Q976="Central","Chris",'Formated Data'!$Q976="East","Erin",'Formated Data'!$Q976="South","Sam",'Formated Data'!$Q976="West","William")</f>
        <v>Sam</v>
      </c>
    </row>
    <row r="977" spans="1:31" ht="15.75" customHeight="1" x14ac:dyDescent="0.45">
      <c r="A977" s="5">
        <v>2880</v>
      </c>
      <c r="B977" s="5">
        <f>IF(COUNTIF($A$2:A977, A977) = 1, 1, 0)</f>
        <v>1</v>
      </c>
      <c r="C977" s="5" t="s">
        <v>1209</v>
      </c>
      <c r="D977" s="5" t="s">
        <v>72</v>
      </c>
      <c r="E977" s="6">
        <v>0.05</v>
      </c>
      <c r="F977" s="6" t="str">
        <f>IF(Table_1[[#This Row],[Discount]] &gt; 0, "After Discount", " No Discount")</f>
        <v>After Discount</v>
      </c>
      <c r="G977" s="6">
        <v>6.68</v>
      </c>
      <c r="H977" s="6">
        <v>6.93</v>
      </c>
      <c r="I977" s="5" t="s">
        <v>9</v>
      </c>
      <c r="J977" s="5" t="s">
        <v>51</v>
      </c>
      <c r="K977" s="5" t="s">
        <v>24</v>
      </c>
      <c r="L977" s="5" t="s">
        <v>38</v>
      </c>
      <c r="M977" s="5" t="s">
        <v>5</v>
      </c>
      <c r="N977" s="5" t="s">
        <v>491</v>
      </c>
      <c r="O977" s="6">
        <v>0.37</v>
      </c>
      <c r="P977" s="5" t="s">
        <v>3</v>
      </c>
      <c r="Q977" s="5" t="s">
        <v>21</v>
      </c>
      <c r="R977" s="5" t="s">
        <v>75</v>
      </c>
      <c r="S977" s="5" t="s">
        <v>1207</v>
      </c>
      <c r="T977" s="5">
        <v>33160</v>
      </c>
      <c r="U977" s="8">
        <v>42091</v>
      </c>
      <c r="V977" s="29" t="str">
        <f>TEXT(Table_1[[#This Row],[Order Date]], "DDD")</f>
        <v>Sat</v>
      </c>
      <c r="W977" s="8">
        <v>42092</v>
      </c>
      <c r="X977" s="7">
        <f>Table_1[[#This Row],[Ship Date]]-Table_1[[#This Row],[Order Date]]</f>
        <v>1</v>
      </c>
      <c r="Y977" s="15">
        <v>-2.3519999999999999</v>
      </c>
      <c r="Z977" s="5">
        <v>11</v>
      </c>
      <c r="AA977" s="15">
        <v>77.2</v>
      </c>
      <c r="AB977" s="5">
        <v>88626</v>
      </c>
      <c r="AC977" s="5">
        <f>IF(COUNTIF($AB$2:AB977, AB977) = 1, 1, 0)</f>
        <v>1</v>
      </c>
      <c r="AD977" s="15">
        <f>'Formated Data'!$G977-'Formated Data'!$E977</f>
        <v>6.63</v>
      </c>
      <c r="AE977" s="5" t="str" cm="1">
        <f t="array" ref="AE977">_xlfn.IFS('Formated Data'!$Q977="Central","Chris",'Formated Data'!$Q977="East","Erin",'Formated Data'!$Q977="South","Sam",'Formated Data'!$Q977="West","William")</f>
        <v>Sam</v>
      </c>
    </row>
    <row r="978" spans="1:31" ht="15.75" customHeight="1" x14ac:dyDescent="0.45">
      <c r="A978" s="5">
        <v>152</v>
      </c>
      <c r="B978" s="5">
        <f>IF(COUNTIF($A$2:A978, A978) = 1, 1, 0)</f>
        <v>0</v>
      </c>
      <c r="C978" s="5" t="s">
        <v>354</v>
      </c>
      <c r="D978" s="5" t="s">
        <v>56</v>
      </c>
      <c r="E978" s="6">
        <v>0.01</v>
      </c>
      <c r="F978" s="6" t="str">
        <f>IF(Table_1[[#This Row],[Discount]] &gt; 0, "After Discount", " No Discount")</f>
        <v>After Discount</v>
      </c>
      <c r="G978" s="6">
        <v>65.989999999999995</v>
      </c>
      <c r="H978" s="6">
        <v>8.99</v>
      </c>
      <c r="I978" s="5" t="s">
        <v>9</v>
      </c>
      <c r="J978" s="5" t="s">
        <v>8</v>
      </c>
      <c r="K978" s="5" t="s">
        <v>7</v>
      </c>
      <c r="L978" s="5" t="s">
        <v>6</v>
      </c>
      <c r="M978" s="5" t="s">
        <v>5</v>
      </c>
      <c r="N978" s="5" t="s">
        <v>1875</v>
      </c>
      <c r="O978" s="6">
        <v>0.6</v>
      </c>
      <c r="P978" s="5" t="s">
        <v>3</v>
      </c>
      <c r="Q978" s="5" t="s">
        <v>21</v>
      </c>
      <c r="R978" s="5" t="s">
        <v>91</v>
      </c>
      <c r="S978" s="5" t="s">
        <v>352</v>
      </c>
      <c r="T978" s="5">
        <v>37918</v>
      </c>
      <c r="U978" s="8">
        <v>42092</v>
      </c>
      <c r="V978" s="29" t="str">
        <f>TEXT(Table_1[[#This Row],[Order Date]], "DDD")</f>
        <v>Sun</v>
      </c>
      <c r="W978" s="8">
        <v>42095</v>
      </c>
      <c r="X978" s="7">
        <f>Table_1[[#This Row],[Ship Date]]-Table_1[[#This Row],[Order Date]]</f>
        <v>3</v>
      </c>
      <c r="Y978" s="15">
        <v>97.86</v>
      </c>
      <c r="Z978" s="5">
        <v>5</v>
      </c>
      <c r="AA978" s="15">
        <v>292.23</v>
      </c>
      <c r="AB978" s="5">
        <v>89524</v>
      </c>
      <c r="AC978" s="5">
        <f>IF(COUNTIF($AB$2:AB978, AB978) = 1, 1, 0)</f>
        <v>1</v>
      </c>
      <c r="AD978" s="15">
        <f>'Formated Data'!$G978-'Formated Data'!$E978</f>
        <v>65.97999999999999</v>
      </c>
      <c r="AE978" s="5" t="str" cm="1">
        <f t="array" ref="AE978">_xlfn.IFS('Formated Data'!$Q978="Central","Chris",'Formated Data'!$Q978="East","Erin",'Formated Data'!$Q978="South","Sam",'Formated Data'!$Q978="West","William")</f>
        <v>Sam</v>
      </c>
    </row>
    <row r="979" spans="1:31" ht="15.75" customHeight="1" x14ac:dyDescent="0.45">
      <c r="A979" s="5">
        <v>2338</v>
      </c>
      <c r="B979" s="5">
        <f>IF(COUNTIF($A$2:A979, A979) = 1, 1, 0)</f>
        <v>0</v>
      </c>
      <c r="C979" s="5" t="s">
        <v>1874</v>
      </c>
      <c r="D979" s="5" t="s">
        <v>56</v>
      </c>
      <c r="E979" s="6">
        <v>0.1</v>
      </c>
      <c r="F979" s="6" t="str">
        <f>IF(Table_1[[#This Row],[Discount]] &gt; 0, "After Discount", " No Discount")</f>
        <v>After Discount</v>
      </c>
      <c r="G979" s="6">
        <v>6.75</v>
      </c>
      <c r="H979" s="6">
        <v>2.99</v>
      </c>
      <c r="I979" s="5" t="s">
        <v>9</v>
      </c>
      <c r="J979" s="5" t="s">
        <v>16</v>
      </c>
      <c r="K979" s="5" t="s">
        <v>24</v>
      </c>
      <c r="L979" s="5" t="s">
        <v>106</v>
      </c>
      <c r="M979" s="5" t="s">
        <v>5</v>
      </c>
      <c r="N979" s="5" t="s">
        <v>1873</v>
      </c>
      <c r="O979" s="6">
        <v>0.35</v>
      </c>
      <c r="P979" s="5" t="s">
        <v>3</v>
      </c>
      <c r="Q979" s="5" t="s">
        <v>2</v>
      </c>
      <c r="R979" s="5" t="s">
        <v>81</v>
      </c>
      <c r="S979" s="5" t="s">
        <v>1872</v>
      </c>
      <c r="T979" s="5">
        <v>20740</v>
      </c>
      <c r="U979" s="8">
        <v>42092</v>
      </c>
      <c r="V979" s="29" t="str">
        <f>TEXT(Table_1[[#This Row],[Order Date]], "DDD")</f>
        <v>Sun</v>
      </c>
      <c r="W979" s="8">
        <v>42092</v>
      </c>
      <c r="X979" s="7">
        <f>Table_1[[#This Row],[Ship Date]]-Table_1[[#This Row],[Order Date]]</f>
        <v>0</v>
      </c>
      <c r="Y979" s="15">
        <v>18.147500000000001</v>
      </c>
      <c r="Z979" s="5">
        <v>15</v>
      </c>
      <c r="AA979" s="15">
        <v>96.13</v>
      </c>
      <c r="AB979" s="5">
        <v>91481</v>
      </c>
      <c r="AC979" s="5">
        <f>IF(COUNTIF($AB$2:AB979, AB979) = 1, 1, 0)</f>
        <v>1</v>
      </c>
      <c r="AD979" s="15">
        <f>'Formated Data'!$G979-'Formated Data'!$E979</f>
        <v>6.65</v>
      </c>
      <c r="AE979" s="5" t="str" cm="1">
        <f t="array" ref="AE979">_xlfn.IFS('Formated Data'!$Q979="Central","Chris",'Formated Data'!$Q979="East","Erin",'Formated Data'!$Q979="South","Sam",'Formated Data'!$Q979="West","William")</f>
        <v>Erin</v>
      </c>
    </row>
    <row r="980" spans="1:31" ht="15.75" customHeight="1" x14ac:dyDescent="0.45">
      <c r="A980" s="5">
        <v>2530</v>
      </c>
      <c r="B980" s="5">
        <f>IF(COUNTIF($A$2:A980, A980) = 1, 1, 0)</f>
        <v>1</v>
      </c>
      <c r="C980" s="5" t="s">
        <v>1871</v>
      </c>
      <c r="D980" s="5" t="s">
        <v>56</v>
      </c>
      <c r="E980" s="6">
        <v>0.04</v>
      </c>
      <c r="F980" s="6" t="str">
        <f>IF(Table_1[[#This Row],[Discount]] &gt; 0, "After Discount", " No Discount")</f>
        <v>After Discount</v>
      </c>
      <c r="G980" s="6">
        <v>40.98</v>
      </c>
      <c r="H980" s="6">
        <v>6.5</v>
      </c>
      <c r="I980" s="5" t="s">
        <v>9</v>
      </c>
      <c r="J980" s="5" t="s">
        <v>51</v>
      </c>
      <c r="K980" s="5" t="s">
        <v>7</v>
      </c>
      <c r="L980" s="5" t="s">
        <v>15</v>
      </c>
      <c r="M980" s="5" t="s">
        <v>5</v>
      </c>
      <c r="N980" s="5" t="s">
        <v>331</v>
      </c>
      <c r="O980" s="6">
        <v>0.74</v>
      </c>
      <c r="P980" s="5" t="s">
        <v>3</v>
      </c>
      <c r="Q980" s="5" t="s">
        <v>48</v>
      </c>
      <c r="R980" s="5" t="s">
        <v>54</v>
      </c>
      <c r="S980" s="5" t="s">
        <v>1870</v>
      </c>
      <c r="T980" s="5">
        <v>92307</v>
      </c>
      <c r="U980" s="8">
        <v>42092</v>
      </c>
      <c r="V980" s="29" t="str">
        <f>TEXT(Table_1[[#This Row],[Order Date]], "DDD")</f>
        <v>Sun</v>
      </c>
      <c r="W980" s="8">
        <v>42093</v>
      </c>
      <c r="X980" s="7">
        <f>Table_1[[#This Row],[Ship Date]]-Table_1[[#This Row],[Order Date]]</f>
        <v>1</v>
      </c>
      <c r="Y980" s="15">
        <v>-89.5</v>
      </c>
      <c r="Z980" s="5">
        <v>7</v>
      </c>
      <c r="AA980" s="15">
        <v>277.07</v>
      </c>
      <c r="AB980" s="5">
        <v>87451</v>
      </c>
      <c r="AC980" s="5">
        <f>IF(COUNTIF($AB$2:AB980, AB980) = 1, 1, 0)</f>
        <v>1</v>
      </c>
      <c r="AD980" s="15">
        <f>'Formated Data'!$G980-'Formated Data'!$E980</f>
        <v>40.94</v>
      </c>
      <c r="AE980" s="5" t="str" cm="1">
        <f t="array" ref="AE980">_xlfn.IFS('Formated Data'!$Q980="Central","Chris",'Formated Data'!$Q980="East","Erin",'Formated Data'!$Q980="South","Sam",'Formated Data'!$Q980="West","William")</f>
        <v>William</v>
      </c>
    </row>
    <row r="981" spans="1:31" ht="15.75" customHeight="1" x14ac:dyDescent="0.45">
      <c r="A981" s="5">
        <v>2534</v>
      </c>
      <c r="B981" s="5">
        <f>IF(COUNTIF($A$2:A981, A981) = 1, 1, 0)</f>
        <v>1</v>
      </c>
      <c r="C981" s="5" t="s">
        <v>1869</v>
      </c>
      <c r="D981" s="5" t="s">
        <v>56</v>
      </c>
      <c r="E981" s="6">
        <v>0.05</v>
      </c>
      <c r="F981" s="6" t="str">
        <f>IF(Table_1[[#This Row],[Discount]] &gt; 0, "After Discount", " No Discount")</f>
        <v>After Discount</v>
      </c>
      <c r="G981" s="6">
        <v>35.99</v>
      </c>
      <c r="H981" s="6">
        <v>3.3</v>
      </c>
      <c r="I981" s="5" t="s">
        <v>9</v>
      </c>
      <c r="J981" s="5" t="s">
        <v>51</v>
      </c>
      <c r="K981" s="5" t="s">
        <v>7</v>
      </c>
      <c r="L981" s="5" t="s">
        <v>6</v>
      </c>
      <c r="M981" s="5" t="s">
        <v>50</v>
      </c>
      <c r="N981" s="5" t="s">
        <v>66</v>
      </c>
      <c r="O981" s="6">
        <v>0.39</v>
      </c>
      <c r="P981" s="5" t="s">
        <v>3</v>
      </c>
      <c r="Q981" s="5" t="s">
        <v>2</v>
      </c>
      <c r="R981" s="5" t="s">
        <v>244</v>
      </c>
      <c r="S981" s="5" t="s">
        <v>644</v>
      </c>
      <c r="T981" s="5">
        <v>4401</v>
      </c>
      <c r="U981" s="8">
        <v>42092</v>
      </c>
      <c r="V981" s="29" t="str">
        <f>TEXT(Table_1[[#This Row],[Order Date]], "DDD")</f>
        <v>Sun</v>
      </c>
      <c r="W981" s="8">
        <v>42094</v>
      </c>
      <c r="X981" s="7">
        <f>Table_1[[#This Row],[Ship Date]]-Table_1[[#This Row],[Order Date]]</f>
        <v>2</v>
      </c>
      <c r="Y981" s="15">
        <v>103.2723</v>
      </c>
      <c r="Z981" s="5">
        <v>5</v>
      </c>
      <c r="AA981" s="15">
        <v>149.66999999999999</v>
      </c>
      <c r="AB981" s="5">
        <v>87451</v>
      </c>
      <c r="AC981" s="5">
        <f>IF(COUNTIF($AB$2:AB981, AB981) = 1, 1, 0)</f>
        <v>0</v>
      </c>
      <c r="AD981" s="15">
        <f>'Formated Data'!$G981-'Formated Data'!$E981</f>
        <v>35.940000000000005</v>
      </c>
      <c r="AE981" s="5" t="str" cm="1">
        <f t="array" ref="AE981">_xlfn.IFS('Formated Data'!$Q981="Central","Chris",'Formated Data'!$Q981="East","Erin",'Formated Data'!$Q981="South","Sam",'Formated Data'!$Q981="West","William")</f>
        <v>Erin</v>
      </c>
    </row>
    <row r="982" spans="1:31" ht="15.75" customHeight="1" x14ac:dyDescent="0.45">
      <c r="A982" s="5">
        <v>3151</v>
      </c>
      <c r="B982" s="5">
        <f>IF(COUNTIF($A$2:A982, A982) = 1, 1, 0)</f>
        <v>0</v>
      </c>
      <c r="C982" s="5" t="s">
        <v>680</v>
      </c>
      <c r="D982" s="5" t="s">
        <v>56</v>
      </c>
      <c r="E982" s="6">
        <v>0.01</v>
      </c>
      <c r="F982" s="6" t="str">
        <f>IF(Table_1[[#This Row],[Discount]] &gt; 0, "After Discount", " No Discount")</f>
        <v>After Discount</v>
      </c>
      <c r="G982" s="6">
        <v>99.23</v>
      </c>
      <c r="H982" s="6">
        <v>8.99</v>
      </c>
      <c r="I982" s="5" t="s">
        <v>9</v>
      </c>
      <c r="J982" s="5" t="s">
        <v>39</v>
      </c>
      <c r="K982" s="5" t="s">
        <v>29</v>
      </c>
      <c r="L982" s="5" t="s">
        <v>28</v>
      </c>
      <c r="M982" s="5" t="s">
        <v>50</v>
      </c>
      <c r="N982" s="5" t="s">
        <v>1868</v>
      </c>
      <c r="O982" s="6">
        <v>0.35</v>
      </c>
      <c r="P982" s="5" t="s">
        <v>3</v>
      </c>
      <c r="Q982" s="5" t="s">
        <v>48</v>
      </c>
      <c r="R982" s="5" t="s">
        <v>54</v>
      </c>
      <c r="S982" s="5" t="s">
        <v>678</v>
      </c>
      <c r="T982" s="5">
        <v>92277</v>
      </c>
      <c r="U982" s="8">
        <v>42092</v>
      </c>
      <c r="V982" s="29" t="str">
        <f>TEXT(Table_1[[#This Row],[Order Date]], "DDD")</f>
        <v>Sun</v>
      </c>
      <c r="W982" s="8">
        <v>42096</v>
      </c>
      <c r="X982" s="7">
        <f>Table_1[[#This Row],[Ship Date]]-Table_1[[#This Row],[Order Date]]</f>
        <v>4</v>
      </c>
      <c r="Y982" s="15">
        <v>-87.46</v>
      </c>
      <c r="Z982" s="5">
        <v>1</v>
      </c>
      <c r="AA982" s="15">
        <v>99.22</v>
      </c>
      <c r="AB982" s="5">
        <v>88548</v>
      </c>
      <c r="AC982" s="5">
        <f>IF(COUNTIF($AB$2:AB982, AB982) = 1, 1, 0)</f>
        <v>1</v>
      </c>
      <c r="AD982" s="15">
        <f>'Formated Data'!$G982-'Formated Data'!$E982</f>
        <v>99.22</v>
      </c>
      <c r="AE982" s="5" t="str" cm="1">
        <f t="array" ref="AE982">_xlfn.IFS('Formated Data'!$Q982="Central","Chris",'Formated Data'!$Q982="East","Erin",'Formated Data'!$Q982="South","Sam",'Formated Data'!$Q982="West","William")</f>
        <v>William</v>
      </c>
    </row>
    <row r="983" spans="1:31" ht="15.75" customHeight="1" x14ac:dyDescent="0.45">
      <c r="A983" s="5">
        <v>2430</v>
      </c>
      <c r="B983" s="5">
        <f>IF(COUNTIF($A$2:A983, A983) = 1, 1, 0)</f>
        <v>0</v>
      </c>
      <c r="C983" s="5" t="s">
        <v>1642</v>
      </c>
      <c r="D983" s="5" t="s">
        <v>30</v>
      </c>
      <c r="E983" s="6">
        <v>0.03</v>
      </c>
      <c r="F983" s="6" t="str">
        <f>IF(Table_1[[#This Row],[Discount]] &gt; 0, "After Discount", " No Discount")</f>
        <v>After Discount</v>
      </c>
      <c r="G983" s="6">
        <v>140.99</v>
      </c>
      <c r="H983" s="6">
        <v>4.2</v>
      </c>
      <c r="I983" s="5" t="s">
        <v>9</v>
      </c>
      <c r="J983" s="5" t="s">
        <v>16</v>
      </c>
      <c r="K983" s="5" t="s">
        <v>7</v>
      </c>
      <c r="L983" s="5" t="s">
        <v>6</v>
      </c>
      <c r="M983" s="5" t="s">
        <v>5</v>
      </c>
      <c r="N983" s="5" t="s">
        <v>1867</v>
      </c>
      <c r="O983" s="6">
        <v>0.59</v>
      </c>
      <c r="P983" s="5" t="s">
        <v>3</v>
      </c>
      <c r="Q983" s="5" t="s">
        <v>70</v>
      </c>
      <c r="R983" s="5" t="s">
        <v>69</v>
      </c>
      <c r="S983" s="5" t="s">
        <v>1640</v>
      </c>
      <c r="T983" s="5">
        <v>76541</v>
      </c>
      <c r="U983" s="8">
        <v>42092</v>
      </c>
      <c r="V983" s="29" t="str">
        <f>TEXT(Table_1[[#This Row],[Order Date]], "DDD")</f>
        <v>Sun</v>
      </c>
      <c r="W983" s="8">
        <v>42100</v>
      </c>
      <c r="X983" s="7">
        <f>Table_1[[#This Row],[Ship Date]]-Table_1[[#This Row],[Order Date]]</f>
        <v>8</v>
      </c>
      <c r="Y983" s="15">
        <v>-458.74400000000003</v>
      </c>
      <c r="Z983" s="5">
        <v>2</v>
      </c>
      <c r="AA983" s="15">
        <v>246.44</v>
      </c>
      <c r="AB983" s="5">
        <v>91110</v>
      </c>
      <c r="AC983" s="5">
        <f>IF(COUNTIF($AB$2:AB983, AB983) = 1, 1, 0)</f>
        <v>1</v>
      </c>
      <c r="AD983" s="15">
        <f>'Formated Data'!$G983-'Formated Data'!$E983</f>
        <v>140.96</v>
      </c>
      <c r="AE983" s="5" t="str" cm="1">
        <f t="array" ref="AE983">_xlfn.IFS('Formated Data'!$Q983="Central","Chris",'Formated Data'!$Q983="East","Erin",'Formated Data'!$Q983="South","Sam",'Formated Data'!$Q983="West","William")</f>
        <v>Chris</v>
      </c>
    </row>
    <row r="984" spans="1:31" ht="15.75" customHeight="1" x14ac:dyDescent="0.45">
      <c r="A984" s="5">
        <v>1028</v>
      </c>
      <c r="B984" s="5">
        <f>IF(COUNTIF($A$2:A984, A984) = 1, 1, 0)</f>
        <v>1</v>
      </c>
      <c r="C984" s="5" t="s">
        <v>1199</v>
      </c>
      <c r="D984" s="5" t="s">
        <v>72</v>
      </c>
      <c r="E984" s="6">
        <v>7.0000000000000007E-2</v>
      </c>
      <c r="F984" s="6" t="str">
        <f>IF(Table_1[[#This Row],[Discount]] &gt; 0, "After Discount", " No Discount")</f>
        <v>After Discount</v>
      </c>
      <c r="G984" s="6">
        <v>7.08</v>
      </c>
      <c r="H984" s="6">
        <v>2.35</v>
      </c>
      <c r="I984" s="5" t="s">
        <v>17</v>
      </c>
      <c r="J984" s="5" t="s">
        <v>51</v>
      </c>
      <c r="K984" s="5" t="s">
        <v>24</v>
      </c>
      <c r="L984" s="5" t="s">
        <v>79</v>
      </c>
      <c r="M984" s="5" t="s">
        <v>37</v>
      </c>
      <c r="N984" s="5" t="s">
        <v>1641</v>
      </c>
      <c r="O984" s="6">
        <v>0.47</v>
      </c>
      <c r="P984" s="5" t="s">
        <v>3</v>
      </c>
      <c r="Q984" s="5" t="s">
        <v>2</v>
      </c>
      <c r="R984" s="5" t="s">
        <v>1</v>
      </c>
      <c r="S984" s="5" t="s">
        <v>1197</v>
      </c>
      <c r="T984" s="5">
        <v>11725</v>
      </c>
      <c r="U984" s="8">
        <v>42092</v>
      </c>
      <c r="V984" s="29" t="str">
        <f>TEXT(Table_1[[#This Row],[Order Date]], "DDD")</f>
        <v>Sun</v>
      </c>
      <c r="W984" s="8">
        <v>42093</v>
      </c>
      <c r="X984" s="7">
        <f>Table_1[[#This Row],[Ship Date]]-Table_1[[#This Row],[Order Date]]</f>
        <v>1</v>
      </c>
      <c r="Y984" s="15">
        <v>30.49</v>
      </c>
      <c r="Z984" s="5">
        <v>13</v>
      </c>
      <c r="AA984" s="15">
        <v>93.82</v>
      </c>
      <c r="AB984" s="5">
        <v>89006</v>
      </c>
      <c r="AC984" s="5">
        <f>IF(COUNTIF($AB$2:AB984, AB984) = 1, 1, 0)</f>
        <v>1</v>
      </c>
      <c r="AD984" s="15">
        <f>'Formated Data'!$G984-'Formated Data'!$E984</f>
        <v>7.01</v>
      </c>
      <c r="AE984" s="5" t="str" cm="1">
        <f t="array" ref="AE984">_xlfn.IFS('Formated Data'!$Q984="Central","Chris",'Formated Data'!$Q984="East","Erin",'Formated Data'!$Q984="South","Sam",'Formated Data'!$Q984="West","William")</f>
        <v>Erin</v>
      </c>
    </row>
    <row r="985" spans="1:31" ht="15.75" customHeight="1" x14ac:dyDescent="0.45">
      <c r="A985" s="5">
        <v>1129</v>
      </c>
      <c r="B985" s="5">
        <f>IF(COUNTIF($A$2:A985, A985) = 1, 1, 0)</f>
        <v>0</v>
      </c>
      <c r="C985" s="5" t="s">
        <v>467</v>
      </c>
      <c r="D985" s="5" t="s">
        <v>10</v>
      </c>
      <c r="E985" s="6">
        <v>0.05</v>
      </c>
      <c r="F985" s="6" t="str">
        <f>IF(Table_1[[#This Row],[Discount]] &gt; 0, "After Discount", " No Discount")</f>
        <v>After Discount</v>
      </c>
      <c r="G985" s="6">
        <v>5.78</v>
      </c>
      <c r="H985" s="6">
        <v>7.64</v>
      </c>
      <c r="I985" s="5" t="s">
        <v>17</v>
      </c>
      <c r="J985" s="5" t="s">
        <v>39</v>
      </c>
      <c r="K985" s="5" t="s">
        <v>24</v>
      </c>
      <c r="L985" s="5" t="s">
        <v>38</v>
      </c>
      <c r="M985" s="5" t="s">
        <v>5</v>
      </c>
      <c r="N985" s="5" t="s">
        <v>1866</v>
      </c>
      <c r="O985" s="6">
        <v>0.36</v>
      </c>
      <c r="P985" s="5" t="s">
        <v>3</v>
      </c>
      <c r="Q985" s="5" t="s">
        <v>2</v>
      </c>
      <c r="R985" s="5" t="s">
        <v>240</v>
      </c>
      <c r="S985" s="5" t="s">
        <v>239</v>
      </c>
      <c r="T985" s="5">
        <v>2118</v>
      </c>
      <c r="U985" s="8">
        <v>42092</v>
      </c>
      <c r="V985" s="29" t="str">
        <f>TEXT(Table_1[[#This Row],[Order Date]], "DDD")</f>
        <v>Sun</v>
      </c>
      <c r="W985" s="8">
        <v>42094</v>
      </c>
      <c r="X985" s="7">
        <f>Table_1[[#This Row],[Ship Date]]-Table_1[[#This Row],[Order Date]]</f>
        <v>2</v>
      </c>
      <c r="Y985" s="15">
        <v>-116.05</v>
      </c>
      <c r="Z985" s="5">
        <v>29</v>
      </c>
      <c r="AA985" s="15">
        <v>177.41</v>
      </c>
      <c r="AB985" s="5">
        <v>49125</v>
      </c>
      <c r="AC985" s="5">
        <f>IF(COUNTIF($AB$2:AB985, AB985) = 1, 1, 0)</f>
        <v>1</v>
      </c>
      <c r="AD985" s="15">
        <f>'Formated Data'!$G985-'Formated Data'!$E985</f>
        <v>5.73</v>
      </c>
      <c r="AE985" s="5" t="str" cm="1">
        <f t="array" ref="AE985">_xlfn.IFS('Formated Data'!$Q985="Central","Chris",'Formated Data'!$Q985="East","Erin",'Formated Data'!$Q985="South","Sam",'Formated Data'!$Q985="West","William")</f>
        <v>Erin</v>
      </c>
    </row>
    <row r="986" spans="1:31" ht="15.75" customHeight="1" x14ac:dyDescent="0.45">
      <c r="A986" s="5">
        <v>1237</v>
      </c>
      <c r="B986" s="5">
        <f>IF(COUNTIF($A$2:A986, A986) = 1, 1, 0)</f>
        <v>1</v>
      </c>
      <c r="C986" s="5" t="s">
        <v>864</v>
      </c>
      <c r="D986" s="5" t="s">
        <v>10</v>
      </c>
      <c r="E986" s="6">
        <v>0.02</v>
      </c>
      <c r="F986" s="6" t="str">
        <f>IF(Table_1[[#This Row],[Discount]] &gt; 0, "After Discount", " No Discount")</f>
        <v>After Discount</v>
      </c>
      <c r="G986" s="6">
        <v>7.38</v>
      </c>
      <c r="H986" s="6">
        <v>5.21</v>
      </c>
      <c r="I986" s="5" t="s">
        <v>9</v>
      </c>
      <c r="J986" s="5" t="s">
        <v>39</v>
      </c>
      <c r="K986" s="5" t="s">
        <v>29</v>
      </c>
      <c r="L986" s="5" t="s">
        <v>28</v>
      </c>
      <c r="M986" s="5" t="s">
        <v>5</v>
      </c>
      <c r="N986" s="5" t="s">
        <v>363</v>
      </c>
      <c r="O986" s="6">
        <v>0.56000000000000005</v>
      </c>
      <c r="P986" s="5" t="s">
        <v>3</v>
      </c>
      <c r="Q986" s="5" t="s">
        <v>70</v>
      </c>
      <c r="R986" s="5" t="s">
        <v>69</v>
      </c>
      <c r="S986" s="5" t="s">
        <v>862</v>
      </c>
      <c r="T986" s="5">
        <v>75007</v>
      </c>
      <c r="U986" s="8">
        <v>42092</v>
      </c>
      <c r="V986" s="29" t="str">
        <f>TEXT(Table_1[[#This Row],[Order Date]], "DDD")</f>
        <v>Sun</v>
      </c>
      <c r="W986" s="8">
        <v>42093</v>
      </c>
      <c r="X986" s="7">
        <f>Table_1[[#This Row],[Ship Date]]-Table_1[[#This Row],[Order Date]]</f>
        <v>1</v>
      </c>
      <c r="Y986" s="15">
        <v>7.74</v>
      </c>
      <c r="Z986" s="5">
        <v>3</v>
      </c>
      <c r="AA986" s="15">
        <v>24.52</v>
      </c>
      <c r="AB986" s="5">
        <v>86076</v>
      </c>
      <c r="AC986" s="5">
        <f>IF(COUNTIF($AB$2:AB986, AB986) = 1, 1, 0)</f>
        <v>1</v>
      </c>
      <c r="AD986" s="15">
        <f>'Formated Data'!$G986-'Formated Data'!$E986</f>
        <v>7.36</v>
      </c>
      <c r="AE986" s="5" t="str" cm="1">
        <f t="array" ref="AE986">_xlfn.IFS('Formated Data'!$Q986="Central","Chris",'Formated Data'!$Q986="East","Erin",'Formated Data'!$Q986="South","Sam",'Formated Data'!$Q986="West","William")</f>
        <v>Chris</v>
      </c>
    </row>
    <row r="987" spans="1:31" ht="15.75" customHeight="1" x14ac:dyDescent="0.45">
      <c r="A987" s="5">
        <v>3399</v>
      </c>
      <c r="B987" s="5">
        <f>IF(COUNTIF($A$2:A987, A987) = 1, 1, 0)</f>
        <v>1</v>
      </c>
      <c r="C987" s="5" t="s">
        <v>1865</v>
      </c>
      <c r="D987" s="5" t="s">
        <v>10</v>
      </c>
      <c r="E987" s="6">
        <v>0.08</v>
      </c>
      <c r="F987" s="6" t="str">
        <f>IF(Table_1[[#This Row],[Discount]] &gt; 0, "After Discount", " No Discount")</f>
        <v>After Discount</v>
      </c>
      <c r="G987" s="6">
        <v>11.97</v>
      </c>
      <c r="H987" s="6">
        <v>5.81</v>
      </c>
      <c r="I987" s="5" t="s">
        <v>9</v>
      </c>
      <c r="J987" s="5" t="s">
        <v>51</v>
      </c>
      <c r="K987" s="5" t="s">
        <v>24</v>
      </c>
      <c r="L987" s="5" t="s">
        <v>79</v>
      </c>
      <c r="M987" s="5" t="s">
        <v>50</v>
      </c>
      <c r="N987" s="5" t="s">
        <v>1864</v>
      </c>
      <c r="O987" s="6">
        <v>0.6</v>
      </c>
      <c r="P987" s="5" t="s">
        <v>3</v>
      </c>
      <c r="Q987" s="5" t="s">
        <v>70</v>
      </c>
      <c r="R987" s="5" t="s">
        <v>260</v>
      </c>
      <c r="S987" s="5" t="s">
        <v>1863</v>
      </c>
      <c r="T987" s="5">
        <v>60016</v>
      </c>
      <c r="U987" s="8">
        <v>42092</v>
      </c>
      <c r="V987" s="29" t="str">
        <f>TEXT(Table_1[[#This Row],[Order Date]], "DDD")</f>
        <v>Sun</v>
      </c>
      <c r="W987" s="8">
        <v>42094</v>
      </c>
      <c r="X987" s="7">
        <f>Table_1[[#This Row],[Ship Date]]-Table_1[[#This Row],[Order Date]]</f>
        <v>2</v>
      </c>
      <c r="Y987" s="15">
        <v>-41.87</v>
      </c>
      <c r="Z987" s="5">
        <v>5</v>
      </c>
      <c r="AA987" s="15">
        <v>59.98</v>
      </c>
      <c r="AB987" s="5">
        <v>87534</v>
      </c>
      <c r="AC987" s="5">
        <f>IF(COUNTIF($AB$2:AB987, AB987) = 1, 1, 0)</f>
        <v>1</v>
      </c>
      <c r="AD987" s="15">
        <f>'Formated Data'!$G987-'Formated Data'!$E987</f>
        <v>11.89</v>
      </c>
      <c r="AE987" s="5" t="str" cm="1">
        <f t="array" ref="AE987">_xlfn.IFS('Formated Data'!$Q987="Central","Chris",'Formated Data'!$Q987="East","Erin",'Formated Data'!$Q987="South","Sam",'Formated Data'!$Q987="West","William")</f>
        <v>Chris</v>
      </c>
    </row>
    <row r="988" spans="1:31" ht="15.75" customHeight="1" x14ac:dyDescent="0.45">
      <c r="A988" s="5">
        <v>2351</v>
      </c>
      <c r="B988" s="5">
        <f>IF(COUNTIF($A$2:A988, A988) = 1, 1, 0)</f>
        <v>1</v>
      </c>
      <c r="C988" s="5" t="s">
        <v>1862</v>
      </c>
      <c r="D988" s="5" t="s">
        <v>123</v>
      </c>
      <c r="E988" s="6">
        <v>0.08</v>
      </c>
      <c r="F988" s="6" t="str">
        <f>IF(Table_1[[#This Row],[Discount]] &gt; 0, "After Discount", " No Discount")</f>
        <v>After Discount</v>
      </c>
      <c r="G988" s="6">
        <v>6.48</v>
      </c>
      <c r="H988" s="6">
        <v>7.49</v>
      </c>
      <c r="I988" s="5" t="s">
        <v>9</v>
      </c>
      <c r="J988" s="5" t="s">
        <v>39</v>
      </c>
      <c r="K988" s="5" t="s">
        <v>24</v>
      </c>
      <c r="L988" s="5" t="s">
        <v>38</v>
      </c>
      <c r="M988" s="5" t="s">
        <v>5</v>
      </c>
      <c r="N988" s="5" t="s">
        <v>1801</v>
      </c>
      <c r="O988" s="6">
        <v>0.37</v>
      </c>
      <c r="P988" s="5" t="s">
        <v>3</v>
      </c>
      <c r="Q988" s="5" t="s">
        <v>2</v>
      </c>
      <c r="R988" s="5" t="s">
        <v>81</v>
      </c>
      <c r="S988" s="5" t="s">
        <v>1861</v>
      </c>
      <c r="T988" s="5">
        <v>21114</v>
      </c>
      <c r="U988" s="8">
        <v>42093</v>
      </c>
      <c r="V988" s="29" t="str">
        <f>TEXT(Table_1[[#This Row],[Order Date]], "DDD")</f>
        <v>Mon</v>
      </c>
      <c r="W988" s="8">
        <v>42096</v>
      </c>
      <c r="X988" s="7">
        <f>Table_1[[#This Row],[Ship Date]]-Table_1[[#This Row],[Order Date]]</f>
        <v>3</v>
      </c>
      <c r="Y988" s="15">
        <v>-119.32</v>
      </c>
      <c r="Z988" s="5">
        <v>13</v>
      </c>
      <c r="AA988" s="15">
        <v>80.86</v>
      </c>
      <c r="AB988" s="5">
        <v>86163</v>
      </c>
      <c r="AC988" s="5">
        <f>IF(COUNTIF($AB$2:AB988, AB988) = 1, 1, 0)</f>
        <v>1</v>
      </c>
      <c r="AD988" s="15">
        <f>'Formated Data'!$G988-'Formated Data'!$E988</f>
        <v>6.4</v>
      </c>
      <c r="AE988" s="5" t="str" cm="1">
        <f t="array" ref="AE988">_xlfn.IFS('Formated Data'!$Q988="Central","Chris",'Formated Data'!$Q988="East","Erin",'Formated Data'!$Q988="South","Sam",'Formated Data'!$Q988="West","William")</f>
        <v>Erin</v>
      </c>
    </row>
    <row r="989" spans="1:31" ht="15.75" customHeight="1" x14ac:dyDescent="0.45">
      <c r="A989" s="5">
        <v>3154</v>
      </c>
      <c r="B989" s="5">
        <f>IF(COUNTIF($A$2:A989, A989) = 1, 1, 0)</f>
        <v>0</v>
      </c>
      <c r="C989" s="5" t="s">
        <v>807</v>
      </c>
      <c r="D989" s="5" t="s">
        <v>123</v>
      </c>
      <c r="E989" s="6">
        <v>0.04</v>
      </c>
      <c r="F989" s="6" t="str">
        <f>IF(Table_1[[#This Row],[Discount]] &gt; 0, "After Discount", " No Discount")</f>
        <v>After Discount</v>
      </c>
      <c r="G989" s="6">
        <v>21.38</v>
      </c>
      <c r="H989" s="6">
        <v>8.99</v>
      </c>
      <c r="I989" s="5" t="s">
        <v>9</v>
      </c>
      <c r="J989" s="5" t="s">
        <v>39</v>
      </c>
      <c r="K989" s="5" t="s">
        <v>24</v>
      </c>
      <c r="L989" s="5" t="s">
        <v>79</v>
      </c>
      <c r="M989" s="5" t="s">
        <v>50</v>
      </c>
      <c r="N989" s="5" t="s">
        <v>932</v>
      </c>
      <c r="O989" s="6">
        <v>0.59</v>
      </c>
      <c r="P989" s="5" t="s">
        <v>3</v>
      </c>
      <c r="Q989" s="5" t="s">
        <v>21</v>
      </c>
      <c r="R989" s="5" t="s">
        <v>75</v>
      </c>
      <c r="S989" s="5" t="s">
        <v>806</v>
      </c>
      <c r="T989" s="5">
        <v>33710</v>
      </c>
      <c r="U989" s="8">
        <v>42093</v>
      </c>
      <c r="V989" s="29" t="str">
        <f>TEXT(Table_1[[#This Row],[Order Date]], "DDD")</f>
        <v>Mon</v>
      </c>
      <c r="W989" s="8">
        <v>42093</v>
      </c>
      <c r="X989" s="7">
        <f>Table_1[[#This Row],[Ship Date]]-Table_1[[#This Row],[Order Date]]</f>
        <v>0</v>
      </c>
      <c r="Y989" s="15">
        <v>-51.66</v>
      </c>
      <c r="Z989" s="5">
        <v>21</v>
      </c>
      <c r="AA989" s="15">
        <v>443.66</v>
      </c>
      <c r="AB989" s="5">
        <v>86901</v>
      </c>
      <c r="AC989" s="5">
        <f>IF(COUNTIF($AB$2:AB989, AB989) = 1, 1, 0)</f>
        <v>1</v>
      </c>
      <c r="AD989" s="15">
        <f>'Formated Data'!$G989-'Formated Data'!$E989</f>
        <v>21.34</v>
      </c>
      <c r="AE989" s="5" t="str" cm="1">
        <f t="array" ref="AE989">_xlfn.IFS('Formated Data'!$Q989="Central","Chris",'Formated Data'!$Q989="East","Erin",'Formated Data'!$Q989="South","Sam",'Formated Data'!$Q989="West","William")</f>
        <v>Sam</v>
      </c>
    </row>
    <row r="990" spans="1:31" ht="15.75" customHeight="1" x14ac:dyDescent="0.45">
      <c r="A990" s="5">
        <v>3252</v>
      </c>
      <c r="B990" s="5">
        <f>IF(COUNTIF($A$2:A990, A990) = 1, 1, 0)</f>
        <v>1</v>
      </c>
      <c r="C990" s="5" t="s">
        <v>537</v>
      </c>
      <c r="D990" s="5" t="s">
        <v>123</v>
      </c>
      <c r="E990" s="6">
        <v>0.01</v>
      </c>
      <c r="F990" s="6" t="str">
        <f>IF(Table_1[[#This Row],[Discount]] &gt; 0, "After Discount", " No Discount")</f>
        <v>After Discount</v>
      </c>
      <c r="G990" s="6">
        <v>11.34</v>
      </c>
      <c r="H990" s="6">
        <v>5.01</v>
      </c>
      <c r="I990" s="5" t="s">
        <v>9</v>
      </c>
      <c r="J990" s="5" t="s">
        <v>51</v>
      </c>
      <c r="K990" s="5" t="s">
        <v>24</v>
      </c>
      <c r="L990" s="5" t="s">
        <v>38</v>
      </c>
      <c r="M990" s="5" t="s">
        <v>5</v>
      </c>
      <c r="N990" s="5" t="s">
        <v>1860</v>
      </c>
      <c r="O990" s="6">
        <v>0.36</v>
      </c>
      <c r="P990" s="5" t="s">
        <v>3</v>
      </c>
      <c r="Q990" s="5" t="s">
        <v>2</v>
      </c>
      <c r="R990" s="5" t="s">
        <v>1</v>
      </c>
      <c r="S990" s="5" t="s">
        <v>535</v>
      </c>
      <c r="T990" s="5">
        <v>12306</v>
      </c>
      <c r="U990" s="8">
        <v>42093</v>
      </c>
      <c r="V990" s="29" t="str">
        <f>TEXT(Table_1[[#This Row],[Order Date]], "DDD")</f>
        <v>Mon</v>
      </c>
      <c r="W990" s="8">
        <v>42095</v>
      </c>
      <c r="X990" s="7">
        <f>Table_1[[#This Row],[Ship Date]]-Table_1[[#This Row],[Order Date]]</f>
        <v>2</v>
      </c>
      <c r="Y990" s="15">
        <v>-11.83</v>
      </c>
      <c r="Z990" s="5">
        <v>1</v>
      </c>
      <c r="AA990" s="15">
        <v>14.52</v>
      </c>
      <c r="AB990" s="5">
        <v>87296</v>
      </c>
      <c r="AC990" s="5">
        <f>IF(COUNTIF($AB$2:AB990, AB990) = 1, 1, 0)</f>
        <v>1</v>
      </c>
      <c r="AD990" s="15">
        <f>'Formated Data'!$G990-'Formated Data'!$E990</f>
        <v>11.33</v>
      </c>
      <c r="AE990" s="5" t="str" cm="1">
        <f t="array" ref="AE990">_xlfn.IFS('Formated Data'!$Q990="Central","Chris",'Formated Data'!$Q990="East","Erin",'Formated Data'!$Q990="South","Sam",'Formated Data'!$Q990="West","William")</f>
        <v>Erin</v>
      </c>
    </row>
    <row r="991" spans="1:31" ht="15.75" customHeight="1" x14ac:dyDescent="0.45">
      <c r="A991" s="5">
        <v>84</v>
      </c>
      <c r="B991" s="5">
        <f>IF(COUNTIF($A$2:A991, A991) = 1, 1, 0)</f>
        <v>0</v>
      </c>
      <c r="C991" s="5" t="s">
        <v>1859</v>
      </c>
      <c r="D991" s="5" t="s">
        <v>56</v>
      </c>
      <c r="E991" s="6">
        <v>0.08</v>
      </c>
      <c r="F991" s="6" t="str">
        <f>IF(Table_1[[#This Row],[Discount]] &gt; 0, "After Discount", " No Discount")</f>
        <v>After Discount</v>
      </c>
      <c r="G991" s="6">
        <v>896.99</v>
      </c>
      <c r="H991" s="6">
        <v>19.989999999999998</v>
      </c>
      <c r="I991" s="5" t="s">
        <v>9</v>
      </c>
      <c r="J991" s="5" t="s">
        <v>39</v>
      </c>
      <c r="K991" s="5" t="s">
        <v>24</v>
      </c>
      <c r="L991" s="5" t="s">
        <v>106</v>
      </c>
      <c r="M991" s="5" t="s">
        <v>5</v>
      </c>
      <c r="N991" s="5" t="s">
        <v>1858</v>
      </c>
      <c r="O991" s="6">
        <v>0.38</v>
      </c>
      <c r="P991" s="5" t="s">
        <v>3</v>
      </c>
      <c r="Q991" s="5" t="s">
        <v>2</v>
      </c>
      <c r="R991" s="5" t="s">
        <v>13</v>
      </c>
      <c r="S991" s="5" t="s">
        <v>1857</v>
      </c>
      <c r="T991" s="5">
        <v>45231</v>
      </c>
      <c r="U991" s="8">
        <v>42093</v>
      </c>
      <c r="V991" s="29" t="str">
        <f>TEXT(Table_1[[#This Row],[Order Date]], "DDD")</f>
        <v>Mon</v>
      </c>
      <c r="W991" s="8">
        <v>42096</v>
      </c>
      <c r="X991" s="7">
        <f>Table_1[[#This Row],[Ship Date]]-Table_1[[#This Row],[Order Date]]</f>
        <v>3</v>
      </c>
      <c r="Y991" s="15">
        <v>7402.32</v>
      </c>
      <c r="Z991" s="5">
        <v>13</v>
      </c>
      <c r="AA991" s="15">
        <v>10728</v>
      </c>
      <c r="AB991" s="5">
        <v>87366</v>
      </c>
      <c r="AC991" s="5">
        <f>IF(COUNTIF($AB$2:AB991, AB991) = 1, 1, 0)</f>
        <v>1</v>
      </c>
      <c r="AD991" s="15">
        <f>'Formated Data'!$G991-'Formated Data'!$E991</f>
        <v>896.91</v>
      </c>
      <c r="AE991" s="5" t="str" cm="1">
        <f t="array" ref="AE991">_xlfn.IFS('Formated Data'!$Q991="Central","Chris",'Formated Data'!$Q991="East","Erin",'Formated Data'!$Q991="South","Sam",'Formated Data'!$Q991="West","William")</f>
        <v>Erin</v>
      </c>
    </row>
    <row r="992" spans="1:31" ht="15.75" customHeight="1" x14ac:dyDescent="0.45">
      <c r="A992" s="5">
        <v>1527</v>
      </c>
      <c r="B992" s="5">
        <f>IF(COUNTIF($A$2:A992, A992) = 1, 1, 0)</f>
        <v>0</v>
      </c>
      <c r="C992" s="5" t="s">
        <v>973</v>
      </c>
      <c r="D992" s="5" t="s">
        <v>30</v>
      </c>
      <c r="E992" s="6">
        <v>0.03</v>
      </c>
      <c r="F992" s="6" t="str">
        <f>IF(Table_1[[#This Row],[Discount]] &gt; 0, "After Discount", " No Discount")</f>
        <v>After Discount</v>
      </c>
      <c r="G992" s="6">
        <v>65.989999999999995</v>
      </c>
      <c r="H992" s="6">
        <v>5.26</v>
      </c>
      <c r="I992" s="5" t="s">
        <v>9</v>
      </c>
      <c r="J992" s="5" t="s">
        <v>16</v>
      </c>
      <c r="K992" s="5" t="s">
        <v>7</v>
      </c>
      <c r="L992" s="5" t="s">
        <v>6</v>
      </c>
      <c r="M992" s="5" t="s">
        <v>5</v>
      </c>
      <c r="N992" s="5" t="s">
        <v>1856</v>
      </c>
      <c r="O992" s="6">
        <v>0.56000000000000005</v>
      </c>
      <c r="P992" s="5" t="s">
        <v>3</v>
      </c>
      <c r="Q992" s="5" t="s">
        <v>21</v>
      </c>
      <c r="R992" s="5" t="s">
        <v>971</v>
      </c>
      <c r="S992" s="5" t="s">
        <v>970</v>
      </c>
      <c r="T992" s="5">
        <v>35601</v>
      </c>
      <c r="U992" s="8">
        <v>42093</v>
      </c>
      <c r="V992" s="29" t="str">
        <f>TEXT(Table_1[[#This Row],[Order Date]], "DDD")</f>
        <v>Mon</v>
      </c>
      <c r="W992" s="8">
        <v>42103</v>
      </c>
      <c r="X992" s="7">
        <f>Table_1[[#This Row],[Ship Date]]-Table_1[[#This Row],[Order Date]]</f>
        <v>10</v>
      </c>
      <c r="Y992" s="15">
        <v>-52.247999999999998</v>
      </c>
      <c r="Z992" s="5">
        <v>23</v>
      </c>
      <c r="AA992" s="15">
        <v>1316.03</v>
      </c>
      <c r="AB992" s="5">
        <v>86814</v>
      </c>
      <c r="AC992" s="5">
        <f>IF(COUNTIF($AB$2:AB992, AB992) = 1, 1, 0)</f>
        <v>1</v>
      </c>
      <c r="AD992" s="15">
        <f>'Formated Data'!$G992-'Formated Data'!$E992</f>
        <v>65.959999999999994</v>
      </c>
      <c r="AE992" s="5" t="str" cm="1">
        <f t="array" ref="AE992">_xlfn.IFS('Formated Data'!$Q992="Central","Chris",'Formated Data'!$Q992="East","Erin",'Formated Data'!$Q992="South","Sam",'Formated Data'!$Q992="West","William")</f>
        <v>Sam</v>
      </c>
    </row>
    <row r="993" spans="1:31" ht="15.75" customHeight="1" x14ac:dyDescent="0.45">
      <c r="A993" s="5">
        <v>3205</v>
      </c>
      <c r="B993" s="5">
        <f>IF(COUNTIF($A$2:A993, A993) = 1, 1, 0)</f>
        <v>1</v>
      </c>
      <c r="C993" s="5" t="s">
        <v>1855</v>
      </c>
      <c r="D993" s="5" t="s">
        <v>30</v>
      </c>
      <c r="E993" s="6">
        <v>7.0000000000000007E-2</v>
      </c>
      <c r="F993" s="6" t="str">
        <f>IF(Table_1[[#This Row],[Discount]] &gt; 0, "After Discount", " No Discount")</f>
        <v>After Discount</v>
      </c>
      <c r="G993" s="6">
        <v>5.98</v>
      </c>
      <c r="H993" s="6">
        <v>0.96</v>
      </c>
      <c r="I993" s="5" t="s">
        <v>9</v>
      </c>
      <c r="J993" s="5" t="s">
        <v>8</v>
      </c>
      <c r="K993" s="5" t="s">
        <v>24</v>
      </c>
      <c r="L993" s="5" t="s">
        <v>79</v>
      </c>
      <c r="M993" s="5" t="s">
        <v>37</v>
      </c>
      <c r="N993" s="5" t="s">
        <v>1395</v>
      </c>
      <c r="O993" s="6">
        <v>0.6</v>
      </c>
      <c r="P993" s="5" t="s">
        <v>3</v>
      </c>
      <c r="Q993" s="5" t="s">
        <v>48</v>
      </c>
      <c r="R993" s="5" t="s">
        <v>579</v>
      </c>
      <c r="S993" s="5" t="s">
        <v>1854</v>
      </c>
      <c r="T993" s="5">
        <v>83440</v>
      </c>
      <c r="U993" s="8">
        <v>42093</v>
      </c>
      <c r="V993" s="29" t="str">
        <f>TEXT(Table_1[[#This Row],[Order Date]], "DDD")</f>
        <v>Mon</v>
      </c>
      <c r="W993" s="8">
        <v>42097</v>
      </c>
      <c r="X993" s="7">
        <f>Table_1[[#This Row],[Ship Date]]-Table_1[[#This Row],[Order Date]]</f>
        <v>4</v>
      </c>
      <c r="Y993" s="15">
        <v>32.83</v>
      </c>
      <c r="Z993" s="5">
        <v>10</v>
      </c>
      <c r="AA993" s="15">
        <v>56.4</v>
      </c>
      <c r="AB993" s="5">
        <v>87933</v>
      </c>
      <c r="AC993" s="5">
        <f>IF(COUNTIF($AB$2:AB993, AB993) = 1, 1, 0)</f>
        <v>1</v>
      </c>
      <c r="AD993" s="15">
        <f>'Formated Data'!$G993-'Formated Data'!$E993</f>
        <v>5.91</v>
      </c>
      <c r="AE993" s="5" t="str" cm="1">
        <f t="array" ref="AE993">_xlfn.IFS('Formated Data'!$Q993="Central","Chris",'Formated Data'!$Q993="East","Erin",'Formated Data'!$Q993="South","Sam",'Formated Data'!$Q993="West","William")</f>
        <v>William</v>
      </c>
    </row>
    <row r="994" spans="1:31" ht="15.75" customHeight="1" x14ac:dyDescent="0.45">
      <c r="A994" s="5">
        <v>3206</v>
      </c>
      <c r="B994" s="5">
        <f>IF(COUNTIF($A$2:A994, A994) = 1, 1, 0)</f>
        <v>1</v>
      </c>
      <c r="C994" s="5" t="s">
        <v>793</v>
      </c>
      <c r="D994" s="5" t="s">
        <v>30</v>
      </c>
      <c r="E994" s="6">
        <v>0.01</v>
      </c>
      <c r="F994" s="6" t="str">
        <f>IF(Table_1[[#This Row],[Discount]] &gt; 0, "After Discount", " No Discount")</f>
        <v>After Discount</v>
      </c>
      <c r="G994" s="6">
        <v>39.979999999999997</v>
      </c>
      <c r="H994" s="6">
        <v>4</v>
      </c>
      <c r="I994" s="5" t="s">
        <v>9</v>
      </c>
      <c r="J994" s="5" t="s">
        <v>8</v>
      </c>
      <c r="K994" s="5" t="s">
        <v>7</v>
      </c>
      <c r="L994" s="5" t="s">
        <v>15</v>
      </c>
      <c r="M994" s="5" t="s">
        <v>5</v>
      </c>
      <c r="N994" s="5" t="s">
        <v>353</v>
      </c>
      <c r="O994" s="6">
        <v>0.7</v>
      </c>
      <c r="P994" s="5" t="s">
        <v>3</v>
      </c>
      <c r="Q994" s="5" t="s">
        <v>48</v>
      </c>
      <c r="R994" s="5" t="s">
        <v>579</v>
      </c>
      <c r="S994" s="5" t="s">
        <v>792</v>
      </c>
      <c r="T994" s="5">
        <v>83301</v>
      </c>
      <c r="U994" s="8">
        <v>42093</v>
      </c>
      <c r="V994" s="29" t="str">
        <f>TEXT(Table_1[[#This Row],[Order Date]], "DDD")</f>
        <v>Mon</v>
      </c>
      <c r="W994" s="8">
        <v>42098</v>
      </c>
      <c r="X994" s="7">
        <f>Table_1[[#This Row],[Ship Date]]-Table_1[[#This Row],[Order Date]]</f>
        <v>5</v>
      </c>
      <c r="Y994" s="15">
        <v>51.59</v>
      </c>
      <c r="Z994" s="5">
        <v>6</v>
      </c>
      <c r="AA994" s="15">
        <v>257.52</v>
      </c>
      <c r="AB994" s="5">
        <v>87933</v>
      </c>
      <c r="AC994" s="5">
        <f>IF(COUNTIF($AB$2:AB994, AB994) = 1, 1, 0)</f>
        <v>0</v>
      </c>
      <c r="AD994" s="15">
        <f>'Formated Data'!$G994-'Formated Data'!$E994</f>
        <v>39.97</v>
      </c>
      <c r="AE994" s="5" t="str" cm="1">
        <f t="array" ref="AE994">_xlfn.IFS('Formated Data'!$Q994="Central","Chris",'Formated Data'!$Q994="East","Erin",'Formated Data'!$Q994="South","Sam",'Formated Data'!$Q994="West","William")</f>
        <v>William</v>
      </c>
    </row>
    <row r="995" spans="1:31" ht="15.75" customHeight="1" x14ac:dyDescent="0.45">
      <c r="A995" s="5">
        <v>193</v>
      </c>
      <c r="B995" s="5">
        <f>IF(COUNTIF($A$2:A995, A995) = 1, 1, 0)</f>
        <v>0</v>
      </c>
      <c r="C995" s="5" t="s">
        <v>1853</v>
      </c>
      <c r="D995" s="5" t="s">
        <v>72</v>
      </c>
      <c r="E995" s="6">
        <v>7.0000000000000007E-2</v>
      </c>
      <c r="F995" s="6" t="str">
        <f>IF(Table_1[[#This Row],[Discount]] &gt; 0, "After Discount", " No Discount")</f>
        <v>After Discount</v>
      </c>
      <c r="G995" s="6">
        <v>6.54</v>
      </c>
      <c r="H995" s="6">
        <v>5.27</v>
      </c>
      <c r="I995" s="5" t="s">
        <v>9</v>
      </c>
      <c r="J995" s="5" t="s">
        <v>39</v>
      </c>
      <c r="K995" s="5" t="s">
        <v>24</v>
      </c>
      <c r="L995" s="5" t="s">
        <v>106</v>
      </c>
      <c r="M995" s="5" t="s">
        <v>5</v>
      </c>
      <c r="N995" s="5" t="s">
        <v>1852</v>
      </c>
      <c r="O995" s="6">
        <v>0.36</v>
      </c>
      <c r="P995" s="5" t="s">
        <v>3</v>
      </c>
      <c r="Q995" s="5" t="s">
        <v>48</v>
      </c>
      <c r="R995" s="5" t="s">
        <v>65</v>
      </c>
      <c r="S995" s="5" t="s">
        <v>1851</v>
      </c>
      <c r="T995" s="5">
        <v>84041</v>
      </c>
      <c r="U995" s="8">
        <v>42093</v>
      </c>
      <c r="V995" s="29" t="str">
        <f>TEXT(Table_1[[#This Row],[Order Date]], "DDD")</f>
        <v>Mon</v>
      </c>
      <c r="W995" s="8">
        <v>42095</v>
      </c>
      <c r="X995" s="7">
        <f>Table_1[[#This Row],[Ship Date]]-Table_1[[#This Row],[Order Date]]</f>
        <v>2</v>
      </c>
      <c r="Y995" s="15">
        <v>-66.044499999999999</v>
      </c>
      <c r="Z995" s="5">
        <v>21</v>
      </c>
      <c r="AA995" s="15">
        <v>140.30000000000001</v>
      </c>
      <c r="AB995" s="5">
        <v>90432</v>
      </c>
      <c r="AC995" s="5">
        <f>IF(COUNTIF($AB$2:AB995, AB995) = 1, 1, 0)</f>
        <v>1</v>
      </c>
      <c r="AD995" s="15">
        <f>'Formated Data'!$G995-'Formated Data'!$E995</f>
        <v>6.47</v>
      </c>
      <c r="AE995" s="5" t="str" cm="1">
        <f t="array" ref="AE995">_xlfn.IFS('Formated Data'!$Q995="Central","Chris",'Formated Data'!$Q995="East","Erin",'Formated Data'!$Q995="South","Sam",'Formated Data'!$Q995="West","William")</f>
        <v>William</v>
      </c>
    </row>
    <row r="996" spans="1:31" ht="15.75" customHeight="1" x14ac:dyDescent="0.45">
      <c r="A996" s="5">
        <v>194</v>
      </c>
      <c r="B996" s="5">
        <f>IF(COUNTIF($A$2:A996, A996) = 1, 1, 0)</f>
        <v>0</v>
      </c>
      <c r="C996" s="5" t="s">
        <v>1850</v>
      </c>
      <c r="D996" s="5" t="s">
        <v>72</v>
      </c>
      <c r="E996" s="6">
        <v>0.09</v>
      </c>
      <c r="F996" s="6" t="str">
        <f>IF(Table_1[[#This Row],[Discount]] &gt; 0, "After Discount", " No Discount")</f>
        <v>After Discount</v>
      </c>
      <c r="G996" s="6">
        <v>3.29</v>
      </c>
      <c r="H996" s="6">
        <v>1.35</v>
      </c>
      <c r="I996" s="5" t="s">
        <v>9</v>
      </c>
      <c r="J996" s="5" t="s">
        <v>39</v>
      </c>
      <c r="K996" s="5" t="s">
        <v>24</v>
      </c>
      <c r="L996" s="5" t="s">
        <v>61</v>
      </c>
      <c r="M996" s="5" t="s">
        <v>37</v>
      </c>
      <c r="N996" s="5" t="s">
        <v>1849</v>
      </c>
      <c r="O996" s="6">
        <v>0.4</v>
      </c>
      <c r="P996" s="5" t="s">
        <v>3</v>
      </c>
      <c r="Q996" s="5" t="s">
        <v>48</v>
      </c>
      <c r="R996" s="5" t="s">
        <v>65</v>
      </c>
      <c r="S996" s="5" t="s">
        <v>1848</v>
      </c>
      <c r="T996" s="5">
        <v>84043</v>
      </c>
      <c r="U996" s="8">
        <v>42093</v>
      </c>
      <c r="V996" s="29" t="str">
        <f>TEXT(Table_1[[#This Row],[Order Date]], "DDD")</f>
        <v>Mon</v>
      </c>
      <c r="W996" s="8">
        <v>42095</v>
      </c>
      <c r="X996" s="7">
        <f>Table_1[[#This Row],[Ship Date]]-Table_1[[#This Row],[Order Date]]</f>
        <v>2</v>
      </c>
      <c r="Y996" s="15">
        <v>15.66</v>
      </c>
      <c r="Z996" s="5">
        <v>23</v>
      </c>
      <c r="AA996" s="15">
        <v>71.55</v>
      </c>
      <c r="AB996" s="5">
        <v>90432</v>
      </c>
      <c r="AC996" s="5">
        <f>IF(COUNTIF($AB$2:AB996, AB996) = 1, 1, 0)</f>
        <v>0</v>
      </c>
      <c r="AD996" s="15">
        <f>'Formated Data'!$G996-'Formated Data'!$E996</f>
        <v>3.2</v>
      </c>
      <c r="AE996" s="5" t="str" cm="1">
        <f t="array" ref="AE996">_xlfn.IFS('Formated Data'!$Q996="Central","Chris",'Formated Data'!$Q996="East","Erin",'Formated Data'!$Q996="South","Sam",'Formated Data'!$Q996="West","William")</f>
        <v>William</v>
      </c>
    </row>
    <row r="997" spans="1:31" ht="15.75" customHeight="1" x14ac:dyDescent="0.45">
      <c r="A997" s="5">
        <v>271</v>
      </c>
      <c r="B997" s="5">
        <f>IF(COUNTIF($A$2:A997, A997) = 1, 1, 0)</f>
        <v>1</v>
      </c>
      <c r="C997" s="5" t="s">
        <v>1847</v>
      </c>
      <c r="D997" s="5" t="s">
        <v>72</v>
      </c>
      <c r="E997" s="6">
        <v>0.1</v>
      </c>
      <c r="F997" s="6" t="str">
        <f>IF(Table_1[[#This Row],[Discount]] &gt; 0, "After Discount", " No Discount")</f>
        <v>After Discount</v>
      </c>
      <c r="G997" s="6">
        <v>80.97</v>
      </c>
      <c r="H997" s="6">
        <v>30.06</v>
      </c>
      <c r="I997" s="5" t="s">
        <v>119</v>
      </c>
      <c r="J997" s="5" t="s">
        <v>51</v>
      </c>
      <c r="K997" s="5" t="s">
        <v>7</v>
      </c>
      <c r="L997" s="5" t="s">
        <v>118</v>
      </c>
      <c r="M997" s="5" t="s">
        <v>117</v>
      </c>
      <c r="N997" s="5" t="s">
        <v>1846</v>
      </c>
      <c r="O997" s="6">
        <v>0.4</v>
      </c>
      <c r="P997" s="5" t="s">
        <v>3</v>
      </c>
      <c r="Q997" s="5" t="s">
        <v>21</v>
      </c>
      <c r="R997" s="5" t="s">
        <v>291</v>
      </c>
      <c r="S997" s="5" t="s">
        <v>1845</v>
      </c>
      <c r="T997" s="5">
        <v>30297</v>
      </c>
      <c r="U997" s="8">
        <v>42093</v>
      </c>
      <c r="V997" s="29" t="str">
        <f>TEXT(Table_1[[#This Row],[Order Date]], "DDD")</f>
        <v>Mon</v>
      </c>
      <c r="W997" s="8">
        <v>42094</v>
      </c>
      <c r="X997" s="7">
        <f>Table_1[[#This Row],[Ship Date]]-Table_1[[#This Row],[Order Date]]</f>
        <v>1</v>
      </c>
      <c r="Y997" s="15">
        <v>128.02529999999999</v>
      </c>
      <c r="Z997" s="5">
        <v>12</v>
      </c>
      <c r="AA997" s="15">
        <v>899.81</v>
      </c>
      <c r="AB997" s="5">
        <v>88940</v>
      </c>
      <c r="AC997" s="5">
        <f>IF(COUNTIF($AB$2:AB997, AB997) = 1, 1, 0)</f>
        <v>1</v>
      </c>
      <c r="AD997" s="15">
        <f>'Formated Data'!$G997-'Formated Data'!$E997</f>
        <v>80.87</v>
      </c>
      <c r="AE997" s="5" t="str" cm="1">
        <f t="array" ref="AE997">_xlfn.IFS('Formated Data'!$Q997="Central","Chris",'Formated Data'!$Q997="East","Erin",'Formated Data'!$Q997="South","Sam",'Formated Data'!$Q997="West","William")</f>
        <v>Sam</v>
      </c>
    </row>
    <row r="998" spans="1:31" ht="15.75" customHeight="1" x14ac:dyDescent="0.45">
      <c r="A998" s="5">
        <v>1314</v>
      </c>
      <c r="B998" s="5">
        <f>IF(COUNTIF($A$2:A998, A998) = 1, 1, 0)</f>
        <v>0</v>
      </c>
      <c r="C998" s="5" t="s">
        <v>1844</v>
      </c>
      <c r="D998" s="5" t="s">
        <v>72</v>
      </c>
      <c r="E998" s="6">
        <v>0.04</v>
      </c>
      <c r="F998" s="6" t="str">
        <f>IF(Table_1[[#This Row],[Discount]] &gt; 0, "After Discount", " No Discount")</f>
        <v>After Discount</v>
      </c>
      <c r="G998" s="6">
        <v>5.34</v>
      </c>
      <c r="H998" s="6">
        <v>2.99</v>
      </c>
      <c r="I998" s="5" t="s">
        <v>9</v>
      </c>
      <c r="J998" s="5" t="s">
        <v>16</v>
      </c>
      <c r="K998" s="5" t="s">
        <v>24</v>
      </c>
      <c r="L998" s="5" t="s">
        <v>106</v>
      </c>
      <c r="M998" s="5" t="s">
        <v>5</v>
      </c>
      <c r="N998" s="5" t="s">
        <v>1841</v>
      </c>
      <c r="O998" s="6">
        <v>0.38</v>
      </c>
      <c r="P998" s="5" t="s">
        <v>3</v>
      </c>
      <c r="Q998" s="5" t="s">
        <v>48</v>
      </c>
      <c r="R998" s="5" t="s">
        <v>54</v>
      </c>
      <c r="S998" s="5" t="s">
        <v>62</v>
      </c>
      <c r="T998" s="5">
        <v>90058</v>
      </c>
      <c r="U998" s="8">
        <v>42093</v>
      </c>
      <c r="V998" s="29" t="str">
        <f>TEXT(Table_1[[#This Row],[Order Date]], "DDD")</f>
        <v>Mon</v>
      </c>
      <c r="W998" s="8">
        <v>42095</v>
      </c>
      <c r="X998" s="7">
        <f>Table_1[[#This Row],[Ship Date]]-Table_1[[#This Row],[Order Date]]</f>
        <v>2</v>
      </c>
      <c r="Y998" s="15">
        <v>3.4510000000000001</v>
      </c>
      <c r="Z998" s="5">
        <v>45</v>
      </c>
      <c r="AA998" s="15">
        <v>240.6</v>
      </c>
      <c r="AB998" s="5">
        <v>22755</v>
      </c>
      <c r="AC998" s="5">
        <f>IF(COUNTIF($AB$2:AB998, AB998) = 1, 1, 0)</f>
        <v>1</v>
      </c>
      <c r="AD998" s="15">
        <f>'Formated Data'!$G998-'Formated Data'!$E998</f>
        <v>5.3</v>
      </c>
      <c r="AE998" s="5" t="str" cm="1">
        <f t="array" ref="AE998">_xlfn.IFS('Formated Data'!$Q998="Central","Chris",'Formated Data'!$Q998="East","Erin",'Formated Data'!$Q998="South","Sam",'Formated Data'!$Q998="West","William")</f>
        <v>William</v>
      </c>
    </row>
    <row r="999" spans="1:31" ht="15.75" customHeight="1" x14ac:dyDescent="0.45">
      <c r="A999" s="5">
        <v>1314</v>
      </c>
      <c r="B999" s="5">
        <f>IF(COUNTIF($A$2:A999, A999) = 1, 1, 0)</f>
        <v>0</v>
      </c>
      <c r="C999" s="5" t="s">
        <v>1844</v>
      </c>
      <c r="D999" s="5" t="s">
        <v>72</v>
      </c>
      <c r="E999" s="6">
        <v>0.06</v>
      </c>
      <c r="F999" s="6" t="str">
        <f>IF(Table_1[[#This Row],[Discount]] &gt; 0, "After Discount", " No Discount")</f>
        <v>After Discount</v>
      </c>
      <c r="G999" s="6">
        <v>55.99</v>
      </c>
      <c r="H999" s="6">
        <v>5</v>
      </c>
      <c r="I999" s="5" t="s">
        <v>9</v>
      </c>
      <c r="J999" s="5" t="s">
        <v>16</v>
      </c>
      <c r="K999" s="5" t="s">
        <v>7</v>
      </c>
      <c r="L999" s="5" t="s">
        <v>6</v>
      </c>
      <c r="M999" s="5" t="s">
        <v>50</v>
      </c>
      <c r="N999" s="5" t="s">
        <v>1136</v>
      </c>
      <c r="O999" s="6">
        <v>0.8</v>
      </c>
      <c r="P999" s="5" t="s">
        <v>3</v>
      </c>
      <c r="Q999" s="5" t="s">
        <v>48</v>
      </c>
      <c r="R999" s="5" t="s">
        <v>54</v>
      </c>
      <c r="S999" s="5" t="s">
        <v>62</v>
      </c>
      <c r="T999" s="5">
        <v>90058</v>
      </c>
      <c r="U999" s="8">
        <v>42093</v>
      </c>
      <c r="V999" s="29" t="str">
        <f>TEXT(Table_1[[#This Row],[Order Date]], "DDD")</f>
        <v>Mon</v>
      </c>
      <c r="W999" s="8">
        <v>42095</v>
      </c>
      <c r="X999" s="7">
        <f>Table_1[[#This Row],[Ship Date]]-Table_1[[#This Row],[Order Date]]</f>
        <v>2</v>
      </c>
      <c r="Y999" s="15">
        <v>-275.25299999999999</v>
      </c>
      <c r="Z999" s="5">
        <v>5</v>
      </c>
      <c r="AA999" s="15">
        <v>236.88</v>
      </c>
      <c r="AB999" s="5">
        <v>22755</v>
      </c>
      <c r="AC999" s="5">
        <f>IF(COUNTIF($AB$2:AB999, AB999) = 1, 1, 0)</f>
        <v>0</v>
      </c>
      <c r="AD999" s="15">
        <f>'Formated Data'!$G999-'Formated Data'!$E999</f>
        <v>55.93</v>
      </c>
      <c r="AE999" s="5" t="str" cm="1">
        <f t="array" ref="AE999">_xlfn.IFS('Formated Data'!$Q999="Central","Chris",'Formated Data'!$Q999="East","Erin",'Formated Data'!$Q999="South","Sam",'Formated Data'!$Q999="West","William")</f>
        <v>William</v>
      </c>
    </row>
    <row r="1000" spans="1:31" ht="15.75" customHeight="1" x14ac:dyDescent="0.45">
      <c r="A1000" s="5">
        <v>1315</v>
      </c>
      <c r="B1000" s="5">
        <f>IF(COUNTIF($A$2:A1000, A1000) = 1, 1, 0)</f>
        <v>1</v>
      </c>
      <c r="C1000" s="5" t="s">
        <v>1843</v>
      </c>
      <c r="D1000" s="5" t="s">
        <v>72</v>
      </c>
      <c r="E1000" s="6">
        <v>0</v>
      </c>
      <c r="F1000" s="6" t="str">
        <f>IF(Table_1[[#This Row],[Discount]] &gt; 0, "After Discount", " No Discount")</f>
        <v xml:space="preserve"> No Discount</v>
      </c>
      <c r="G1000" s="6">
        <v>4.91</v>
      </c>
      <c r="H1000" s="6">
        <v>5.68</v>
      </c>
      <c r="I1000" s="5" t="s">
        <v>9</v>
      </c>
      <c r="J1000" s="5" t="s">
        <v>16</v>
      </c>
      <c r="K1000" s="5" t="s">
        <v>24</v>
      </c>
      <c r="L1000" s="5" t="s">
        <v>106</v>
      </c>
      <c r="M1000" s="5" t="s">
        <v>5</v>
      </c>
      <c r="N1000" s="5" t="s">
        <v>476</v>
      </c>
      <c r="O1000" s="6">
        <v>0.36</v>
      </c>
      <c r="P1000" s="5" t="s">
        <v>3</v>
      </c>
      <c r="Q1000" s="5" t="s">
        <v>48</v>
      </c>
      <c r="R1000" s="5" t="s">
        <v>296</v>
      </c>
      <c r="S1000" s="5" t="s">
        <v>1842</v>
      </c>
      <c r="T1000" s="5">
        <v>80906</v>
      </c>
      <c r="U1000" s="8">
        <v>42093</v>
      </c>
      <c r="V1000" s="29" t="str">
        <f>TEXT(Table_1[[#This Row],[Order Date]], "DDD")</f>
        <v>Mon</v>
      </c>
      <c r="W1000" s="8">
        <v>42094</v>
      </c>
      <c r="X1000" s="7">
        <f>Table_1[[#This Row],[Ship Date]]-Table_1[[#This Row],[Order Date]]</f>
        <v>1</v>
      </c>
      <c r="Y1000" s="15">
        <v>-95.047499999999999</v>
      </c>
      <c r="Z1000" s="5">
        <v>9</v>
      </c>
      <c r="AA1000" s="15">
        <v>48.3</v>
      </c>
      <c r="AB1000" s="5">
        <v>87602</v>
      </c>
      <c r="AC1000" s="5">
        <f>IF(COUNTIF($AB$2:AB1000, AB1000) = 1, 1, 0)</f>
        <v>1</v>
      </c>
      <c r="AD1000" s="15">
        <f>'Formated Data'!$G1000-'Formated Data'!$E1000</f>
        <v>4.91</v>
      </c>
      <c r="AE1000" s="5" t="str" cm="1">
        <f t="array" ref="AE1000">_xlfn.IFS('Formated Data'!$Q1000="Central","Chris",'Formated Data'!$Q1000="East","Erin",'Formated Data'!$Q1000="South","Sam",'Formated Data'!$Q1000="West","William")</f>
        <v>William</v>
      </c>
    </row>
    <row r="1001" spans="1:31" ht="15.75" customHeight="1" x14ac:dyDescent="0.45">
      <c r="A1001" s="5">
        <v>1316</v>
      </c>
      <c r="B1001" s="5">
        <f>IF(COUNTIF($A$2:A1001, A1001) = 1, 1, 0)</f>
        <v>0</v>
      </c>
      <c r="C1001" s="5" t="s">
        <v>1840</v>
      </c>
      <c r="D1001" s="5" t="s">
        <v>72</v>
      </c>
      <c r="E1001" s="6">
        <v>0.04</v>
      </c>
      <c r="F1001" s="6" t="str">
        <f>IF(Table_1[[#This Row],[Discount]] &gt; 0, "After Discount", " No Discount")</f>
        <v>After Discount</v>
      </c>
      <c r="G1001" s="6">
        <v>5.34</v>
      </c>
      <c r="H1001" s="6">
        <v>2.99</v>
      </c>
      <c r="I1001" s="5" t="s">
        <v>9</v>
      </c>
      <c r="J1001" s="5" t="s">
        <v>16</v>
      </c>
      <c r="K1001" s="5" t="s">
        <v>24</v>
      </c>
      <c r="L1001" s="5" t="s">
        <v>106</v>
      </c>
      <c r="M1001" s="5" t="s">
        <v>5</v>
      </c>
      <c r="N1001" s="5" t="s">
        <v>1841</v>
      </c>
      <c r="O1001" s="6">
        <v>0.38</v>
      </c>
      <c r="P1001" s="5" t="s">
        <v>3</v>
      </c>
      <c r="Q1001" s="5" t="s">
        <v>48</v>
      </c>
      <c r="R1001" s="5" t="s">
        <v>296</v>
      </c>
      <c r="S1001" s="5" t="s">
        <v>1839</v>
      </c>
      <c r="T1001" s="5">
        <v>80022</v>
      </c>
      <c r="U1001" s="8">
        <v>42093</v>
      </c>
      <c r="V1001" s="29" t="str">
        <f>TEXT(Table_1[[#This Row],[Order Date]], "DDD")</f>
        <v>Mon</v>
      </c>
      <c r="W1001" s="8">
        <v>42095</v>
      </c>
      <c r="X1001" s="7">
        <f>Table_1[[#This Row],[Ship Date]]-Table_1[[#This Row],[Order Date]]</f>
        <v>2</v>
      </c>
      <c r="Y1001" s="15">
        <v>3.4510000000000001</v>
      </c>
      <c r="Z1001" s="5">
        <v>11</v>
      </c>
      <c r="AA1001" s="15">
        <v>58.81</v>
      </c>
      <c r="AB1001" s="5">
        <v>87602</v>
      </c>
      <c r="AC1001" s="5">
        <f>IF(COUNTIF($AB$2:AB1001, AB1001) = 1, 1, 0)</f>
        <v>0</v>
      </c>
      <c r="AD1001" s="15">
        <f>'Formated Data'!$G1001-'Formated Data'!$E1001</f>
        <v>5.3</v>
      </c>
      <c r="AE1001" s="5" t="str" cm="1">
        <f t="array" ref="AE1001">_xlfn.IFS('Formated Data'!$Q1001="Central","Chris",'Formated Data'!$Q1001="East","Erin",'Formated Data'!$Q1001="South","Sam",'Formated Data'!$Q1001="West","William")</f>
        <v>William</v>
      </c>
    </row>
    <row r="1002" spans="1:31" ht="15.75" customHeight="1" x14ac:dyDescent="0.45">
      <c r="A1002" s="5">
        <v>1316</v>
      </c>
      <c r="B1002" s="5">
        <f>IF(COUNTIF($A$2:A1002, A1002) = 1, 1, 0)</f>
        <v>0</v>
      </c>
      <c r="C1002" s="5" t="s">
        <v>1840</v>
      </c>
      <c r="D1002" s="5" t="s">
        <v>72</v>
      </c>
      <c r="E1002" s="6">
        <v>0.06</v>
      </c>
      <c r="F1002" s="6" t="str">
        <f>IF(Table_1[[#This Row],[Discount]] &gt; 0, "After Discount", " No Discount")</f>
        <v>After Discount</v>
      </c>
      <c r="G1002" s="6">
        <v>55.99</v>
      </c>
      <c r="H1002" s="6">
        <v>5</v>
      </c>
      <c r="I1002" s="5" t="s">
        <v>9</v>
      </c>
      <c r="J1002" s="5" t="s">
        <v>16</v>
      </c>
      <c r="K1002" s="5" t="s">
        <v>7</v>
      </c>
      <c r="L1002" s="5" t="s">
        <v>6</v>
      </c>
      <c r="M1002" s="5" t="s">
        <v>50</v>
      </c>
      <c r="N1002" s="5" t="s">
        <v>1136</v>
      </c>
      <c r="O1002" s="6">
        <v>0.8</v>
      </c>
      <c r="P1002" s="5" t="s">
        <v>3</v>
      </c>
      <c r="Q1002" s="5" t="s">
        <v>48</v>
      </c>
      <c r="R1002" s="5" t="s">
        <v>296</v>
      </c>
      <c r="S1002" s="5" t="s">
        <v>1839</v>
      </c>
      <c r="T1002" s="5">
        <v>80022</v>
      </c>
      <c r="U1002" s="8">
        <v>42093</v>
      </c>
      <c r="V1002" s="29" t="str">
        <f>TEXT(Table_1[[#This Row],[Order Date]], "DDD")</f>
        <v>Mon</v>
      </c>
      <c r="W1002" s="8">
        <v>42095</v>
      </c>
      <c r="X1002" s="7">
        <f>Table_1[[#This Row],[Ship Date]]-Table_1[[#This Row],[Order Date]]</f>
        <v>2</v>
      </c>
      <c r="Y1002" s="15">
        <v>-275.25299999999999</v>
      </c>
      <c r="Z1002" s="5">
        <v>1</v>
      </c>
      <c r="AA1002" s="15">
        <v>47.38</v>
      </c>
      <c r="AB1002" s="5">
        <v>87602</v>
      </c>
      <c r="AC1002" s="5">
        <f>IF(COUNTIF($AB$2:AB1002, AB1002) = 1, 1, 0)</f>
        <v>0</v>
      </c>
      <c r="AD1002" s="15">
        <f>'Formated Data'!$G1002-'Formated Data'!$E1002</f>
        <v>55.93</v>
      </c>
      <c r="AE1002" s="5" t="str" cm="1">
        <f t="array" ref="AE1002">_xlfn.IFS('Formated Data'!$Q1002="Central","Chris",'Formated Data'!$Q1002="East","Erin",'Formated Data'!$Q1002="South","Sam",'Formated Data'!$Q1002="West","William")</f>
        <v>William</v>
      </c>
    </row>
    <row r="1003" spans="1:31" ht="15.75" customHeight="1" x14ac:dyDescent="0.45">
      <c r="A1003" s="5">
        <v>1840</v>
      </c>
      <c r="B1003" s="5">
        <f>IF(COUNTIF($A$2:A1003, A1003) = 1, 1, 0)</f>
        <v>1</v>
      </c>
      <c r="C1003" s="5" t="s">
        <v>1838</v>
      </c>
      <c r="D1003" s="5" t="s">
        <v>10</v>
      </c>
      <c r="E1003" s="6">
        <v>7.0000000000000007E-2</v>
      </c>
      <c r="F1003" s="6" t="str">
        <f>IF(Table_1[[#This Row],[Discount]] &gt; 0, "After Discount", " No Discount")</f>
        <v>After Discount</v>
      </c>
      <c r="G1003" s="6">
        <v>40.98</v>
      </c>
      <c r="H1003" s="6">
        <v>2.99</v>
      </c>
      <c r="I1003" s="5" t="s">
        <v>9</v>
      </c>
      <c r="J1003" s="5" t="s">
        <v>16</v>
      </c>
      <c r="K1003" s="5" t="s">
        <v>24</v>
      </c>
      <c r="L1003" s="5" t="s">
        <v>106</v>
      </c>
      <c r="M1003" s="5" t="s">
        <v>5</v>
      </c>
      <c r="N1003" s="5" t="s">
        <v>1837</v>
      </c>
      <c r="O1003" s="6">
        <v>0.36</v>
      </c>
      <c r="P1003" s="5" t="s">
        <v>3</v>
      </c>
      <c r="Q1003" s="5" t="s">
        <v>2</v>
      </c>
      <c r="R1003" s="5" t="s">
        <v>240</v>
      </c>
      <c r="S1003" s="5" t="s">
        <v>1836</v>
      </c>
      <c r="T1003" s="5">
        <v>1469</v>
      </c>
      <c r="U1003" s="8">
        <v>42093</v>
      </c>
      <c r="V1003" s="29" t="str">
        <f>TEXT(Table_1[[#This Row],[Order Date]], "DDD")</f>
        <v>Mon</v>
      </c>
      <c r="W1003" s="8">
        <v>42095</v>
      </c>
      <c r="X1003" s="7">
        <f>Table_1[[#This Row],[Ship Date]]-Table_1[[#This Row],[Order Date]]</f>
        <v>2</v>
      </c>
      <c r="Y1003" s="15">
        <v>369.20519999999999</v>
      </c>
      <c r="Z1003" s="5">
        <v>13</v>
      </c>
      <c r="AA1003" s="15">
        <v>535.08000000000004</v>
      </c>
      <c r="AB1003" s="5">
        <v>86599</v>
      </c>
      <c r="AC1003" s="5">
        <f>IF(COUNTIF($AB$2:AB1003, AB1003) = 1, 1, 0)</f>
        <v>1</v>
      </c>
      <c r="AD1003" s="15">
        <f>'Formated Data'!$G1003-'Formated Data'!$E1003</f>
        <v>40.909999999999997</v>
      </c>
      <c r="AE1003" s="5" t="str" cm="1">
        <f t="array" ref="AE1003">_xlfn.IFS('Formated Data'!$Q1003="Central","Chris",'Formated Data'!$Q1003="East","Erin",'Formated Data'!$Q1003="South","Sam",'Formated Data'!$Q1003="West","William")</f>
        <v>Erin</v>
      </c>
    </row>
    <row r="1004" spans="1:31" ht="15.75" customHeight="1" x14ac:dyDescent="0.45">
      <c r="A1004" s="5">
        <v>2066</v>
      </c>
      <c r="B1004" s="5">
        <f>IF(COUNTIF($A$2:A1004, A1004) = 1, 1, 0)</f>
        <v>0</v>
      </c>
      <c r="C1004" s="5" t="s">
        <v>1531</v>
      </c>
      <c r="D1004" s="5" t="s">
        <v>123</v>
      </c>
      <c r="E1004" s="6">
        <v>0.09</v>
      </c>
      <c r="F1004" s="6" t="str">
        <f>IF(Table_1[[#This Row],[Discount]] &gt; 0, "After Discount", " No Discount")</f>
        <v>After Discount</v>
      </c>
      <c r="G1004" s="6">
        <v>20.99</v>
      </c>
      <c r="H1004" s="6">
        <v>4.8099999999999996</v>
      </c>
      <c r="I1004" s="5" t="s">
        <v>17</v>
      </c>
      <c r="J1004" s="5" t="s">
        <v>16</v>
      </c>
      <c r="K1004" s="5" t="s">
        <v>7</v>
      </c>
      <c r="L1004" s="5" t="s">
        <v>6</v>
      </c>
      <c r="M1004" s="5" t="s">
        <v>97</v>
      </c>
      <c r="N1004" s="5" t="s">
        <v>817</v>
      </c>
      <c r="O1004" s="6">
        <v>0.57999999999999996</v>
      </c>
      <c r="P1004" s="5" t="s">
        <v>3</v>
      </c>
      <c r="Q1004" s="5" t="s">
        <v>21</v>
      </c>
      <c r="R1004" s="5" t="s">
        <v>33</v>
      </c>
      <c r="S1004" s="5" t="s">
        <v>1530</v>
      </c>
      <c r="T1004" s="5">
        <v>28079</v>
      </c>
      <c r="U1004" s="8">
        <v>42094</v>
      </c>
      <c r="V1004" s="29" t="str">
        <f>TEXT(Table_1[[#This Row],[Order Date]], "DDD")</f>
        <v>Tue</v>
      </c>
      <c r="W1004" s="8">
        <v>42095</v>
      </c>
      <c r="X1004" s="7">
        <f>Table_1[[#This Row],[Ship Date]]-Table_1[[#This Row],[Order Date]]</f>
        <v>1</v>
      </c>
      <c r="Y1004" s="15">
        <v>272.69400000000002</v>
      </c>
      <c r="Z1004" s="5">
        <v>2</v>
      </c>
      <c r="AA1004" s="15">
        <v>38.979999999999997</v>
      </c>
      <c r="AB1004" s="5">
        <v>85834</v>
      </c>
      <c r="AC1004" s="5">
        <f>IF(COUNTIF($AB$2:AB1004, AB1004) = 1, 1, 0)</f>
        <v>1</v>
      </c>
      <c r="AD1004" s="15">
        <f>'Formated Data'!$G1004-'Formated Data'!$E1004</f>
        <v>20.9</v>
      </c>
      <c r="AE1004" s="5" t="str" cm="1">
        <f t="array" ref="AE1004">_xlfn.IFS('Formated Data'!$Q1004="Central","Chris",'Formated Data'!$Q1004="East","Erin",'Formated Data'!$Q1004="South","Sam",'Formated Data'!$Q1004="West","William")</f>
        <v>Sam</v>
      </c>
    </row>
    <row r="1005" spans="1:31" ht="15.75" customHeight="1" x14ac:dyDescent="0.45">
      <c r="A1005" s="5">
        <v>3177</v>
      </c>
      <c r="B1005" s="5">
        <f>IF(COUNTIF($A$2:A1005, A1005) = 1, 1, 0)</f>
        <v>0</v>
      </c>
      <c r="C1005" s="5" t="s">
        <v>1835</v>
      </c>
      <c r="D1005" s="5" t="s">
        <v>123</v>
      </c>
      <c r="E1005" s="6">
        <v>0.06</v>
      </c>
      <c r="F1005" s="6" t="str">
        <f>IF(Table_1[[#This Row],[Discount]] &gt; 0, "After Discount", " No Discount")</f>
        <v>After Discount</v>
      </c>
      <c r="G1005" s="6">
        <v>1.68</v>
      </c>
      <c r="H1005" s="6">
        <v>1</v>
      </c>
      <c r="I1005" s="5" t="s">
        <v>9</v>
      </c>
      <c r="J1005" s="5" t="s">
        <v>8</v>
      </c>
      <c r="K1005" s="5" t="s">
        <v>24</v>
      </c>
      <c r="L1005" s="5" t="s">
        <v>79</v>
      </c>
      <c r="M1005" s="5" t="s">
        <v>37</v>
      </c>
      <c r="N1005" s="5" t="s">
        <v>1834</v>
      </c>
      <c r="O1005" s="6">
        <v>0.35</v>
      </c>
      <c r="P1005" s="5" t="s">
        <v>3</v>
      </c>
      <c r="Q1005" s="5" t="s">
        <v>21</v>
      </c>
      <c r="R1005" s="5" t="s">
        <v>75</v>
      </c>
      <c r="S1005" s="5" t="s">
        <v>1833</v>
      </c>
      <c r="T1005" s="5">
        <v>33458</v>
      </c>
      <c r="U1005" s="8">
        <v>42094</v>
      </c>
      <c r="V1005" s="29" t="str">
        <f>TEXT(Table_1[[#This Row],[Order Date]], "DDD")</f>
        <v>Tue</v>
      </c>
      <c r="W1005" s="8">
        <v>42096</v>
      </c>
      <c r="X1005" s="7">
        <f>Table_1[[#This Row],[Ship Date]]-Table_1[[#This Row],[Order Date]]</f>
        <v>2</v>
      </c>
      <c r="Y1005" s="15">
        <v>-1319.5</v>
      </c>
      <c r="Z1005" s="5">
        <v>5</v>
      </c>
      <c r="AA1005" s="15">
        <v>8.65</v>
      </c>
      <c r="AB1005" s="5">
        <v>90819</v>
      </c>
      <c r="AC1005" s="5">
        <f>IF(COUNTIF($AB$2:AB1005, AB1005) = 1, 1, 0)</f>
        <v>1</v>
      </c>
      <c r="AD1005" s="15">
        <f>'Formated Data'!$G1005-'Formated Data'!$E1005</f>
        <v>1.6199999999999999</v>
      </c>
      <c r="AE1005" s="5" t="str" cm="1">
        <f t="array" ref="AE1005">_xlfn.IFS('Formated Data'!$Q1005="Central","Chris",'Formated Data'!$Q1005="East","Erin",'Formated Data'!$Q1005="South","Sam",'Formated Data'!$Q1005="West","William")</f>
        <v>Sam</v>
      </c>
    </row>
    <row r="1006" spans="1:31" ht="15.75" customHeight="1" x14ac:dyDescent="0.45">
      <c r="A1006" s="5">
        <v>1083</v>
      </c>
      <c r="B1006" s="5">
        <f>IF(COUNTIF($A$2:A1006, A1006) = 1, 1, 0)</f>
        <v>1</v>
      </c>
      <c r="C1006" s="5" t="s">
        <v>1832</v>
      </c>
      <c r="D1006" s="5" t="s">
        <v>10</v>
      </c>
      <c r="E1006" s="6">
        <v>7.0000000000000007E-2</v>
      </c>
      <c r="F1006" s="6" t="str">
        <f>IF(Table_1[[#This Row],[Discount]] &gt; 0, "After Discount", " No Discount")</f>
        <v>After Discount</v>
      </c>
      <c r="G1006" s="6">
        <v>55.99</v>
      </c>
      <c r="H1006" s="6">
        <v>5</v>
      </c>
      <c r="I1006" s="5" t="s">
        <v>17</v>
      </c>
      <c r="J1006" s="5" t="s">
        <v>39</v>
      </c>
      <c r="K1006" s="5" t="s">
        <v>7</v>
      </c>
      <c r="L1006" s="5" t="s">
        <v>6</v>
      </c>
      <c r="M1006" s="5" t="s">
        <v>50</v>
      </c>
      <c r="N1006" s="5" t="s">
        <v>823</v>
      </c>
      <c r="O1006" s="6">
        <v>0.83</v>
      </c>
      <c r="P1006" s="5" t="s">
        <v>3</v>
      </c>
      <c r="Q1006" s="5" t="s">
        <v>70</v>
      </c>
      <c r="R1006" s="5" t="s">
        <v>260</v>
      </c>
      <c r="S1006" s="5" t="s">
        <v>167</v>
      </c>
      <c r="T1006" s="5">
        <v>62701</v>
      </c>
      <c r="U1006" s="8">
        <v>42094</v>
      </c>
      <c r="V1006" s="29" t="str">
        <f>TEXT(Table_1[[#This Row],[Order Date]], "DDD")</f>
        <v>Tue</v>
      </c>
      <c r="W1006" s="8">
        <v>42096</v>
      </c>
      <c r="X1006" s="7">
        <f>Table_1[[#This Row],[Ship Date]]-Table_1[[#This Row],[Order Date]]</f>
        <v>2</v>
      </c>
      <c r="Y1006" s="15">
        <v>-232.99100000000001</v>
      </c>
      <c r="Z1006" s="5">
        <v>1</v>
      </c>
      <c r="AA1006" s="15">
        <v>54.08</v>
      </c>
      <c r="AB1006" s="5">
        <v>88460</v>
      </c>
      <c r="AC1006" s="5">
        <f>IF(COUNTIF($AB$2:AB1006, AB1006) = 1, 1, 0)</f>
        <v>1</v>
      </c>
      <c r="AD1006" s="15">
        <f>'Formated Data'!$G1006-'Formated Data'!$E1006</f>
        <v>55.92</v>
      </c>
      <c r="AE1006" s="5" t="str" cm="1">
        <f t="array" ref="AE1006">_xlfn.IFS('Formated Data'!$Q1006="Central","Chris",'Formated Data'!$Q1006="East","Erin",'Formated Data'!$Q1006="South","Sam",'Formated Data'!$Q1006="West","William")</f>
        <v>Chris</v>
      </c>
    </row>
    <row r="1007" spans="1:31" ht="15.75" customHeight="1" x14ac:dyDescent="0.45">
      <c r="A1007" s="5">
        <v>3224</v>
      </c>
      <c r="B1007" s="5">
        <f>IF(COUNTIF($A$2:A1007, A1007) = 1, 1, 0)</f>
        <v>1</v>
      </c>
      <c r="C1007" s="5" t="s">
        <v>1831</v>
      </c>
      <c r="D1007" s="5" t="s">
        <v>123</v>
      </c>
      <c r="E1007" s="6">
        <v>0.06</v>
      </c>
      <c r="F1007" s="6" t="str">
        <f>IF(Table_1[[#This Row],[Discount]] &gt; 0, "After Discount", " No Discount")</f>
        <v>After Discount</v>
      </c>
      <c r="G1007" s="6">
        <v>60.98</v>
      </c>
      <c r="H1007" s="6">
        <v>30</v>
      </c>
      <c r="I1007" s="5" t="s">
        <v>119</v>
      </c>
      <c r="J1007" s="5" t="s">
        <v>51</v>
      </c>
      <c r="K1007" s="5" t="s">
        <v>29</v>
      </c>
      <c r="L1007" s="5" t="s">
        <v>153</v>
      </c>
      <c r="M1007" s="5" t="s">
        <v>152</v>
      </c>
      <c r="N1007" s="5" t="s">
        <v>1830</v>
      </c>
      <c r="O1007" s="6">
        <v>0.7</v>
      </c>
      <c r="P1007" s="5" t="s">
        <v>3</v>
      </c>
      <c r="Q1007" s="5" t="s">
        <v>21</v>
      </c>
      <c r="R1007" s="5" t="s">
        <v>91</v>
      </c>
      <c r="S1007" s="5" t="s">
        <v>1829</v>
      </c>
      <c r="T1007" s="5">
        <v>37066</v>
      </c>
      <c r="U1007" s="8">
        <v>42095</v>
      </c>
      <c r="V1007" s="29" t="str">
        <f>TEXT(Table_1[[#This Row],[Order Date]], "DDD")</f>
        <v>Wed</v>
      </c>
      <c r="W1007" s="8">
        <v>42096</v>
      </c>
      <c r="X1007" s="7">
        <f>Table_1[[#This Row],[Ship Date]]-Table_1[[#This Row],[Order Date]]</f>
        <v>1</v>
      </c>
      <c r="Y1007" s="15">
        <v>-74.087999999999994</v>
      </c>
      <c r="Z1007" s="5">
        <v>2</v>
      </c>
      <c r="AA1007" s="15">
        <v>125.9</v>
      </c>
      <c r="AB1007" s="5">
        <v>86508</v>
      </c>
      <c r="AC1007" s="5">
        <f>IF(COUNTIF($AB$2:AB1007, AB1007) = 1, 1, 0)</f>
        <v>1</v>
      </c>
      <c r="AD1007" s="15">
        <f>'Formated Data'!$G1007-'Formated Data'!$E1007</f>
        <v>60.919999999999995</v>
      </c>
      <c r="AE1007" s="5" t="str" cm="1">
        <f t="array" ref="AE1007">_xlfn.IFS('Formated Data'!$Q1007="Central","Chris",'Formated Data'!$Q1007="East","Erin",'Formated Data'!$Q1007="South","Sam",'Formated Data'!$Q1007="West","William")</f>
        <v>Sam</v>
      </c>
    </row>
    <row r="1008" spans="1:31" ht="15.75" customHeight="1" x14ac:dyDescent="0.45">
      <c r="A1008" s="5">
        <v>623</v>
      </c>
      <c r="B1008" s="5">
        <f>IF(COUNTIF($A$2:A1008, A1008) = 1, 1, 0)</f>
        <v>1</v>
      </c>
      <c r="C1008" s="5" t="s">
        <v>1828</v>
      </c>
      <c r="D1008" s="5" t="s">
        <v>56</v>
      </c>
      <c r="E1008" s="6">
        <v>0.05</v>
      </c>
      <c r="F1008" s="6" t="str">
        <f>IF(Table_1[[#This Row],[Discount]] &gt; 0, "After Discount", " No Discount")</f>
        <v>After Discount</v>
      </c>
      <c r="G1008" s="6">
        <v>6.48</v>
      </c>
      <c r="H1008" s="6">
        <v>8.4</v>
      </c>
      <c r="I1008" s="5" t="s">
        <v>9</v>
      </c>
      <c r="J1008" s="5" t="s">
        <v>16</v>
      </c>
      <c r="K1008" s="5" t="s">
        <v>24</v>
      </c>
      <c r="L1008" s="5" t="s">
        <v>38</v>
      </c>
      <c r="M1008" s="5" t="s">
        <v>5</v>
      </c>
      <c r="N1008" s="5" t="s">
        <v>1221</v>
      </c>
      <c r="O1008" s="6">
        <v>0.37</v>
      </c>
      <c r="P1008" s="5" t="s">
        <v>3</v>
      </c>
      <c r="Q1008" s="5" t="s">
        <v>2</v>
      </c>
      <c r="R1008" s="5" t="s">
        <v>142</v>
      </c>
      <c r="S1008" s="5" t="s">
        <v>1827</v>
      </c>
      <c r="T1008" s="5">
        <v>3101</v>
      </c>
      <c r="U1008" s="8">
        <v>42095</v>
      </c>
      <c r="V1008" s="29" t="str">
        <f>TEXT(Table_1[[#This Row],[Order Date]], "DDD")</f>
        <v>Wed</v>
      </c>
      <c r="W1008" s="8">
        <v>42097</v>
      </c>
      <c r="X1008" s="7">
        <f>Table_1[[#This Row],[Ship Date]]-Table_1[[#This Row],[Order Date]]</f>
        <v>2</v>
      </c>
      <c r="Y1008" s="15">
        <v>-226.34639999999999</v>
      </c>
      <c r="Z1008" s="5">
        <v>21</v>
      </c>
      <c r="AA1008" s="15">
        <v>136.99</v>
      </c>
      <c r="AB1008" s="5">
        <v>91433</v>
      </c>
      <c r="AC1008" s="5">
        <f>IF(COUNTIF($AB$2:AB1008, AB1008) = 1, 1, 0)</f>
        <v>1</v>
      </c>
      <c r="AD1008" s="15">
        <f>'Formated Data'!$G1008-'Formated Data'!$E1008</f>
        <v>6.4300000000000006</v>
      </c>
      <c r="AE1008" s="5" t="str" cm="1">
        <f t="array" ref="AE1008">_xlfn.IFS('Formated Data'!$Q1008="Central","Chris",'Formated Data'!$Q1008="East","Erin",'Formated Data'!$Q1008="South","Sam",'Formated Data'!$Q1008="West","William")</f>
        <v>Erin</v>
      </c>
    </row>
    <row r="1009" spans="1:31" ht="15.75" customHeight="1" x14ac:dyDescent="0.45">
      <c r="A1009" s="5">
        <v>624</v>
      </c>
      <c r="B1009" s="5">
        <f>IF(COUNTIF($A$2:A1009, A1009) = 1, 1, 0)</f>
        <v>1</v>
      </c>
      <c r="C1009" s="5" t="s">
        <v>1826</v>
      </c>
      <c r="D1009" s="5" t="s">
        <v>56</v>
      </c>
      <c r="E1009" s="6">
        <v>0.05</v>
      </c>
      <c r="F1009" s="6" t="str">
        <f>IF(Table_1[[#This Row],[Discount]] &gt; 0, "After Discount", " No Discount")</f>
        <v>After Discount</v>
      </c>
      <c r="G1009" s="6">
        <v>55.99</v>
      </c>
      <c r="H1009" s="6">
        <v>5</v>
      </c>
      <c r="I1009" s="5" t="s">
        <v>9</v>
      </c>
      <c r="J1009" s="5" t="s">
        <v>16</v>
      </c>
      <c r="K1009" s="5" t="s">
        <v>7</v>
      </c>
      <c r="L1009" s="5" t="s">
        <v>6</v>
      </c>
      <c r="M1009" s="5" t="s">
        <v>50</v>
      </c>
      <c r="N1009" s="5" t="s">
        <v>1136</v>
      </c>
      <c r="O1009" s="6">
        <v>0.8</v>
      </c>
      <c r="P1009" s="5" t="s">
        <v>3</v>
      </c>
      <c r="Q1009" s="5" t="s">
        <v>2</v>
      </c>
      <c r="R1009" s="5" t="s">
        <v>638</v>
      </c>
      <c r="S1009" s="5" t="s">
        <v>736</v>
      </c>
      <c r="T1009" s="5">
        <v>5701</v>
      </c>
      <c r="U1009" s="8">
        <v>42095</v>
      </c>
      <c r="V1009" s="29" t="str">
        <f>TEXT(Table_1[[#This Row],[Order Date]], "DDD")</f>
        <v>Wed</v>
      </c>
      <c r="W1009" s="8">
        <v>42095</v>
      </c>
      <c r="X1009" s="7">
        <f>Table_1[[#This Row],[Ship Date]]-Table_1[[#This Row],[Order Date]]</f>
        <v>0</v>
      </c>
      <c r="Y1009" s="15">
        <v>-281.17583999999999</v>
      </c>
      <c r="Z1009" s="5">
        <v>2</v>
      </c>
      <c r="AA1009" s="15">
        <v>99.36</v>
      </c>
      <c r="AB1009" s="5">
        <v>91433</v>
      </c>
      <c r="AC1009" s="5">
        <f>IF(COUNTIF($AB$2:AB1009, AB1009) = 1, 1, 0)</f>
        <v>0</v>
      </c>
      <c r="AD1009" s="15">
        <f>'Formated Data'!$G1009-'Formated Data'!$E1009</f>
        <v>55.940000000000005</v>
      </c>
      <c r="AE1009" s="5" t="str" cm="1">
        <f t="array" ref="AE1009">_xlfn.IFS('Formated Data'!$Q1009="Central","Chris",'Formated Data'!$Q1009="East","Erin",'Formated Data'!$Q1009="South","Sam",'Formated Data'!$Q1009="West","William")</f>
        <v>Erin</v>
      </c>
    </row>
    <row r="1010" spans="1:31" ht="15.75" customHeight="1" x14ac:dyDescent="0.45">
      <c r="A1010" s="5">
        <v>1849</v>
      </c>
      <c r="B1010" s="5">
        <f>IF(COUNTIF($A$2:A1010, A1010) = 1, 1, 0)</f>
        <v>1</v>
      </c>
      <c r="C1010" s="5" t="s">
        <v>1825</v>
      </c>
      <c r="D1010" s="5" t="s">
        <v>56</v>
      </c>
      <c r="E1010" s="6">
        <v>0.09</v>
      </c>
      <c r="F1010" s="6" t="str">
        <f>IF(Table_1[[#This Row],[Discount]] &gt; 0, "After Discount", " No Discount")</f>
        <v>After Discount</v>
      </c>
      <c r="G1010" s="6">
        <v>35.99</v>
      </c>
      <c r="H1010" s="6">
        <v>1.1000000000000001</v>
      </c>
      <c r="I1010" s="5" t="s">
        <v>9</v>
      </c>
      <c r="J1010" s="5" t="s">
        <v>8</v>
      </c>
      <c r="K1010" s="5" t="s">
        <v>7</v>
      </c>
      <c r="L1010" s="5" t="s">
        <v>6</v>
      </c>
      <c r="M1010" s="5" t="s">
        <v>5</v>
      </c>
      <c r="N1010" s="5" t="s">
        <v>1227</v>
      </c>
      <c r="O1010" s="6">
        <v>0.55000000000000004</v>
      </c>
      <c r="P1010" s="5" t="s">
        <v>3</v>
      </c>
      <c r="Q1010" s="5" t="s">
        <v>21</v>
      </c>
      <c r="R1010" s="5" t="s">
        <v>971</v>
      </c>
      <c r="S1010" s="5" t="s">
        <v>1823</v>
      </c>
      <c r="T1010" s="5">
        <v>36330</v>
      </c>
      <c r="U1010" s="8">
        <v>42095</v>
      </c>
      <c r="V1010" s="29" t="str">
        <f>TEXT(Table_1[[#This Row],[Order Date]], "DDD")</f>
        <v>Wed</v>
      </c>
      <c r="W1010" s="8">
        <v>42097</v>
      </c>
      <c r="X1010" s="7">
        <f>Table_1[[#This Row],[Ship Date]]-Table_1[[#This Row],[Order Date]]</f>
        <v>2</v>
      </c>
      <c r="Y1010" s="15">
        <v>19.350000000000001</v>
      </c>
      <c r="Z1010" s="5">
        <v>8</v>
      </c>
      <c r="AA1010" s="15">
        <v>222.71</v>
      </c>
      <c r="AB1010" s="5">
        <v>89697</v>
      </c>
      <c r="AC1010" s="5">
        <f>IF(COUNTIF($AB$2:AB1010, AB1010) = 1, 1, 0)</f>
        <v>1</v>
      </c>
      <c r="AD1010" s="15">
        <f>'Formated Data'!$G1010-'Formated Data'!$E1010</f>
        <v>35.9</v>
      </c>
      <c r="AE1010" s="5" t="str" cm="1">
        <f t="array" ref="AE1010">_xlfn.IFS('Formated Data'!$Q1010="Central","Chris",'Formated Data'!$Q1010="East","Erin",'Formated Data'!$Q1010="South","Sam",'Formated Data'!$Q1010="West","William")</f>
        <v>Sam</v>
      </c>
    </row>
    <row r="1011" spans="1:31" ht="15.75" customHeight="1" x14ac:dyDescent="0.45">
      <c r="A1011" s="5">
        <v>1849</v>
      </c>
      <c r="B1011" s="5">
        <f>IF(COUNTIF($A$2:A1011, A1011) = 1, 1, 0)</f>
        <v>0</v>
      </c>
      <c r="C1011" s="5" t="s">
        <v>1825</v>
      </c>
      <c r="D1011" s="5" t="s">
        <v>56</v>
      </c>
      <c r="E1011" s="6">
        <v>0.01</v>
      </c>
      <c r="F1011" s="6" t="str">
        <f>IF(Table_1[[#This Row],[Discount]] &gt; 0, "After Discount", " No Discount")</f>
        <v>After Discount</v>
      </c>
      <c r="G1011" s="6">
        <v>125.99</v>
      </c>
      <c r="H1011" s="6">
        <v>2.5</v>
      </c>
      <c r="I1011" s="5" t="s">
        <v>9</v>
      </c>
      <c r="J1011" s="5" t="s">
        <v>8</v>
      </c>
      <c r="K1011" s="5" t="s">
        <v>7</v>
      </c>
      <c r="L1011" s="5" t="s">
        <v>6</v>
      </c>
      <c r="M1011" s="5" t="s">
        <v>5</v>
      </c>
      <c r="N1011" s="5" t="s">
        <v>1824</v>
      </c>
      <c r="O1011" s="6">
        <v>0.6</v>
      </c>
      <c r="P1011" s="5" t="s">
        <v>3</v>
      </c>
      <c r="Q1011" s="5" t="s">
        <v>21</v>
      </c>
      <c r="R1011" s="5" t="s">
        <v>971</v>
      </c>
      <c r="S1011" s="5" t="s">
        <v>1823</v>
      </c>
      <c r="T1011" s="5">
        <v>36330</v>
      </c>
      <c r="U1011" s="8">
        <v>42095</v>
      </c>
      <c r="V1011" s="29" t="str">
        <f>TEXT(Table_1[[#This Row],[Order Date]], "DDD")</f>
        <v>Wed</v>
      </c>
      <c r="W1011" s="8">
        <v>42096</v>
      </c>
      <c r="X1011" s="7">
        <f>Table_1[[#This Row],[Ship Date]]-Table_1[[#This Row],[Order Date]]</f>
        <v>1</v>
      </c>
      <c r="Y1011" s="15">
        <v>-967.83399999999995</v>
      </c>
      <c r="Z1011" s="5">
        <v>2</v>
      </c>
      <c r="AA1011" s="15">
        <v>220.52</v>
      </c>
      <c r="AB1011" s="5">
        <v>89697</v>
      </c>
      <c r="AC1011" s="5">
        <f>IF(COUNTIF($AB$2:AB1011, AB1011) = 1, 1, 0)</f>
        <v>0</v>
      </c>
      <c r="AD1011" s="15">
        <f>'Formated Data'!$G1011-'Formated Data'!$E1011</f>
        <v>125.97999999999999</v>
      </c>
      <c r="AE1011" s="5" t="str" cm="1">
        <f t="array" ref="AE1011">_xlfn.IFS('Formated Data'!$Q1011="Central","Chris",'Formated Data'!$Q1011="East","Erin",'Formated Data'!$Q1011="South","Sam",'Formated Data'!$Q1011="West","William")</f>
        <v>Sam</v>
      </c>
    </row>
    <row r="1012" spans="1:31" ht="15.75" customHeight="1" x14ac:dyDescent="0.45">
      <c r="A1012" s="5">
        <v>3246</v>
      </c>
      <c r="B1012" s="5">
        <f>IF(COUNTIF($A$2:A1012, A1012) = 1, 1, 0)</f>
        <v>1</v>
      </c>
      <c r="C1012" s="5" t="s">
        <v>1822</v>
      </c>
      <c r="D1012" s="5" t="s">
        <v>30</v>
      </c>
      <c r="E1012" s="6">
        <v>0.06</v>
      </c>
      <c r="F1012" s="6" t="str">
        <f>IF(Table_1[[#This Row],[Discount]] &gt; 0, "After Discount", " No Discount")</f>
        <v>After Discount</v>
      </c>
      <c r="G1012" s="6">
        <v>5.18</v>
      </c>
      <c r="H1012" s="6">
        <v>2.04</v>
      </c>
      <c r="I1012" s="5" t="s">
        <v>9</v>
      </c>
      <c r="J1012" s="5" t="s">
        <v>51</v>
      </c>
      <c r="K1012" s="5" t="s">
        <v>24</v>
      </c>
      <c r="L1012" s="5" t="s">
        <v>38</v>
      </c>
      <c r="M1012" s="5" t="s">
        <v>37</v>
      </c>
      <c r="N1012" s="5" t="s">
        <v>1821</v>
      </c>
      <c r="O1012" s="6">
        <v>0.36</v>
      </c>
      <c r="P1012" s="5" t="s">
        <v>3</v>
      </c>
      <c r="Q1012" s="5" t="s">
        <v>2</v>
      </c>
      <c r="R1012" s="5" t="s">
        <v>142</v>
      </c>
      <c r="S1012" s="5" t="s">
        <v>1820</v>
      </c>
      <c r="T1012" s="5">
        <v>3051</v>
      </c>
      <c r="U1012" s="8">
        <v>42095</v>
      </c>
      <c r="V1012" s="29" t="str">
        <f>TEXT(Table_1[[#This Row],[Order Date]], "DDD")</f>
        <v>Wed</v>
      </c>
      <c r="W1012" s="8">
        <v>42095</v>
      </c>
      <c r="X1012" s="7">
        <f>Table_1[[#This Row],[Ship Date]]-Table_1[[#This Row],[Order Date]]</f>
        <v>0</v>
      </c>
      <c r="Y1012" s="15">
        <v>1.9503999999999999</v>
      </c>
      <c r="Z1012" s="5">
        <v>4</v>
      </c>
      <c r="AA1012" s="15">
        <v>21.86</v>
      </c>
      <c r="AB1012" s="5">
        <v>88330</v>
      </c>
      <c r="AC1012" s="5">
        <f>IF(COUNTIF($AB$2:AB1012, AB1012) = 1, 1, 0)</f>
        <v>1</v>
      </c>
      <c r="AD1012" s="15">
        <f>'Formated Data'!$G1012-'Formated Data'!$E1012</f>
        <v>5.12</v>
      </c>
      <c r="AE1012" s="5" t="str" cm="1">
        <f t="array" ref="AE1012">_xlfn.IFS('Formated Data'!$Q1012="Central","Chris",'Formated Data'!$Q1012="East","Erin",'Formated Data'!$Q1012="South","Sam",'Formated Data'!$Q1012="West","William")</f>
        <v>Erin</v>
      </c>
    </row>
    <row r="1013" spans="1:31" ht="15.75" customHeight="1" x14ac:dyDescent="0.45">
      <c r="A1013" s="5">
        <v>568</v>
      </c>
      <c r="B1013" s="5">
        <f>IF(COUNTIF($A$2:A1013, A1013) = 1, 1, 0)</f>
        <v>0</v>
      </c>
      <c r="C1013" s="5" t="s">
        <v>1595</v>
      </c>
      <c r="D1013" s="5" t="s">
        <v>72</v>
      </c>
      <c r="E1013" s="6">
        <v>0.08</v>
      </c>
      <c r="F1013" s="6" t="str">
        <f>IF(Table_1[[#This Row],[Discount]] &gt; 0, "After Discount", " No Discount")</f>
        <v>After Discount</v>
      </c>
      <c r="G1013" s="6">
        <v>67.28</v>
      </c>
      <c r="H1013" s="6">
        <v>19.989999999999998</v>
      </c>
      <c r="I1013" s="5" t="s">
        <v>17</v>
      </c>
      <c r="J1013" s="5" t="s">
        <v>8</v>
      </c>
      <c r="K1013" s="5" t="s">
        <v>24</v>
      </c>
      <c r="L1013" s="5" t="s">
        <v>106</v>
      </c>
      <c r="M1013" s="5" t="s">
        <v>5</v>
      </c>
      <c r="N1013" s="5" t="s">
        <v>922</v>
      </c>
      <c r="O1013" s="6">
        <v>0.4</v>
      </c>
      <c r="P1013" s="5" t="s">
        <v>3</v>
      </c>
      <c r="Q1013" s="5" t="s">
        <v>21</v>
      </c>
      <c r="R1013" s="5" t="s">
        <v>189</v>
      </c>
      <c r="S1013" s="5" t="s">
        <v>488</v>
      </c>
      <c r="T1013" s="5">
        <v>39701</v>
      </c>
      <c r="U1013" s="8">
        <v>42095</v>
      </c>
      <c r="V1013" s="29" t="str">
        <f>TEXT(Table_1[[#This Row],[Order Date]], "DDD")</f>
        <v>Wed</v>
      </c>
      <c r="W1013" s="8">
        <v>42097</v>
      </c>
      <c r="X1013" s="7">
        <f>Table_1[[#This Row],[Ship Date]]-Table_1[[#This Row],[Order Date]]</f>
        <v>2</v>
      </c>
      <c r="Y1013" s="15">
        <v>224.85059999999999</v>
      </c>
      <c r="Z1013" s="5">
        <v>16</v>
      </c>
      <c r="AA1013" s="15">
        <v>1066.54</v>
      </c>
      <c r="AB1013" s="5">
        <v>88882</v>
      </c>
      <c r="AC1013" s="5">
        <f>IF(COUNTIF($AB$2:AB1013, AB1013) = 1, 1, 0)</f>
        <v>1</v>
      </c>
      <c r="AD1013" s="15">
        <f>'Formated Data'!$G1013-'Formated Data'!$E1013</f>
        <v>67.2</v>
      </c>
      <c r="AE1013" s="5" t="str" cm="1">
        <f t="array" ref="AE1013">_xlfn.IFS('Formated Data'!$Q1013="Central","Chris",'Formated Data'!$Q1013="East","Erin",'Formated Data'!$Q1013="South","Sam",'Formated Data'!$Q1013="West","William")</f>
        <v>Sam</v>
      </c>
    </row>
    <row r="1014" spans="1:31" ht="15.75" customHeight="1" x14ac:dyDescent="0.45">
      <c r="A1014" s="5">
        <v>3306</v>
      </c>
      <c r="B1014" s="5">
        <f>IF(COUNTIF($A$2:A1014, A1014) = 1, 1, 0)</f>
        <v>1</v>
      </c>
      <c r="C1014" s="5" t="s">
        <v>1819</v>
      </c>
      <c r="D1014" s="5" t="s">
        <v>72</v>
      </c>
      <c r="E1014" s="6">
        <v>0.06</v>
      </c>
      <c r="F1014" s="6" t="str">
        <f>IF(Table_1[[#This Row],[Discount]] &gt; 0, "After Discount", " No Discount")</f>
        <v>After Discount</v>
      </c>
      <c r="G1014" s="6">
        <v>11.33</v>
      </c>
      <c r="H1014" s="6">
        <v>6.12</v>
      </c>
      <c r="I1014" s="5" t="s">
        <v>9</v>
      </c>
      <c r="J1014" s="5" t="s">
        <v>51</v>
      </c>
      <c r="K1014" s="5" t="s">
        <v>24</v>
      </c>
      <c r="L1014" s="5" t="s">
        <v>45</v>
      </c>
      <c r="M1014" s="5" t="s">
        <v>97</v>
      </c>
      <c r="N1014" s="5" t="s">
        <v>842</v>
      </c>
      <c r="O1014" s="6">
        <v>0.42</v>
      </c>
      <c r="P1014" s="5" t="s">
        <v>3</v>
      </c>
      <c r="Q1014" s="5" t="s">
        <v>2</v>
      </c>
      <c r="R1014" s="5" t="s">
        <v>109</v>
      </c>
      <c r="S1014" s="5" t="s">
        <v>1818</v>
      </c>
      <c r="T1014" s="5">
        <v>6320</v>
      </c>
      <c r="U1014" s="8">
        <v>42095</v>
      </c>
      <c r="V1014" s="29" t="str">
        <f>TEXT(Table_1[[#This Row],[Order Date]], "DDD")</f>
        <v>Wed</v>
      </c>
      <c r="W1014" s="8">
        <v>42097</v>
      </c>
      <c r="X1014" s="7">
        <f>Table_1[[#This Row],[Ship Date]]-Table_1[[#This Row],[Order Date]]</f>
        <v>2</v>
      </c>
      <c r="Y1014" s="15">
        <v>-15.92</v>
      </c>
      <c r="Z1014" s="5">
        <v>1</v>
      </c>
      <c r="AA1014" s="15">
        <v>17.62</v>
      </c>
      <c r="AB1014" s="5">
        <v>90461</v>
      </c>
      <c r="AC1014" s="5">
        <f>IF(COUNTIF($AB$2:AB1014, AB1014) = 1, 1, 0)</f>
        <v>1</v>
      </c>
      <c r="AD1014" s="15">
        <f>'Formated Data'!$G1014-'Formated Data'!$E1014</f>
        <v>11.27</v>
      </c>
      <c r="AE1014" s="5" t="str" cm="1">
        <f t="array" ref="AE1014">_xlfn.IFS('Formated Data'!$Q1014="Central","Chris",'Formated Data'!$Q1014="East","Erin",'Formated Data'!$Q1014="South","Sam",'Formated Data'!$Q1014="West","William")</f>
        <v>Erin</v>
      </c>
    </row>
    <row r="1015" spans="1:31" ht="15.75" customHeight="1" x14ac:dyDescent="0.45">
      <c r="A1015" s="5">
        <v>2859</v>
      </c>
      <c r="B1015" s="5">
        <f>IF(COUNTIF($A$2:A1015, A1015) = 1, 1, 0)</f>
        <v>1</v>
      </c>
      <c r="C1015" s="5" t="s">
        <v>1817</v>
      </c>
      <c r="D1015" s="5" t="s">
        <v>10</v>
      </c>
      <c r="E1015" s="6">
        <v>0.03</v>
      </c>
      <c r="F1015" s="6" t="str">
        <f>IF(Table_1[[#This Row],[Discount]] &gt; 0, "After Discount", " No Discount")</f>
        <v>After Discount</v>
      </c>
      <c r="G1015" s="6">
        <v>142.86000000000001</v>
      </c>
      <c r="H1015" s="6">
        <v>19.989999999999998</v>
      </c>
      <c r="I1015" s="5" t="s">
        <v>9</v>
      </c>
      <c r="J1015" s="5" t="s">
        <v>39</v>
      </c>
      <c r="K1015" s="5" t="s">
        <v>24</v>
      </c>
      <c r="L1015" s="5" t="s">
        <v>23</v>
      </c>
      <c r="M1015" s="5" t="s">
        <v>5</v>
      </c>
      <c r="N1015" s="5" t="s">
        <v>1455</v>
      </c>
      <c r="O1015" s="6">
        <v>0.56000000000000005</v>
      </c>
      <c r="P1015" s="5" t="s">
        <v>3</v>
      </c>
      <c r="Q1015" s="5" t="s">
        <v>21</v>
      </c>
      <c r="R1015" s="5" t="s">
        <v>75</v>
      </c>
      <c r="S1015" s="5" t="s">
        <v>947</v>
      </c>
      <c r="T1015" s="5">
        <v>32601</v>
      </c>
      <c r="U1015" s="8">
        <v>42095</v>
      </c>
      <c r="V1015" s="29" t="str">
        <f>TEXT(Table_1[[#This Row],[Order Date]], "DDD")</f>
        <v>Wed</v>
      </c>
      <c r="W1015" s="8">
        <v>42097</v>
      </c>
      <c r="X1015" s="7">
        <f>Table_1[[#This Row],[Ship Date]]-Table_1[[#This Row],[Order Date]]</f>
        <v>2</v>
      </c>
      <c r="Y1015" s="15">
        <v>-8.3880999999999997</v>
      </c>
      <c r="Z1015" s="5">
        <v>23</v>
      </c>
      <c r="AA1015" s="15">
        <v>3292.02</v>
      </c>
      <c r="AB1015" s="5">
        <v>88281</v>
      </c>
      <c r="AC1015" s="5">
        <f>IF(COUNTIF($AB$2:AB1015, AB1015) = 1, 1, 0)</f>
        <v>1</v>
      </c>
      <c r="AD1015" s="15">
        <f>'Formated Data'!$G1015-'Formated Data'!$E1015</f>
        <v>142.83000000000001</v>
      </c>
      <c r="AE1015" s="5" t="str" cm="1">
        <f t="array" ref="AE1015">_xlfn.IFS('Formated Data'!$Q1015="Central","Chris",'Formated Data'!$Q1015="East","Erin",'Formated Data'!$Q1015="South","Sam",'Formated Data'!$Q1015="West","William")</f>
        <v>Sam</v>
      </c>
    </row>
    <row r="1016" spans="1:31" ht="15.75" customHeight="1" x14ac:dyDescent="0.45">
      <c r="A1016" s="5">
        <v>197</v>
      </c>
      <c r="B1016" s="5">
        <f>IF(COUNTIF($A$2:A1016, A1016) = 1, 1, 0)</f>
        <v>1</v>
      </c>
      <c r="C1016" s="5" t="s">
        <v>1816</v>
      </c>
      <c r="D1016" s="5" t="s">
        <v>123</v>
      </c>
      <c r="E1016" s="6">
        <v>0</v>
      </c>
      <c r="F1016" s="6" t="str">
        <f>IF(Table_1[[#This Row],[Discount]] &gt; 0, "After Discount", " No Discount")</f>
        <v xml:space="preserve"> No Discount</v>
      </c>
      <c r="G1016" s="6">
        <v>161.55000000000001</v>
      </c>
      <c r="H1016" s="6">
        <v>19.989999999999998</v>
      </c>
      <c r="I1016" s="5" t="s">
        <v>9</v>
      </c>
      <c r="J1016" s="5" t="s">
        <v>51</v>
      </c>
      <c r="K1016" s="5" t="s">
        <v>24</v>
      </c>
      <c r="L1016" s="5" t="s">
        <v>23</v>
      </c>
      <c r="M1016" s="5" t="s">
        <v>5</v>
      </c>
      <c r="N1016" s="5" t="s">
        <v>693</v>
      </c>
      <c r="O1016" s="6">
        <v>0.66</v>
      </c>
      <c r="P1016" s="5" t="s">
        <v>3</v>
      </c>
      <c r="Q1016" s="5" t="s">
        <v>70</v>
      </c>
      <c r="R1016" s="5" t="s">
        <v>379</v>
      </c>
      <c r="S1016" s="5" t="s">
        <v>1815</v>
      </c>
      <c r="T1016" s="5">
        <v>66212</v>
      </c>
      <c r="U1016" s="8">
        <v>42096</v>
      </c>
      <c r="V1016" s="29" t="str">
        <f>TEXT(Table_1[[#This Row],[Order Date]], "DDD")</f>
        <v>Thu</v>
      </c>
      <c r="W1016" s="8">
        <v>42098</v>
      </c>
      <c r="X1016" s="7">
        <f>Table_1[[#This Row],[Ship Date]]-Table_1[[#This Row],[Order Date]]</f>
        <v>2</v>
      </c>
      <c r="Y1016" s="15">
        <v>1167.1579999999999</v>
      </c>
      <c r="Z1016" s="5">
        <v>19</v>
      </c>
      <c r="AA1016" s="15">
        <v>3108.98</v>
      </c>
      <c r="AB1016" s="5">
        <v>88921</v>
      </c>
      <c r="AC1016" s="5">
        <f>IF(COUNTIF($AB$2:AB1016, AB1016) = 1, 1, 0)</f>
        <v>1</v>
      </c>
      <c r="AD1016" s="15">
        <f>'Formated Data'!$G1016-'Formated Data'!$E1016</f>
        <v>161.55000000000001</v>
      </c>
      <c r="AE1016" s="5" t="str" cm="1">
        <f t="array" ref="AE1016">_xlfn.IFS('Formated Data'!$Q1016="Central","Chris",'Formated Data'!$Q1016="East","Erin",'Formated Data'!$Q1016="South","Sam",'Formated Data'!$Q1016="West","William")</f>
        <v>Chris</v>
      </c>
    </row>
    <row r="1017" spans="1:31" ht="15.75" customHeight="1" x14ac:dyDescent="0.45">
      <c r="A1017" s="5">
        <v>198</v>
      </c>
      <c r="B1017" s="5">
        <f>IF(COUNTIF($A$2:A1017, A1017) = 1, 1, 0)</f>
        <v>1</v>
      </c>
      <c r="C1017" s="5" t="s">
        <v>1814</v>
      </c>
      <c r="D1017" s="5" t="s">
        <v>123</v>
      </c>
      <c r="E1017" s="6">
        <v>0</v>
      </c>
      <c r="F1017" s="6" t="str">
        <f>IF(Table_1[[#This Row],[Discount]] &gt; 0, "After Discount", " No Discount")</f>
        <v xml:space="preserve"> No Discount</v>
      </c>
      <c r="G1017" s="6">
        <v>161.55000000000001</v>
      </c>
      <c r="H1017" s="6">
        <v>19.989999999999998</v>
      </c>
      <c r="I1017" s="5" t="s">
        <v>9</v>
      </c>
      <c r="J1017" s="5" t="s">
        <v>51</v>
      </c>
      <c r="K1017" s="5" t="s">
        <v>24</v>
      </c>
      <c r="L1017" s="5" t="s">
        <v>23</v>
      </c>
      <c r="M1017" s="5" t="s">
        <v>5</v>
      </c>
      <c r="N1017" s="5" t="s">
        <v>693</v>
      </c>
      <c r="O1017" s="6">
        <v>0.66</v>
      </c>
      <c r="P1017" s="5" t="s">
        <v>3</v>
      </c>
      <c r="Q1017" s="5" t="s">
        <v>70</v>
      </c>
      <c r="R1017" s="5" t="s">
        <v>160</v>
      </c>
      <c r="S1017" s="5" t="s">
        <v>1813</v>
      </c>
      <c r="T1017" s="5">
        <v>48138</v>
      </c>
      <c r="U1017" s="8">
        <v>42096</v>
      </c>
      <c r="V1017" s="29" t="str">
        <f>TEXT(Table_1[[#This Row],[Order Date]], "DDD")</f>
        <v>Thu</v>
      </c>
      <c r="W1017" s="8">
        <v>42098</v>
      </c>
      <c r="X1017" s="7">
        <f>Table_1[[#This Row],[Ship Date]]-Table_1[[#This Row],[Order Date]]</f>
        <v>2</v>
      </c>
      <c r="Y1017" s="15">
        <v>1014.92</v>
      </c>
      <c r="Z1017" s="5">
        <v>77</v>
      </c>
      <c r="AA1017" s="15">
        <v>12599.55</v>
      </c>
      <c r="AB1017" s="5">
        <v>51072</v>
      </c>
      <c r="AC1017" s="5">
        <f>IF(COUNTIF($AB$2:AB1017, AB1017) = 1, 1, 0)</f>
        <v>1</v>
      </c>
      <c r="AD1017" s="15">
        <f>'Formated Data'!$G1017-'Formated Data'!$E1017</f>
        <v>161.55000000000001</v>
      </c>
      <c r="AE1017" s="5" t="str" cm="1">
        <f t="array" ref="AE1017">_xlfn.IFS('Formated Data'!$Q1017="Central","Chris",'Formated Data'!$Q1017="East","Erin",'Formated Data'!$Q1017="South","Sam",'Formated Data'!$Q1017="West","William")</f>
        <v>Chris</v>
      </c>
    </row>
    <row r="1018" spans="1:31" ht="15.75" customHeight="1" x14ac:dyDescent="0.45">
      <c r="A1018" s="5">
        <v>2667</v>
      </c>
      <c r="B1018" s="5">
        <f>IF(COUNTIF($A$2:A1018, A1018) = 1, 1, 0)</f>
        <v>1</v>
      </c>
      <c r="C1018" s="5" t="s">
        <v>1811</v>
      </c>
      <c r="D1018" s="5" t="s">
        <v>56</v>
      </c>
      <c r="E1018" s="6">
        <v>0.04</v>
      </c>
      <c r="F1018" s="6" t="str">
        <f>IF(Table_1[[#This Row],[Discount]] &gt; 0, "After Discount", " No Discount")</f>
        <v>After Discount</v>
      </c>
      <c r="G1018" s="6">
        <v>90.24</v>
      </c>
      <c r="H1018" s="6">
        <v>0.99</v>
      </c>
      <c r="I1018" s="5" t="s">
        <v>9</v>
      </c>
      <c r="J1018" s="5" t="s">
        <v>16</v>
      </c>
      <c r="K1018" s="5" t="s">
        <v>24</v>
      </c>
      <c r="L1018" s="5" t="s">
        <v>45</v>
      </c>
      <c r="M1018" s="5" t="s">
        <v>5</v>
      </c>
      <c r="N1018" s="5" t="s">
        <v>1812</v>
      </c>
      <c r="O1018" s="6">
        <v>0.56000000000000005</v>
      </c>
      <c r="P1018" s="5" t="s">
        <v>3</v>
      </c>
      <c r="Q1018" s="5" t="s">
        <v>2</v>
      </c>
      <c r="R1018" s="5" t="s">
        <v>13</v>
      </c>
      <c r="S1018" s="5" t="s">
        <v>1307</v>
      </c>
      <c r="T1018" s="5">
        <v>44107</v>
      </c>
      <c r="U1018" s="8">
        <v>42096</v>
      </c>
      <c r="V1018" s="29" t="str">
        <f>TEXT(Table_1[[#This Row],[Order Date]], "DDD")</f>
        <v>Thu</v>
      </c>
      <c r="W1018" s="8">
        <v>42098</v>
      </c>
      <c r="X1018" s="7">
        <f>Table_1[[#This Row],[Ship Date]]-Table_1[[#This Row],[Order Date]]</f>
        <v>2</v>
      </c>
      <c r="Y1018" s="15">
        <v>246.2748</v>
      </c>
      <c r="Z1018" s="5">
        <v>4</v>
      </c>
      <c r="AA1018" s="15">
        <v>356.92</v>
      </c>
      <c r="AB1018" s="5">
        <v>87831</v>
      </c>
      <c r="AC1018" s="5">
        <f>IF(COUNTIF($AB$2:AB1018, AB1018) = 1, 1, 0)</f>
        <v>1</v>
      </c>
      <c r="AD1018" s="15">
        <f>'Formated Data'!$G1018-'Formated Data'!$E1018</f>
        <v>90.199999999999989</v>
      </c>
      <c r="AE1018" s="5" t="str" cm="1">
        <f t="array" ref="AE1018">_xlfn.IFS('Formated Data'!$Q1018="Central","Chris",'Formated Data'!$Q1018="East","Erin",'Formated Data'!$Q1018="South","Sam",'Formated Data'!$Q1018="West","William")</f>
        <v>Erin</v>
      </c>
    </row>
    <row r="1019" spans="1:31" ht="15.75" customHeight="1" x14ac:dyDescent="0.45">
      <c r="A1019" s="5">
        <v>2667</v>
      </c>
      <c r="B1019" s="5">
        <f>IF(COUNTIF($A$2:A1019, A1019) = 1, 1, 0)</f>
        <v>0</v>
      </c>
      <c r="C1019" s="5" t="s">
        <v>1811</v>
      </c>
      <c r="D1019" s="5" t="s">
        <v>56</v>
      </c>
      <c r="E1019" s="6">
        <v>0.09</v>
      </c>
      <c r="F1019" s="6" t="str">
        <f>IF(Table_1[[#This Row],[Discount]] &gt; 0, "After Discount", " No Discount")</f>
        <v>After Discount</v>
      </c>
      <c r="G1019" s="6">
        <v>47.9</v>
      </c>
      <c r="H1019" s="6">
        <v>5.86</v>
      </c>
      <c r="I1019" s="5" t="s">
        <v>17</v>
      </c>
      <c r="J1019" s="5" t="s">
        <v>16</v>
      </c>
      <c r="K1019" s="5" t="s">
        <v>24</v>
      </c>
      <c r="L1019" s="5" t="s">
        <v>38</v>
      </c>
      <c r="M1019" s="5" t="s">
        <v>5</v>
      </c>
      <c r="N1019" s="5" t="s">
        <v>856</v>
      </c>
      <c r="O1019" s="6">
        <v>0.37</v>
      </c>
      <c r="P1019" s="5" t="s">
        <v>3</v>
      </c>
      <c r="Q1019" s="5" t="s">
        <v>2</v>
      </c>
      <c r="R1019" s="5" t="s">
        <v>13</v>
      </c>
      <c r="S1019" s="5" t="s">
        <v>1307</v>
      </c>
      <c r="T1019" s="5">
        <v>44107</v>
      </c>
      <c r="U1019" s="8">
        <v>42096</v>
      </c>
      <c r="V1019" s="29" t="str">
        <f>TEXT(Table_1[[#This Row],[Order Date]], "DDD")</f>
        <v>Thu</v>
      </c>
      <c r="W1019" s="8">
        <v>42098</v>
      </c>
      <c r="X1019" s="7">
        <f>Table_1[[#This Row],[Ship Date]]-Table_1[[#This Row],[Order Date]]</f>
        <v>2</v>
      </c>
      <c r="Y1019" s="15">
        <v>93.950400000000002</v>
      </c>
      <c r="Z1019" s="5">
        <v>3</v>
      </c>
      <c r="AA1019" s="15">
        <v>136.16</v>
      </c>
      <c r="AB1019" s="5">
        <v>87831</v>
      </c>
      <c r="AC1019" s="5">
        <f>IF(COUNTIF($AB$2:AB1019, AB1019) = 1, 1, 0)</f>
        <v>0</v>
      </c>
      <c r="AD1019" s="15">
        <f>'Formated Data'!$G1019-'Formated Data'!$E1019</f>
        <v>47.809999999999995</v>
      </c>
      <c r="AE1019" s="5" t="str" cm="1">
        <f t="array" ref="AE1019">_xlfn.IFS('Formated Data'!$Q1019="Central","Chris",'Formated Data'!$Q1019="East","Erin",'Formated Data'!$Q1019="South","Sam",'Formated Data'!$Q1019="West","William")</f>
        <v>Erin</v>
      </c>
    </row>
    <row r="1020" spans="1:31" ht="15.75" customHeight="1" x14ac:dyDescent="0.45">
      <c r="A1020" s="5">
        <v>228</v>
      </c>
      <c r="B1020" s="5">
        <f>IF(COUNTIF($A$2:A1020, A1020) = 1, 1, 0)</f>
        <v>1</v>
      </c>
      <c r="C1020" s="5" t="s">
        <v>1810</v>
      </c>
      <c r="D1020" s="5" t="s">
        <v>72</v>
      </c>
      <c r="E1020" s="6">
        <v>0.03</v>
      </c>
      <c r="F1020" s="6" t="str">
        <f>IF(Table_1[[#This Row],[Discount]] &gt; 0, "After Discount", " No Discount")</f>
        <v>After Discount</v>
      </c>
      <c r="G1020" s="6">
        <v>60.89</v>
      </c>
      <c r="H1020" s="6">
        <v>32.409999999999997</v>
      </c>
      <c r="I1020" s="5" t="s">
        <v>119</v>
      </c>
      <c r="J1020" s="5" t="s">
        <v>51</v>
      </c>
      <c r="K1020" s="5" t="s">
        <v>29</v>
      </c>
      <c r="L1020" s="5" t="s">
        <v>153</v>
      </c>
      <c r="M1020" s="5" t="s">
        <v>152</v>
      </c>
      <c r="N1020" s="5" t="s">
        <v>1809</v>
      </c>
      <c r="O1020" s="6">
        <v>0.56000000000000005</v>
      </c>
      <c r="P1020" s="5" t="s">
        <v>3</v>
      </c>
      <c r="Q1020" s="5" t="s">
        <v>21</v>
      </c>
      <c r="R1020" s="5" t="s">
        <v>33</v>
      </c>
      <c r="S1020" s="5" t="s">
        <v>1808</v>
      </c>
      <c r="T1020" s="5">
        <v>28227</v>
      </c>
      <c r="U1020" s="8">
        <v>42096</v>
      </c>
      <c r="V1020" s="29" t="str">
        <f>TEXT(Table_1[[#This Row],[Order Date]], "DDD")</f>
        <v>Thu</v>
      </c>
      <c r="W1020" s="8">
        <v>42097</v>
      </c>
      <c r="X1020" s="7">
        <f>Table_1[[#This Row],[Ship Date]]-Table_1[[#This Row],[Order Date]]</f>
        <v>1</v>
      </c>
      <c r="Y1020" s="15">
        <v>36.353999999999999</v>
      </c>
      <c r="Z1020" s="5">
        <v>7</v>
      </c>
      <c r="AA1020" s="15">
        <v>450.49</v>
      </c>
      <c r="AB1020" s="5">
        <v>88527</v>
      </c>
      <c r="AC1020" s="5">
        <f>IF(COUNTIF($AB$2:AB1020, AB1020) = 1, 1, 0)</f>
        <v>1</v>
      </c>
      <c r="AD1020" s="15">
        <f>'Formated Data'!$G1020-'Formated Data'!$E1020</f>
        <v>60.86</v>
      </c>
      <c r="AE1020" s="5" t="str" cm="1">
        <f t="array" ref="AE1020">_xlfn.IFS('Formated Data'!$Q1020="Central","Chris",'Formated Data'!$Q1020="East","Erin",'Formated Data'!$Q1020="South","Sam",'Formated Data'!$Q1020="West","William")</f>
        <v>Sam</v>
      </c>
    </row>
    <row r="1021" spans="1:31" ht="15.75" customHeight="1" x14ac:dyDescent="0.45">
      <c r="A1021" s="5">
        <v>2957</v>
      </c>
      <c r="B1021" s="5">
        <f>IF(COUNTIF($A$2:A1021, A1021) = 1, 1, 0)</f>
        <v>1</v>
      </c>
      <c r="C1021" s="5" t="s">
        <v>1807</v>
      </c>
      <c r="D1021" s="5" t="s">
        <v>72</v>
      </c>
      <c r="E1021" s="6">
        <v>0.1</v>
      </c>
      <c r="F1021" s="6" t="str">
        <f>IF(Table_1[[#This Row],[Discount]] &gt; 0, "After Discount", " No Discount")</f>
        <v>After Discount</v>
      </c>
      <c r="G1021" s="6">
        <v>37.94</v>
      </c>
      <c r="H1021" s="6">
        <v>5.08</v>
      </c>
      <c r="I1021" s="5" t="s">
        <v>17</v>
      </c>
      <c r="J1021" s="5" t="s">
        <v>39</v>
      </c>
      <c r="K1021" s="5" t="s">
        <v>24</v>
      </c>
      <c r="L1021" s="5" t="s">
        <v>38</v>
      </c>
      <c r="M1021" s="5" t="s">
        <v>37</v>
      </c>
      <c r="N1021" s="5" t="s">
        <v>1128</v>
      </c>
      <c r="O1021" s="6">
        <v>0.38</v>
      </c>
      <c r="P1021" s="5" t="s">
        <v>3</v>
      </c>
      <c r="Q1021" s="5" t="s">
        <v>70</v>
      </c>
      <c r="R1021" s="5" t="s">
        <v>147</v>
      </c>
      <c r="S1021" s="5" t="s">
        <v>1806</v>
      </c>
      <c r="T1021" s="5">
        <v>53209</v>
      </c>
      <c r="U1021" s="8">
        <v>42096</v>
      </c>
      <c r="V1021" s="29" t="str">
        <f>TEXT(Table_1[[#This Row],[Order Date]], "DDD")</f>
        <v>Thu</v>
      </c>
      <c r="W1021" s="8">
        <v>42098</v>
      </c>
      <c r="X1021" s="7">
        <f>Table_1[[#This Row],[Ship Date]]-Table_1[[#This Row],[Order Date]]</f>
        <v>2</v>
      </c>
      <c r="Y1021" s="15">
        <v>95.054400000000001</v>
      </c>
      <c r="Z1021" s="5">
        <v>4</v>
      </c>
      <c r="AA1021" s="15">
        <v>137.76</v>
      </c>
      <c r="AB1021" s="5">
        <v>90264</v>
      </c>
      <c r="AC1021" s="5">
        <f>IF(COUNTIF($AB$2:AB1021, AB1021) = 1, 1, 0)</f>
        <v>1</v>
      </c>
      <c r="AD1021" s="15">
        <f>'Formated Data'!$G1021-'Formated Data'!$E1021</f>
        <v>37.839999999999996</v>
      </c>
      <c r="AE1021" s="5" t="str" cm="1">
        <f t="array" ref="AE1021">_xlfn.IFS('Formated Data'!$Q1021="Central","Chris",'Formated Data'!$Q1021="East","Erin",'Formated Data'!$Q1021="South","Sam",'Formated Data'!$Q1021="West","William")</f>
        <v>Chris</v>
      </c>
    </row>
    <row r="1022" spans="1:31" ht="15.75" customHeight="1" x14ac:dyDescent="0.45">
      <c r="A1022" s="5">
        <v>1112</v>
      </c>
      <c r="B1022" s="5">
        <f>IF(COUNTIF($A$2:A1022, A1022) = 1, 1, 0)</f>
        <v>1</v>
      </c>
      <c r="C1022" s="5" t="s">
        <v>1805</v>
      </c>
      <c r="D1022" s="5" t="s">
        <v>10</v>
      </c>
      <c r="E1022" s="6">
        <v>0.03</v>
      </c>
      <c r="F1022" s="6" t="str">
        <f>IF(Table_1[[#This Row],[Discount]] &gt; 0, "After Discount", " No Discount")</f>
        <v>After Discount</v>
      </c>
      <c r="G1022" s="6">
        <v>300.98</v>
      </c>
      <c r="H1022" s="6">
        <v>54.92</v>
      </c>
      <c r="I1022" s="5" t="s">
        <v>119</v>
      </c>
      <c r="J1022" s="5" t="s">
        <v>39</v>
      </c>
      <c r="K1022" s="5" t="s">
        <v>29</v>
      </c>
      <c r="L1022" s="5" t="s">
        <v>130</v>
      </c>
      <c r="M1022" s="5" t="s">
        <v>117</v>
      </c>
      <c r="N1022" s="5" t="s">
        <v>1730</v>
      </c>
      <c r="O1022" s="6">
        <v>0.55000000000000004</v>
      </c>
      <c r="P1022" s="5" t="s">
        <v>3</v>
      </c>
      <c r="Q1022" s="5" t="s">
        <v>48</v>
      </c>
      <c r="R1022" s="5" t="s">
        <v>54</v>
      </c>
      <c r="S1022" s="5" t="s">
        <v>1804</v>
      </c>
      <c r="T1022" s="5">
        <v>92399</v>
      </c>
      <c r="U1022" s="8">
        <v>42096</v>
      </c>
      <c r="V1022" s="29" t="str">
        <f>TEXT(Table_1[[#This Row],[Order Date]], "DDD")</f>
        <v>Thu</v>
      </c>
      <c r="W1022" s="8">
        <v>42098</v>
      </c>
      <c r="X1022" s="7">
        <f>Table_1[[#This Row],[Ship Date]]-Table_1[[#This Row],[Order Date]]</f>
        <v>2</v>
      </c>
      <c r="Y1022" s="15">
        <v>1272.5808</v>
      </c>
      <c r="Z1022" s="5">
        <v>12</v>
      </c>
      <c r="AA1022" s="15">
        <v>3527.82</v>
      </c>
      <c r="AB1022" s="5">
        <v>90832</v>
      </c>
      <c r="AC1022" s="5">
        <f>IF(COUNTIF($AB$2:AB1022, AB1022) = 1, 1, 0)</f>
        <v>1</v>
      </c>
      <c r="AD1022" s="15">
        <f>'Formated Data'!$G1022-'Formated Data'!$E1022</f>
        <v>300.95000000000005</v>
      </c>
      <c r="AE1022" s="5" t="str" cm="1">
        <f t="array" ref="AE1022">_xlfn.IFS('Formated Data'!$Q1022="Central","Chris",'Formated Data'!$Q1022="East","Erin",'Formated Data'!$Q1022="South","Sam",'Formated Data'!$Q1022="West","William")</f>
        <v>William</v>
      </c>
    </row>
    <row r="1023" spans="1:31" ht="15.75" customHeight="1" x14ac:dyDescent="0.45">
      <c r="A1023" s="5">
        <v>1112</v>
      </c>
      <c r="B1023" s="5">
        <f>IF(COUNTIF($A$2:A1023, A1023) = 1, 1, 0)</f>
        <v>0</v>
      </c>
      <c r="C1023" s="5" t="s">
        <v>1805</v>
      </c>
      <c r="D1023" s="5" t="s">
        <v>10</v>
      </c>
      <c r="E1023" s="6">
        <v>0.02</v>
      </c>
      <c r="F1023" s="6" t="str">
        <f>IF(Table_1[[#This Row],[Discount]] &gt; 0, "After Discount", " No Discount")</f>
        <v>After Discount</v>
      </c>
      <c r="G1023" s="6">
        <v>2550.14</v>
      </c>
      <c r="H1023" s="6">
        <v>29.7</v>
      </c>
      <c r="I1023" s="5" t="s">
        <v>119</v>
      </c>
      <c r="J1023" s="5" t="s">
        <v>39</v>
      </c>
      <c r="K1023" s="5" t="s">
        <v>7</v>
      </c>
      <c r="L1023" s="5" t="s">
        <v>118</v>
      </c>
      <c r="M1023" s="5" t="s">
        <v>152</v>
      </c>
      <c r="N1023" s="5" t="s">
        <v>1584</v>
      </c>
      <c r="O1023" s="6">
        <v>0.56999999999999995</v>
      </c>
      <c r="P1023" s="5" t="s">
        <v>3</v>
      </c>
      <c r="Q1023" s="5" t="s">
        <v>48</v>
      </c>
      <c r="R1023" s="5" t="s">
        <v>54</v>
      </c>
      <c r="S1023" s="5" t="s">
        <v>1804</v>
      </c>
      <c r="T1023" s="5">
        <v>92399</v>
      </c>
      <c r="U1023" s="8">
        <v>42096</v>
      </c>
      <c r="V1023" s="29" t="str">
        <f>TEXT(Table_1[[#This Row],[Order Date]], "DDD")</f>
        <v>Thu</v>
      </c>
      <c r="W1023" s="8">
        <v>42098</v>
      </c>
      <c r="X1023" s="7">
        <f>Table_1[[#This Row],[Ship Date]]-Table_1[[#This Row],[Order Date]]</f>
        <v>2</v>
      </c>
      <c r="Y1023" s="15">
        <v>-5390.7388920000003</v>
      </c>
      <c r="Z1023" s="5">
        <v>2</v>
      </c>
      <c r="AA1023" s="15">
        <v>4698.21</v>
      </c>
      <c r="AB1023" s="5">
        <v>90832</v>
      </c>
      <c r="AC1023" s="5">
        <f>IF(COUNTIF($AB$2:AB1023, AB1023) = 1, 1, 0)</f>
        <v>0</v>
      </c>
      <c r="AD1023" s="15">
        <f>'Formated Data'!$G1023-'Formated Data'!$E1023</f>
        <v>2550.12</v>
      </c>
      <c r="AE1023" s="5" t="str" cm="1">
        <f t="array" ref="AE1023">_xlfn.IFS('Formated Data'!$Q1023="Central","Chris",'Formated Data'!$Q1023="East","Erin",'Formated Data'!$Q1023="South","Sam",'Formated Data'!$Q1023="West","William")</f>
        <v>William</v>
      </c>
    </row>
    <row r="1024" spans="1:31" ht="15.75" customHeight="1" x14ac:dyDescent="0.45">
      <c r="A1024" s="5">
        <v>1777</v>
      </c>
      <c r="B1024" s="5">
        <f>IF(COUNTIF($A$2:A1024, A1024) = 1, 1, 0)</f>
        <v>0</v>
      </c>
      <c r="C1024" s="5" t="s">
        <v>1486</v>
      </c>
      <c r="D1024" s="5" t="s">
        <v>10</v>
      </c>
      <c r="E1024" s="6">
        <v>0.03</v>
      </c>
      <c r="F1024" s="6" t="str">
        <f>IF(Table_1[[#This Row],[Discount]] &gt; 0, "After Discount", " No Discount")</f>
        <v>After Discount</v>
      </c>
      <c r="G1024" s="6">
        <v>19.989999999999998</v>
      </c>
      <c r="H1024" s="6">
        <v>11.17</v>
      </c>
      <c r="I1024" s="5" t="s">
        <v>9</v>
      </c>
      <c r="J1024" s="5" t="s">
        <v>39</v>
      </c>
      <c r="K1024" s="5" t="s">
        <v>29</v>
      </c>
      <c r="L1024" s="5" t="s">
        <v>28</v>
      </c>
      <c r="M1024" s="5" t="s">
        <v>42</v>
      </c>
      <c r="N1024" s="5" t="s">
        <v>1803</v>
      </c>
      <c r="O1024" s="6">
        <v>0.6</v>
      </c>
      <c r="P1024" s="5" t="s">
        <v>3</v>
      </c>
      <c r="Q1024" s="5" t="s">
        <v>70</v>
      </c>
      <c r="R1024" s="5" t="s">
        <v>172</v>
      </c>
      <c r="S1024" s="5" t="s">
        <v>1485</v>
      </c>
      <c r="T1024" s="5">
        <v>46383</v>
      </c>
      <c r="U1024" s="8">
        <v>42096</v>
      </c>
      <c r="V1024" s="29" t="str">
        <f>TEXT(Table_1[[#This Row],[Order Date]], "DDD")</f>
        <v>Thu</v>
      </c>
      <c r="W1024" s="8">
        <v>42097</v>
      </c>
      <c r="X1024" s="7">
        <f>Table_1[[#This Row],[Ship Date]]-Table_1[[#This Row],[Order Date]]</f>
        <v>1</v>
      </c>
      <c r="Y1024" s="15">
        <v>-20.8764</v>
      </c>
      <c r="Z1024" s="5">
        <v>12</v>
      </c>
      <c r="AA1024" s="15">
        <v>251.61</v>
      </c>
      <c r="AB1024" s="5">
        <v>89942</v>
      </c>
      <c r="AC1024" s="5">
        <f>IF(COUNTIF($AB$2:AB1024, AB1024) = 1, 1, 0)</f>
        <v>1</v>
      </c>
      <c r="AD1024" s="15">
        <f>'Formated Data'!$G1024-'Formated Data'!$E1024</f>
        <v>19.959999999999997</v>
      </c>
      <c r="AE1024" s="5" t="str" cm="1">
        <f t="array" ref="AE1024">_xlfn.IFS('Formated Data'!$Q1024="Central","Chris",'Formated Data'!$Q1024="East","Erin",'Formated Data'!$Q1024="South","Sam",'Formated Data'!$Q1024="West","William")</f>
        <v>Chris</v>
      </c>
    </row>
    <row r="1025" spans="1:31" ht="15.75" customHeight="1" x14ac:dyDescent="0.45">
      <c r="A1025" s="5">
        <v>2014</v>
      </c>
      <c r="B1025" s="5">
        <f>IF(COUNTIF($A$2:A1025, A1025) = 1, 1, 0)</f>
        <v>0</v>
      </c>
      <c r="C1025" s="5" t="s">
        <v>1802</v>
      </c>
      <c r="D1025" s="5" t="s">
        <v>123</v>
      </c>
      <c r="E1025" s="6">
        <v>0.06</v>
      </c>
      <c r="F1025" s="6" t="str">
        <f>IF(Table_1[[#This Row],[Discount]] &gt; 0, "After Discount", " No Discount")</f>
        <v>After Discount</v>
      </c>
      <c r="G1025" s="6">
        <v>6.48</v>
      </c>
      <c r="H1025" s="6">
        <v>7.49</v>
      </c>
      <c r="I1025" s="5" t="s">
        <v>9</v>
      </c>
      <c r="J1025" s="5" t="s">
        <v>16</v>
      </c>
      <c r="K1025" s="5" t="s">
        <v>24</v>
      </c>
      <c r="L1025" s="5" t="s">
        <v>38</v>
      </c>
      <c r="M1025" s="5" t="s">
        <v>5</v>
      </c>
      <c r="N1025" s="5" t="s">
        <v>1801</v>
      </c>
      <c r="O1025" s="6">
        <v>0.37</v>
      </c>
      <c r="P1025" s="5" t="s">
        <v>3</v>
      </c>
      <c r="Q1025" s="5" t="s">
        <v>70</v>
      </c>
      <c r="R1025" s="5" t="s">
        <v>126</v>
      </c>
      <c r="S1025" s="5" t="s">
        <v>1800</v>
      </c>
      <c r="T1025" s="5">
        <v>51503</v>
      </c>
      <c r="U1025" s="8">
        <v>42098</v>
      </c>
      <c r="V1025" s="29" t="str">
        <f>TEXT(Table_1[[#This Row],[Order Date]], "DDD")</f>
        <v>Sat</v>
      </c>
      <c r="W1025" s="8">
        <v>42098</v>
      </c>
      <c r="X1025" s="7">
        <f>Table_1[[#This Row],[Ship Date]]-Table_1[[#This Row],[Order Date]]</f>
        <v>0</v>
      </c>
      <c r="Y1025" s="15">
        <v>-191.49</v>
      </c>
      <c r="Z1025" s="5">
        <v>12</v>
      </c>
      <c r="AA1025" s="15">
        <v>74.930000000000007</v>
      </c>
      <c r="AB1025" s="5">
        <v>88368</v>
      </c>
      <c r="AC1025" s="5">
        <f>IF(COUNTIF($AB$2:AB1025, AB1025) = 1, 1, 0)</f>
        <v>1</v>
      </c>
      <c r="AD1025" s="15">
        <f>'Formated Data'!$G1025-'Formated Data'!$E1025</f>
        <v>6.4200000000000008</v>
      </c>
      <c r="AE1025" s="5" t="str" cm="1">
        <f t="array" ref="AE1025">_xlfn.IFS('Formated Data'!$Q1025="Central","Chris",'Formated Data'!$Q1025="East","Erin",'Formated Data'!$Q1025="South","Sam",'Formated Data'!$Q1025="West","William")</f>
        <v>Chris</v>
      </c>
    </row>
    <row r="1026" spans="1:31" ht="15.75" customHeight="1" x14ac:dyDescent="0.45">
      <c r="A1026" s="5">
        <v>911</v>
      </c>
      <c r="B1026" s="5">
        <f>IF(COUNTIF($A$2:A1026, A1026) = 1, 1, 0)</f>
        <v>0</v>
      </c>
      <c r="C1026" s="5" t="s">
        <v>1799</v>
      </c>
      <c r="D1026" s="5" t="s">
        <v>56</v>
      </c>
      <c r="E1026" s="6">
        <v>0.01</v>
      </c>
      <c r="F1026" s="6" t="str">
        <f>IF(Table_1[[#This Row],[Discount]] &gt; 0, "After Discount", " No Discount")</f>
        <v>After Discount</v>
      </c>
      <c r="G1026" s="6">
        <v>59.76</v>
      </c>
      <c r="H1026" s="6">
        <v>9.7100000000000009</v>
      </c>
      <c r="I1026" s="5" t="s">
        <v>9</v>
      </c>
      <c r="J1026" s="5" t="s">
        <v>39</v>
      </c>
      <c r="K1026" s="5" t="s">
        <v>24</v>
      </c>
      <c r="L1026" s="5" t="s">
        <v>23</v>
      </c>
      <c r="M1026" s="5" t="s">
        <v>5</v>
      </c>
      <c r="N1026" s="5" t="s">
        <v>312</v>
      </c>
      <c r="O1026" s="6">
        <v>0.56999999999999995</v>
      </c>
      <c r="P1026" s="5" t="s">
        <v>3</v>
      </c>
      <c r="Q1026" s="5" t="s">
        <v>2</v>
      </c>
      <c r="R1026" s="5" t="s">
        <v>434</v>
      </c>
      <c r="S1026" s="5" t="s">
        <v>1798</v>
      </c>
      <c r="T1026" s="5">
        <v>26003</v>
      </c>
      <c r="U1026" s="8">
        <v>42098</v>
      </c>
      <c r="V1026" s="29" t="str">
        <f>TEXT(Table_1[[#This Row],[Order Date]], "DDD")</f>
        <v>Sat</v>
      </c>
      <c r="W1026" s="8">
        <v>42100</v>
      </c>
      <c r="X1026" s="7">
        <f>Table_1[[#This Row],[Ship Date]]-Table_1[[#This Row],[Order Date]]</f>
        <v>2</v>
      </c>
      <c r="Y1026" s="15">
        <v>354.3288</v>
      </c>
      <c r="Z1026" s="5">
        <v>8</v>
      </c>
      <c r="AA1026" s="15">
        <v>513.52</v>
      </c>
      <c r="AB1026" s="5">
        <v>90186</v>
      </c>
      <c r="AC1026" s="5">
        <f>IF(COUNTIF($AB$2:AB1026, AB1026) = 1, 1, 0)</f>
        <v>1</v>
      </c>
      <c r="AD1026" s="15">
        <f>'Formated Data'!$G1026-'Formated Data'!$E1026</f>
        <v>59.75</v>
      </c>
      <c r="AE1026" s="5" t="str" cm="1">
        <f t="array" ref="AE1026">_xlfn.IFS('Formated Data'!$Q1026="Central","Chris",'Formated Data'!$Q1026="East","Erin",'Formated Data'!$Q1026="South","Sam",'Formated Data'!$Q1026="West","William")</f>
        <v>Erin</v>
      </c>
    </row>
    <row r="1027" spans="1:31" ht="15.75" customHeight="1" x14ac:dyDescent="0.45">
      <c r="A1027" s="5">
        <v>2685</v>
      </c>
      <c r="B1027" s="5">
        <f>IF(COUNTIF($A$2:A1027, A1027) = 1, 1, 0)</f>
        <v>1</v>
      </c>
      <c r="C1027" s="5" t="s">
        <v>1797</v>
      </c>
      <c r="D1027" s="5" t="s">
        <v>56</v>
      </c>
      <c r="E1027" s="6">
        <v>0</v>
      </c>
      <c r="F1027" s="6" t="str">
        <f>IF(Table_1[[#This Row],[Discount]] &gt; 0, "After Discount", " No Discount")</f>
        <v xml:space="preserve"> No Discount</v>
      </c>
      <c r="G1027" s="6">
        <v>7.38</v>
      </c>
      <c r="H1027" s="6">
        <v>11.51</v>
      </c>
      <c r="I1027" s="5" t="s">
        <v>9</v>
      </c>
      <c r="J1027" s="5" t="s">
        <v>51</v>
      </c>
      <c r="K1027" s="5" t="s">
        <v>24</v>
      </c>
      <c r="L1027" s="5" t="s">
        <v>106</v>
      </c>
      <c r="M1027" s="5" t="s">
        <v>5</v>
      </c>
      <c r="N1027" s="5" t="s">
        <v>1796</v>
      </c>
      <c r="O1027" s="6">
        <v>0.36</v>
      </c>
      <c r="P1027" s="5" t="s">
        <v>3</v>
      </c>
      <c r="Q1027" s="5" t="s">
        <v>2</v>
      </c>
      <c r="R1027" s="5" t="s">
        <v>1</v>
      </c>
      <c r="S1027" s="5" t="s">
        <v>1795</v>
      </c>
      <c r="T1027" s="5">
        <v>11803</v>
      </c>
      <c r="U1027" s="8">
        <v>42098</v>
      </c>
      <c r="V1027" s="29" t="str">
        <f>TEXT(Table_1[[#This Row],[Order Date]], "DDD")</f>
        <v>Sat</v>
      </c>
      <c r="W1027" s="8">
        <v>42099</v>
      </c>
      <c r="X1027" s="7">
        <f>Table_1[[#This Row],[Ship Date]]-Table_1[[#This Row],[Order Date]]</f>
        <v>1</v>
      </c>
      <c r="Y1027" s="15">
        <v>-66.171000000000006</v>
      </c>
      <c r="Z1027" s="5">
        <v>2</v>
      </c>
      <c r="AA1027" s="15">
        <v>17.64</v>
      </c>
      <c r="AB1027" s="5">
        <v>89147</v>
      </c>
      <c r="AC1027" s="5">
        <f>IF(COUNTIF($AB$2:AB1027, AB1027) = 1, 1, 0)</f>
        <v>1</v>
      </c>
      <c r="AD1027" s="15">
        <f>'Formated Data'!$G1027-'Formated Data'!$E1027</f>
        <v>7.38</v>
      </c>
      <c r="AE1027" s="5" t="str" cm="1">
        <f t="array" ref="AE1027">_xlfn.IFS('Formated Data'!$Q1027="Central","Chris",'Formated Data'!$Q1027="East","Erin",'Formated Data'!$Q1027="South","Sam",'Formated Data'!$Q1027="West","William")</f>
        <v>Erin</v>
      </c>
    </row>
    <row r="1028" spans="1:31" ht="15.75" customHeight="1" x14ac:dyDescent="0.45">
      <c r="A1028" s="5">
        <v>321</v>
      </c>
      <c r="B1028" s="5">
        <f>IF(COUNTIF($A$2:A1028, A1028) = 1, 1, 0)</f>
        <v>1</v>
      </c>
      <c r="C1028" s="5" t="s">
        <v>1794</v>
      </c>
      <c r="D1028" s="5" t="s">
        <v>30</v>
      </c>
      <c r="E1028" s="6">
        <v>0.04</v>
      </c>
      <c r="F1028" s="6" t="str">
        <f>IF(Table_1[[#This Row],[Discount]] &gt; 0, "After Discount", " No Discount")</f>
        <v>After Discount</v>
      </c>
      <c r="G1028" s="6">
        <v>8.33</v>
      </c>
      <c r="H1028" s="6">
        <v>1.99</v>
      </c>
      <c r="I1028" s="5" t="s">
        <v>9</v>
      </c>
      <c r="J1028" s="5" t="s">
        <v>8</v>
      </c>
      <c r="K1028" s="5" t="s">
        <v>7</v>
      </c>
      <c r="L1028" s="5" t="s">
        <v>15</v>
      </c>
      <c r="M1028" s="5" t="s">
        <v>50</v>
      </c>
      <c r="N1028" s="5" t="s">
        <v>49</v>
      </c>
      <c r="O1028" s="6">
        <v>0.52</v>
      </c>
      <c r="P1028" s="5" t="s">
        <v>3</v>
      </c>
      <c r="Q1028" s="5" t="s">
        <v>2</v>
      </c>
      <c r="R1028" s="5" t="s">
        <v>81</v>
      </c>
      <c r="S1028" s="5" t="s">
        <v>1793</v>
      </c>
      <c r="T1028" s="5">
        <v>20854</v>
      </c>
      <c r="U1028" s="8">
        <v>42098</v>
      </c>
      <c r="V1028" s="29" t="str">
        <f>TEXT(Table_1[[#This Row],[Order Date]], "DDD")</f>
        <v>Sat</v>
      </c>
      <c r="W1028" s="8">
        <v>42103</v>
      </c>
      <c r="X1028" s="7">
        <f>Table_1[[#This Row],[Ship Date]]-Table_1[[#This Row],[Order Date]]</f>
        <v>5</v>
      </c>
      <c r="Y1028" s="15">
        <v>9.9268000000000001</v>
      </c>
      <c r="Z1028" s="5">
        <v>11</v>
      </c>
      <c r="AA1028" s="15">
        <v>89.76</v>
      </c>
      <c r="AB1028" s="5">
        <v>91057</v>
      </c>
      <c r="AC1028" s="5">
        <f>IF(COUNTIF($AB$2:AB1028, AB1028) = 1, 1, 0)</f>
        <v>1</v>
      </c>
      <c r="AD1028" s="15">
        <f>'Formated Data'!$G1028-'Formated Data'!$E1028</f>
        <v>8.2900000000000009</v>
      </c>
      <c r="AE1028" s="5" t="str" cm="1">
        <f t="array" ref="AE1028">_xlfn.IFS('Formated Data'!$Q1028="Central","Chris",'Formated Data'!$Q1028="East","Erin",'Formated Data'!$Q1028="South","Sam",'Formated Data'!$Q1028="West","William")</f>
        <v>Erin</v>
      </c>
    </row>
    <row r="1029" spans="1:31" ht="15.75" customHeight="1" x14ac:dyDescent="0.45">
      <c r="A1029" s="5">
        <v>975</v>
      </c>
      <c r="B1029" s="5">
        <f>IF(COUNTIF($A$2:A1029, A1029) = 1, 1, 0)</f>
        <v>1</v>
      </c>
      <c r="C1029" s="5" t="s">
        <v>1792</v>
      </c>
      <c r="D1029" s="5" t="s">
        <v>30</v>
      </c>
      <c r="E1029" s="6">
        <v>0.1</v>
      </c>
      <c r="F1029" s="6" t="str">
        <f>IF(Table_1[[#This Row],[Discount]] &gt; 0, "After Discount", " No Discount")</f>
        <v>After Discount</v>
      </c>
      <c r="G1029" s="6">
        <v>2.2200000000000002</v>
      </c>
      <c r="H1029" s="6">
        <v>5</v>
      </c>
      <c r="I1029" s="5" t="s">
        <v>9</v>
      </c>
      <c r="J1029" s="5" t="s">
        <v>39</v>
      </c>
      <c r="K1029" s="5" t="s">
        <v>24</v>
      </c>
      <c r="L1029" s="5" t="s">
        <v>45</v>
      </c>
      <c r="M1029" s="5" t="s">
        <v>5</v>
      </c>
      <c r="N1029" s="5" t="s">
        <v>1791</v>
      </c>
      <c r="O1029" s="6">
        <v>0.55000000000000004</v>
      </c>
      <c r="P1029" s="5" t="s">
        <v>3</v>
      </c>
      <c r="Q1029" s="5" t="s">
        <v>2</v>
      </c>
      <c r="R1029" s="5" t="s">
        <v>240</v>
      </c>
      <c r="S1029" s="5" t="s">
        <v>239</v>
      </c>
      <c r="T1029" s="5">
        <v>2108</v>
      </c>
      <c r="U1029" s="8">
        <v>42098</v>
      </c>
      <c r="V1029" s="29" t="str">
        <f>TEXT(Table_1[[#This Row],[Order Date]], "DDD")</f>
        <v>Sat</v>
      </c>
      <c r="W1029" s="8">
        <v>42103</v>
      </c>
      <c r="X1029" s="7">
        <f>Table_1[[#This Row],[Ship Date]]-Table_1[[#This Row],[Order Date]]</f>
        <v>5</v>
      </c>
      <c r="Y1029" s="15">
        <v>-21.319199999999999</v>
      </c>
      <c r="Z1029" s="5">
        <v>3</v>
      </c>
      <c r="AA1029" s="15">
        <v>8.8000000000000007</v>
      </c>
      <c r="AB1029" s="5">
        <v>87260</v>
      </c>
      <c r="AC1029" s="5">
        <f>IF(COUNTIF($AB$2:AB1029, AB1029) = 1, 1, 0)</f>
        <v>1</v>
      </c>
      <c r="AD1029" s="15">
        <f>'Formated Data'!$G1029-'Formated Data'!$E1029</f>
        <v>2.12</v>
      </c>
      <c r="AE1029" s="5" t="str" cm="1">
        <f t="array" ref="AE1029">_xlfn.IFS('Formated Data'!$Q1029="Central","Chris",'Formated Data'!$Q1029="East","Erin",'Formated Data'!$Q1029="South","Sam",'Formated Data'!$Q1029="West","William")</f>
        <v>Erin</v>
      </c>
    </row>
    <row r="1030" spans="1:31" ht="15.75" customHeight="1" x14ac:dyDescent="0.45">
      <c r="A1030" s="5">
        <v>1918</v>
      </c>
      <c r="B1030" s="5">
        <f>IF(COUNTIF($A$2:A1030, A1030) = 1, 1, 0)</f>
        <v>1</v>
      </c>
      <c r="C1030" s="5" t="s">
        <v>1790</v>
      </c>
      <c r="D1030" s="5" t="s">
        <v>30</v>
      </c>
      <c r="E1030" s="6">
        <v>0.1</v>
      </c>
      <c r="F1030" s="6" t="str">
        <f>IF(Table_1[[#This Row],[Discount]] &gt; 0, "After Discount", " No Discount")</f>
        <v>After Discount</v>
      </c>
      <c r="G1030" s="6">
        <v>10.44</v>
      </c>
      <c r="H1030" s="6">
        <v>5.75</v>
      </c>
      <c r="I1030" s="5" t="s">
        <v>17</v>
      </c>
      <c r="J1030" s="5" t="s">
        <v>16</v>
      </c>
      <c r="K1030" s="5" t="s">
        <v>24</v>
      </c>
      <c r="L1030" s="5" t="s">
        <v>106</v>
      </c>
      <c r="M1030" s="5" t="s">
        <v>5</v>
      </c>
      <c r="N1030" s="5" t="s">
        <v>1789</v>
      </c>
      <c r="O1030" s="6">
        <v>0.39</v>
      </c>
      <c r="P1030" s="5" t="s">
        <v>3</v>
      </c>
      <c r="Q1030" s="5" t="s">
        <v>21</v>
      </c>
      <c r="R1030" s="5" t="s">
        <v>206</v>
      </c>
      <c r="S1030" s="5" t="s">
        <v>1788</v>
      </c>
      <c r="T1030" s="5">
        <v>72450</v>
      </c>
      <c r="U1030" s="8">
        <v>42098</v>
      </c>
      <c r="V1030" s="29" t="str">
        <f>TEXT(Table_1[[#This Row],[Order Date]], "DDD")</f>
        <v>Sat</v>
      </c>
      <c r="W1030" s="8">
        <v>42105</v>
      </c>
      <c r="X1030" s="7">
        <f>Table_1[[#This Row],[Ship Date]]-Table_1[[#This Row],[Order Date]]</f>
        <v>7</v>
      </c>
      <c r="Y1030" s="15">
        <v>125.724</v>
      </c>
      <c r="Z1030" s="5">
        <v>17</v>
      </c>
      <c r="AA1030" s="15">
        <v>168.04</v>
      </c>
      <c r="AB1030" s="5">
        <v>85898</v>
      </c>
      <c r="AC1030" s="5">
        <f>IF(COUNTIF($AB$2:AB1030, AB1030) = 1, 1, 0)</f>
        <v>1</v>
      </c>
      <c r="AD1030" s="15">
        <f>'Formated Data'!$G1030-'Formated Data'!$E1030</f>
        <v>10.34</v>
      </c>
      <c r="AE1030" s="5" t="str" cm="1">
        <f t="array" ref="AE1030">_xlfn.IFS('Formated Data'!$Q1030="Central","Chris",'Formated Data'!$Q1030="East","Erin",'Formated Data'!$Q1030="South","Sam",'Formated Data'!$Q1030="West","William")</f>
        <v>Sam</v>
      </c>
    </row>
    <row r="1031" spans="1:31" ht="15.75" customHeight="1" x14ac:dyDescent="0.45">
      <c r="A1031" s="5">
        <v>2548</v>
      </c>
      <c r="B1031" s="5">
        <f>IF(COUNTIF($A$2:A1031, A1031) = 1, 1, 0)</f>
        <v>1</v>
      </c>
      <c r="C1031" s="5" t="s">
        <v>664</v>
      </c>
      <c r="D1031" s="5" t="s">
        <v>30</v>
      </c>
      <c r="E1031" s="6">
        <v>0</v>
      </c>
      <c r="F1031" s="6" t="str">
        <f>IF(Table_1[[#This Row],[Discount]] &gt; 0, "After Discount", " No Discount")</f>
        <v xml:space="preserve"> No Discount</v>
      </c>
      <c r="G1031" s="6">
        <v>35.99</v>
      </c>
      <c r="H1031" s="6">
        <v>0.99</v>
      </c>
      <c r="I1031" s="5" t="s">
        <v>9</v>
      </c>
      <c r="J1031" s="5" t="s">
        <v>51</v>
      </c>
      <c r="K1031" s="5" t="s">
        <v>7</v>
      </c>
      <c r="L1031" s="5" t="s">
        <v>6</v>
      </c>
      <c r="M1031" s="5" t="s">
        <v>50</v>
      </c>
      <c r="N1031" s="5" t="s">
        <v>941</v>
      </c>
      <c r="O1031" s="6">
        <v>0.35</v>
      </c>
      <c r="P1031" s="5" t="s">
        <v>3</v>
      </c>
      <c r="Q1031" s="5" t="s">
        <v>48</v>
      </c>
      <c r="R1031" s="5" t="s">
        <v>54</v>
      </c>
      <c r="S1031" s="5" t="s">
        <v>62</v>
      </c>
      <c r="T1031" s="5">
        <v>90068</v>
      </c>
      <c r="U1031" s="8">
        <v>42098</v>
      </c>
      <c r="V1031" s="29" t="str">
        <f>TEXT(Table_1[[#This Row],[Order Date]], "DDD")</f>
        <v>Sat</v>
      </c>
      <c r="W1031" s="8">
        <v>42105</v>
      </c>
      <c r="X1031" s="7">
        <f>Table_1[[#This Row],[Ship Date]]-Table_1[[#This Row],[Order Date]]</f>
        <v>7</v>
      </c>
      <c r="Y1031" s="15">
        <v>840.05100000000004</v>
      </c>
      <c r="Z1031" s="5">
        <v>46</v>
      </c>
      <c r="AA1031" s="15">
        <v>1477.57</v>
      </c>
      <c r="AB1031" s="5">
        <v>46436</v>
      </c>
      <c r="AC1031" s="5">
        <f>IF(COUNTIF($AB$2:AB1031, AB1031) = 1, 1, 0)</f>
        <v>1</v>
      </c>
      <c r="AD1031" s="15">
        <f>'Formated Data'!$G1031-'Formated Data'!$E1031</f>
        <v>35.99</v>
      </c>
      <c r="AE1031" s="5" t="str" cm="1">
        <f t="array" ref="AE1031">_xlfn.IFS('Formated Data'!$Q1031="Central","Chris",'Formated Data'!$Q1031="East","Erin",'Formated Data'!$Q1031="South","Sam",'Formated Data'!$Q1031="West","William")</f>
        <v>William</v>
      </c>
    </row>
    <row r="1032" spans="1:31" ht="15.75" customHeight="1" x14ac:dyDescent="0.45">
      <c r="A1032" s="5">
        <v>2551</v>
      </c>
      <c r="B1032" s="5">
        <f>IF(COUNTIF($A$2:A1032, A1032) = 1, 1, 0)</f>
        <v>1</v>
      </c>
      <c r="C1032" s="5" t="s">
        <v>1787</v>
      </c>
      <c r="D1032" s="5" t="s">
        <v>30</v>
      </c>
      <c r="E1032" s="6">
        <v>0</v>
      </c>
      <c r="F1032" s="6" t="str">
        <f>IF(Table_1[[#This Row],[Discount]] &gt; 0, "After Discount", " No Discount")</f>
        <v xml:space="preserve"> No Discount</v>
      </c>
      <c r="G1032" s="6">
        <v>35.99</v>
      </c>
      <c r="H1032" s="6">
        <v>0.99</v>
      </c>
      <c r="I1032" s="5" t="s">
        <v>9</v>
      </c>
      <c r="J1032" s="5" t="s">
        <v>51</v>
      </c>
      <c r="K1032" s="5" t="s">
        <v>7</v>
      </c>
      <c r="L1032" s="5" t="s">
        <v>6</v>
      </c>
      <c r="M1032" s="5" t="s">
        <v>50</v>
      </c>
      <c r="N1032" s="5" t="s">
        <v>941</v>
      </c>
      <c r="O1032" s="6">
        <v>0.35</v>
      </c>
      <c r="P1032" s="5" t="s">
        <v>3</v>
      </c>
      <c r="Q1032" s="5" t="s">
        <v>2</v>
      </c>
      <c r="R1032" s="5" t="s">
        <v>247</v>
      </c>
      <c r="S1032" s="5" t="s">
        <v>1786</v>
      </c>
      <c r="T1032" s="5">
        <v>17403</v>
      </c>
      <c r="U1032" s="8">
        <v>42098</v>
      </c>
      <c r="V1032" s="29" t="str">
        <f>TEXT(Table_1[[#This Row],[Order Date]], "DDD")</f>
        <v>Sat</v>
      </c>
      <c r="W1032" s="8">
        <v>42105</v>
      </c>
      <c r="X1032" s="7">
        <f>Table_1[[#This Row],[Ship Date]]-Table_1[[#This Row],[Order Date]]</f>
        <v>7</v>
      </c>
      <c r="Y1032" s="15">
        <v>265.96050000000002</v>
      </c>
      <c r="Z1032" s="5">
        <v>12</v>
      </c>
      <c r="AA1032" s="15">
        <v>385.45</v>
      </c>
      <c r="AB1032" s="5">
        <v>88656</v>
      </c>
      <c r="AC1032" s="5">
        <f>IF(COUNTIF($AB$2:AB1032, AB1032) = 1, 1, 0)</f>
        <v>1</v>
      </c>
      <c r="AD1032" s="15">
        <f>'Formated Data'!$G1032-'Formated Data'!$E1032</f>
        <v>35.99</v>
      </c>
      <c r="AE1032" s="5" t="str" cm="1">
        <f t="array" ref="AE1032">_xlfn.IFS('Formated Data'!$Q1032="Central","Chris",'Formated Data'!$Q1032="East","Erin",'Formated Data'!$Q1032="South","Sam",'Formated Data'!$Q1032="West","William")</f>
        <v>Erin</v>
      </c>
    </row>
    <row r="1033" spans="1:31" ht="15.75" customHeight="1" x14ac:dyDescent="0.45">
      <c r="A1033" s="5">
        <v>114</v>
      </c>
      <c r="B1033" s="5">
        <f>IF(COUNTIF($A$2:A1033, A1033) = 1, 1, 0)</f>
        <v>0</v>
      </c>
      <c r="C1033" s="5" t="s">
        <v>1785</v>
      </c>
      <c r="D1033" s="5" t="s">
        <v>72</v>
      </c>
      <c r="E1033" s="6">
        <v>0.01</v>
      </c>
      <c r="F1033" s="6" t="str">
        <f>IF(Table_1[[#This Row],[Discount]] &gt; 0, "After Discount", " No Discount")</f>
        <v>After Discount</v>
      </c>
      <c r="G1033" s="6">
        <v>4.91</v>
      </c>
      <c r="H1033" s="6">
        <v>0.5</v>
      </c>
      <c r="I1033" s="5" t="s">
        <v>9</v>
      </c>
      <c r="J1033" s="5" t="s">
        <v>16</v>
      </c>
      <c r="K1033" s="5" t="s">
        <v>24</v>
      </c>
      <c r="L1033" s="5" t="s">
        <v>144</v>
      </c>
      <c r="M1033" s="5" t="s">
        <v>5</v>
      </c>
      <c r="N1033" s="5" t="s">
        <v>1672</v>
      </c>
      <c r="O1033" s="6">
        <v>0.36</v>
      </c>
      <c r="P1033" s="5" t="s">
        <v>3</v>
      </c>
      <c r="Q1033" s="5" t="s">
        <v>48</v>
      </c>
      <c r="R1033" s="5" t="s">
        <v>47</v>
      </c>
      <c r="S1033" s="5" t="s">
        <v>1784</v>
      </c>
      <c r="T1033" s="5">
        <v>97035</v>
      </c>
      <c r="U1033" s="8">
        <v>42098</v>
      </c>
      <c r="V1033" s="29" t="str">
        <f>TEXT(Table_1[[#This Row],[Order Date]], "DDD")</f>
        <v>Sat</v>
      </c>
      <c r="W1033" s="8">
        <v>42100</v>
      </c>
      <c r="X1033" s="7">
        <f>Table_1[[#This Row],[Ship Date]]-Table_1[[#This Row],[Order Date]]</f>
        <v>2</v>
      </c>
      <c r="Y1033" s="15">
        <v>40.247700000000002</v>
      </c>
      <c r="Z1033" s="5">
        <v>12</v>
      </c>
      <c r="AA1033" s="15">
        <v>58.33</v>
      </c>
      <c r="AB1033" s="5">
        <v>89584</v>
      </c>
      <c r="AC1033" s="5">
        <f>IF(COUNTIF($AB$2:AB1033, AB1033) = 1, 1, 0)</f>
        <v>1</v>
      </c>
      <c r="AD1033" s="15">
        <f>'Formated Data'!$G1033-'Formated Data'!$E1033</f>
        <v>4.9000000000000004</v>
      </c>
      <c r="AE1033" s="5" t="str" cm="1">
        <f t="array" ref="AE1033">_xlfn.IFS('Formated Data'!$Q1033="Central","Chris",'Formated Data'!$Q1033="East","Erin",'Formated Data'!$Q1033="South","Sam",'Formated Data'!$Q1033="West","William")</f>
        <v>William</v>
      </c>
    </row>
    <row r="1034" spans="1:31" ht="15.75" customHeight="1" x14ac:dyDescent="0.45">
      <c r="A1034" s="5">
        <v>114</v>
      </c>
      <c r="B1034" s="5">
        <f>IF(COUNTIF($A$2:A1034, A1034) = 1, 1, 0)</f>
        <v>0</v>
      </c>
      <c r="C1034" s="5" t="s">
        <v>1785</v>
      </c>
      <c r="D1034" s="5" t="s">
        <v>72</v>
      </c>
      <c r="E1034" s="6">
        <v>0.09</v>
      </c>
      <c r="F1034" s="6" t="str">
        <f>IF(Table_1[[#This Row],[Discount]] &gt; 0, "After Discount", " No Discount")</f>
        <v>After Discount</v>
      </c>
      <c r="G1034" s="6">
        <v>4</v>
      </c>
      <c r="H1034" s="6">
        <v>1.3</v>
      </c>
      <c r="I1034" s="5" t="s">
        <v>17</v>
      </c>
      <c r="J1034" s="5" t="s">
        <v>16</v>
      </c>
      <c r="K1034" s="5" t="s">
        <v>24</v>
      </c>
      <c r="L1034" s="5" t="s">
        <v>38</v>
      </c>
      <c r="M1034" s="5" t="s">
        <v>37</v>
      </c>
      <c r="N1034" s="5" t="s">
        <v>1311</v>
      </c>
      <c r="O1034" s="6">
        <v>0.37</v>
      </c>
      <c r="P1034" s="5" t="s">
        <v>3</v>
      </c>
      <c r="Q1034" s="5" t="s">
        <v>48</v>
      </c>
      <c r="R1034" s="5" t="s">
        <v>47</v>
      </c>
      <c r="S1034" s="5" t="s">
        <v>1784</v>
      </c>
      <c r="T1034" s="5">
        <v>97035</v>
      </c>
      <c r="U1034" s="8">
        <v>42098</v>
      </c>
      <c r="V1034" s="29" t="str">
        <f>TEXT(Table_1[[#This Row],[Order Date]], "DDD")</f>
        <v>Sat</v>
      </c>
      <c r="W1034" s="8">
        <v>42100</v>
      </c>
      <c r="X1034" s="7">
        <f>Table_1[[#This Row],[Ship Date]]-Table_1[[#This Row],[Order Date]]</f>
        <v>2</v>
      </c>
      <c r="Y1034" s="15">
        <v>14.0898</v>
      </c>
      <c r="Z1034" s="5">
        <v>5</v>
      </c>
      <c r="AA1034" s="15">
        <v>20.420000000000002</v>
      </c>
      <c r="AB1034" s="5">
        <v>89584</v>
      </c>
      <c r="AC1034" s="5">
        <f>IF(COUNTIF($AB$2:AB1034, AB1034) = 1, 1, 0)</f>
        <v>0</v>
      </c>
      <c r="AD1034" s="15">
        <f>'Formated Data'!$G1034-'Formated Data'!$E1034</f>
        <v>3.91</v>
      </c>
      <c r="AE1034" s="5" t="str" cm="1">
        <f t="array" ref="AE1034">_xlfn.IFS('Formated Data'!$Q1034="Central","Chris",'Formated Data'!$Q1034="East","Erin",'Formated Data'!$Q1034="South","Sam",'Formated Data'!$Q1034="West","William")</f>
        <v>William</v>
      </c>
    </row>
    <row r="1035" spans="1:31" ht="15.75" customHeight="1" x14ac:dyDescent="0.45">
      <c r="A1035" s="5">
        <v>117</v>
      </c>
      <c r="B1035" s="5">
        <f>IF(COUNTIF($A$2:A1035, A1035) = 1, 1, 0)</f>
        <v>0</v>
      </c>
      <c r="C1035" s="5" t="s">
        <v>1668</v>
      </c>
      <c r="D1035" s="5" t="s">
        <v>72</v>
      </c>
      <c r="E1035" s="6">
        <v>0.01</v>
      </c>
      <c r="F1035" s="6" t="str">
        <f>IF(Table_1[[#This Row],[Discount]] &gt; 0, "After Discount", " No Discount")</f>
        <v>After Discount</v>
      </c>
      <c r="G1035" s="6">
        <v>4.91</v>
      </c>
      <c r="H1035" s="6">
        <v>0.5</v>
      </c>
      <c r="I1035" s="5" t="s">
        <v>9</v>
      </c>
      <c r="J1035" s="5" t="s">
        <v>16</v>
      </c>
      <c r="K1035" s="5" t="s">
        <v>24</v>
      </c>
      <c r="L1035" s="5" t="s">
        <v>144</v>
      </c>
      <c r="M1035" s="5" t="s">
        <v>5</v>
      </c>
      <c r="N1035" s="5" t="s">
        <v>1672</v>
      </c>
      <c r="O1035" s="6">
        <v>0.36</v>
      </c>
      <c r="P1035" s="5" t="s">
        <v>3</v>
      </c>
      <c r="Q1035" s="5" t="s">
        <v>48</v>
      </c>
      <c r="R1035" s="5" t="s">
        <v>103</v>
      </c>
      <c r="S1035" s="5" t="s">
        <v>299</v>
      </c>
      <c r="T1035" s="5">
        <v>98103</v>
      </c>
      <c r="U1035" s="8">
        <v>42098</v>
      </c>
      <c r="V1035" s="29" t="str">
        <f>TEXT(Table_1[[#This Row],[Order Date]], "DDD")</f>
        <v>Sat</v>
      </c>
      <c r="W1035" s="8">
        <v>42100</v>
      </c>
      <c r="X1035" s="7">
        <f>Table_1[[#This Row],[Ship Date]]-Table_1[[#This Row],[Order Date]]</f>
        <v>2</v>
      </c>
      <c r="Y1035" s="15">
        <v>112.06</v>
      </c>
      <c r="Z1035" s="5">
        <v>47</v>
      </c>
      <c r="AA1035" s="15">
        <v>228.46</v>
      </c>
      <c r="AB1035" s="5">
        <v>13959</v>
      </c>
      <c r="AC1035" s="5">
        <f>IF(COUNTIF($AB$2:AB1035, AB1035) = 1, 1, 0)</f>
        <v>1</v>
      </c>
      <c r="AD1035" s="15">
        <f>'Formated Data'!$G1035-'Formated Data'!$E1035</f>
        <v>4.9000000000000004</v>
      </c>
      <c r="AE1035" s="5" t="str" cm="1">
        <f t="array" ref="AE1035">_xlfn.IFS('Formated Data'!$Q1035="Central","Chris",'Formated Data'!$Q1035="East","Erin",'Formated Data'!$Q1035="South","Sam",'Formated Data'!$Q1035="West","William")</f>
        <v>William</v>
      </c>
    </row>
    <row r="1036" spans="1:31" ht="15.75" customHeight="1" x14ac:dyDescent="0.45">
      <c r="A1036" s="5">
        <v>117</v>
      </c>
      <c r="B1036" s="5">
        <f>IF(COUNTIF($A$2:A1036, A1036) = 1, 1, 0)</f>
        <v>0</v>
      </c>
      <c r="C1036" s="5" t="s">
        <v>1668</v>
      </c>
      <c r="D1036" s="5" t="s">
        <v>72</v>
      </c>
      <c r="E1036" s="6">
        <v>0.09</v>
      </c>
      <c r="F1036" s="6" t="str">
        <f>IF(Table_1[[#This Row],[Discount]] &gt; 0, "After Discount", " No Discount")</f>
        <v>After Discount</v>
      </c>
      <c r="G1036" s="6">
        <v>4</v>
      </c>
      <c r="H1036" s="6">
        <v>1.3</v>
      </c>
      <c r="I1036" s="5" t="s">
        <v>17</v>
      </c>
      <c r="J1036" s="5" t="s">
        <v>16</v>
      </c>
      <c r="K1036" s="5" t="s">
        <v>24</v>
      </c>
      <c r="L1036" s="5" t="s">
        <v>38</v>
      </c>
      <c r="M1036" s="5" t="s">
        <v>37</v>
      </c>
      <c r="N1036" s="5" t="s">
        <v>1311</v>
      </c>
      <c r="O1036" s="6">
        <v>0.37</v>
      </c>
      <c r="P1036" s="5" t="s">
        <v>3</v>
      </c>
      <c r="Q1036" s="5" t="s">
        <v>48</v>
      </c>
      <c r="R1036" s="5" t="s">
        <v>103</v>
      </c>
      <c r="S1036" s="5" t="s">
        <v>299</v>
      </c>
      <c r="T1036" s="5">
        <v>98103</v>
      </c>
      <c r="U1036" s="8">
        <v>42098</v>
      </c>
      <c r="V1036" s="29" t="str">
        <f>TEXT(Table_1[[#This Row],[Order Date]], "DDD")</f>
        <v>Sat</v>
      </c>
      <c r="W1036" s="8">
        <v>42100</v>
      </c>
      <c r="X1036" s="7">
        <f>Table_1[[#This Row],[Ship Date]]-Table_1[[#This Row],[Order Date]]</f>
        <v>2</v>
      </c>
      <c r="Y1036" s="15">
        <v>16.79</v>
      </c>
      <c r="Z1036" s="5">
        <v>19</v>
      </c>
      <c r="AA1036" s="15">
        <v>77.61</v>
      </c>
      <c r="AB1036" s="5">
        <v>13959</v>
      </c>
      <c r="AC1036" s="5">
        <f>IF(COUNTIF($AB$2:AB1036, AB1036) = 1, 1, 0)</f>
        <v>0</v>
      </c>
      <c r="AD1036" s="15">
        <f>'Formated Data'!$G1036-'Formated Data'!$E1036</f>
        <v>3.91</v>
      </c>
      <c r="AE1036" s="5" t="str" cm="1">
        <f t="array" ref="AE1036">_xlfn.IFS('Formated Data'!$Q1036="Central","Chris",'Formated Data'!$Q1036="East","Erin",'Formated Data'!$Q1036="South","Sam",'Formated Data'!$Q1036="West","William")</f>
        <v>William</v>
      </c>
    </row>
    <row r="1037" spans="1:31" ht="15.75" customHeight="1" x14ac:dyDescent="0.45">
      <c r="A1037" s="5">
        <v>1590</v>
      </c>
      <c r="B1037" s="5">
        <f>IF(COUNTIF($A$2:A1037, A1037) = 1, 1, 0)</f>
        <v>1</v>
      </c>
      <c r="C1037" s="5" t="s">
        <v>1783</v>
      </c>
      <c r="D1037" s="5" t="s">
        <v>72</v>
      </c>
      <c r="E1037" s="6">
        <v>0.03</v>
      </c>
      <c r="F1037" s="6" t="str">
        <f>IF(Table_1[[#This Row],[Discount]] &gt; 0, "After Discount", " No Discount")</f>
        <v>After Discount</v>
      </c>
      <c r="G1037" s="6">
        <v>19.04</v>
      </c>
      <c r="H1037" s="6">
        <v>6.38</v>
      </c>
      <c r="I1037" s="5" t="s">
        <v>17</v>
      </c>
      <c r="J1037" s="5" t="s">
        <v>39</v>
      </c>
      <c r="K1037" s="5" t="s">
        <v>29</v>
      </c>
      <c r="L1037" s="5" t="s">
        <v>28</v>
      </c>
      <c r="M1037" s="5" t="s">
        <v>5</v>
      </c>
      <c r="N1037" s="5" t="s">
        <v>1782</v>
      </c>
      <c r="O1037" s="6">
        <v>0.56000000000000005</v>
      </c>
      <c r="P1037" s="5" t="s">
        <v>3</v>
      </c>
      <c r="Q1037" s="5" t="s">
        <v>2</v>
      </c>
      <c r="R1037" s="5" t="s">
        <v>13</v>
      </c>
      <c r="S1037" s="5" t="s">
        <v>1781</v>
      </c>
      <c r="T1037" s="5">
        <v>44094</v>
      </c>
      <c r="U1037" s="8">
        <v>42098</v>
      </c>
      <c r="V1037" s="29" t="str">
        <f>TEXT(Table_1[[#This Row],[Order Date]], "DDD")</f>
        <v>Sat</v>
      </c>
      <c r="W1037" s="8">
        <v>42098</v>
      </c>
      <c r="X1037" s="7">
        <f>Table_1[[#This Row],[Ship Date]]-Table_1[[#This Row],[Order Date]]</f>
        <v>0</v>
      </c>
      <c r="Y1037" s="15">
        <v>83.793599999999998</v>
      </c>
      <c r="Z1037" s="5">
        <v>7</v>
      </c>
      <c r="AA1037" s="15">
        <v>144.03</v>
      </c>
      <c r="AB1037" s="5">
        <v>86668</v>
      </c>
      <c r="AC1037" s="5">
        <f>IF(COUNTIF($AB$2:AB1037, AB1037) = 1, 1, 0)</f>
        <v>1</v>
      </c>
      <c r="AD1037" s="15">
        <f>'Formated Data'!$G1037-'Formated Data'!$E1037</f>
        <v>19.009999999999998</v>
      </c>
      <c r="AE1037" s="5" t="str" cm="1">
        <f t="array" ref="AE1037">_xlfn.IFS('Formated Data'!$Q1037="Central","Chris",'Formated Data'!$Q1037="East","Erin",'Formated Data'!$Q1037="South","Sam",'Formated Data'!$Q1037="West","William")</f>
        <v>Erin</v>
      </c>
    </row>
    <row r="1038" spans="1:31" ht="15.75" customHeight="1" x14ac:dyDescent="0.45">
      <c r="A1038" s="5">
        <v>1593</v>
      </c>
      <c r="B1038" s="5">
        <f>IF(COUNTIF($A$2:A1038, A1038) = 1, 1, 0)</f>
        <v>1</v>
      </c>
      <c r="C1038" s="5" t="s">
        <v>1780</v>
      </c>
      <c r="D1038" s="5" t="s">
        <v>72</v>
      </c>
      <c r="E1038" s="6">
        <v>0.02</v>
      </c>
      <c r="F1038" s="6" t="str">
        <f>IF(Table_1[[#This Row],[Discount]] &gt; 0, "After Discount", " No Discount")</f>
        <v>After Discount</v>
      </c>
      <c r="G1038" s="6">
        <v>5.53</v>
      </c>
      <c r="H1038" s="6">
        <v>6.98</v>
      </c>
      <c r="I1038" s="5" t="s">
        <v>9</v>
      </c>
      <c r="J1038" s="5" t="s">
        <v>39</v>
      </c>
      <c r="K1038" s="5" t="s">
        <v>24</v>
      </c>
      <c r="L1038" s="5" t="s">
        <v>106</v>
      </c>
      <c r="M1038" s="5" t="s">
        <v>5</v>
      </c>
      <c r="N1038" s="5" t="s">
        <v>1779</v>
      </c>
      <c r="O1038" s="6">
        <v>0.39</v>
      </c>
      <c r="P1038" s="5" t="s">
        <v>3</v>
      </c>
      <c r="Q1038" s="5" t="s">
        <v>70</v>
      </c>
      <c r="R1038" s="5" t="s">
        <v>273</v>
      </c>
      <c r="S1038" s="5" t="s">
        <v>1427</v>
      </c>
      <c r="T1038" s="5">
        <v>74006</v>
      </c>
      <c r="U1038" s="8">
        <v>42098</v>
      </c>
      <c r="V1038" s="29" t="str">
        <f>TEXT(Table_1[[#This Row],[Order Date]], "DDD")</f>
        <v>Sat</v>
      </c>
      <c r="W1038" s="8">
        <v>42100</v>
      </c>
      <c r="X1038" s="7">
        <f>Table_1[[#This Row],[Ship Date]]-Table_1[[#This Row],[Order Date]]</f>
        <v>2</v>
      </c>
      <c r="Y1038" s="15">
        <v>-77.823719999999994</v>
      </c>
      <c r="Z1038" s="5">
        <v>8</v>
      </c>
      <c r="AA1038" s="15">
        <v>48.81</v>
      </c>
      <c r="AB1038" s="5">
        <v>86668</v>
      </c>
      <c r="AC1038" s="5">
        <f>IF(COUNTIF($AB$2:AB1038, AB1038) = 1, 1, 0)</f>
        <v>0</v>
      </c>
      <c r="AD1038" s="15">
        <f>'Formated Data'!$G1038-'Formated Data'!$E1038</f>
        <v>5.5100000000000007</v>
      </c>
      <c r="AE1038" s="5" t="str" cm="1">
        <f t="array" ref="AE1038">_xlfn.IFS('Formated Data'!$Q1038="Central","Chris",'Formated Data'!$Q1038="East","Erin",'Formated Data'!$Q1038="South","Sam",'Formated Data'!$Q1038="West","William")</f>
        <v>Chris</v>
      </c>
    </row>
    <row r="1039" spans="1:31" ht="15.75" customHeight="1" x14ac:dyDescent="0.45">
      <c r="A1039" s="5">
        <v>2441</v>
      </c>
      <c r="B1039" s="5">
        <f>IF(COUNTIF($A$2:A1039, A1039) = 1, 1, 0)</f>
        <v>1</v>
      </c>
      <c r="C1039" s="5" t="s">
        <v>1778</v>
      </c>
      <c r="D1039" s="5" t="s">
        <v>72</v>
      </c>
      <c r="E1039" s="6">
        <v>0.02</v>
      </c>
      <c r="F1039" s="6" t="str">
        <f>IF(Table_1[[#This Row],[Discount]] &gt; 0, "After Discount", " No Discount")</f>
        <v>After Discount</v>
      </c>
      <c r="G1039" s="6">
        <v>63.94</v>
      </c>
      <c r="H1039" s="6">
        <v>14.48</v>
      </c>
      <c r="I1039" s="5" t="s">
        <v>9</v>
      </c>
      <c r="J1039" s="5" t="s">
        <v>8</v>
      </c>
      <c r="K1039" s="5" t="s">
        <v>29</v>
      </c>
      <c r="L1039" s="5" t="s">
        <v>28</v>
      </c>
      <c r="M1039" s="5" t="s">
        <v>5</v>
      </c>
      <c r="N1039" s="5" t="s">
        <v>27</v>
      </c>
      <c r="O1039" s="6">
        <v>0.46</v>
      </c>
      <c r="P1039" s="5" t="s">
        <v>3</v>
      </c>
      <c r="Q1039" s="5" t="s">
        <v>21</v>
      </c>
      <c r="R1039" s="5" t="s">
        <v>75</v>
      </c>
      <c r="S1039" s="5" t="s">
        <v>1777</v>
      </c>
      <c r="T1039" s="5">
        <v>32935</v>
      </c>
      <c r="U1039" s="8">
        <v>42098</v>
      </c>
      <c r="V1039" s="29" t="str">
        <f>TEXT(Table_1[[#This Row],[Order Date]], "DDD")</f>
        <v>Sat</v>
      </c>
      <c r="W1039" s="8">
        <v>42098</v>
      </c>
      <c r="X1039" s="7">
        <f>Table_1[[#This Row],[Ship Date]]-Table_1[[#This Row],[Order Date]]</f>
        <v>0</v>
      </c>
      <c r="Y1039" s="15">
        <v>-100.17</v>
      </c>
      <c r="Z1039" s="5">
        <v>11</v>
      </c>
      <c r="AA1039" s="15">
        <v>709.7</v>
      </c>
      <c r="AB1039" s="5">
        <v>89300</v>
      </c>
      <c r="AC1039" s="5">
        <f>IF(COUNTIF($AB$2:AB1039, AB1039) = 1, 1, 0)</f>
        <v>1</v>
      </c>
      <c r="AD1039" s="15">
        <f>'Formated Data'!$G1039-'Formated Data'!$E1039</f>
        <v>63.919999999999995</v>
      </c>
      <c r="AE1039" s="5" t="str" cm="1">
        <f t="array" ref="AE1039">_xlfn.IFS('Formated Data'!$Q1039="Central","Chris",'Formated Data'!$Q1039="East","Erin",'Formated Data'!$Q1039="South","Sam",'Formated Data'!$Q1039="West","William")</f>
        <v>Sam</v>
      </c>
    </row>
    <row r="1040" spans="1:31" ht="15.75" customHeight="1" x14ac:dyDescent="0.45">
      <c r="A1040" s="5">
        <v>2442</v>
      </c>
      <c r="B1040" s="5">
        <f>IF(COUNTIF($A$2:A1040, A1040) = 1, 1, 0)</f>
        <v>1</v>
      </c>
      <c r="C1040" s="5" t="s">
        <v>1776</v>
      </c>
      <c r="D1040" s="5" t="s">
        <v>72</v>
      </c>
      <c r="E1040" s="6">
        <v>0.01</v>
      </c>
      <c r="F1040" s="6" t="str">
        <f>IF(Table_1[[#This Row],[Discount]] &gt; 0, "After Discount", " No Discount")</f>
        <v>After Discount</v>
      </c>
      <c r="G1040" s="6">
        <v>5.0199999999999996</v>
      </c>
      <c r="H1040" s="6">
        <v>5.14</v>
      </c>
      <c r="I1040" s="5" t="s">
        <v>9</v>
      </c>
      <c r="J1040" s="5" t="s">
        <v>8</v>
      </c>
      <c r="K1040" s="5" t="s">
        <v>7</v>
      </c>
      <c r="L1040" s="5" t="s">
        <v>15</v>
      </c>
      <c r="M1040" s="5" t="s">
        <v>50</v>
      </c>
      <c r="N1040" s="5" t="s">
        <v>1775</v>
      </c>
      <c r="O1040" s="6">
        <v>0.79</v>
      </c>
      <c r="P1040" s="5" t="s">
        <v>3</v>
      </c>
      <c r="Q1040" s="5" t="s">
        <v>21</v>
      </c>
      <c r="R1040" s="5" t="s">
        <v>75</v>
      </c>
      <c r="S1040" s="5" t="s">
        <v>1774</v>
      </c>
      <c r="T1040" s="5">
        <v>32953</v>
      </c>
      <c r="U1040" s="8">
        <v>42098</v>
      </c>
      <c r="V1040" s="29" t="str">
        <f>TEXT(Table_1[[#This Row],[Order Date]], "DDD")</f>
        <v>Sat</v>
      </c>
      <c r="W1040" s="8">
        <v>42100</v>
      </c>
      <c r="X1040" s="7">
        <f>Table_1[[#This Row],[Ship Date]]-Table_1[[#This Row],[Order Date]]</f>
        <v>2</v>
      </c>
      <c r="Y1040" s="15">
        <v>-3.948</v>
      </c>
      <c r="Z1040" s="5">
        <v>5</v>
      </c>
      <c r="AA1040" s="15">
        <v>27.42</v>
      </c>
      <c r="AB1040" s="5">
        <v>89300</v>
      </c>
      <c r="AC1040" s="5">
        <f>IF(COUNTIF($AB$2:AB1040, AB1040) = 1, 1, 0)</f>
        <v>0</v>
      </c>
      <c r="AD1040" s="15">
        <f>'Formated Data'!$G1040-'Formated Data'!$E1040</f>
        <v>5.01</v>
      </c>
      <c r="AE1040" s="5" t="str" cm="1">
        <f t="array" ref="AE1040">_xlfn.IFS('Formated Data'!$Q1040="Central","Chris",'Formated Data'!$Q1040="East","Erin",'Formated Data'!$Q1040="South","Sam",'Formated Data'!$Q1040="West","William")</f>
        <v>Sam</v>
      </c>
    </row>
    <row r="1041" spans="1:31" ht="15.75" customHeight="1" x14ac:dyDescent="0.45">
      <c r="A1041" s="5">
        <v>3400</v>
      </c>
      <c r="B1041" s="5">
        <f>IF(COUNTIF($A$2:A1041, A1041) = 1, 1, 0)</f>
        <v>1</v>
      </c>
      <c r="C1041" s="5" t="s">
        <v>1773</v>
      </c>
      <c r="D1041" s="5" t="s">
        <v>72</v>
      </c>
      <c r="E1041" s="6">
        <v>0.1</v>
      </c>
      <c r="F1041" s="6" t="str">
        <f>IF(Table_1[[#This Row],[Discount]] &gt; 0, "After Discount", " No Discount")</f>
        <v>After Discount</v>
      </c>
      <c r="G1041" s="6">
        <v>9.3800000000000008</v>
      </c>
      <c r="H1041" s="6">
        <v>4.93</v>
      </c>
      <c r="I1041" s="5" t="s">
        <v>17</v>
      </c>
      <c r="J1041" s="5" t="s">
        <v>51</v>
      </c>
      <c r="K1041" s="5" t="s">
        <v>29</v>
      </c>
      <c r="L1041" s="5" t="s">
        <v>28</v>
      </c>
      <c r="M1041" s="5" t="s">
        <v>5</v>
      </c>
      <c r="N1041" s="5" t="s">
        <v>1772</v>
      </c>
      <c r="O1041" s="6">
        <v>0.56999999999999995</v>
      </c>
      <c r="P1041" s="5" t="s">
        <v>3</v>
      </c>
      <c r="Q1041" s="5" t="s">
        <v>2</v>
      </c>
      <c r="R1041" s="5" t="s">
        <v>434</v>
      </c>
      <c r="S1041" s="5" t="s">
        <v>1771</v>
      </c>
      <c r="T1041" s="5">
        <v>26554</v>
      </c>
      <c r="U1041" s="8">
        <v>42098</v>
      </c>
      <c r="V1041" s="29" t="str">
        <f>TEXT(Table_1[[#This Row],[Order Date]], "DDD")</f>
        <v>Sat</v>
      </c>
      <c r="W1041" s="8">
        <v>42098</v>
      </c>
      <c r="X1041" s="7">
        <f>Table_1[[#This Row],[Ship Date]]-Table_1[[#This Row],[Order Date]]</f>
        <v>0</v>
      </c>
      <c r="Y1041" s="15">
        <v>-24.7104</v>
      </c>
      <c r="Z1041" s="5">
        <v>15</v>
      </c>
      <c r="AA1041" s="15">
        <v>135.78</v>
      </c>
      <c r="AB1041" s="5">
        <v>87537</v>
      </c>
      <c r="AC1041" s="5">
        <f>IF(COUNTIF($AB$2:AB1041, AB1041) = 1, 1, 0)</f>
        <v>1</v>
      </c>
      <c r="AD1041" s="15">
        <f>'Formated Data'!$G1041-'Formated Data'!$E1041</f>
        <v>9.2800000000000011</v>
      </c>
      <c r="AE1041" s="5" t="str" cm="1">
        <f t="array" ref="AE1041">_xlfn.IFS('Formated Data'!$Q1041="Central","Chris",'Formated Data'!$Q1041="East","Erin",'Formated Data'!$Q1041="South","Sam",'Formated Data'!$Q1041="West","William")</f>
        <v>Erin</v>
      </c>
    </row>
    <row r="1042" spans="1:31" ht="15.75" customHeight="1" x14ac:dyDescent="0.45">
      <c r="A1042" s="5">
        <v>1733</v>
      </c>
      <c r="B1042" s="5">
        <f>IF(COUNTIF($A$2:A1042, A1042) = 1, 1, 0)</f>
        <v>1</v>
      </c>
      <c r="C1042" s="5" t="s">
        <v>114</v>
      </c>
      <c r="D1042" s="5" t="s">
        <v>10</v>
      </c>
      <c r="E1042" s="6">
        <v>0.02</v>
      </c>
      <c r="F1042" s="6" t="str">
        <f>IF(Table_1[[#This Row],[Discount]] &gt; 0, "After Discount", " No Discount")</f>
        <v>After Discount</v>
      </c>
      <c r="G1042" s="6">
        <v>60.98</v>
      </c>
      <c r="H1042" s="6">
        <v>49</v>
      </c>
      <c r="I1042" s="5" t="s">
        <v>9</v>
      </c>
      <c r="J1042" s="5" t="s">
        <v>51</v>
      </c>
      <c r="K1042" s="5" t="s">
        <v>24</v>
      </c>
      <c r="L1042" s="5" t="s">
        <v>45</v>
      </c>
      <c r="M1042" s="5" t="s">
        <v>42</v>
      </c>
      <c r="N1042" s="5" t="s">
        <v>1770</v>
      </c>
      <c r="O1042" s="6">
        <v>0.59</v>
      </c>
      <c r="P1042" s="5" t="s">
        <v>3</v>
      </c>
      <c r="Q1042" s="5" t="s">
        <v>2</v>
      </c>
      <c r="R1042" s="5" t="s">
        <v>104</v>
      </c>
      <c r="S1042" s="5" t="s">
        <v>103</v>
      </c>
      <c r="T1042" s="5">
        <v>20012</v>
      </c>
      <c r="U1042" s="8">
        <v>42098</v>
      </c>
      <c r="V1042" s="29" t="str">
        <f>TEXT(Table_1[[#This Row],[Order Date]], "DDD")</f>
        <v>Sat</v>
      </c>
      <c r="W1042" s="8">
        <v>42100</v>
      </c>
      <c r="X1042" s="7">
        <f>Table_1[[#This Row],[Ship Date]]-Table_1[[#This Row],[Order Date]]</f>
        <v>2</v>
      </c>
      <c r="Y1042" s="15">
        <v>-662.52</v>
      </c>
      <c r="Z1042" s="5">
        <v>34</v>
      </c>
      <c r="AA1042" s="15">
        <v>2119.54</v>
      </c>
      <c r="AB1042" s="5">
        <v>3841</v>
      </c>
      <c r="AC1042" s="5">
        <f>IF(COUNTIF($AB$2:AB1042, AB1042) = 1, 1, 0)</f>
        <v>1</v>
      </c>
      <c r="AD1042" s="15">
        <f>'Formated Data'!$G1042-'Formated Data'!$E1042</f>
        <v>60.959999999999994</v>
      </c>
      <c r="AE1042" s="5" t="str" cm="1">
        <f t="array" ref="AE1042">_xlfn.IFS('Formated Data'!$Q1042="Central","Chris",'Formated Data'!$Q1042="East","Erin",'Formated Data'!$Q1042="South","Sam",'Formated Data'!$Q1042="West","William")</f>
        <v>Erin</v>
      </c>
    </row>
    <row r="1043" spans="1:31" ht="15.75" customHeight="1" x14ac:dyDescent="0.45">
      <c r="A1043" s="5">
        <v>1733</v>
      </c>
      <c r="B1043" s="5">
        <f>IF(COUNTIF($A$2:A1043, A1043) = 1, 1, 0)</f>
        <v>0</v>
      </c>
      <c r="C1043" s="5" t="s">
        <v>114</v>
      </c>
      <c r="D1043" s="5" t="s">
        <v>10</v>
      </c>
      <c r="E1043" s="6">
        <v>0.02</v>
      </c>
      <c r="F1043" s="6" t="str">
        <f>IF(Table_1[[#This Row],[Discount]] &gt; 0, "After Discount", " No Discount")</f>
        <v>After Discount</v>
      </c>
      <c r="G1043" s="6">
        <v>1270.99</v>
      </c>
      <c r="H1043" s="6">
        <v>19.989999999999998</v>
      </c>
      <c r="I1043" s="5" t="s">
        <v>9</v>
      </c>
      <c r="J1043" s="5" t="s">
        <v>51</v>
      </c>
      <c r="K1043" s="5" t="s">
        <v>24</v>
      </c>
      <c r="L1043" s="5" t="s">
        <v>106</v>
      </c>
      <c r="M1043" s="5" t="s">
        <v>5</v>
      </c>
      <c r="N1043" s="5" t="s">
        <v>595</v>
      </c>
      <c r="O1043" s="6">
        <v>0.35</v>
      </c>
      <c r="P1043" s="5" t="s">
        <v>3</v>
      </c>
      <c r="Q1043" s="5" t="s">
        <v>2</v>
      </c>
      <c r="R1043" s="5" t="s">
        <v>104</v>
      </c>
      <c r="S1043" s="5" t="s">
        <v>103</v>
      </c>
      <c r="T1043" s="5">
        <v>20012</v>
      </c>
      <c r="U1043" s="8">
        <v>42098</v>
      </c>
      <c r="V1043" s="29" t="str">
        <f>TEXT(Table_1[[#This Row],[Order Date]], "DDD")</f>
        <v>Sat</v>
      </c>
      <c r="W1043" s="8">
        <v>42100</v>
      </c>
      <c r="X1043" s="7">
        <f>Table_1[[#This Row],[Ship Date]]-Table_1[[#This Row],[Order Date]]</f>
        <v>2</v>
      </c>
      <c r="Y1043" s="15">
        <v>9228.2255999999998</v>
      </c>
      <c r="Z1043" s="5">
        <v>36</v>
      </c>
      <c r="AA1043" s="15">
        <v>45737.33</v>
      </c>
      <c r="AB1043" s="5">
        <v>3841</v>
      </c>
      <c r="AC1043" s="5">
        <f>IF(COUNTIF($AB$2:AB1043, AB1043) = 1, 1, 0)</f>
        <v>0</v>
      </c>
      <c r="AD1043" s="15">
        <f>'Formated Data'!$G1043-'Formated Data'!$E1043</f>
        <v>1270.97</v>
      </c>
      <c r="AE1043" s="5" t="str" cm="1">
        <f t="array" ref="AE1043">_xlfn.IFS('Formated Data'!$Q1043="Central","Chris",'Formated Data'!$Q1043="East","Erin",'Formated Data'!$Q1043="South","Sam",'Formated Data'!$Q1043="West","William")</f>
        <v>Erin</v>
      </c>
    </row>
    <row r="1044" spans="1:31" ht="15.75" customHeight="1" x14ac:dyDescent="0.45">
      <c r="A1044" s="5">
        <v>1734</v>
      </c>
      <c r="B1044" s="5">
        <f>IF(COUNTIF($A$2:A1044, A1044) = 1, 1, 0)</f>
        <v>1</v>
      </c>
      <c r="C1044" s="5" t="s">
        <v>1769</v>
      </c>
      <c r="D1044" s="5" t="s">
        <v>10</v>
      </c>
      <c r="E1044" s="6">
        <v>0.02</v>
      </c>
      <c r="F1044" s="6" t="str">
        <f>IF(Table_1[[#This Row],[Discount]] &gt; 0, "After Discount", " No Discount")</f>
        <v>After Discount</v>
      </c>
      <c r="G1044" s="6">
        <v>60.98</v>
      </c>
      <c r="H1044" s="6">
        <v>49</v>
      </c>
      <c r="I1044" s="5" t="s">
        <v>9</v>
      </c>
      <c r="J1044" s="5" t="s">
        <v>51</v>
      </c>
      <c r="K1044" s="5" t="s">
        <v>24</v>
      </c>
      <c r="L1044" s="5" t="s">
        <v>45</v>
      </c>
      <c r="M1044" s="5" t="s">
        <v>42</v>
      </c>
      <c r="N1044" s="5" t="s">
        <v>1770</v>
      </c>
      <c r="O1044" s="6">
        <v>0.59</v>
      </c>
      <c r="P1044" s="5" t="s">
        <v>3</v>
      </c>
      <c r="Q1044" s="5" t="s">
        <v>2</v>
      </c>
      <c r="R1044" s="5" t="s">
        <v>1</v>
      </c>
      <c r="S1044" s="5" t="s">
        <v>1768</v>
      </c>
      <c r="T1044" s="5">
        <v>10528</v>
      </c>
      <c r="U1044" s="8">
        <v>42098</v>
      </c>
      <c r="V1044" s="29" t="str">
        <f>TEXT(Table_1[[#This Row],[Order Date]], "DDD")</f>
        <v>Sat</v>
      </c>
      <c r="W1044" s="8">
        <v>42100</v>
      </c>
      <c r="X1044" s="7">
        <f>Table_1[[#This Row],[Ship Date]]-Table_1[[#This Row],[Order Date]]</f>
        <v>2</v>
      </c>
      <c r="Y1044" s="15">
        <v>-596.26800000000003</v>
      </c>
      <c r="Z1044" s="5">
        <v>9</v>
      </c>
      <c r="AA1044" s="15">
        <v>561.05999999999995</v>
      </c>
      <c r="AB1044" s="5">
        <v>88443</v>
      </c>
      <c r="AC1044" s="5">
        <f>IF(COUNTIF($AB$2:AB1044, AB1044) = 1, 1, 0)</f>
        <v>1</v>
      </c>
      <c r="AD1044" s="15">
        <f>'Formated Data'!$G1044-'Formated Data'!$E1044</f>
        <v>60.959999999999994</v>
      </c>
      <c r="AE1044" s="5" t="str" cm="1">
        <f t="array" ref="AE1044">_xlfn.IFS('Formated Data'!$Q1044="Central","Chris",'Formated Data'!$Q1044="East","Erin",'Formated Data'!$Q1044="South","Sam",'Formated Data'!$Q1044="West","William")</f>
        <v>Erin</v>
      </c>
    </row>
    <row r="1045" spans="1:31" ht="15.75" customHeight="1" x14ac:dyDescent="0.45">
      <c r="A1045" s="5">
        <v>1734</v>
      </c>
      <c r="B1045" s="5">
        <f>IF(COUNTIF($A$2:A1045, A1045) = 1, 1, 0)</f>
        <v>0</v>
      </c>
      <c r="C1045" s="5" t="s">
        <v>1769</v>
      </c>
      <c r="D1045" s="5" t="s">
        <v>10</v>
      </c>
      <c r="E1045" s="6">
        <v>0.02</v>
      </c>
      <c r="F1045" s="6" t="str">
        <f>IF(Table_1[[#This Row],[Discount]] &gt; 0, "After Discount", " No Discount")</f>
        <v>After Discount</v>
      </c>
      <c r="G1045" s="6">
        <v>1270.99</v>
      </c>
      <c r="H1045" s="6">
        <v>19.989999999999998</v>
      </c>
      <c r="I1045" s="5" t="s">
        <v>9</v>
      </c>
      <c r="J1045" s="5" t="s">
        <v>51</v>
      </c>
      <c r="K1045" s="5" t="s">
        <v>24</v>
      </c>
      <c r="L1045" s="5" t="s">
        <v>106</v>
      </c>
      <c r="M1045" s="5" t="s">
        <v>5</v>
      </c>
      <c r="N1045" s="5" t="s">
        <v>595</v>
      </c>
      <c r="O1045" s="6">
        <v>0.35</v>
      </c>
      <c r="P1045" s="5" t="s">
        <v>3</v>
      </c>
      <c r="Q1045" s="5" t="s">
        <v>2</v>
      </c>
      <c r="R1045" s="5" t="s">
        <v>1</v>
      </c>
      <c r="S1045" s="5" t="s">
        <v>1768</v>
      </c>
      <c r="T1045" s="5">
        <v>10528</v>
      </c>
      <c r="U1045" s="8">
        <v>42098</v>
      </c>
      <c r="V1045" s="29" t="str">
        <f>TEXT(Table_1[[#This Row],[Order Date]], "DDD")</f>
        <v>Sat</v>
      </c>
      <c r="W1045" s="8">
        <v>42100</v>
      </c>
      <c r="X1045" s="7">
        <f>Table_1[[#This Row],[Ship Date]]-Table_1[[#This Row],[Order Date]]</f>
        <v>2</v>
      </c>
      <c r="Y1045" s="15">
        <v>7889.6877000000004</v>
      </c>
      <c r="Z1045" s="5">
        <v>9</v>
      </c>
      <c r="AA1045" s="15">
        <v>11434.33</v>
      </c>
      <c r="AB1045" s="5">
        <v>88443</v>
      </c>
      <c r="AC1045" s="5">
        <f>IF(COUNTIF($AB$2:AB1045, AB1045) = 1, 1, 0)</f>
        <v>0</v>
      </c>
      <c r="AD1045" s="15">
        <f>'Formated Data'!$G1045-'Formated Data'!$E1045</f>
        <v>1270.97</v>
      </c>
      <c r="AE1045" s="5" t="str" cm="1">
        <f t="array" ref="AE1045">_xlfn.IFS('Formated Data'!$Q1045="Central","Chris",'Formated Data'!$Q1045="East","Erin",'Formated Data'!$Q1045="South","Sam",'Formated Data'!$Q1045="West","William")</f>
        <v>Erin</v>
      </c>
    </row>
    <row r="1046" spans="1:31" ht="15.75" customHeight="1" x14ac:dyDescent="0.45">
      <c r="A1046" s="5">
        <v>1734</v>
      </c>
      <c r="B1046" s="5">
        <f>IF(COUNTIF($A$2:A1046, A1046) = 1, 1, 0)</f>
        <v>0</v>
      </c>
      <c r="C1046" s="5" t="s">
        <v>1769</v>
      </c>
      <c r="D1046" s="5" t="s">
        <v>10</v>
      </c>
      <c r="E1046" s="6">
        <v>0.05</v>
      </c>
      <c r="F1046" s="6" t="str">
        <f>IF(Table_1[[#This Row],[Discount]] &gt; 0, "After Discount", " No Discount")</f>
        <v>After Discount</v>
      </c>
      <c r="G1046" s="6">
        <v>205.99</v>
      </c>
      <c r="H1046" s="6">
        <v>8.99</v>
      </c>
      <c r="I1046" s="5" t="s">
        <v>17</v>
      </c>
      <c r="J1046" s="5" t="s">
        <v>51</v>
      </c>
      <c r="K1046" s="5" t="s">
        <v>7</v>
      </c>
      <c r="L1046" s="5" t="s">
        <v>6</v>
      </c>
      <c r="M1046" s="5" t="s">
        <v>5</v>
      </c>
      <c r="N1046" s="5" t="s">
        <v>76</v>
      </c>
      <c r="O1046" s="6">
        <v>0.6</v>
      </c>
      <c r="P1046" s="5" t="s">
        <v>3</v>
      </c>
      <c r="Q1046" s="5" t="s">
        <v>2</v>
      </c>
      <c r="R1046" s="5" t="s">
        <v>1</v>
      </c>
      <c r="S1046" s="5" t="s">
        <v>1768</v>
      </c>
      <c r="T1046" s="5">
        <v>10528</v>
      </c>
      <c r="U1046" s="8">
        <v>42098</v>
      </c>
      <c r="V1046" s="29" t="str">
        <f>TEXT(Table_1[[#This Row],[Order Date]], "DDD")</f>
        <v>Sat</v>
      </c>
      <c r="W1046" s="8">
        <v>42100</v>
      </c>
      <c r="X1046" s="7">
        <f>Table_1[[#This Row],[Ship Date]]-Table_1[[#This Row],[Order Date]]</f>
        <v>2</v>
      </c>
      <c r="Y1046" s="15">
        <v>1545.8097600000001</v>
      </c>
      <c r="Z1046" s="5">
        <v>19</v>
      </c>
      <c r="AA1046" s="15">
        <v>3229.24</v>
      </c>
      <c r="AB1046" s="5">
        <v>88443</v>
      </c>
      <c r="AC1046" s="5">
        <f>IF(COUNTIF($AB$2:AB1046, AB1046) = 1, 1, 0)</f>
        <v>0</v>
      </c>
      <c r="AD1046" s="15">
        <f>'Formated Data'!$G1046-'Formated Data'!$E1046</f>
        <v>205.94</v>
      </c>
      <c r="AE1046" s="5" t="str" cm="1">
        <f t="array" ref="AE1046">_xlfn.IFS('Formated Data'!$Q1046="Central","Chris",'Formated Data'!$Q1046="East","Erin",'Formated Data'!$Q1046="South","Sam",'Formated Data'!$Q1046="West","William")</f>
        <v>Erin</v>
      </c>
    </row>
    <row r="1047" spans="1:31" ht="15.75" customHeight="1" x14ac:dyDescent="0.45">
      <c r="A1047" s="5">
        <v>2603</v>
      </c>
      <c r="B1047" s="5">
        <f>IF(COUNTIF($A$2:A1047, A1047) = 1, 1, 0)</f>
        <v>1</v>
      </c>
      <c r="C1047" s="5" t="s">
        <v>1767</v>
      </c>
      <c r="D1047" s="5" t="s">
        <v>123</v>
      </c>
      <c r="E1047" s="6">
        <v>7.0000000000000007E-2</v>
      </c>
      <c r="F1047" s="6" t="str">
        <f>IF(Table_1[[#This Row],[Discount]] &gt; 0, "After Discount", " No Discount")</f>
        <v>After Discount</v>
      </c>
      <c r="G1047" s="6">
        <v>200.99</v>
      </c>
      <c r="H1047" s="6">
        <v>4.2</v>
      </c>
      <c r="I1047" s="5" t="s">
        <v>9</v>
      </c>
      <c r="J1047" s="5" t="s">
        <v>39</v>
      </c>
      <c r="K1047" s="5" t="s">
        <v>7</v>
      </c>
      <c r="L1047" s="5" t="s">
        <v>6</v>
      </c>
      <c r="M1047" s="5" t="s">
        <v>5</v>
      </c>
      <c r="N1047" s="5" t="s">
        <v>176</v>
      </c>
      <c r="O1047" s="6">
        <v>0.59</v>
      </c>
      <c r="P1047" s="5" t="s">
        <v>3</v>
      </c>
      <c r="Q1047" s="5" t="s">
        <v>2</v>
      </c>
      <c r="R1047" s="5" t="s">
        <v>236</v>
      </c>
      <c r="S1047" s="5" t="s">
        <v>1477</v>
      </c>
      <c r="T1047" s="5">
        <v>7601</v>
      </c>
      <c r="U1047" s="8">
        <v>42099</v>
      </c>
      <c r="V1047" s="29" t="str">
        <f>TEXT(Table_1[[#This Row],[Order Date]], "DDD")</f>
        <v>Sun</v>
      </c>
      <c r="W1047" s="8">
        <v>42100</v>
      </c>
      <c r="X1047" s="7">
        <f>Table_1[[#This Row],[Ship Date]]-Table_1[[#This Row],[Order Date]]</f>
        <v>1</v>
      </c>
      <c r="Y1047" s="15">
        <v>2225.0761200000002</v>
      </c>
      <c r="Z1047" s="5">
        <v>22</v>
      </c>
      <c r="AA1047" s="15">
        <v>3705.14</v>
      </c>
      <c r="AB1047" s="5">
        <v>87383</v>
      </c>
      <c r="AC1047" s="5">
        <f>IF(COUNTIF($AB$2:AB1047, AB1047) = 1, 1, 0)</f>
        <v>1</v>
      </c>
      <c r="AD1047" s="15">
        <f>'Formated Data'!$G1047-'Formated Data'!$E1047</f>
        <v>200.92000000000002</v>
      </c>
      <c r="AE1047" s="5" t="str" cm="1">
        <f t="array" ref="AE1047">_xlfn.IFS('Formated Data'!$Q1047="Central","Chris",'Formated Data'!$Q1047="East","Erin",'Formated Data'!$Q1047="South","Sam",'Formated Data'!$Q1047="West","William")</f>
        <v>Erin</v>
      </c>
    </row>
    <row r="1048" spans="1:31" ht="15.75" customHeight="1" x14ac:dyDescent="0.45">
      <c r="A1048" s="5">
        <v>2604</v>
      </c>
      <c r="B1048" s="5">
        <f>IF(COUNTIF($A$2:A1048, A1048) = 1, 1, 0)</f>
        <v>1</v>
      </c>
      <c r="C1048" s="5" t="s">
        <v>1766</v>
      </c>
      <c r="D1048" s="5" t="s">
        <v>123</v>
      </c>
      <c r="E1048" s="6">
        <v>0.01</v>
      </c>
      <c r="F1048" s="6" t="str">
        <f>IF(Table_1[[#This Row],[Discount]] &gt; 0, "After Discount", " No Discount")</f>
        <v>After Discount</v>
      </c>
      <c r="G1048" s="6">
        <v>297.48</v>
      </c>
      <c r="H1048" s="6">
        <v>18.059999999999999</v>
      </c>
      <c r="I1048" s="5" t="s">
        <v>119</v>
      </c>
      <c r="J1048" s="5" t="s">
        <v>39</v>
      </c>
      <c r="K1048" s="5" t="s">
        <v>7</v>
      </c>
      <c r="L1048" s="5" t="s">
        <v>118</v>
      </c>
      <c r="M1048" s="5" t="s">
        <v>152</v>
      </c>
      <c r="N1048" s="5" t="s">
        <v>1304</v>
      </c>
      <c r="O1048" s="6">
        <v>0.6</v>
      </c>
      <c r="P1048" s="5" t="s">
        <v>3</v>
      </c>
      <c r="Q1048" s="5" t="s">
        <v>2</v>
      </c>
      <c r="R1048" s="5" t="s">
        <v>236</v>
      </c>
      <c r="S1048" s="5" t="s">
        <v>1765</v>
      </c>
      <c r="T1048" s="5">
        <v>8830</v>
      </c>
      <c r="U1048" s="8">
        <v>42099</v>
      </c>
      <c r="V1048" s="29" t="str">
        <f>TEXT(Table_1[[#This Row],[Order Date]], "DDD")</f>
        <v>Sun</v>
      </c>
      <c r="W1048" s="8">
        <v>42100</v>
      </c>
      <c r="X1048" s="7">
        <f>Table_1[[#This Row],[Ship Date]]-Table_1[[#This Row],[Order Date]]</f>
        <v>1</v>
      </c>
      <c r="Y1048" s="15">
        <v>-338.18083200000001</v>
      </c>
      <c r="Z1048" s="5">
        <v>3</v>
      </c>
      <c r="AA1048" s="15">
        <v>945.36</v>
      </c>
      <c r="AB1048" s="5">
        <v>87383</v>
      </c>
      <c r="AC1048" s="5">
        <f>IF(COUNTIF($AB$2:AB1048, AB1048) = 1, 1, 0)</f>
        <v>0</v>
      </c>
      <c r="AD1048" s="15">
        <f>'Formated Data'!$G1048-'Formated Data'!$E1048</f>
        <v>297.47000000000003</v>
      </c>
      <c r="AE1048" s="5" t="str" cm="1">
        <f t="array" ref="AE1048">_xlfn.IFS('Formated Data'!$Q1048="Central","Chris",'Formated Data'!$Q1048="East","Erin",'Formated Data'!$Q1048="South","Sam",'Formated Data'!$Q1048="West","William")</f>
        <v>Erin</v>
      </c>
    </row>
    <row r="1049" spans="1:31" ht="15.75" customHeight="1" x14ac:dyDescent="0.45">
      <c r="A1049" s="5">
        <v>635</v>
      </c>
      <c r="B1049" s="5">
        <f>IF(COUNTIF($A$2:A1049, A1049) = 1, 1, 0)</f>
        <v>1</v>
      </c>
      <c r="C1049" s="5" t="s">
        <v>1764</v>
      </c>
      <c r="D1049" s="5" t="s">
        <v>56</v>
      </c>
      <c r="E1049" s="6">
        <v>0.01</v>
      </c>
      <c r="F1049" s="6" t="str">
        <f>IF(Table_1[[#This Row],[Discount]] &gt; 0, "After Discount", " No Discount")</f>
        <v>After Discount</v>
      </c>
      <c r="G1049" s="6">
        <v>2.08</v>
      </c>
      <c r="H1049" s="6">
        <v>5.33</v>
      </c>
      <c r="I1049" s="5" t="s">
        <v>9</v>
      </c>
      <c r="J1049" s="5" t="s">
        <v>39</v>
      </c>
      <c r="K1049" s="5" t="s">
        <v>29</v>
      </c>
      <c r="L1049" s="5" t="s">
        <v>28</v>
      </c>
      <c r="M1049" s="5" t="s">
        <v>5</v>
      </c>
      <c r="N1049" s="5" t="s">
        <v>1611</v>
      </c>
      <c r="O1049" s="6">
        <v>0.43</v>
      </c>
      <c r="P1049" s="5" t="s">
        <v>3</v>
      </c>
      <c r="Q1049" s="5" t="s">
        <v>70</v>
      </c>
      <c r="R1049" s="5" t="s">
        <v>87</v>
      </c>
      <c r="S1049" s="5" t="s">
        <v>1762</v>
      </c>
      <c r="T1049" s="5">
        <v>55106</v>
      </c>
      <c r="U1049" s="8">
        <v>42099</v>
      </c>
      <c r="V1049" s="29" t="str">
        <f>TEXT(Table_1[[#This Row],[Order Date]], "DDD")</f>
        <v>Sun</v>
      </c>
      <c r="W1049" s="8">
        <v>42099</v>
      </c>
      <c r="X1049" s="7">
        <f>Table_1[[#This Row],[Ship Date]]-Table_1[[#This Row],[Order Date]]</f>
        <v>0</v>
      </c>
      <c r="Y1049" s="15">
        <v>-103.7124</v>
      </c>
      <c r="Z1049" s="5">
        <v>12</v>
      </c>
      <c r="AA1049" s="15">
        <v>28.32</v>
      </c>
      <c r="AB1049" s="5">
        <v>89284</v>
      </c>
      <c r="AC1049" s="5">
        <f>IF(COUNTIF($AB$2:AB1049, AB1049) = 1, 1, 0)</f>
        <v>1</v>
      </c>
      <c r="AD1049" s="15">
        <f>'Formated Data'!$G1049-'Formated Data'!$E1049</f>
        <v>2.0700000000000003</v>
      </c>
      <c r="AE1049" s="5" t="str" cm="1">
        <f t="array" ref="AE1049">_xlfn.IFS('Formated Data'!$Q1049="Central","Chris",'Formated Data'!$Q1049="East","Erin",'Formated Data'!$Q1049="South","Sam",'Formated Data'!$Q1049="West","William")</f>
        <v>Chris</v>
      </c>
    </row>
    <row r="1050" spans="1:31" ht="15.75" customHeight="1" x14ac:dyDescent="0.45">
      <c r="A1050" s="5">
        <v>635</v>
      </c>
      <c r="B1050" s="5">
        <f>IF(COUNTIF($A$2:A1050, A1050) = 1, 1, 0)</f>
        <v>0</v>
      </c>
      <c r="C1050" s="5" t="s">
        <v>1764</v>
      </c>
      <c r="D1050" s="5" t="s">
        <v>56</v>
      </c>
      <c r="E1050" s="6">
        <v>0.03</v>
      </c>
      <c r="F1050" s="6" t="str">
        <f>IF(Table_1[[#This Row],[Discount]] &gt; 0, "After Discount", " No Discount")</f>
        <v>After Discount</v>
      </c>
      <c r="G1050" s="6">
        <v>370.98</v>
      </c>
      <c r="H1050" s="6">
        <v>99</v>
      </c>
      <c r="I1050" s="5" t="s">
        <v>119</v>
      </c>
      <c r="J1050" s="5" t="s">
        <v>39</v>
      </c>
      <c r="K1050" s="5" t="s">
        <v>24</v>
      </c>
      <c r="L1050" s="5" t="s">
        <v>23</v>
      </c>
      <c r="M1050" s="5" t="s">
        <v>152</v>
      </c>
      <c r="N1050" s="5" t="s">
        <v>1763</v>
      </c>
      <c r="O1050" s="6">
        <v>0.65</v>
      </c>
      <c r="P1050" s="5" t="s">
        <v>3</v>
      </c>
      <c r="Q1050" s="5" t="s">
        <v>70</v>
      </c>
      <c r="R1050" s="5" t="s">
        <v>87</v>
      </c>
      <c r="S1050" s="5" t="s">
        <v>1762</v>
      </c>
      <c r="T1050" s="5">
        <v>55106</v>
      </c>
      <c r="U1050" s="8">
        <v>42099</v>
      </c>
      <c r="V1050" s="29" t="str">
        <f>TEXT(Table_1[[#This Row],[Order Date]], "DDD")</f>
        <v>Sun</v>
      </c>
      <c r="W1050" s="8">
        <v>42100</v>
      </c>
      <c r="X1050" s="7">
        <f>Table_1[[#This Row],[Ship Date]]-Table_1[[#This Row],[Order Date]]</f>
        <v>1</v>
      </c>
      <c r="Y1050" s="15">
        <v>-124.2864</v>
      </c>
      <c r="Z1050" s="5">
        <v>6</v>
      </c>
      <c r="AA1050" s="15">
        <v>2309.4899999999998</v>
      </c>
      <c r="AB1050" s="5">
        <v>89284</v>
      </c>
      <c r="AC1050" s="5">
        <f>IF(COUNTIF($AB$2:AB1050, AB1050) = 1, 1, 0)</f>
        <v>0</v>
      </c>
      <c r="AD1050" s="15">
        <f>'Formated Data'!$G1050-'Formated Data'!$E1050</f>
        <v>370.95000000000005</v>
      </c>
      <c r="AE1050" s="5" t="str" cm="1">
        <f t="array" ref="AE1050">_xlfn.IFS('Formated Data'!$Q1050="Central","Chris",'Formated Data'!$Q1050="East","Erin",'Formated Data'!$Q1050="South","Sam",'Formated Data'!$Q1050="West","William")</f>
        <v>Chris</v>
      </c>
    </row>
    <row r="1051" spans="1:31" ht="15.75" customHeight="1" x14ac:dyDescent="0.45">
      <c r="A1051" s="5">
        <v>1246</v>
      </c>
      <c r="B1051" s="5">
        <f>IF(COUNTIF($A$2:A1051, A1051) = 1, 1, 0)</f>
        <v>1</v>
      </c>
      <c r="C1051" s="5" t="s">
        <v>946</v>
      </c>
      <c r="D1051" s="5" t="s">
        <v>56</v>
      </c>
      <c r="E1051" s="6">
        <v>0.1</v>
      </c>
      <c r="F1051" s="6" t="str">
        <f>IF(Table_1[[#This Row],[Discount]] &gt; 0, "After Discount", " No Discount")</f>
        <v>After Discount</v>
      </c>
      <c r="G1051" s="6">
        <v>22.38</v>
      </c>
      <c r="H1051" s="6">
        <v>15.1</v>
      </c>
      <c r="I1051" s="5" t="s">
        <v>9</v>
      </c>
      <c r="J1051" s="5" t="s">
        <v>16</v>
      </c>
      <c r="K1051" s="5" t="s">
        <v>24</v>
      </c>
      <c r="L1051" s="5" t="s">
        <v>106</v>
      </c>
      <c r="M1051" s="5" t="s">
        <v>5</v>
      </c>
      <c r="N1051" s="5" t="s">
        <v>766</v>
      </c>
      <c r="O1051" s="6">
        <v>0.38</v>
      </c>
      <c r="P1051" s="5" t="s">
        <v>3</v>
      </c>
      <c r="Q1051" s="5" t="s">
        <v>2</v>
      </c>
      <c r="R1051" s="5" t="s">
        <v>1</v>
      </c>
      <c r="S1051" s="5" t="s">
        <v>302</v>
      </c>
      <c r="T1051" s="5">
        <v>10009</v>
      </c>
      <c r="U1051" s="8">
        <v>42099</v>
      </c>
      <c r="V1051" s="29" t="str">
        <f>TEXT(Table_1[[#This Row],[Order Date]], "DDD")</f>
        <v>Sun</v>
      </c>
      <c r="W1051" s="8">
        <v>42100</v>
      </c>
      <c r="X1051" s="7">
        <f>Table_1[[#This Row],[Ship Date]]-Table_1[[#This Row],[Order Date]]</f>
        <v>1</v>
      </c>
      <c r="Y1051" s="15">
        <v>-107.51349999999999</v>
      </c>
      <c r="Z1051" s="5">
        <v>26</v>
      </c>
      <c r="AA1051" s="15">
        <v>564.98</v>
      </c>
      <c r="AB1051" s="5">
        <v>36452</v>
      </c>
      <c r="AC1051" s="5">
        <f>IF(COUNTIF($AB$2:AB1051, AB1051) = 1, 1, 0)</f>
        <v>1</v>
      </c>
      <c r="AD1051" s="15">
        <f>'Formated Data'!$G1051-'Formated Data'!$E1051</f>
        <v>22.279999999999998</v>
      </c>
      <c r="AE1051" s="5" t="str" cm="1">
        <f t="array" ref="AE1051">_xlfn.IFS('Formated Data'!$Q1051="Central","Chris",'Formated Data'!$Q1051="East","Erin",'Formated Data'!$Q1051="South","Sam",'Formated Data'!$Q1051="West","William")</f>
        <v>Erin</v>
      </c>
    </row>
    <row r="1052" spans="1:31" ht="15.75" customHeight="1" x14ac:dyDescent="0.45">
      <c r="A1052" s="5">
        <v>1246</v>
      </c>
      <c r="B1052" s="5">
        <f>IF(COUNTIF($A$2:A1052, A1052) = 1, 1, 0)</f>
        <v>0</v>
      </c>
      <c r="C1052" s="5" t="s">
        <v>946</v>
      </c>
      <c r="D1052" s="5" t="s">
        <v>56</v>
      </c>
      <c r="E1052" s="6">
        <v>0.04</v>
      </c>
      <c r="F1052" s="6" t="str">
        <f>IF(Table_1[[#This Row],[Discount]] &gt; 0, "After Discount", " No Discount")</f>
        <v>After Discount</v>
      </c>
      <c r="G1052" s="6">
        <v>6.98</v>
      </c>
      <c r="H1052" s="6">
        <v>2.83</v>
      </c>
      <c r="I1052" s="5" t="s">
        <v>9</v>
      </c>
      <c r="J1052" s="5" t="s">
        <v>16</v>
      </c>
      <c r="K1052" s="5" t="s">
        <v>29</v>
      </c>
      <c r="L1052" s="5" t="s">
        <v>28</v>
      </c>
      <c r="M1052" s="5" t="s">
        <v>50</v>
      </c>
      <c r="N1052" s="5" t="s">
        <v>1760</v>
      </c>
      <c r="O1052" s="6">
        <v>0.37</v>
      </c>
      <c r="P1052" s="5" t="s">
        <v>3</v>
      </c>
      <c r="Q1052" s="5" t="s">
        <v>2</v>
      </c>
      <c r="R1052" s="5" t="s">
        <v>1</v>
      </c>
      <c r="S1052" s="5" t="s">
        <v>302</v>
      </c>
      <c r="T1052" s="5">
        <v>10009</v>
      </c>
      <c r="U1052" s="8">
        <v>42099</v>
      </c>
      <c r="V1052" s="29" t="str">
        <f>TEXT(Table_1[[#This Row],[Order Date]], "DDD")</f>
        <v>Sun</v>
      </c>
      <c r="W1052" s="8">
        <v>42101</v>
      </c>
      <c r="X1052" s="7">
        <f>Table_1[[#This Row],[Ship Date]]-Table_1[[#This Row],[Order Date]]</f>
        <v>2</v>
      </c>
      <c r="Y1052" s="15">
        <v>46.01</v>
      </c>
      <c r="Z1052" s="5">
        <v>18</v>
      </c>
      <c r="AA1052" s="15">
        <v>129.47999999999999</v>
      </c>
      <c r="AB1052" s="5">
        <v>36452</v>
      </c>
      <c r="AC1052" s="5">
        <f>IF(COUNTIF($AB$2:AB1052, AB1052) = 1, 1, 0)</f>
        <v>0</v>
      </c>
      <c r="AD1052" s="15">
        <f>'Formated Data'!$G1052-'Formated Data'!$E1052</f>
        <v>6.94</v>
      </c>
      <c r="AE1052" s="5" t="str" cm="1">
        <f t="array" ref="AE1052">_xlfn.IFS('Formated Data'!$Q1052="Central","Chris",'Formated Data'!$Q1052="East","Erin",'Formated Data'!$Q1052="South","Sam",'Formated Data'!$Q1052="West","William")</f>
        <v>Erin</v>
      </c>
    </row>
    <row r="1053" spans="1:31" ht="15.75" customHeight="1" x14ac:dyDescent="0.45">
      <c r="A1053" s="5">
        <v>1247</v>
      </c>
      <c r="B1053" s="5">
        <f>IF(COUNTIF($A$2:A1053, A1053) = 1, 1, 0)</f>
        <v>1</v>
      </c>
      <c r="C1053" s="5" t="s">
        <v>1761</v>
      </c>
      <c r="D1053" s="5" t="s">
        <v>56</v>
      </c>
      <c r="E1053" s="6">
        <v>0.1</v>
      </c>
      <c r="F1053" s="6" t="str">
        <f>IF(Table_1[[#This Row],[Discount]] &gt; 0, "After Discount", " No Discount")</f>
        <v>After Discount</v>
      </c>
      <c r="G1053" s="6">
        <v>22.38</v>
      </c>
      <c r="H1053" s="6">
        <v>15.1</v>
      </c>
      <c r="I1053" s="5" t="s">
        <v>9</v>
      </c>
      <c r="J1053" s="5" t="s">
        <v>16</v>
      </c>
      <c r="K1053" s="5" t="s">
        <v>24</v>
      </c>
      <c r="L1053" s="5" t="s">
        <v>106</v>
      </c>
      <c r="M1053" s="5" t="s">
        <v>5</v>
      </c>
      <c r="N1053" s="5" t="s">
        <v>766</v>
      </c>
      <c r="O1053" s="6">
        <v>0.38</v>
      </c>
      <c r="P1053" s="5" t="s">
        <v>3</v>
      </c>
      <c r="Q1053" s="5" t="s">
        <v>70</v>
      </c>
      <c r="R1053" s="5" t="s">
        <v>69</v>
      </c>
      <c r="S1053" s="5" t="s">
        <v>1759</v>
      </c>
      <c r="T1053" s="5">
        <v>78641</v>
      </c>
      <c r="U1053" s="8">
        <v>42099</v>
      </c>
      <c r="V1053" s="29" t="str">
        <f>TEXT(Table_1[[#This Row],[Order Date]], "DDD")</f>
        <v>Sun</v>
      </c>
      <c r="W1053" s="8">
        <v>42100</v>
      </c>
      <c r="X1053" s="7">
        <f>Table_1[[#This Row],[Ship Date]]-Table_1[[#This Row],[Order Date]]</f>
        <v>1</v>
      </c>
      <c r="Y1053" s="15">
        <v>-107.51349999999999</v>
      </c>
      <c r="Z1053" s="5">
        <v>7</v>
      </c>
      <c r="AA1053" s="15">
        <v>152.11000000000001</v>
      </c>
      <c r="AB1053" s="5">
        <v>91555</v>
      </c>
      <c r="AC1053" s="5">
        <f>IF(COUNTIF($AB$2:AB1053, AB1053) = 1, 1, 0)</f>
        <v>1</v>
      </c>
      <c r="AD1053" s="15">
        <f>'Formated Data'!$G1053-'Formated Data'!$E1053</f>
        <v>22.279999999999998</v>
      </c>
      <c r="AE1053" s="5" t="str" cm="1">
        <f t="array" ref="AE1053">_xlfn.IFS('Formated Data'!$Q1053="Central","Chris",'Formated Data'!$Q1053="East","Erin",'Formated Data'!$Q1053="South","Sam",'Formated Data'!$Q1053="West","William")</f>
        <v>Chris</v>
      </c>
    </row>
    <row r="1054" spans="1:31" ht="15.75" customHeight="1" x14ac:dyDescent="0.45">
      <c r="A1054" s="5">
        <v>1247</v>
      </c>
      <c r="B1054" s="5">
        <f>IF(COUNTIF($A$2:A1054, A1054) = 1, 1, 0)</f>
        <v>0</v>
      </c>
      <c r="C1054" s="5" t="s">
        <v>1761</v>
      </c>
      <c r="D1054" s="5" t="s">
        <v>56</v>
      </c>
      <c r="E1054" s="6">
        <v>0.04</v>
      </c>
      <c r="F1054" s="6" t="str">
        <f>IF(Table_1[[#This Row],[Discount]] &gt; 0, "After Discount", " No Discount")</f>
        <v>After Discount</v>
      </c>
      <c r="G1054" s="6">
        <v>6.98</v>
      </c>
      <c r="H1054" s="6">
        <v>2.83</v>
      </c>
      <c r="I1054" s="5" t="s">
        <v>9</v>
      </c>
      <c r="J1054" s="5" t="s">
        <v>16</v>
      </c>
      <c r="K1054" s="5" t="s">
        <v>29</v>
      </c>
      <c r="L1054" s="5" t="s">
        <v>28</v>
      </c>
      <c r="M1054" s="5" t="s">
        <v>50</v>
      </c>
      <c r="N1054" s="5" t="s">
        <v>1760</v>
      </c>
      <c r="O1054" s="6">
        <v>0.37</v>
      </c>
      <c r="P1054" s="5" t="s">
        <v>3</v>
      </c>
      <c r="Q1054" s="5" t="s">
        <v>70</v>
      </c>
      <c r="R1054" s="5" t="s">
        <v>69</v>
      </c>
      <c r="S1054" s="5" t="s">
        <v>1759</v>
      </c>
      <c r="T1054" s="5">
        <v>78641</v>
      </c>
      <c r="U1054" s="8">
        <v>42099</v>
      </c>
      <c r="V1054" s="29" t="str">
        <f>TEXT(Table_1[[#This Row],[Order Date]], "DDD")</f>
        <v>Sun</v>
      </c>
      <c r="W1054" s="8">
        <v>42101</v>
      </c>
      <c r="X1054" s="7">
        <f>Table_1[[#This Row],[Ship Date]]-Table_1[[#This Row],[Order Date]]</f>
        <v>2</v>
      </c>
      <c r="Y1054" s="15">
        <v>24.819299999999998</v>
      </c>
      <c r="Z1054" s="5">
        <v>5</v>
      </c>
      <c r="AA1054" s="15">
        <v>35.97</v>
      </c>
      <c r="AB1054" s="5">
        <v>91555</v>
      </c>
      <c r="AC1054" s="5">
        <f>IF(COUNTIF($AB$2:AB1054, AB1054) = 1, 1, 0)</f>
        <v>0</v>
      </c>
      <c r="AD1054" s="15">
        <f>'Formated Data'!$G1054-'Formated Data'!$E1054</f>
        <v>6.94</v>
      </c>
      <c r="AE1054" s="5" t="str" cm="1">
        <f t="array" ref="AE1054">_xlfn.IFS('Formated Data'!$Q1054="Central","Chris",'Formated Data'!$Q1054="East","Erin",'Formated Data'!$Q1054="South","Sam",'Formated Data'!$Q1054="West","William")</f>
        <v>Chris</v>
      </c>
    </row>
    <row r="1055" spans="1:31" ht="15.75" customHeight="1" x14ac:dyDescent="0.45">
      <c r="A1055" s="5">
        <v>1459</v>
      </c>
      <c r="B1055" s="5">
        <f>IF(COUNTIF($A$2:A1055, A1055) = 1, 1, 0)</f>
        <v>1</v>
      </c>
      <c r="C1055" s="5" t="s">
        <v>1758</v>
      </c>
      <c r="D1055" s="5" t="s">
        <v>56</v>
      </c>
      <c r="E1055" s="6">
        <v>0.05</v>
      </c>
      <c r="F1055" s="6" t="str">
        <f>IF(Table_1[[#This Row],[Discount]] &gt; 0, "After Discount", " No Discount")</f>
        <v>After Discount</v>
      </c>
      <c r="G1055" s="6">
        <v>85.99</v>
      </c>
      <c r="H1055" s="6">
        <v>0.99</v>
      </c>
      <c r="I1055" s="5" t="s">
        <v>9</v>
      </c>
      <c r="J1055" s="5" t="s">
        <v>8</v>
      </c>
      <c r="K1055" s="5" t="s">
        <v>7</v>
      </c>
      <c r="L1055" s="5" t="s">
        <v>6</v>
      </c>
      <c r="M1055" s="5" t="s">
        <v>37</v>
      </c>
      <c r="N1055" s="5" t="s">
        <v>1552</v>
      </c>
      <c r="O1055" s="6">
        <v>0.55000000000000004</v>
      </c>
      <c r="P1055" s="5" t="s">
        <v>3</v>
      </c>
      <c r="Q1055" s="5" t="s">
        <v>21</v>
      </c>
      <c r="R1055" s="5" t="s">
        <v>713</v>
      </c>
      <c r="S1055" s="5" t="s">
        <v>1757</v>
      </c>
      <c r="T1055" s="5">
        <v>29687</v>
      </c>
      <c r="U1055" s="8">
        <v>42099</v>
      </c>
      <c r="V1055" s="29" t="str">
        <f>TEXT(Table_1[[#This Row],[Order Date]], "DDD")</f>
        <v>Sun</v>
      </c>
      <c r="W1055" s="8">
        <v>42101</v>
      </c>
      <c r="X1055" s="7">
        <f>Table_1[[#This Row],[Ship Date]]-Table_1[[#This Row],[Order Date]]</f>
        <v>2</v>
      </c>
      <c r="Y1055" s="15">
        <v>36.216000000000001</v>
      </c>
      <c r="Z1055" s="5">
        <v>4</v>
      </c>
      <c r="AA1055" s="15">
        <v>291.64</v>
      </c>
      <c r="AB1055" s="5">
        <v>86734</v>
      </c>
      <c r="AC1055" s="5">
        <f>IF(COUNTIF($AB$2:AB1055, AB1055) = 1, 1, 0)</f>
        <v>1</v>
      </c>
      <c r="AD1055" s="15">
        <f>'Formated Data'!$G1055-'Formated Data'!$E1055</f>
        <v>85.94</v>
      </c>
      <c r="AE1055" s="5" t="str" cm="1">
        <f t="array" ref="AE1055">_xlfn.IFS('Formated Data'!$Q1055="Central","Chris",'Formated Data'!$Q1055="East","Erin",'Formated Data'!$Q1055="South","Sam",'Formated Data'!$Q1055="West","William")</f>
        <v>Sam</v>
      </c>
    </row>
    <row r="1056" spans="1:31" ht="15.75" customHeight="1" x14ac:dyDescent="0.45">
      <c r="A1056" s="5">
        <v>1891</v>
      </c>
      <c r="B1056" s="5">
        <f>IF(COUNTIF($A$2:A1056, A1056) = 1, 1, 0)</f>
        <v>1</v>
      </c>
      <c r="C1056" s="5" t="s">
        <v>1756</v>
      </c>
      <c r="D1056" s="5" t="s">
        <v>10</v>
      </c>
      <c r="E1056" s="6">
        <v>0.03</v>
      </c>
      <c r="F1056" s="6" t="str">
        <f>IF(Table_1[[#This Row],[Discount]] &gt; 0, "After Discount", " No Discount")</f>
        <v>After Discount</v>
      </c>
      <c r="G1056" s="6">
        <v>320.64</v>
      </c>
      <c r="H1056" s="6">
        <v>29.2</v>
      </c>
      <c r="I1056" s="5" t="s">
        <v>119</v>
      </c>
      <c r="J1056" s="5" t="s">
        <v>16</v>
      </c>
      <c r="K1056" s="5" t="s">
        <v>29</v>
      </c>
      <c r="L1056" s="5" t="s">
        <v>165</v>
      </c>
      <c r="M1056" s="5" t="s">
        <v>117</v>
      </c>
      <c r="N1056" s="5" t="s">
        <v>1755</v>
      </c>
      <c r="O1056" s="6">
        <v>0.66</v>
      </c>
      <c r="P1056" s="5" t="s">
        <v>3</v>
      </c>
      <c r="Q1056" s="5" t="s">
        <v>2</v>
      </c>
      <c r="R1056" s="5" t="s">
        <v>13</v>
      </c>
      <c r="S1056" s="5" t="s">
        <v>1058</v>
      </c>
      <c r="T1056" s="5">
        <v>45801</v>
      </c>
      <c r="U1056" s="8">
        <v>42099</v>
      </c>
      <c r="V1056" s="29" t="str">
        <f>TEXT(Table_1[[#This Row],[Order Date]], "DDD")</f>
        <v>Sun</v>
      </c>
      <c r="W1056" s="8">
        <v>42101</v>
      </c>
      <c r="X1056" s="7">
        <f>Table_1[[#This Row],[Ship Date]]-Table_1[[#This Row],[Order Date]]</f>
        <v>2</v>
      </c>
      <c r="Y1056" s="15">
        <v>429.75435599999997</v>
      </c>
      <c r="Z1056" s="5">
        <v>7</v>
      </c>
      <c r="AA1056" s="15">
        <v>2233.46</v>
      </c>
      <c r="AB1056" s="5">
        <v>90630</v>
      </c>
      <c r="AC1056" s="5">
        <f>IF(COUNTIF($AB$2:AB1056, AB1056) = 1, 1, 0)</f>
        <v>1</v>
      </c>
      <c r="AD1056" s="15">
        <f>'Formated Data'!$G1056-'Formated Data'!$E1056</f>
        <v>320.61</v>
      </c>
      <c r="AE1056" s="5" t="str" cm="1">
        <f t="array" ref="AE1056">_xlfn.IFS('Formated Data'!$Q1056="Central","Chris",'Formated Data'!$Q1056="East","Erin",'Formated Data'!$Q1056="South","Sam",'Formated Data'!$Q1056="West","William")</f>
        <v>Erin</v>
      </c>
    </row>
    <row r="1057" spans="1:31" ht="15.75" customHeight="1" x14ac:dyDescent="0.45">
      <c r="A1057" s="5">
        <v>2960</v>
      </c>
      <c r="B1057" s="5">
        <f>IF(COUNTIF($A$2:A1057, A1057) = 1, 1, 0)</f>
        <v>1</v>
      </c>
      <c r="C1057" s="5" t="s">
        <v>1754</v>
      </c>
      <c r="D1057" s="5" t="s">
        <v>10</v>
      </c>
      <c r="E1057" s="6">
        <v>0.1</v>
      </c>
      <c r="F1057" s="6" t="str">
        <f>IF(Table_1[[#This Row],[Discount]] &gt; 0, "After Discount", " No Discount")</f>
        <v>After Discount</v>
      </c>
      <c r="G1057" s="6">
        <v>36.549999999999997</v>
      </c>
      <c r="H1057" s="6">
        <v>13.89</v>
      </c>
      <c r="I1057" s="5" t="s">
        <v>9</v>
      </c>
      <c r="J1057" s="5" t="s">
        <v>39</v>
      </c>
      <c r="K1057" s="5" t="s">
        <v>24</v>
      </c>
      <c r="L1057" s="5" t="s">
        <v>79</v>
      </c>
      <c r="M1057" s="5" t="s">
        <v>37</v>
      </c>
      <c r="N1057" s="5" t="s">
        <v>1753</v>
      </c>
      <c r="O1057" s="6">
        <v>0.41</v>
      </c>
      <c r="P1057" s="5" t="s">
        <v>3</v>
      </c>
      <c r="Q1057" s="5" t="s">
        <v>21</v>
      </c>
      <c r="R1057" s="5" t="s">
        <v>206</v>
      </c>
      <c r="S1057" s="5" t="s">
        <v>1752</v>
      </c>
      <c r="T1057" s="5">
        <v>72956</v>
      </c>
      <c r="U1057" s="8">
        <v>42099</v>
      </c>
      <c r="V1057" s="29" t="str">
        <f>TEXT(Table_1[[#This Row],[Order Date]], "DDD")</f>
        <v>Sun</v>
      </c>
      <c r="W1057" s="8">
        <v>42101</v>
      </c>
      <c r="X1057" s="7">
        <f>Table_1[[#This Row],[Ship Date]]-Table_1[[#This Row],[Order Date]]</f>
        <v>2</v>
      </c>
      <c r="Y1057" s="15">
        <v>-89.572000000000003</v>
      </c>
      <c r="Z1057" s="5">
        <v>11</v>
      </c>
      <c r="AA1057" s="15">
        <v>379.72</v>
      </c>
      <c r="AB1057" s="5">
        <v>90646</v>
      </c>
      <c r="AC1057" s="5">
        <f>IF(COUNTIF($AB$2:AB1057, AB1057) = 1, 1, 0)</f>
        <v>1</v>
      </c>
      <c r="AD1057" s="15">
        <f>'Formated Data'!$G1057-'Formated Data'!$E1057</f>
        <v>36.449999999999996</v>
      </c>
      <c r="AE1057" s="5" t="str" cm="1">
        <f t="array" ref="AE1057">_xlfn.IFS('Formated Data'!$Q1057="Central","Chris",'Formated Data'!$Q1057="East","Erin",'Formated Data'!$Q1057="South","Sam",'Formated Data'!$Q1057="West","William")</f>
        <v>Sam</v>
      </c>
    </row>
    <row r="1058" spans="1:31" ht="15.75" customHeight="1" x14ac:dyDescent="0.45">
      <c r="A1058" s="5">
        <v>925</v>
      </c>
      <c r="B1058" s="5">
        <f>IF(COUNTIF($A$2:A1058, A1058) = 1, 1, 0)</f>
        <v>1</v>
      </c>
      <c r="C1058" s="5" t="s">
        <v>1751</v>
      </c>
      <c r="D1058" s="5" t="s">
        <v>123</v>
      </c>
      <c r="E1058" s="6">
        <v>0.03</v>
      </c>
      <c r="F1058" s="6" t="str">
        <f>IF(Table_1[[#This Row],[Discount]] &gt; 0, "After Discount", " No Discount")</f>
        <v>After Discount</v>
      </c>
      <c r="G1058" s="6">
        <v>2.1800000000000002</v>
      </c>
      <c r="H1058" s="6">
        <v>1.38</v>
      </c>
      <c r="I1058" s="5" t="s">
        <v>9</v>
      </c>
      <c r="J1058" s="5" t="s">
        <v>51</v>
      </c>
      <c r="K1058" s="5" t="s">
        <v>24</v>
      </c>
      <c r="L1058" s="5" t="s">
        <v>61</v>
      </c>
      <c r="M1058" s="5" t="s">
        <v>37</v>
      </c>
      <c r="N1058" s="5" t="s">
        <v>1750</v>
      </c>
      <c r="O1058" s="6">
        <v>0.44</v>
      </c>
      <c r="P1058" s="5" t="s">
        <v>3</v>
      </c>
      <c r="Q1058" s="5" t="s">
        <v>2</v>
      </c>
      <c r="R1058" s="5" t="s">
        <v>244</v>
      </c>
      <c r="S1058" s="5" t="s">
        <v>1749</v>
      </c>
      <c r="T1058" s="5">
        <v>4330</v>
      </c>
      <c r="U1058" s="8">
        <v>42100</v>
      </c>
      <c r="V1058" s="29" t="str">
        <f>TEXT(Table_1[[#This Row],[Order Date]], "DDD")</f>
        <v>Mon</v>
      </c>
      <c r="W1058" s="8">
        <v>42100</v>
      </c>
      <c r="X1058" s="7">
        <f>Table_1[[#This Row],[Ship Date]]-Table_1[[#This Row],[Order Date]]</f>
        <v>0</v>
      </c>
      <c r="Y1058" s="15">
        <v>-7.04</v>
      </c>
      <c r="Z1058" s="5">
        <v>7</v>
      </c>
      <c r="AA1058" s="15">
        <v>15.73</v>
      </c>
      <c r="AB1058" s="5">
        <v>87134</v>
      </c>
      <c r="AC1058" s="5">
        <f>IF(COUNTIF($AB$2:AB1058, AB1058) = 1, 1, 0)</f>
        <v>1</v>
      </c>
      <c r="AD1058" s="15">
        <f>'Formated Data'!$G1058-'Formated Data'!$E1058</f>
        <v>2.1500000000000004</v>
      </c>
      <c r="AE1058" s="5" t="str" cm="1">
        <f t="array" ref="AE1058">_xlfn.IFS('Formated Data'!$Q1058="Central","Chris",'Formated Data'!$Q1058="East","Erin",'Formated Data'!$Q1058="South","Sam",'Formated Data'!$Q1058="West","William")</f>
        <v>Erin</v>
      </c>
    </row>
    <row r="1059" spans="1:31" ht="15.75" customHeight="1" x14ac:dyDescent="0.45">
      <c r="A1059" s="5">
        <v>929</v>
      </c>
      <c r="B1059" s="5">
        <f>IF(COUNTIF($A$2:A1059, A1059) = 1, 1, 0)</f>
        <v>1</v>
      </c>
      <c r="C1059" s="5" t="s">
        <v>1748</v>
      </c>
      <c r="D1059" s="5" t="s">
        <v>123</v>
      </c>
      <c r="E1059" s="6">
        <v>0.01</v>
      </c>
      <c r="F1059" s="6" t="str">
        <f>IF(Table_1[[#This Row],[Discount]] &gt; 0, "After Discount", " No Discount")</f>
        <v>After Discount</v>
      </c>
      <c r="G1059" s="6">
        <v>170.98</v>
      </c>
      <c r="H1059" s="6">
        <v>35.89</v>
      </c>
      <c r="I1059" s="5" t="s">
        <v>119</v>
      </c>
      <c r="J1059" s="5" t="s">
        <v>51</v>
      </c>
      <c r="K1059" s="5" t="s">
        <v>29</v>
      </c>
      <c r="L1059" s="5" t="s">
        <v>130</v>
      </c>
      <c r="M1059" s="5" t="s">
        <v>117</v>
      </c>
      <c r="N1059" s="5" t="s">
        <v>1510</v>
      </c>
      <c r="O1059" s="6">
        <v>0.66</v>
      </c>
      <c r="P1059" s="5" t="s">
        <v>3</v>
      </c>
      <c r="Q1059" s="5" t="s">
        <v>2</v>
      </c>
      <c r="R1059" s="5" t="s">
        <v>236</v>
      </c>
      <c r="S1059" s="5" t="s">
        <v>1747</v>
      </c>
      <c r="T1059" s="5">
        <v>8857</v>
      </c>
      <c r="U1059" s="8">
        <v>42100</v>
      </c>
      <c r="V1059" s="29" t="str">
        <f>TEXT(Table_1[[#This Row],[Order Date]], "DDD")</f>
        <v>Mon</v>
      </c>
      <c r="W1059" s="8">
        <v>42102</v>
      </c>
      <c r="X1059" s="7">
        <f>Table_1[[#This Row],[Ship Date]]-Table_1[[#This Row],[Order Date]]</f>
        <v>2</v>
      </c>
      <c r="Y1059" s="15">
        <v>538.52</v>
      </c>
      <c r="Z1059" s="5">
        <v>10</v>
      </c>
      <c r="AA1059" s="15">
        <v>1719.07</v>
      </c>
      <c r="AB1059" s="5">
        <v>87134</v>
      </c>
      <c r="AC1059" s="5">
        <f>IF(COUNTIF($AB$2:AB1059, AB1059) = 1, 1, 0)</f>
        <v>0</v>
      </c>
      <c r="AD1059" s="15">
        <f>'Formated Data'!$G1059-'Formated Data'!$E1059</f>
        <v>170.97</v>
      </c>
      <c r="AE1059" s="5" t="str" cm="1">
        <f t="array" ref="AE1059">_xlfn.IFS('Formated Data'!$Q1059="Central","Chris",'Formated Data'!$Q1059="East","Erin",'Formated Data'!$Q1059="South","Sam",'Formated Data'!$Q1059="West","William")</f>
        <v>Erin</v>
      </c>
    </row>
    <row r="1060" spans="1:31" ht="15.75" customHeight="1" x14ac:dyDescent="0.45">
      <c r="A1060" s="5">
        <v>1113</v>
      </c>
      <c r="B1060" s="5">
        <f>IF(COUNTIF($A$2:A1060, A1060) = 1, 1, 0)</f>
        <v>1</v>
      </c>
      <c r="C1060" s="5" t="s">
        <v>1746</v>
      </c>
      <c r="D1060" s="5" t="s">
        <v>123</v>
      </c>
      <c r="E1060" s="6">
        <v>0.01</v>
      </c>
      <c r="F1060" s="6" t="str">
        <f>IF(Table_1[[#This Row],[Discount]] &gt; 0, "After Discount", " No Discount")</f>
        <v>After Discount</v>
      </c>
      <c r="G1060" s="6">
        <v>2.89</v>
      </c>
      <c r="H1060" s="6">
        <v>0.5</v>
      </c>
      <c r="I1060" s="5" t="s">
        <v>9</v>
      </c>
      <c r="J1060" s="5" t="s">
        <v>39</v>
      </c>
      <c r="K1060" s="5" t="s">
        <v>24</v>
      </c>
      <c r="L1060" s="5" t="s">
        <v>144</v>
      </c>
      <c r="M1060" s="5" t="s">
        <v>5</v>
      </c>
      <c r="N1060" s="5" t="s">
        <v>143</v>
      </c>
      <c r="O1060" s="6">
        <v>0.38</v>
      </c>
      <c r="P1060" s="5" t="s">
        <v>3</v>
      </c>
      <c r="Q1060" s="5" t="s">
        <v>48</v>
      </c>
      <c r="R1060" s="5" t="s">
        <v>296</v>
      </c>
      <c r="S1060" s="5" t="s">
        <v>1745</v>
      </c>
      <c r="T1060" s="5">
        <v>80004</v>
      </c>
      <c r="U1060" s="8">
        <v>42100</v>
      </c>
      <c r="V1060" s="29" t="str">
        <f>TEXT(Table_1[[#This Row],[Order Date]], "DDD")</f>
        <v>Mon</v>
      </c>
      <c r="W1060" s="8">
        <v>42101</v>
      </c>
      <c r="X1060" s="7">
        <f>Table_1[[#This Row],[Ship Date]]-Table_1[[#This Row],[Order Date]]</f>
        <v>1</v>
      </c>
      <c r="Y1060" s="15">
        <v>29.725200000000001</v>
      </c>
      <c r="Z1060" s="5">
        <v>14</v>
      </c>
      <c r="AA1060" s="15">
        <v>43.08</v>
      </c>
      <c r="AB1060" s="5">
        <v>90833</v>
      </c>
      <c r="AC1060" s="5">
        <f>IF(COUNTIF($AB$2:AB1060, AB1060) = 1, 1, 0)</f>
        <v>1</v>
      </c>
      <c r="AD1060" s="15">
        <f>'Formated Data'!$G1060-'Formated Data'!$E1060</f>
        <v>2.8800000000000003</v>
      </c>
      <c r="AE1060" s="5" t="str" cm="1">
        <f t="array" ref="AE1060">_xlfn.IFS('Formated Data'!$Q1060="Central","Chris",'Formated Data'!$Q1060="East","Erin",'Formated Data'!$Q1060="South","Sam",'Formated Data'!$Q1060="West","William")</f>
        <v>William</v>
      </c>
    </row>
    <row r="1061" spans="1:31" ht="15.75" customHeight="1" x14ac:dyDescent="0.45">
      <c r="A1061" s="5">
        <v>1113</v>
      </c>
      <c r="B1061" s="5">
        <f>IF(COUNTIF($A$2:A1061, A1061) = 1, 1, 0)</f>
        <v>0</v>
      </c>
      <c r="C1061" s="5" t="s">
        <v>1746</v>
      </c>
      <c r="D1061" s="5" t="s">
        <v>123</v>
      </c>
      <c r="E1061" s="6">
        <v>0</v>
      </c>
      <c r="F1061" s="6" t="str">
        <f>IF(Table_1[[#This Row],[Discount]] &gt; 0, "After Discount", " No Discount")</f>
        <v xml:space="preserve"> No Discount</v>
      </c>
      <c r="G1061" s="6">
        <v>55.99</v>
      </c>
      <c r="H1061" s="6">
        <v>5</v>
      </c>
      <c r="I1061" s="5" t="s">
        <v>9</v>
      </c>
      <c r="J1061" s="5" t="s">
        <v>39</v>
      </c>
      <c r="K1061" s="5" t="s">
        <v>7</v>
      </c>
      <c r="L1061" s="5" t="s">
        <v>6</v>
      </c>
      <c r="M1061" s="5" t="s">
        <v>50</v>
      </c>
      <c r="N1061" s="5" t="s">
        <v>1136</v>
      </c>
      <c r="O1061" s="6">
        <v>0.8</v>
      </c>
      <c r="P1061" s="5" t="s">
        <v>3</v>
      </c>
      <c r="Q1061" s="5" t="s">
        <v>48</v>
      </c>
      <c r="R1061" s="5" t="s">
        <v>296</v>
      </c>
      <c r="S1061" s="5" t="s">
        <v>1745</v>
      </c>
      <c r="T1061" s="5">
        <v>80004</v>
      </c>
      <c r="U1061" s="8">
        <v>42100</v>
      </c>
      <c r="V1061" s="29" t="str">
        <f>TEXT(Table_1[[#This Row],[Order Date]], "DDD")</f>
        <v>Mon</v>
      </c>
      <c r="W1061" s="8">
        <v>42102</v>
      </c>
      <c r="X1061" s="7">
        <f>Table_1[[#This Row],[Ship Date]]-Table_1[[#This Row],[Order Date]]</f>
        <v>2</v>
      </c>
      <c r="Y1061" s="15">
        <v>-187.11</v>
      </c>
      <c r="Z1061" s="5">
        <v>5</v>
      </c>
      <c r="AA1061" s="15">
        <v>258.93</v>
      </c>
      <c r="AB1061" s="5">
        <v>90833</v>
      </c>
      <c r="AC1061" s="5">
        <f>IF(COUNTIF($AB$2:AB1061, AB1061) = 1, 1, 0)</f>
        <v>0</v>
      </c>
      <c r="AD1061" s="15">
        <f>'Formated Data'!$G1061-'Formated Data'!$E1061</f>
        <v>55.99</v>
      </c>
      <c r="AE1061" s="5" t="str" cm="1">
        <f t="array" ref="AE1061">_xlfn.IFS('Formated Data'!$Q1061="Central","Chris",'Formated Data'!$Q1061="East","Erin",'Formated Data'!$Q1061="South","Sam",'Formated Data'!$Q1061="West","William")</f>
        <v>William</v>
      </c>
    </row>
    <row r="1062" spans="1:31" ht="15.75" customHeight="1" x14ac:dyDescent="0.45">
      <c r="A1062" s="5">
        <v>2481</v>
      </c>
      <c r="B1062" s="5">
        <f>IF(COUNTIF($A$2:A1062, A1062) = 1, 1, 0)</f>
        <v>1</v>
      </c>
      <c r="C1062" s="5" t="s">
        <v>1744</v>
      </c>
      <c r="D1062" s="5" t="s">
        <v>123</v>
      </c>
      <c r="E1062" s="6">
        <v>7.0000000000000007E-2</v>
      </c>
      <c r="F1062" s="6" t="str">
        <f>IF(Table_1[[#This Row],[Discount]] &gt; 0, "After Discount", " No Discount")</f>
        <v>After Discount</v>
      </c>
      <c r="G1062" s="6">
        <v>5.18</v>
      </c>
      <c r="H1062" s="6">
        <v>5.74</v>
      </c>
      <c r="I1062" s="5" t="s">
        <v>17</v>
      </c>
      <c r="J1062" s="5" t="s">
        <v>39</v>
      </c>
      <c r="K1062" s="5" t="s">
        <v>24</v>
      </c>
      <c r="L1062" s="5" t="s">
        <v>106</v>
      </c>
      <c r="M1062" s="5" t="s">
        <v>5</v>
      </c>
      <c r="N1062" s="5" t="s">
        <v>1743</v>
      </c>
      <c r="O1062" s="6">
        <v>0.36</v>
      </c>
      <c r="P1062" s="5" t="s">
        <v>3</v>
      </c>
      <c r="Q1062" s="5" t="s">
        <v>21</v>
      </c>
      <c r="R1062" s="5" t="s">
        <v>185</v>
      </c>
      <c r="S1062" s="5" t="s">
        <v>171</v>
      </c>
      <c r="T1062" s="5">
        <v>70506</v>
      </c>
      <c r="U1062" s="8">
        <v>42100</v>
      </c>
      <c r="V1062" s="29" t="str">
        <f>TEXT(Table_1[[#This Row],[Order Date]], "DDD")</f>
        <v>Mon</v>
      </c>
      <c r="W1062" s="8">
        <v>42102</v>
      </c>
      <c r="X1062" s="7">
        <f>Table_1[[#This Row],[Ship Date]]-Table_1[[#This Row],[Order Date]]</f>
        <v>2</v>
      </c>
      <c r="Y1062" s="15">
        <v>-188.03399999999999</v>
      </c>
      <c r="Z1062" s="5">
        <v>14</v>
      </c>
      <c r="AA1062" s="15">
        <v>79.61</v>
      </c>
      <c r="AB1062" s="5">
        <v>91000</v>
      </c>
      <c r="AC1062" s="5">
        <f>IF(COUNTIF($AB$2:AB1062, AB1062) = 1, 1, 0)</f>
        <v>1</v>
      </c>
      <c r="AD1062" s="15">
        <f>'Formated Data'!$G1062-'Formated Data'!$E1062</f>
        <v>5.1099999999999994</v>
      </c>
      <c r="AE1062" s="5" t="str" cm="1">
        <f t="array" ref="AE1062">_xlfn.IFS('Formated Data'!$Q1062="Central","Chris",'Formated Data'!$Q1062="East","Erin",'Formated Data'!$Q1062="South","Sam",'Formated Data'!$Q1062="West","William")</f>
        <v>Sam</v>
      </c>
    </row>
    <row r="1063" spans="1:31" ht="15.75" customHeight="1" x14ac:dyDescent="0.45">
      <c r="A1063" s="5">
        <v>1618</v>
      </c>
      <c r="B1063" s="5">
        <f>IF(COUNTIF($A$2:A1063, A1063) = 1, 1, 0)</f>
        <v>1</v>
      </c>
      <c r="C1063" s="5" t="s">
        <v>1742</v>
      </c>
      <c r="D1063" s="5" t="s">
        <v>56</v>
      </c>
      <c r="E1063" s="6">
        <v>0.09</v>
      </c>
      <c r="F1063" s="6" t="str">
        <f>IF(Table_1[[#This Row],[Discount]] &gt; 0, "After Discount", " No Discount")</f>
        <v>After Discount</v>
      </c>
      <c r="G1063" s="6">
        <v>12.88</v>
      </c>
      <c r="H1063" s="6">
        <v>4.59</v>
      </c>
      <c r="I1063" s="5" t="s">
        <v>9</v>
      </c>
      <c r="J1063" s="5" t="s">
        <v>8</v>
      </c>
      <c r="K1063" s="5" t="s">
        <v>24</v>
      </c>
      <c r="L1063" s="5" t="s">
        <v>59</v>
      </c>
      <c r="M1063" s="5" t="s">
        <v>37</v>
      </c>
      <c r="N1063" s="5" t="s">
        <v>913</v>
      </c>
      <c r="O1063" s="6">
        <v>0.82</v>
      </c>
      <c r="P1063" s="5" t="s">
        <v>3</v>
      </c>
      <c r="Q1063" s="5" t="s">
        <v>70</v>
      </c>
      <c r="R1063" s="5" t="s">
        <v>172</v>
      </c>
      <c r="S1063" s="5" t="s">
        <v>1741</v>
      </c>
      <c r="T1063" s="5">
        <v>46322</v>
      </c>
      <c r="U1063" s="8">
        <v>42100</v>
      </c>
      <c r="V1063" s="29" t="str">
        <f>TEXT(Table_1[[#This Row],[Order Date]], "DDD")</f>
        <v>Mon</v>
      </c>
      <c r="W1063" s="8">
        <v>42100</v>
      </c>
      <c r="X1063" s="7">
        <f>Table_1[[#This Row],[Ship Date]]-Table_1[[#This Row],[Order Date]]</f>
        <v>0</v>
      </c>
      <c r="Y1063" s="15">
        <v>-175.13</v>
      </c>
      <c r="Z1063" s="5">
        <v>13</v>
      </c>
      <c r="AA1063" s="15">
        <v>158.13</v>
      </c>
      <c r="AB1063" s="5">
        <v>90248</v>
      </c>
      <c r="AC1063" s="5">
        <f>IF(COUNTIF($AB$2:AB1063, AB1063) = 1, 1, 0)</f>
        <v>1</v>
      </c>
      <c r="AD1063" s="15">
        <f>'Formated Data'!$G1063-'Formated Data'!$E1063</f>
        <v>12.790000000000001</v>
      </c>
      <c r="AE1063" s="5" t="str" cm="1">
        <f t="array" ref="AE1063">_xlfn.IFS('Formated Data'!$Q1063="Central","Chris",'Formated Data'!$Q1063="East","Erin",'Formated Data'!$Q1063="South","Sam",'Formated Data'!$Q1063="West","William")</f>
        <v>Chris</v>
      </c>
    </row>
    <row r="1064" spans="1:31" ht="15.75" customHeight="1" x14ac:dyDescent="0.45">
      <c r="A1064" s="5">
        <v>1620</v>
      </c>
      <c r="B1064" s="5">
        <f>IF(COUNTIF($A$2:A1064, A1064) = 1, 1, 0)</f>
        <v>1</v>
      </c>
      <c r="C1064" s="5" t="s">
        <v>1740</v>
      </c>
      <c r="D1064" s="5" t="s">
        <v>56</v>
      </c>
      <c r="E1064" s="6">
        <v>0.02</v>
      </c>
      <c r="F1064" s="6" t="str">
        <f>IF(Table_1[[#This Row],[Discount]] &gt; 0, "After Discount", " No Discount")</f>
        <v>After Discount</v>
      </c>
      <c r="G1064" s="6">
        <v>45.99</v>
      </c>
      <c r="H1064" s="6">
        <v>4.99</v>
      </c>
      <c r="I1064" s="5" t="s">
        <v>17</v>
      </c>
      <c r="J1064" s="5" t="s">
        <v>8</v>
      </c>
      <c r="K1064" s="5" t="s">
        <v>7</v>
      </c>
      <c r="L1064" s="5" t="s">
        <v>6</v>
      </c>
      <c r="M1064" s="5" t="s">
        <v>5</v>
      </c>
      <c r="N1064" s="5" t="s">
        <v>1739</v>
      </c>
      <c r="O1064" s="6">
        <v>0.56999999999999995</v>
      </c>
      <c r="P1064" s="5" t="s">
        <v>3</v>
      </c>
      <c r="Q1064" s="5" t="s">
        <v>2</v>
      </c>
      <c r="R1064" s="5" t="s">
        <v>247</v>
      </c>
      <c r="S1064" s="5" t="s">
        <v>1006</v>
      </c>
      <c r="T1064" s="5">
        <v>17602</v>
      </c>
      <c r="U1064" s="8">
        <v>42100</v>
      </c>
      <c r="V1064" s="29" t="str">
        <f>TEXT(Table_1[[#This Row],[Order Date]], "DDD")</f>
        <v>Mon</v>
      </c>
      <c r="W1064" s="8">
        <v>42101</v>
      </c>
      <c r="X1064" s="7">
        <f>Table_1[[#This Row],[Ship Date]]-Table_1[[#This Row],[Order Date]]</f>
        <v>1</v>
      </c>
      <c r="Y1064" s="15">
        <v>3.96</v>
      </c>
      <c r="Z1064" s="5">
        <v>4</v>
      </c>
      <c r="AA1064" s="15">
        <v>163.01</v>
      </c>
      <c r="AB1064" s="5">
        <v>90248</v>
      </c>
      <c r="AC1064" s="5">
        <f>IF(COUNTIF($AB$2:AB1064, AB1064) = 1, 1, 0)</f>
        <v>0</v>
      </c>
      <c r="AD1064" s="15">
        <f>'Formated Data'!$G1064-'Formated Data'!$E1064</f>
        <v>45.97</v>
      </c>
      <c r="AE1064" s="5" t="str" cm="1">
        <f t="array" ref="AE1064">_xlfn.IFS('Formated Data'!$Q1064="Central","Chris",'Formated Data'!$Q1064="East","Erin",'Formated Data'!$Q1064="South","Sam",'Formated Data'!$Q1064="West","William")</f>
        <v>Erin</v>
      </c>
    </row>
    <row r="1065" spans="1:31" ht="15.75" customHeight="1" x14ac:dyDescent="0.45">
      <c r="A1065" s="5">
        <v>3279</v>
      </c>
      <c r="B1065" s="5">
        <f>IF(COUNTIF($A$2:A1065, A1065) = 1, 1, 0)</f>
        <v>0</v>
      </c>
      <c r="C1065" s="5" t="s">
        <v>1737</v>
      </c>
      <c r="D1065" s="5" t="s">
        <v>56</v>
      </c>
      <c r="E1065" s="6">
        <v>0.06</v>
      </c>
      <c r="F1065" s="6" t="str">
        <f>IF(Table_1[[#This Row],[Discount]] &gt; 0, "After Discount", " No Discount")</f>
        <v>After Discount</v>
      </c>
      <c r="G1065" s="6">
        <v>89.83</v>
      </c>
      <c r="H1065" s="6">
        <v>35</v>
      </c>
      <c r="I1065" s="5" t="s">
        <v>9</v>
      </c>
      <c r="J1065" s="5" t="s">
        <v>16</v>
      </c>
      <c r="K1065" s="5" t="s">
        <v>24</v>
      </c>
      <c r="L1065" s="5" t="s">
        <v>23</v>
      </c>
      <c r="M1065" s="5" t="s">
        <v>42</v>
      </c>
      <c r="N1065" s="5" t="s">
        <v>1738</v>
      </c>
      <c r="O1065" s="6">
        <v>0.83</v>
      </c>
      <c r="P1065" s="5" t="s">
        <v>3</v>
      </c>
      <c r="Q1065" s="5" t="s">
        <v>21</v>
      </c>
      <c r="R1065" s="5" t="s">
        <v>713</v>
      </c>
      <c r="S1065" s="5" t="s">
        <v>620</v>
      </c>
      <c r="T1065" s="5">
        <v>29203</v>
      </c>
      <c r="U1065" s="8">
        <v>42100</v>
      </c>
      <c r="V1065" s="29" t="str">
        <f>TEXT(Table_1[[#This Row],[Order Date]], "DDD")</f>
        <v>Mon</v>
      </c>
      <c r="W1065" s="8">
        <v>42102</v>
      </c>
      <c r="X1065" s="7">
        <f>Table_1[[#This Row],[Ship Date]]-Table_1[[#This Row],[Order Date]]</f>
        <v>2</v>
      </c>
      <c r="Y1065" s="15">
        <v>31.11</v>
      </c>
      <c r="Z1065" s="5">
        <v>4</v>
      </c>
      <c r="AA1065" s="15">
        <v>366.26</v>
      </c>
      <c r="AB1065" s="5">
        <v>90766</v>
      </c>
      <c r="AC1065" s="5">
        <f>IF(COUNTIF($AB$2:AB1065, AB1065) = 1, 1, 0)</f>
        <v>1</v>
      </c>
      <c r="AD1065" s="15">
        <f>'Formated Data'!$G1065-'Formated Data'!$E1065</f>
        <v>89.77</v>
      </c>
      <c r="AE1065" s="5" t="str" cm="1">
        <f t="array" ref="AE1065">_xlfn.IFS('Formated Data'!$Q1065="Central","Chris",'Formated Data'!$Q1065="East","Erin",'Formated Data'!$Q1065="South","Sam",'Formated Data'!$Q1065="West","William")</f>
        <v>Sam</v>
      </c>
    </row>
    <row r="1066" spans="1:31" ht="15.75" customHeight="1" x14ac:dyDescent="0.45">
      <c r="A1066" s="5">
        <v>3279</v>
      </c>
      <c r="B1066" s="5">
        <f>IF(COUNTIF($A$2:A1066, A1066) = 1, 1, 0)</f>
        <v>0</v>
      </c>
      <c r="C1066" s="5" t="s">
        <v>1737</v>
      </c>
      <c r="D1066" s="5" t="s">
        <v>56</v>
      </c>
      <c r="E1066" s="6">
        <v>0.1</v>
      </c>
      <c r="F1066" s="6" t="str">
        <f>IF(Table_1[[#This Row],[Discount]] &gt; 0, "After Discount", " No Discount")</f>
        <v>After Discount</v>
      </c>
      <c r="G1066" s="6">
        <v>13.43</v>
      </c>
      <c r="H1066" s="6">
        <v>5.5</v>
      </c>
      <c r="I1066" s="5" t="s">
        <v>9</v>
      </c>
      <c r="J1066" s="5" t="s">
        <v>16</v>
      </c>
      <c r="K1066" s="5" t="s">
        <v>24</v>
      </c>
      <c r="L1066" s="5" t="s">
        <v>23</v>
      </c>
      <c r="M1066" s="5" t="s">
        <v>5</v>
      </c>
      <c r="N1066" s="5" t="s">
        <v>1735</v>
      </c>
      <c r="O1066" s="6">
        <v>0.56999999999999995</v>
      </c>
      <c r="P1066" s="5" t="s">
        <v>3</v>
      </c>
      <c r="Q1066" s="5" t="s">
        <v>21</v>
      </c>
      <c r="R1066" s="5" t="s">
        <v>713</v>
      </c>
      <c r="S1066" s="5" t="s">
        <v>620</v>
      </c>
      <c r="T1066" s="5">
        <v>29203</v>
      </c>
      <c r="U1066" s="8">
        <v>42100</v>
      </c>
      <c r="V1066" s="29" t="str">
        <f>TEXT(Table_1[[#This Row],[Order Date]], "DDD")</f>
        <v>Mon</v>
      </c>
      <c r="W1066" s="8">
        <v>42102</v>
      </c>
      <c r="X1066" s="7">
        <f>Table_1[[#This Row],[Ship Date]]-Table_1[[#This Row],[Order Date]]</f>
        <v>2</v>
      </c>
      <c r="Y1066" s="15">
        <v>358.29539999999997</v>
      </c>
      <c r="Z1066" s="5">
        <v>12</v>
      </c>
      <c r="AA1066" s="15">
        <v>157.99</v>
      </c>
      <c r="AB1066" s="5">
        <v>90766</v>
      </c>
      <c r="AC1066" s="5">
        <f>IF(COUNTIF($AB$2:AB1066, AB1066) = 1, 1, 0)</f>
        <v>0</v>
      </c>
      <c r="AD1066" s="15">
        <f>'Formated Data'!$G1066-'Formated Data'!$E1066</f>
        <v>13.33</v>
      </c>
      <c r="AE1066" s="5" t="str" cm="1">
        <f t="array" ref="AE1066">_xlfn.IFS('Formated Data'!$Q1066="Central","Chris",'Formated Data'!$Q1066="East","Erin",'Formated Data'!$Q1066="South","Sam",'Formated Data'!$Q1066="West","William")</f>
        <v>Sam</v>
      </c>
    </row>
    <row r="1067" spans="1:31" ht="15.75" customHeight="1" x14ac:dyDescent="0.45">
      <c r="A1067" s="5">
        <v>3279</v>
      </c>
      <c r="B1067" s="5">
        <f>IF(COUNTIF($A$2:A1067, A1067) = 1, 1, 0)</f>
        <v>0</v>
      </c>
      <c r="C1067" s="5" t="s">
        <v>1737</v>
      </c>
      <c r="D1067" s="5" t="s">
        <v>56</v>
      </c>
      <c r="E1067" s="6">
        <v>0.01</v>
      </c>
      <c r="F1067" s="6" t="str">
        <f>IF(Table_1[[#This Row],[Discount]] &gt; 0, "After Discount", " No Discount")</f>
        <v>After Discount</v>
      </c>
      <c r="G1067" s="6">
        <v>125.99</v>
      </c>
      <c r="H1067" s="6">
        <v>7.69</v>
      </c>
      <c r="I1067" s="5" t="s">
        <v>9</v>
      </c>
      <c r="J1067" s="5" t="s">
        <v>16</v>
      </c>
      <c r="K1067" s="5" t="s">
        <v>7</v>
      </c>
      <c r="L1067" s="5" t="s">
        <v>6</v>
      </c>
      <c r="M1067" s="5" t="s">
        <v>5</v>
      </c>
      <c r="N1067" s="5" t="s">
        <v>688</v>
      </c>
      <c r="O1067" s="6">
        <v>0.57999999999999996</v>
      </c>
      <c r="P1067" s="5" t="s">
        <v>3</v>
      </c>
      <c r="Q1067" s="5" t="s">
        <v>21</v>
      </c>
      <c r="R1067" s="5" t="s">
        <v>713</v>
      </c>
      <c r="S1067" s="5" t="s">
        <v>620</v>
      </c>
      <c r="T1067" s="5">
        <v>29203</v>
      </c>
      <c r="U1067" s="8">
        <v>42100</v>
      </c>
      <c r="V1067" s="29" t="str">
        <f>TEXT(Table_1[[#This Row],[Order Date]], "DDD")</f>
        <v>Mon</v>
      </c>
      <c r="W1067" s="8">
        <v>42100</v>
      </c>
      <c r="X1067" s="7">
        <f>Table_1[[#This Row],[Ship Date]]-Table_1[[#This Row],[Order Date]]</f>
        <v>0</v>
      </c>
      <c r="Y1067" s="15">
        <v>8.3219999999999992</v>
      </c>
      <c r="Z1067" s="5">
        <v>11</v>
      </c>
      <c r="AA1067" s="15">
        <v>1212.8800000000001</v>
      </c>
      <c r="AB1067" s="5">
        <v>90766</v>
      </c>
      <c r="AC1067" s="5">
        <f>IF(COUNTIF($AB$2:AB1067, AB1067) = 1, 1, 0)</f>
        <v>0</v>
      </c>
      <c r="AD1067" s="15">
        <f>'Formated Data'!$G1067-'Formated Data'!$E1067</f>
        <v>125.97999999999999</v>
      </c>
      <c r="AE1067" s="5" t="str" cm="1">
        <f t="array" ref="AE1067">_xlfn.IFS('Formated Data'!$Q1067="Central","Chris",'Formated Data'!$Q1067="East","Erin",'Formated Data'!$Q1067="South","Sam",'Formated Data'!$Q1067="West","William")</f>
        <v>Sam</v>
      </c>
    </row>
    <row r="1068" spans="1:31" ht="15.75" customHeight="1" x14ac:dyDescent="0.45">
      <c r="A1068" s="5">
        <v>2240</v>
      </c>
      <c r="B1068" s="5">
        <f>IF(COUNTIF($A$2:A1068, A1068) = 1, 1, 0)</f>
        <v>1</v>
      </c>
      <c r="C1068" s="5" t="s">
        <v>1736</v>
      </c>
      <c r="D1068" s="5" t="s">
        <v>30</v>
      </c>
      <c r="E1068" s="6">
        <v>0.01</v>
      </c>
      <c r="F1068" s="6" t="str">
        <f>IF(Table_1[[#This Row],[Discount]] &gt; 0, "After Discount", " No Discount")</f>
        <v>After Discount</v>
      </c>
      <c r="G1068" s="6">
        <v>13.43</v>
      </c>
      <c r="H1068" s="6">
        <v>5.5</v>
      </c>
      <c r="I1068" s="5" t="s">
        <v>17</v>
      </c>
      <c r="J1068" s="5" t="s">
        <v>39</v>
      </c>
      <c r="K1068" s="5" t="s">
        <v>24</v>
      </c>
      <c r="L1068" s="5" t="s">
        <v>23</v>
      </c>
      <c r="M1068" s="5" t="s">
        <v>5</v>
      </c>
      <c r="N1068" s="5" t="s">
        <v>1735</v>
      </c>
      <c r="O1068" s="6">
        <v>0.56999999999999995</v>
      </c>
      <c r="P1068" s="5" t="s">
        <v>3</v>
      </c>
      <c r="Q1068" s="5" t="s">
        <v>21</v>
      </c>
      <c r="R1068" s="5" t="s">
        <v>75</v>
      </c>
      <c r="S1068" s="5" t="s">
        <v>1734</v>
      </c>
      <c r="T1068" s="5">
        <v>33801</v>
      </c>
      <c r="U1068" s="8">
        <v>42100</v>
      </c>
      <c r="V1068" s="29" t="str">
        <f>TEXT(Table_1[[#This Row],[Order Date]], "DDD")</f>
        <v>Mon</v>
      </c>
      <c r="W1068" s="8">
        <v>42107</v>
      </c>
      <c r="X1068" s="7">
        <f>Table_1[[#This Row],[Ship Date]]-Table_1[[#This Row],[Order Date]]</f>
        <v>7</v>
      </c>
      <c r="Y1068" s="15">
        <v>-313.02179999999998</v>
      </c>
      <c r="Z1068" s="5">
        <v>7</v>
      </c>
      <c r="AA1068" s="15">
        <v>99.75</v>
      </c>
      <c r="AB1068" s="5">
        <v>89102</v>
      </c>
      <c r="AC1068" s="5">
        <f>IF(COUNTIF($AB$2:AB1068, AB1068) = 1, 1, 0)</f>
        <v>1</v>
      </c>
      <c r="AD1068" s="15">
        <f>'Formated Data'!$G1068-'Formated Data'!$E1068</f>
        <v>13.42</v>
      </c>
      <c r="AE1068" s="5" t="str" cm="1">
        <f t="array" ref="AE1068">_xlfn.IFS('Formated Data'!$Q1068="Central","Chris",'Formated Data'!$Q1068="East","Erin",'Formated Data'!$Q1068="South","Sam",'Formated Data'!$Q1068="West","William")</f>
        <v>Sam</v>
      </c>
    </row>
    <row r="1069" spans="1:31" ht="15.75" customHeight="1" x14ac:dyDescent="0.45">
      <c r="A1069" s="5">
        <v>2334</v>
      </c>
      <c r="B1069" s="5">
        <f>IF(COUNTIF($A$2:A1069, A1069) = 1, 1, 0)</f>
        <v>1</v>
      </c>
      <c r="C1069" s="5" t="s">
        <v>711</v>
      </c>
      <c r="D1069" s="5" t="s">
        <v>30</v>
      </c>
      <c r="E1069" s="6">
        <v>0.06</v>
      </c>
      <c r="F1069" s="6" t="str">
        <f>IF(Table_1[[#This Row],[Discount]] &gt; 0, "After Discount", " No Discount")</f>
        <v>After Discount</v>
      </c>
      <c r="G1069" s="6">
        <v>60.65</v>
      </c>
      <c r="H1069" s="6">
        <v>12.23</v>
      </c>
      <c r="I1069" s="5" t="s">
        <v>9</v>
      </c>
      <c r="J1069" s="5" t="s">
        <v>8</v>
      </c>
      <c r="K1069" s="5" t="s">
        <v>29</v>
      </c>
      <c r="L1069" s="5" t="s">
        <v>28</v>
      </c>
      <c r="M1069" s="5" t="s">
        <v>97</v>
      </c>
      <c r="N1069" s="5" t="s">
        <v>1733</v>
      </c>
      <c r="O1069" s="6">
        <v>0.64</v>
      </c>
      <c r="P1069" s="5" t="s">
        <v>3</v>
      </c>
      <c r="Q1069" s="5" t="s">
        <v>70</v>
      </c>
      <c r="R1069" s="5" t="s">
        <v>147</v>
      </c>
      <c r="S1069" s="5" t="s">
        <v>709</v>
      </c>
      <c r="T1069" s="5">
        <v>53220</v>
      </c>
      <c r="U1069" s="8">
        <v>42100</v>
      </c>
      <c r="V1069" s="29" t="str">
        <f>TEXT(Table_1[[#This Row],[Order Date]], "DDD")</f>
        <v>Mon</v>
      </c>
      <c r="W1069" s="8">
        <v>42102</v>
      </c>
      <c r="X1069" s="7">
        <f>Table_1[[#This Row],[Ship Date]]-Table_1[[#This Row],[Order Date]]</f>
        <v>2</v>
      </c>
      <c r="Y1069" s="15">
        <v>427.00650000000002</v>
      </c>
      <c r="Z1069" s="5">
        <v>10</v>
      </c>
      <c r="AA1069" s="15">
        <v>618.85</v>
      </c>
      <c r="AB1069" s="5">
        <v>89608</v>
      </c>
      <c r="AC1069" s="5">
        <f>IF(COUNTIF($AB$2:AB1069, AB1069) = 1, 1, 0)</f>
        <v>1</v>
      </c>
      <c r="AD1069" s="15">
        <f>'Formated Data'!$G1069-'Formated Data'!$E1069</f>
        <v>60.589999999999996</v>
      </c>
      <c r="AE1069" s="5" t="str" cm="1">
        <f t="array" ref="AE1069">_xlfn.IFS('Formated Data'!$Q1069="Central","Chris",'Formated Data'!$Q1069="East","Erin",'Formated Data'!$Q1069="South","Sam",'Formated Data'!$Q1069="West","William")</f>
        <v>Chris</v>
      </c>
    </row>
    <row r="1070" spans="1:31" ht="15.75" customHeight="1" x14ac:dyDescent="0.45">
      <c r="A1070" s="5">
        <v>2874</v>
      </c>
      <c r="B1070" s="5">
        <f>IF(COUNTIF($A$2:A1070, A1070) = 1, 1, 0)</f>
        <v>1</v>
      </c>
      <c r="C1070" s="5" t="s">
        <v>267</v>
      </c>
      <c r="D1070" s="5" t="s">
        <v>30</v>
      </c>
      <c r="E1070" s="6">
        <v>0.05</v>
      </c>
      <c r="F1070" s="6" t="str">
        <f>IF(Table_1[[#This Row],[Discount]] &gt; 0, "After Discount", " No Discount")</f>
        <v>After Discount</v>
      </c>
      <c r="G1070" s="6">
        <v>4.84</v>
      </c>
      <c r="H1070" s="6">
        <v>0.71</v>
      </c>
      <c r="I1070" s="5" t="s">
        <v>9</v>
      </c>
      <c r="J1070" s="5" t="s">
        <v>16</v>
      </c>
      <c r="K1070" s="5" t="s">
        <v>24</v>
      </c>
      <c r="L1070" s="5" t="s">
        <v>79</v>
      </c>
      <c r="M1070" s="5" t="s">
        <v>37</v>
      </c>
      <c r="N1070" s="5" t="s">
        <v>1732</v>
      </c>
      <c r="O1070" s="6">
        <v>0.52</v>
      </c>
      <c r="P1070" s="5" t="s">
        <v>3</v>
      </c>
      <c r="Q1070" s="5" t="s">
        <v>70</v>
      </c>
      <c r="R1070" s="5" t="s">
        <v>226</v>
      </c>
      <c r="S1070" s="5" t="s">
        <v>265</v>
      </c>
      <c r="T1070" s="5">
        <v>68128</v>
      </c>
      <c r="U1070" s="8">
        <v>42100</v>
      </c>
      <c r="V1070" s="29" t="str">
        <f>TEXT(Table_1[[#This Row],[Order Date]], "DDD")</f>
        <v>Mon</v>
      </c>
      <c r="W1070" s="8">
        <v>42109</v>
      </c>
      <c r="X1070" s="7">
        <f>Table_1[[#This Row],[Ship Date]]-Table_1[[#This Row],[Order Date]]</f>
        <v>9</v>
      </c>
      <c r="Y1070" s="15">
        <v>13.4481</v>
      </c>
      <c r="Z1070" s="5">
        <v>4</v>
      </c>
      <c r="AA1070" s="15">
        <v>19.489999999999998</v>
      </c>
      <c r="AB1070" s="5">
        <v>89873</v>
      </c>
      <c r="AC1070" s="5">
        <f>IF(COUNTIF($AB$2:AB1070, AB1070) = 1, 1, 0)</f>
        <v>1</v>
      </c>
      <c r="AD1070" s="15">
        <f>'Formated Data'!$G1070-'Formated Data'!$E1070</f>
        <v>4.79</v>
      </c>
      <c r="AE1070" s="5" t="str" cm="1">
        <f t="array" ref="AE1070">_xlfn.IFS('Formated Data'!$Q1070="Central","Chris",'Formated Data'!$Q1070="East","Erin",'Formated Data'!$Q1070="South","Sam",'Formated Data'!$Q1070="West","William")</f>
        <v>Chris</v>
      </c>
    </row>
    <row r="1071" spans="1:31" ht="15.75" customHeight="1" x14ac:dyDescent="0.45">
      <c r="A1071" s="5">
        <v>102</v>
      </c>
      <c r="B1071" s="5">
        <f>IF(COUNTIF($A$2:A1071, A1071) = 1, 1, 0)</f>
        <v>1</v>
      </c>
      <c r="C1071" s="5" t="s">
        <v>241</v>
      </c>
      <c r="D1071" s="5" t="s">
        <v>72</v>
      </c>
      <c r="E1071" s="6">
        <v>0.04</v>
      </c>
      <c r="F1071" s="6" t="str">
        <f>IF(Table_1[[#This Row],[Discount]] &gt; 0, "After Discount", " No Discount")</f>
        <v>After Discount</v>
      </c>
      <c r="G1071" s="6">
        <v>300.98</v>
      </c>
      <c r="H1071" s="6">
        <v>54.92</v>
      </c>
      <c r="I1071" s="5" t="s">
        <v>119</v>
      </c>
      <c r="J1071" s="5" t="s">
        <v>8</v>
      </c>
      <c r="K1071" s="5" t="s">
        <v>29</v>
      </c>
      <c r="L1071" s="5" t="s">
        <v>130</v>
      </c>
      <c r="M1071" s="5" t="s">
        <v>117</v>
      </c>
      <c r="N1071" s="5" t="s">
        <v>1730</v>
      </c>
      <c r="O1071" s="6">
        <v>0.55000000000000004</v>
      </c>
      <c r="P1071" s="5" t="s">
        <v>3</v>
      </c>
      <c r="Q1071" s="5" t="s">
        <v>2</v>
      </c>
      <c r="R1071" s="5" t="s">
        <v>240</v>
      </c>
      <c r="S1071" s="5" t="s">
        <v>239</v>
      </c>
      <c r="T1071" s="5">
        <v>2129</v>
      </c>
      <c r="U1071" s="8">
        <v>42100</v>
      </c>
      <c r="V1071" s="29" t="str">
        <f>TEXT(Table_1[[#This Row],[Order Date]], "DDD")</f>
        <v>Mon</v>
      </c>
      <c r="W1071" s="8">
        <v>42101</v>
      </c>
      <c r="X1071" s="7">
        <f>Table_1[[#This Row],[Ship Date]]-Table_1[[#This Row],[Order Date]]</f>
        <v>1</v>
      </c>
      <c r="Y1071" s="15">
        <v>2023.75</v>
      </c>
      <c r="Z1071" s="5">
        <v>31</v>
      </c>
      <c r="AA1071" s="15">
        <v>9459.94</v>
      </c>
      <c r="AB1071" s="5">
        <v>42599</v>
      </c>
      <c r="AC1071" s="5">
        <f>IF(COUNTIF($AB$2:AB1071, AB1071) = 1, 1, 0)</f>
        <v>1</v>
      </c>
      <c r="AD1071" s="15">
        <f>'Formated Data'!$G1071-'Formated Data'!$E1071</f>
        <v>300.94</v>
      </c>
      <c r="AE1071" s="5" t="str" cm="1">
        <f t="array" ref="AE1071">_xlfn.IFS('Formated Data'!$Q1071="Central","Chris",'Formated Data'!$Q1071="East","Erin",'Formated Data'!$Q1071="South","Sam",'Formated Data'!$Q1071="West","William")</f>
        <v>Erin</v>
      </c>
    </row>
    <row r="1072" spans="1:31" ht="15.75" customHeight="1" x14ac:dyDescent="0.45">
      <c r="A1072" s="5">
        <v>107</v>
      </c>
      <c r="B1072" s="5">
        <f>IF(COUNTIF($A$2:A1072, A1072) = 1, 1, 0)</f>
        <v>1</v>
      </c>
      <c r="C1072" s="5" t="s">
        <v>1731</v>
      </c>
      <c r="D1072" s="5" t="s">
        <v>72</v>
      </c>
      <c r="E1072" s="6">
        <v>0.04</v>
      </c>
      <c r="F1072" s="6" t="str">
        <f>IF(Table_1[[#This Row],[Discount]] &gt; 0, "After Discount", " No Discount")</f>
        <v>After Discount</v>
      </c>
      <c r="G1072" s="6">
        <v>300.98</v>
      </c>
      <c r="H1072" s="6">
        <v>54.92</v>
      </c>
      <c r="I1072" s="5" t="s">
        <v>119</v>
      </c>
      <c r="J1072" s="5" t="s">
        <v>8</v>
      </c>
      <c r="K1072" s="5" t="s">
        <v>29</v>
      </c>
      <c r="L1072" s="5" t="s">
        <v>130</v>
      </c>
      <c r="M1072" s="5" t="s">
        <v>117</v>
      </c>
      <c r="N1072" s="5" t="s">
        <v>1730</v>
      </c>
      <c r="O1072" s="6">
        <v>0.55000000000000004</v>
      </c>
      <c r="P1072" s="5" t="s">
        <v>3</v>
      </c>
      <c r="Q1072" s="5" t="s">
        <v>2</v>
      </c>
      <c r="R1072" s="5" t="s">
        <v>142</v>
      </c>
      <c r="S1072" s="5" t="s">
        <v>1729</v>
      </c>
      <c r="T1072" s="5">
        <v>3820</v>
      </c>
      <c r="U1072" s="8">
        <v>42100</v>
      </c>
      <c r="V1072" s="29" t="str">
        <f>TEXT(Table_1[[#This Row],[Order Date]], "DDD")</f>
        <v>Mon</v>
      </c>
      <c r="W1072" s="8">
        <v>42101</v>
      </c>
      <c r="X1072" s="7">
        <f>Table_1[[#This Row],[Ship Date]]-Table_1[[#This Row],[Order Date]]</f>
        <v>1</v>
      </c>
      <c r="Y1072" s="15">
        <v>1684.4763</v>
      </c>
      <c r="Z1072" s="5">
        <v>8</v>
      </c>
      <c r="AA1072" s="15">
        <v>2441.27</v>
      </c>
      <c r="AB1072" s="5">
        <v>88204</v>
      </c>
      <c r="AC1072" s="5">
        <f>IF(COUNTIF($AB$2:AB1072, AB1072) = 1, 1, 0)</f>
        <v>1</v>
      </c>
      <c r="AD1072" s="15">
        <f>'Formated Data'!$G1072-'Formated Data'!$E1072</f>
        <v>300.94</v>
      </c>
      <c r="AE1072" s="5" t="str" cm="1">
        <f t="array" ref="AE1072">_xlfn.IFS('Formated Data'!$Q1072="Central","Chris",'Formated Data'!$Q1072="East","Erin",'Formated Data'!$Q1072="South","Sam",'Formated Data'!$Q1072="West","William")</f>
        <v>Erin</v>
      </c>
    </row>
    <row r="1073" spans="1:31" ht="15.75" customHeight="1" x14ac:dyDescent="0.45">
      <c r="A1073" s="5">
        <v>786</v>
      </c>
      <c r="B1073" s="5">
        <f>IF(COUNTIF($A$2:A1073, A1073) = 1, 1, 0)</f>
        <v>1</v>
      </c>
      <c r="C1073" s="5" t="s">
        <v>1728</v>
      </c>
      <c r="D1073" s="5" t="s">
        <v>72</v>
      </c>
      <c r="E1073" s="6">
        <v>0</v>
      </c>
      <c r="F1073" s="6" t="str">
        <f>IF(Table_1[[#This Row],[Discount]] &gt; 0, "After Discount", " No Discount")</f>
        <v xml:space="preserve"> No Discount</v>
      </c>
      <c r="G1073" s="6">
        <v>8.34</v>
      </c>
      <c r="H1073" s="6">
        <v>4.82</v>
      </c>
      <c r="I1073" s="5" t="s">
        <v>9</v>
      </c>
      <c r="J1073" s="5" t="s">
        <v>16</v>
      </c>
      <c r="K1073" s="5" t="s">
        <v>24</v>
      </c>
      <c r="L1073" s="5" t="s">
        <v>38</v>
      </c>
      <c r="M1073" s="5" t="s">
        <v>5</v>
      </c>
      <c r="N1073" s="5" t="s">
        <v>1727</v>
      </c>
      <c r="O1073" s="6">
        <v>0.4</v>
      </c>
      <c r="P1073" s="5" t="s">
        <v>3</v>
      </c>
      <c r="Q1073" s="5" t="s">
        <v>48</v>
      </c>
      <c r="R1073" s="5" t="s">
        <v>54</v>
      </c>
      <c r="S1073" s="5" t="s">
        <v>1726</v>
      </c>
      <c r="T1073" s="5">
        <v>92691</v>
      </c>
      <c r="U1073" s="8">
        <v>42100</v>
      </c>
      <c r="V1073" s="29" t="str">
        <f>TEXT(Table_1[[#This Row],[Order Date]], "DDD")</f>
        <v>Mon</v>
      </c>
      <c r="W1073" s="8">
        <v>42101</v>
      </c>
      <c r="X1073" s="7">
        <f>Table_1[[#This Row],[Ship Date]]-Table_1[[#This Row],[Order Date]]</f>
        <v>1</v>
      </c>
      <c r="Y1073" s="15">
        <v>-5.05</v>
      </c>
      <c r="Z1073" s="5">
        <v>9</v>
      </c>
      <c r="AA1073" s="15">
        <v>76.23</v>
      </c>
      <c r="AB1073" s="5">
        <v>91513</v>
      </c>
      <c r="AC1073" s="5">
        <f>IF(COUNTIF($AB$2:AB1073, AB1073) = 1, 1, 0)</f>
        <v>1</v>
      </c>
      <c r="AD1073" s="15">
        <f>'Formated Data'!$G1073-'Formated Data'!$E1073</f>
        <v>8.34</v>
      </c>
      <c r="AE1073" s="5" t="str" cm="1">
        <f t="array" ref="AE1073">_xlfn.IFS('Formated Data'!$Q1073="Central","Chris",'Formated Data'!$Q1073="East","Erin",'Formated Data'!$Q1073="South","Sam",'Formated Data'!$Q1073="West","William")</f>
        <v>William</v>
      </c>
    </row>
    <row r="1074" spans="1:31" ht="15.75" customHeight="1" x14ac:dyDescent="0.45">
      <c r="A1074" s="5">
        <v>1730</v>
      </c>
      <c r="B1074" s="5">
        <f>IF(COUNTIF($A$2:A1074, A1074) = 1, 1, 0)</f>
        <v>1</v>
      </c>
      <c r="C1074" s="5" t="s">
        <v>1725</v>
      </c>
      <c r="D1074" s="5" t="s">
        <v>56</v>
      </c>
      <c r="E1074" s="6">
        <v>0.1</v>
      </c>
      <c r="F1074" s="6" t="str">
        <f>IF(Table_1[[#This Row],[Discount]] &gt; 0, "After Discount", " No Discount")</f>
        <v>After Discount</v>
      </c>
      <c r="G1074" s="6">
        <v>65.989999999999995</v>
      </c>
      <c r="H1074" s="6">
        <v>3.99</v>
      </c>
      <c r="I1074" s="5" t="s">
        <v>17</v>
      </c>
      <c r="J1074" s="5" t="s">
        <v>51</v>
      </c>
      <c r="K1074" s="5" t="s">
        <v>7</v>
      </c>
      <c r="L1074" s="5" t="s">
        <v>6</v>
      </c>
      <c r="M1074" s="5" t="s">
        <v>5</v>
      </c>
      <c r="N1074" s="5" t="s">
        <v>136</v>
      </c>
      <c r="O1074" s="6">
        <v>0.59</v>
      </c>
      <c r="P1074" s="5" t="s">
        <v>3</v>
      </c>
      <c r="Q1074" s="5" t="s">
        <v>48</v>
      </c>
      <c r="R1074" s="5" t="s">
        <v>579</v>
      </c>
      <c r="S1074" s="5" t="s">
        <v>1724</v>
      </c>
      <c r="T1074" s="5">
        <v>83843</v>
      </c>
      <c r="U1074" s="8">
        <v>42101</v>
      </c>
      <c r="V1074" s="29" t="str">
        <f>TEXT(Table_1[[#This Row],[Order Date]], "DDD")</f>
        <v>Tue</v>
      </c>
      <c r="W1074" s="8">
        <v>42103</v>
      </c>
      <c r="X1074" s="7">
        <f>Table_1[[#This Row],[Ship Date]]-Table_1[[#This Row],[Order Date]]</f>
        <v>2</v>
      </c>
      <c r="Y1074" s="15">
        <v>-88.624799999999993</v>
      </c>
      <c r="Z1074" s="5">
        <v>5</v>
      </c>
      <c r="AA1074" s="15">
        <v>272.86</v>
      </c>
      <c r="AB1074" s="5">
        <v>90653</v>
      </c>
      <c r="AC1074" s="5">
        <f>IF(COUNTIF($AB$2:AB1074, AB1074) = 1, 1, 0)</f>
        <v>1</v>
      </c>
      <c r="AD1074" s="15">
        <f>'Formated Data'!$G1074-'Formated Data'!$E1074</f>
        <v>65.89</v>
      </c>
      <c r="AE1074" s="5" t="str" cm="1">
        <f t="array" ref="AE1074">_xlfn.IFS('Formated Data'!$Q1074="Central","Chris",'Formated Data'!$Q1074="East","Erin",'Formated Data'!$Q1074="South","Sam",'Formated Data'!$Q1074="West","William")</f>
        <v>William</v>
      </c>
    </row>
    <row r="1075" spans="1:31" ht="15.75" customHeight="1" x14ac:dyDescent="0.45">
      <c r="A1075" s="5">
        <v>1957</v>
      </c>
      <c r="B1075" s="5">
        <f>IF(COUNTIF($A$2:A1075, A1075) = 1, 1, 0)</f>
        <v>1</v>
      </c>
      <c r="C1075" s="5" t="s">
        <v>1723</v>
      </c>
      <c r="D1075" s="5" t="s">
        <v>56</v>
      </c>
      <c r="E1075" s="6">
        <v>0.09</v>
      </c>
      <c r="F1075" s="6" t="str">
        <f>IF(Table_1[[#This Row],[Discount]] &gt; 0, "After Discount", " No Discount")</f>
        <v>After Discount</v>
      </c>
      <c r="G1075" s="6">
        <v>77.510000000000005</v>
      </c>
      <c r="H1075" s="6">
        <v>4</v>
      </c>
      <c r="I1075" s="5" t="s">
        <v>9</v>
      </c>
      <c r="J1075" s="5" t="s">
        <v>8</v>
      </c>
      <c r="K1075" s="5" t="s">
        <v>7</v>
      </c>
      <c r="L1075" s="5" t="s">
        <v>15</v>
      </c>
      <c r="M1075" s="5" t="s">
        <v>5</v>
      </c>
      <c r="N1075" s="5" t="s">
        <v>912</v>
      </c>
      <c r="O1075" s="6">
        <v>0.76</v>
      </c>
      <c r="P1075" s="5" t="s">
        <v>3</v>
      </c>
      <c r="Q1075" s="5" t="s">
        <v>70</v>
      </c>
      <c r="R1075" s="5" t="s">
        <v>168</v>
      </c>
      <c r="S1075" s="5" t="s">
        <v>1722</v>
      </c>
      <c r="T1075" s="5">
        <v>63130</v>
      </c>
      <c r="U1075" s="8">
        <v>42101</v>
      </c>
      <c r="V1075" s="29" t="str">
        <f>TEXT(Table_1[[#This Row],[Order Date]], "DDD")</f>
        <v>Tue</v>
      </c>
      <c r="W1075" s="8">
        <v>42103</v>
      </c>
      <c r="X1075" s="7">
        <f>Table_1[[#This Row],[Ship Date]]-Table_1[[#This Row],[Order Date]]</f>
        <v>2</v>
      </c>
      <c r="Y1075" s="15">
        <v>-387.1044</v>
      </c>
      <c r="Z1075" s="5">
        <v>1</v>
      </c>
      <c r="AA1075" s="15">
        <v>77.47</v>
      </c>
      <c r="AB1075" s="5">
        <v>89818</v>
      </c>
      <c r="AC1075" s="5">
        <f>IF(COUNTIF($AB$2:AB1075, AB1075) = 1, 1, 0)</f>
        <v>1</v>
      </c>
      <c r="AD1075" s="15">
        <f>'Formated Data'!$G1075-'Formated Data'!$E1075</f>
        <v>77.42</v>
      </c>
      <c r="AE1075" s="5" t="str" cm="1">
        <f t="array" ref="AE1075">_xlfn.IFS('Formated Data'!$Q1075="Central","Chris",'Formated Data'!$Q1075="East","Erin",'Formated Data'!$Q1075="South","Sam",'Formated Data'!$Q1075="West","William")</f>
        <v>Chris</v>
      </c>
    </row>
    <row r="1076" spans="1:31" ht="15.75" customHeight="1" x14ac:dyDescent="0.45">
      <c r="A1076" s="5">
        <v>268</v>
      </c>
      <c r="B1076" s="5">
        <f>IF(COUNTIF($A$2:A1076, A1076) = 1, 1, 0)</f>
        <v>1</v>
      </c>
      <c r="C1076" s="5" t="s">
        <v>1721</v>
      </c>
      <c r="D1076" s="5" t="s">
        <v>30</v>
      </c>
      <c r="E1076" s="6">
        <v>0.02</v>
      </c>
      <c r="F1076" s="6" t="str">
        <f>IF(Table_1[[#This Row],[Discount]] &gt; 0, "After Discount", " No Discount")</f>
        <v>After Discount</v>
      </c>
      <c r="G1076" s="6">
        <v>5.58</v>
      </c>
      <c r="H1076" s="6">
        <v>5.3</v>
      </c>
      <c r="I1076" s="5" t="s">
        <v>9</v>
      </c>
      <c r="J1076" s="5" t="s">
        <v>16</v>
      </c>
      <c r="K1076" s="5" t="s">
        <v>24</v>
      </c>
      <c r="L1076" s="5" t="s">
        <v>181</v>
      </c>
      <c r="M1076" s="5" t="s">
        <v>5</v>
      </c>
      <c r="N1076" s="5" t="s">
        <v>1719</v>
      </c>
      <c r="O1076" s="6">
        <v>0.35</v>
      </c>
      <c r="P1076" s="5" t="s">
        <v>3</v>
      </c>
      <c r="Q1076" s="5" t="s">
        <v>48</v>
      </c>
      <c r="R1076" s="5" t="s">
        <v>95</v>
      </c>
      <c r="S1076" s="5" t="s">
        <v>1720</v>
      </c>
      <c r="T1076" s="5">
        <v>86001</v>
      </c>
      <c r="U1076" s="8">
        <v>42101</v>
      </c>
      <c r="V1076" s="29" t="str">
        <f>TEXT(Table_1[[#This Row],[Order Date]], "DDD")</f>
        <v>Tue</v>
      </c>
      <c r="W1076" s="8">
        <v>42106</v>
      </c>
      <c r="X1076" s="7">
        <f>Table_1[[#This Row],[Ship Date]]-Table_1[[#This Row],[Order Date]]</f>
        <v>5</v>
      </c>
      <c r="Y1076" s="15">
        <v>-22.48</v>
      </c>
      <c r="Z1076" s="5">
        <v>3</v>
      </c>
      <c r="AA1076" s="15">
        <v>18.670000000000002</v>
      </c>
      <c r="AB1076" s="5">
        <v>88941</v>
      </c>
      <c r="AC1076" s="5">
        <f>IF(COUNTIF($AB$2:AB1076, AB1076) = 1, 1, 0)</f>
        <v>1</v>
      </c>
      <c r="AD1076" s="15">
        <f>'Formated Data'!$G1076-'Formated Data'!$E1076</f>
        <v>5.5600000000000005</v>
      </c>
      <c r="AE1076" s="5" t="str" cm="1">
        <f t="array" ref="AE1076">_xlfn.IFS('Formated Data'!$Q1076="Central","Chris",'Formated Data'!$Q1076="East","Erin",'Formated Data'!$Q1076="South","Sam",'Formated Data'!$Q1076="West","William")</f>
        <v>William</v>
      </c>
    </row>
    <row r="1077" spans="1:31" ht="15.75" customHeight="1" x14ac:dyDescent="0.45">
      <c r="A1077" s="5">
        <v>268</v>
      </c>
      <c r="B1077" s="5">
        <f>IF(COUNTIF($A$2:A1077, A1077) = 1, 1, 0)</f>
        <v>0</v>
      </c>
      <c r="C1077" s="5" t="s">
        <v>1721</v>
      </c>
      <c r="D1077" s="5" t="s">
        <v>30</v>
      </c>
      <c r="E1077" s="6">
        <v>0.03</v>
      </c>
      <c r="F1077" s="6" t="str">
        <f>IF(Table_1[[#This Row],[Discount]] &gt; 0, "After Discount", " No Discount")</f>
        <v>After Discount</v>
      </c>
      <c r="G1077" s="6">
        <v>40.89</v>
      </c>
      <c r="H1077" s="6">
        <v>18.98</v>
      </c>
      <c r="I1077" s="5" t="s">
        <v>9</v>
      </c>
      <c r="J1077" s="5" t="s">
        <v>16</v>
      </c>
      <c r="K1077" s="5" t="s">
        <v>29</v>
      </c>
      <c r="L1077" s="5" t="s">
        <v>28</v>
      </c>
      <c r="M1077" s="5" t="s">
        <v>5</v>
      </c>
      <c r="N1077" s="5" t="s">
        <v>1718</v>
      </c>
      <c r="O1077" s="6">
        <v>0.56999999999999995</v>
      </c>
      <c r="P1077" s="5" t="s">
        <v>3</v>
      </c>
      <c r="Q1077" s="5" t="s">
        <v>48</v>
      </c>
      <c r="R1077" s="5" t="s">
        <v>95</v>
      </c>
      <c r="S1077" s="5" t="s">
        <v>1720</v>
      </c>
      <c r="T1077" s="5">
        <v>86001</v>
      </c>
      <c r="U1077" s="8">
        <v>42101</v>
      </c>
      <c r="V1077" s="29" t="str">
        <f>TEXT(Table_1[[#This Row],[Order Date]], "DDD")</f>
        <v>Tue</v>
      </c>
      <c r="W1077" s="8">
        <v>42108</v>
      </c>
      <c r="X1077" s="7">
        <f>Table_1[[#This Row],[Ship Date]]-Table_1[[#This Row],[Order Date]]</f>
        <v>7</v>
      </c>
      <c r="Y1077" s="15">
        <v>78.98</v>
      </c>
      <c r="Z1077" s="5">
        <v>5</v>
      </c>
      <c r="AA1077" s="15">
        <v>210.77</v>
      </c>
      <c r="AB1077" s="5">
        <v>88941</v>
      </c>
      <c r="AC1077" s="5">
        <f>IF(COUNTIF($AB$2:AB1077, AB1077) = 1, 1, 0)</f>
        <v>0</v>
      </c>
      <c r="AD1077" s="15">
        <f>'Formated Data'!$G1077-'Formated Data'!$E1077</f>
        <v>40.86</v>
      </c>
      <c r="AE1077" s="5" t="str" cm="1">
        <f t="array" ref="AE1077">_xlfn.IFS('Formated Data'!$Q1077="Central","Chris",'Formated Data'!$Q1077="East","Erin",'Formated Data'!$Q1077="South","Sam",'Formated Data'!$Q1077="West","William")</f>
        <v>William</v>
      </c>
    </row>
    <row r="1078" spans="1:31" ht="15.75" customHeight="1" x14ac:dyDescent="0.45">
      <c r="A1078" s="5">
        <v>272</v>
      </c>
      <c r="B1078" s="5">
        <f>IF(COUNTIF($A$2:A1078, A1078) = 1, 1, 0)</f>
        <v>1</v>
      </c>
      <c r="C1078" s="5" t="s">
        <v>653</v>
      </c>
      <c r="D1078" s="5" t="s">
        <v>30</v>
      </c>
      <c r="E1078" s="6">
        <v>0.02</v>
      </c>
      <c r="F1078" s="6" t="str">
        <f>IF(Table_1[[#This Row],[Discount]] &gt; 0, "After Discount", " No Discount")</f>
        <v>After Discount</v>
      </c>
      <c r="G1078" s="6">
        <v>5.58</v>
      </c>
      <c r="H1078" s="6">
        <v>5.3</v>
      </c>
      <c r="I1078" s="5" t="s">
        <v>9</v>
      </c>
      <c r="J1078" s="5" t="s">
        <v>16</v>
      </c>
      <c r="K1078" s="5" t="s">
        <v>24</v>
      </c>
      <c r="L1078" s="5" t="s">
        <v>181</v>
      </c>
      <c r="M1078" s="5" t="s">
        <v>5</v>
      </c>
      <c r="N1078" s="5" t="s">
        <v>1719</v>
      </c>
      <c r="O1078" s="6">
        <v>0.35</v>
      </c>
      <c r="P1078" s="5" t="s">
        <v>3</v>
      </c>
      <c r="Q1078" s="5" t="s">
        <v>21</v>
      </c>
      <c r="R1078" s="5" t="s">
        <v>33</v>
      </c>
      <c r="S1078" s="5" t="s">
        <v>32</v>
      </c>
      <c r="T1078" s="5">
        <v>28204</v>
      </c>
      <c r="U1078" s="8">
        <v>42101</v>
      </c>
      <c r="V1078" s="29" t="str">
        <f>TEXT(Table_1[[#This Row],[Order Date]], "DDD")</f>
        <v>Tue</v>
      </c>
      <c r="W1078" s="8">
        <v>42106</v>
      </c>
      <c r="X1078" s="7">
        <f>Table_1[[#This Row],[Ship Date]]-Table_1[[#This Row],[Order Date]]</f>
        <v>5</v>
      </c>
      <c r="Y1078" s="15">
        <v>-29.898399999999999</v>
      </c>
      <c r="Z1078" s="5">
        <v>11</v>
      </c>
      <c r="AA1078" s="15">
        <v>68.459999999999994</v>
      </c>
      <c r="AB1078" s="5">
        <v>5509</v>
      </c>
      <c r="AC1078" s="5">
        <f>IF(COUNTIF($AB$2:AB1078, AB1078) = 1, 1, 0)</f>
        <v>1</v>
      </c>
      <c r="AD1078" s="15">
        <f>'Formated Data'!$G1078-'Formated Data'!$E1078</f>
        <v>5.5600000000000005</v>
      </c>
      <c r="AE1078" s="5" t="str" cm="1">
        <f t="array" ref="AE1078">_xlfn.IFS('Formated Data'!$Q1078="Central","Chris",'Formated Data'!$Q1078="East","Erin",'Formated Data'!$Q1078="South","Sam",'Formated Data'!$Q1078="West","William")</f>
        <v>Sam</v>
      </c>
    </row>
    <row r="1079" spans="1:31" ht="15.75" customHeight="1" x14ac:dyDescent="0.45">
      <c r="A1079" s="5">
        <v>272</v>
      </c>
      <c r="B1079" s="5">
        <f>IF(COUNTIF($A$2:A1079, A1079) = 1, 1, 0)</f>
        <v>0</v>
      </c>
      <c r="C1079" s="5" t="s">
        <v>653</v>
      </c>
      <c r="D1079" s="5" t="s">
        <v>30</v>
      </c>
      <c r="E1079" s="6">
        <v>0.03</v>
      </c>
      <c r="F1079" s="6" t="str">
        <f>IF(Table_1[[#This Row],[Discount]] &gt; 0, "After Discount", " No Discount")</f>
        <v>After Discount</v>
      </c>
      <c r="G1079" s="6">
        <v>40.89</v>
      </c>
      <c r="H1079" s="6">
        <v>18.98</v>
      </c>
      <c r="I1079" s="5" t="s">
        <v>9</v>
      </c>
      <c r="J1079" s="5" t="s">
        <v>16</v>
      </c>
      <c r="K1079" s="5" t="s">
        <v>29</v>
      </c>
      <c r="L1079" s="5" t="s">
        <v>28</v>
      </c>
      <c r="M1079" s="5" t="s">
        <v>5</v>
      </c>
      <c r="N1079" s="5" t="s">
        <v>1718</v>
      </c>
      <c r="O1079" s="6">
        <v>0.56999999999999995</v>
      </c>
      <c r="P1079" s="5" t="s">
        <v>3</v>
      </c>
      <c r="Q1079" s="5" t="s">
        <v>21</v>
      </c>
      <c r="R1079" s="5" t="s">
        <v>33</v>
      </c>
      <c r="S1079" s="5" t="s">
        <v>32</v>
      </c>
      <c r="T1079" s="5">
        <v>28204</v>
      </c>
      <c r="U1079" s="8">
        <v>42101</v>
      </c>
      <c r="V1079" s="29" t="str">
        <f>TEXT(Table_1[[#This Row],[Order Date]], "DDD")</f>
        <v>Tue</v>
      </c>
      <c r="W1079" s="8">
        <v>42108</v>
      </c>
      <c r="X1079" s="7">
        <f>Table_1[[#This Row],[Ship Date]]-Table_1[[#This Row],[Order Date]]</f>
        <v>7</v>
      </c>
      <c r="Y1079" s="15">
        <v>52.916600000000003</v>
      </c>
      <c r="Z1079" s="5">
        <v>21</v>
      </c>
      <c r="AA1079" s="15">
        <v>885.23</v>
      </c>
      <c r="AB1079" s="5">
        <v>5509</v>
      </c>
      <c r="AC1079" s="5">
        <f>IF(COUNTIF($AB$2:AB1079, AB1079) = 1, 1, 0)</f>
        <v>0</v>
      </c>
      <c r="AD1079" s="15">
        <f>'Formated Data'!$G1079-'Formated Data'!$E1079</f>
        <v>40.86</v>
      </c>
      <c r="AE1079" s="5" t="str" cm="1">
        <f t="array" ref="AE1079">_xlfn.IFS('Formated Data'!$Q1079="Central","Chris",'Formated Data'!$Q1079="East","Erin",'Formated Data'!$Q1079="South","Sam",'Formated Data'!$Q1079="West","William")</f>
        <v>Sam</v>
      </c>
    </row>
    <row r="1080" spans="1:31" ht="15.75" customHeight="1" x14ac:dyDescent="0.45">
      <c r="A1080" s="5">
        <v>696</v>
      </c>
      <c r="B1080" s="5">
        <f>IF(COUNTIF($A$2:A1080, A1080) = 1, 1, 0)</f>
        <v>0</v>
      </c>
      <c r="C1080" s="5" t="s">
        <v>1717</v>
      </c>
      <c r="D1080" s="5" t="s">
        <v>30</v>
      </c>
      <c r="E1080" s="6">
        <v>0.1</v>
      </c>
      <c r="F1080" s="6" t="str">
        <f>IF(Table_1[[#This Row],[Discount]] &gt; 0, "After Discount", " No Discount")</f>
        <v>After Discount</v>
      </c>
      <c r="G1080" s="6">
        <v>40.479999999999997</v>
      </c>
      <c r="H1080" s="6">
        <v>19.989999999999998</v>
      </c>
      <c r="I1080" s="5" t="s">
        <v>9</v>
      </c>
      <c r="J1080" s="5" t="s">
        <v>39</v>
      </c>
      <c r="K1080" s="5" t="s">
        <v>7</v>
      </c>
      <c r="L1080" s="5" t="s">
        <v>15</v>
      </c>
      <c r="M1080" s="5" t="s">
        <v>5</v>
      </c>
      <c r="N1080" s="5" t="s">
        <v>395</v>
      </c>
      <c r="O1080" s="6">
        <v>0.77</v>
      </c>
      <c r="P1080" s="5" t="s">
        <v>3</v>
      </c>
      <c r="Q1080" s="5" t="s">
        <v>70</v>
      </c>
      <c r="R1080" s="5" t="s">
        <v>172</v>
      </c>
      <c r="S1080" s="5" t="s">
        <v>1716</v>
      </c>
      <c r="T1080" s="5">
        <v>46307</v>
      </c>
      <c r="U1080" s="8">
        <v>42101</v>
      </c>
      <c r="V1080" s="29" t="str">
        <f>TEXT(Table_1[[#This Row],[Order Date]], "DDD")</f>
        <v>Tue</v>
      </c>
      <c r="W1080" s="8">
        <v>42103</v>
      </c>
      <c r="X1080" s="7">
        <f>Table_1[[#This Row],[Ship Date]]-Table_1[[#This Row],[Order Date]]</f>
        <v>2</v>
      </c>
      <c r="Y1080" s="15">
        <v>-580.32000000000005</v>
      </c>
      <c r="Z1080" s="5">
        <v>9</v>
      </c>
      <c r="AA1080" s="15">
        <v>355.84</v>
      </c>
      <c r="AB1080" s="5">
        <v>89848</v>
      </c>
      <c r="AC1080" s="5">
        <f>IF(COUNTIF($AB$2:AB1080, AB1080) = 1, 1, 0)</f>
        <v>1</v>
      </c>
      <c r="AD1080" s="15">
        <f>'Formated Data'!$G1080-'Formated Data'!$E1080</f>
        <v>40.379999999999995</v>
      </c>
      <c r="AE1080" s="5" t="str" cm="1">
        <f t="array" ref="AE1080">_xlfn.IFS('Formated Data'!$Q1080="Central","Chris",'Formated Data'!$Q1080="East","Erin",'Formated Data'!$Q1080="South","Sam",'Formated Data'!$Q1080="West","William")</f>
        <v>Chris</v>
      </c>
    </row>
    <row r="1081" spans="1:31" ht="15.75" customHeight="1" x14ac:dyDescent="0.45">
      <c r="A1081" s="5">
        <v>698</v>
      </c>
      <c r="B1081" s="5">
        <f>IF(COUNTIF($A$2:A1081, A1081) = 1, 1, 0)</f>
        <v>0</v>
      </c>
      <c r="C1081" s="5" t="s">
        <v>1715</v>
      </c>
      <c r="D1081" s="5" t="s">
        <v>30</v>
      </c>
      <c r="E1081" s="6">
        <v>0.1</v>
      </c>
      <c r="F1081" s="6" t="str">
        <f>IF(Table_1[[#This Row],[Discount]] &gt; 0, "After Discount", " No Discount")</f>
        <v>After Discount</v>
      </c>
      <c r="G1081" s="6">
        <v>40.479999999999997</v>
      </c>
      <c r="H1081" s="6">
        <v>19.989999999999998</v>
      </c>
      <c r="I1081" s="5" t="s">
        <v>9</v>
      </c>
      <c r="J1081" s="5" t="s">
        <v>39</v>
      </c>
      <c r="K1081" s="5" t="s">
        <v>7</v>
      </c>
      <c r="L1081" s="5" t="s">
        <v>15</v>
      </c>
      <c r="M1081" s="5" t="s">
        <v>5</v>
      </c>
      <c r="N1081" s="5" t="s">
        <v>395</v>
      </c>
      <c r="O1081" s="6">
        <v>0.77</v>
      </c>
      <c r="P1081" s="5" t="s">
        <v>3</v>
      </c>
      <c r="Q1081" s="5" t="s">
        <v>48</v>
      </c>
      <c r="R1081" s="5" t="s">
        <v>103</v>
      </c>
      <c r="S1081" s="5" t="s">
        <v>299</v>
      </c>
      <c r="T1081" s="5">
        <v>98105</v>
      </c>
      <c r="U1081" s="8">
        <v>42101</v>
      </c>
      <c r="V1081" s="29" t="str">
        <f>TEXT(Table_1[[#This Row],[Order Date]], "DDD")</f>
        <v>Tue</v>
      </c>
      <c r="W1081" s="8">
        <v>42103</v>
      </c>
      <c r="X1081" s="7">
        <f>Table_1[[#This Row],[Ship Date]]-Table_1[[#This Row],[Order Date]]</f>
        <v>2</v>
      </c>
      <c r="Y1081" s="15">
        <v>-580.32000000000005</v>
      </c>
      <c r="Z1081" s="5">
        <v>36</v>
      </c>
      <c r="AA1081" s="15">
        <v>1423.35</v>
      </c>
      <c r="AB1081" s="5">
        <v>8994</v>
      </c>
      <c r="AC1081" s="5">
        <f>IF(COUNTIF($AB$2:AB1081, AB1081) = 1, 1, 0)</f>
        <v>1</v>
      </c>
      <c r="AD1081" s="15">
        <f>'Formated Data'!$G1081-'Formated Data'!$E1081</f>
        <v>40.379999999999995</v>
      </c>
      <c r="AE1081" s="5" t="str" cm="1">
        <f t="array" ref="AE1081">_xlfn.IFS('Formated Data'!$Q1081="Central","Chris",'Formated Data'!$Q1081="East","Erin",'Formated Data'!$Q1081="South","Sam",'Formated Data'!$Q1081="West","William")</f>
        <v>William</v>
      </c>
    </row>
    <row r="1082" spans="1:31" ht="15.75" customHeight="1" x14ac:dyDescent="0.45">
      <c r="A1082" s="5">
        <v>683</v>
      </c>
      <c r="B1082" s="5">
        <f>IF(COUNTIF($A$2:A1082, A1082) = 1, 1, 0)</f>
        <v>1</v>
      </c>
      <c r="C1082" s="5" t="s">
        <v>1714</v>
      </c>
      <c r="D1082" s="5" t="s">
        <v>72</v>
      </c>
      <c r="E1082" s="6">
        <v>0.06</v>
      </c>
      <c r="F1082" s="6" t="str">
        <f>IF(Table_1[[#This Row],[Discount]] &gt; 0, "After Discount", " No Discount")</f>
        <v>After Discount</v>
      </c>
      <c r="G1082" s="6">
        <v>17.670000000000002</v>
      </c>
      <c r="H1082" s="6">
        <v>8.99</v>
      </c>
      <c r="I1082" s="5" t="s">
        <v>17</v>
      </c>
      <c r="J1082" s="5" t="s">
        <v>51</v>
      </c>
      <c r="K1082" s="5" t="s">
        <v>29</v>
      </c>
      <c r="L1082" s="5" t="s">
        <v>28</v>
      </c>
      <c r="M1082" s="5" t="s">
        <v>50</v>
      </c>
      <c r="N1082" s="5" t="s">
        <v>1318</v>
      </c>
      <c r="O1082" s="6">
        <v>0.47</v>
      </c>
      <c r="P1082" s="5" t="s">
        <v>3</v>
      </c>
      <c r="Q1082" s="5" t="s">
        <v>70</v>
      </c>
      <c r="R1082" s="5" t="s">
        <v>226</v>
      </c>
      <c r="S1082" s="5" t="s">
        <v>327</v>
      </c>
      <c r="T1082" s="5">
        <v>68046</v>
      </c>
      <c r="U1082" s="8">
        <v>42101</v>
      </c>
      <c r="V1082" s="29" t="str">
        <f>TEXT(Table_1[[#This Row],[Order Date]], "DDD")</f>
        <v>Tue</v>
      </c>
      <c r="W1082" s="8">
        <v>42102</v>
      </c>
      <c r="X1082" s="7">
        <f>Table_1[[#This Row],[Ship Date]]-Table_1[[#This Row],[Order Date]]</f>
        <v>1</v>
      </c>
      <c r="Y1082" s="15">
        <v>38.06</v>
      </c>
      <c r="Z1082" s="5">
        <v>4</v>
      </c>
      <c r="AA1082" s="15">
        <v>69.959999999999994</v>
      </c>
      <c r="AB1082" s="5">
        <v>87765</v>
      </c>
      <c r="AC1082" s="5">
        <f>IF(COUNTIF($AB$2:AB1082, AB1082) = 1, 1, 0)</f>
        <v>1</v>
      </c>
      <c r="AD1082" s="15">
        <f>'Formated Data'!$G1082-'Formated Data'!$E1082</f>
        <v>17.610000000000003</v>
      </c>
      <c r="AE1082" s="5" t="str" cm="1">
        <f t="array" ref="AE1082">_xlfn.IFS('Formated Data'!$Q1082="Central","Chris",'Formated Data'!$Q1082="East","Erin",'Formated Data'!$Q1082="South","Sam",'Formated Data'!$Q1082="West","William")</f>
        <v>Chris</v>
      </c>
    </row>
    <row r="1083" spans="1:31" ht="15.75" customHeight="1" x14ac:dyDescent="0.45">
      <c r="A1083" s="5">
        <v>1410</v>
      </c>
      <c r="B1083" s="5">
        <f>IF(COUNTIF($A$2:A1083, A1083) = 1, 1, 0)</f>
        <v>1</v>
      </c>
      <c r="C1083" s="5" t="s">
        <v>1713</v>
      </c>
      <c r="D1083" s="5" t="s">
        <v>72</v>
      </c>
      <c r="E1083" s="6">
        <v>0</v>
      </c>
      <c r="F1083" s="6" t="str">
        <f>IF(Table_1[[#This Row],[Discount]] &gt; 0, "After Discount", " No Discount")</f>
        <v xml:space="preserve"> No Discount</v>
      </c>
      <c r="G1083" s="6">
        <v>65.989999999999995</v>
      </c>
      <c r="H1083" s="6">
        <v>5.26</v>
      </c>
      <c r="I1083" s="5" t="s">
        <v>9</v>
      </c>
      <c r="J1083" s="5" t="s">
        <v>39</v>
      </c>
      <c r="K1083" s="5" t="s">
        <v>7</v>
      </c>
      <c r="L1083" s="5" t="s">
        <v>6</v>
      </c>
      <c r="M1083" s="5" t="s">
        <v>5</v>
      </c>
      <c r="N1083" s="5" t="s">
        <v>1710</v>
      </c>
      <c r="O1083" s="6">
        <v>0.59</v>
      </c>
      <c r="P1083" s="5" t="s">
        <v>3</v>
      </c>
      <c r="Q1083" s="5" t="s">
        <v>48</v>
      </c>
      <c r="R1083" s="5" t="s">
        <v>54</v>
      </c>
      <c r="S1083" s="5" t="s">
        <v>1712</v>
      </c>
      <c r="T1083" s="5">
        <v>92553</v>
      </c>
      <c r="U1083" s="8">
        <v>42101</v>
      </c>
      <c r="V1083" s="29" t="str">
        <f>TEXT(Table_1[[#This Row],[Order Date]], "DDD")</f>
        <v>Tue</v>
      </c>
      <c r="W1083" s="8">
        <v>42102</v>
      </c>
      <c r="X1083" s="7">
        <f>Table_1[[#This Row],[Ship Date]]-Table_1[[#This Row],[Order Date]]</f>
        <v>1</v>
      </c>
      <c r="Y1083" s="15">
        <v>369.99869999999999</v>
      </c>
      <c r="Z1083" s="5">
        <v>9</v>
      </c>
      <c r="AA1083" s="15">
        <v>536.23</v>
      </c>
      <c r="AB1083" s="5">
        <v>87086</v>
      </c>
      <c r="AC1083" s="5">
        <f>IF(COUNTIF($AB$2:AB1083, AB1083) = 1, 1, 0)</f>
        <v>1</v>
      </c>
      <c r="AD1083" s="15">
        <f>'Formated Data'!$G1083-'Formated Data'!$E1083</f>
        <v>65.989999999999995</v>
      </c>
      <c r="AE1083" s="5" t="str" cm="1">
        <f t="array" ref="AE1083">_xlfn.IFS('Formated Data'!$Q1083="Central","Chris",'Formated Data'!$Q1083="East","Erin",'Formated Data'!$Q1083="South","Sam",'Formated Data'!$Q1083="West","William")</f>
        <v>William</v>
      </c>
    </row>
    <row r="1084" spans="1:31" ht="15.75" customHeight="1" x14ac:dyDescent="0.45">
      <c r="A1084" s="5">
        <v>1413</v>
      </c>
      <c r="B1084" s="5">
        <f>IF(COUNTIF($A$2:A1084, A1084) = 1, 1, 0)</f>
        <v>0</v>
      </c>
      <c r="C1084" s="5" t="s">
        <v>1711</v>
      </c>
      <c r="D1084" s="5" t="s">
        <v>72</v>
      </c>
      <c r="E1084" s="6">
        <v>0</v>
      </c>
      <c r="F1084" s="6" t="str">
        <f>IF(Table_1[[#This Row],[Discount]] &gt; 0, "After Discount", " No Discount")</f>
        <v xml:space="preserve"> No Discount</v>
      </c>
      <c r="G1084" s="6">
        <v>65.989999999999995</v>
      </c>
      <c r="H1084" s="6">
        <v>5.26</v>
      </c>
      <c r="I1084" s="5" t="s">
        <v>9</v>
      </c>
      <c r="J1084" s="5" t="s">
        <v>39</v>
      </c>
      <c r="K1084" s="5" t="s">
        <v>7</v>
      </c>
      <c r="L1084" s="5" t="s">
        <v>6</v>
      </c>
      <c r="M1084" s="5" t="s">
        <v>5</v>
      </c>
      <c r="N1084" s="5" t="s">
        <v>1710</v>
      </c>
      <c r="O1084" s="6">
        <v>0.59</v>
      </c>
      <c r="P1084" s="5" t="s">
        <v>3</v>
      </c>
      <c r="Q1084" s="5" t="s">
        <v>2</v>
      </c>
      <c r="R1084" s="5" t="s">
        <v>240</v>
      </c>
      <c r="S1084" s="5" t="s">
        <v>239</v>
      </c>
      <c r="T1084" s="5">
        <v>2113</v>
      </c>
      <c r="U1084" s="8">
        <v>42101</v>
      </c>
      <c r="V1084" s="29" t="str">
        <f>TEXT(Table_1[[#This Row],[Order Date]], "DDD")</f>
        <v>Tue</v>
      </c>
      <c r="W1084" s="8">
        <v>42102</v>
      </c>
      <c r="X1084" s="7">
        <f>Table_1[[#This Row],[Ship Date]]-Table_1[[#This Row],[Order Date]]</f>
        <v>1</v>
      </c>
      <c r="Y1084" s="15">
        <v>542.25</v>
      </c>
      <c r="Z1084" s="5">
        <v>36</v>
      </c>
      <c r="AA1084" s="15">
        <v>2144.92</v>
      </c>
      <c r="AB1084" s="5">
        <v>10277</v>
      </c>
      <c r="AC1084" s="5">
        <f>IF(COUNTIF($AB$2:AB1084, AB1084) = 1, 1, 0)</f>
        <v>1</v>
      </c>
      <c r="AD1084" s="15">
        <f>'Formated Data'!$G1084-'Formated Data'!$E1084</f>
        <v>65.989999999999995</v>
      </c>
      <c r="AE1084" s="5" t="str" cm="1">
        <f t="array" ref="AE1084">_xlfn.IFS('Formated Data'!$Q1084="Central","Chris",'Formated Data'!$Q1084="East","Erin",'Formated Data'!$Q1084="South","Sam",'Formated Data'!$Q1084="West","William")</f>
        <v>Erin</v>
      </c>
    </row>
    <row r="1085" spans="1:31" ht="15.75" customHeight="1" x14ac:dyDescent="0.45">
      <c r="A1085" s="5">
        <v>2196</v>
      </c>
      <c r="B1085" s="5">
        <f>IF(COUNTIF($A$2:A1085, A1085) = 1, 1, 0)</f>
        <v>1</v>
      </c>
      <c r="C1085" s="5" t="s">
        <v>1708</v>
      </c>
      <c r="D1085" s="5" t="s">
        <v>72</v>
      </c>
      <c r="E1085" s="6">
        <v>0.03</v>
      </c>
      <c r="F1085" s="6" t="str">
        <f>IF(Table_1[[#This Row],[Discount]] &gt; 0, "After Discount", " No Discount")</f>
        <v>After Discount</v>
      </c>
      <c r="G1085" s="6">
        <v>27.48</v>
      </c>
      <c r="H1085" s="6">
        <v>4</v>
      </c>
      <c r="I1085" s="5" t="s">
        <v>9</v>
      </c>
      <c r="J1085" s="5" t="s">
        <v>51</v>
      </c>
      <c r="K1085" s="5" t="s">
        <v>7</v>
      </c>
      <c r="L1085" s="5" t="s">
        <v>15</v>
      </c>
      <c r="M1085" s="5" t="s">
        <v>5</v>
      </c>
      <c r="N1085" s="5" t="s">
        <v>411</v>
      </c>
      <c r="O1085" s="6">
        <v>0.75</v>
      </c>
      <c r="P1085" s="5" t="s">
        <v>3</v>
      </c>
      <c r="Q1085" s="5" t="s">
        <v>2</v>
      </c>
      <c r="R1085" s="5" t="s">
        <v>1</v>
      </c>
      <c r="S1085" s="5" t="s">
        <v>1706</v>
      </c>
      <c r="T1085" s="5">
        <v>14701</v>
      </c>
      <c r="U1085" s="8">
        <v>42101</v>
      </c>
      <c r="V1085" s="29" t="str">
        <f>TEXT(Table_1[[#This Row],[Order Date]], "DDD")</f>
        <v>Tue</v>
      </c>
      <c r="W1085" s="8">
        <v>42102</v>
      </c>
      <c r="X1085" s="7">
        <f>Table_1[[#This Row],[Ship Date]]-Table_1[[#This Row],[Order Date]]</f>
        <v>1</v>
      </c>
      <c r="Y1085" s="15">
        <v>-88.840800000000002</v>
      </c>
      <c r="Z1085" s="5">
        <v>11</v>
      </c>
      <c r="AA1085" s="15">
        <v>294.97000000000003</v>
      </c>
      <c r="AB1085" s="5">
        <v>89175</v>
      </c>
      <c r="AC1085" s="5">
        <f>IF(COUNTIF($AB$2:AB1085, AB1085) = 1, 1, 0)</f>
        <v>1</v>
      </c>
      <c r="AD1085" s="15">
        <f>'Formated Data'!$G1085-'Formated Data'!$E1085</f>
        <v>27.45</v>
      </c>
      <c r="AE1085" s="5" t="str" cm="1">
        <f t="array" ref="AE1085">_xlfn.IFS('Formated Data'!$Q1085="Central","Chris",'Formated Data'!$Q1085="East","Erin",'Formated Data'!$Q1085="South","Sam",'Formated Data'!$Q1085="West","William")</f>
        <v>Erin</v>
      </c>
    </row>
    <row r="1086" spans="1:31" ht="15.75" customHeight="1" x14ac:dyDescent="0.45">
      <c r="A1086" s="5">
        <v>2196</v>
      </c>
      <c r="B1086" s="5">
        <f>IF(COUNTIF($A$2:A1086, A1086) = 1, 1, 0)</f>
        <v>0</v>
      </c>
      <c r="C1086" s="5" t="s">
        <v>1708</v>
      </c>
      <c r="D1086" s="5" t="s">
        <v>72</v>
      </c>
      <c r="E1086" s="6">
        <v>0.1</v>
      </c>
      <c r="F1086" s="6" t="str">
        <f>IF(Table_1[[#This Row],[Discount]] &gt; 0, "After Discount", " No Discount")</f>
        <v>After Discount</v>
      </c>
      <c r="G1086" s="6">
        <v>179.99</v>
      </c>
      <c r="H1086" s="6">
        <v>19.989999999999998</v>
      </c>
      <c r="I1086" s="5" t="s">
        <v>9</v>
      </c>
      <c r="J1086" s="5" t="s">
        <v>51</v>
      </c>
      <c r="K1086" s="5" t="s">
        <v>7</v>
      </c>
      <c r="L1086" s="5" t="s">
        <v>15</v>
      </c>
      <c r="M1086" s="5" t="s">
        <v>5</v>
      </c>
      <c r="N1086" s="5" t="s">
        <v>1709</v>
      </c>
      <c r="O1086" s="6">
        <v>0.48</v>
      </c>
      <c r="P1086" s="5" t="s">
        <v>3</v>
      </c>
      <c r="Q1086" s="5" t="s">
        <v>2</v>
      </c>
      <c r="R1086" s="5" t="s">
        <v>1</v>
      </c>
      <c r="S1086" s="5" t="s">
        <v>1706</v>
      </c>
      <c r="T1086" s="5">
        <v>14701</v>
      </c>
      <c r="U1086" s="8">
        <v>42101</v>
      </c>
      <c r="V1086" s="29" t="str">
        <f>TEXT(Table_1[[#This Row],[Order Date]], "DDD")</f>
        <v>Tue</v>
      </c>
      <c r="W1086" s="8">
        <v>42102</v>
      </c>
      <c r="X1086" s="7">
        <f>Table_1[[#This Row],[Ship Date]]-Table_1[[#This Row],[Order Date]]</f>
        <v>1</v>
      </c>
      <c r="Y1086" s="15">
        <v>1208.9903999999999</v>
      </c>
      <c r="Z1086" s="5">
        <v>14</v>
      </c>
      <c r="AA1086" s="15">
        <v>2458.0500000000002</v>
      </c>
      <c r="AB1086" s="5">
        <v>89175</v>
      </c>
      <c r="AC1086" s="5">
        <f>IF(COUNTIF($AB$2:AB1086, AB1086) = 1, 1, 0)</f>
        <v>0</v>
      </c>
      <c r="AD1086" s="15">
        <f>'Formated Data'!$G1086-'Formated Data'!$E1086</f>
        <v>179.89000000000001</v>
      </c>
      <c r="AE1086" s="5" t="str" cm="1">
        <f t="array" ref="AE1086">_xlfn.IFS('Formated Data'!$Q1086="Central","Chris",'Formated Data'!$Q1086="East","Erin",'Formated Data'!$Q1086="South","Sam",'Formated Data'!$Q1086="West","William")</f>
        <v>Erin</v>
      </c>
    </row>
    <row r="1087" spans="1:31" ht="15.75" customHeight="1" x14ac:dyDescent="0.45">
      <c r="A1087" s="5">
        <v>2196</v>
      </c>
      <c r="B1087" s="5">
        <f>IF(COUNTIF($A$2:A1087, A1087) = 1, 1, 0)</f>
        <v>0</v>
      </c>
      <c r="C1087" s="5" t="s">
        <v>1708</v>
      </c>
      <c r="D1087" s="5" t="s">
        <v>72</v>
      </c>
      <c r="E1087" s="6">
        <v>0.1</v>
      </c>
      <c r="F1087" s="6" t="str">
        <f>IF(Table_1[[#This Row],[Discount]] &gt; 0, "After Discount", " No Discount")</f>
        <v>After Discount</v>
      </c>
      <c r="G1087" s="6">
        <v>140.85</v>
      </c>
      <c r="H1087" s="6">
        <v>19.989999999999998</v>
      </c>
      <c r="I1087" s="5" t="s">
        <v>9</v>
      </c>
      <c r="J1087" s="5" t="s">
        <v>51</v>
      </c>
      <c r="K1087" s="5" t="s">
        <v>24</v>
      </c>
      <c r="L1087" s="5" t="s">
        <v>23</v>
      </c>
      <c r="M1087" s="5" t="s">
        <v>5</v>
      </c>
      <c r="N1087" s="5" t="s">
        <v>1707</v>
      </c>
      <c r="O1087" s="6">
        <v>0.73</v>
      </c>
      <c r="P1087" s="5" t="s">
        <v>3</v>
      </c>
      <c r="Q1087" s="5" t="s">
        <v>2</v>
      </c>
      <c r="R1087" s="5" t="s">
        <v>1</v>
      </c>
      <c r="S1087" s="5" t="s">
        <v>1706</v>
      </c>
      <c r="T1087" s="5">
        <v>14701</v>
      </c>
      <c r="U1087" s="8">
        <v>42101</v>
      </c>
      <c r="V1087" s="29" t="str">
        <f>TEXT(Table_1[[#This Row],[Order Date]], "DDD")</f>
        <v>Tue</v>
      </c>
      <c r="W1087" s="8">
        <v>42103</v>
      </c>
      <c r="X1087" s="7">
        <f>Table_1[[#This Row],[Ship Date]]-Table_1[[#This Row],[Order Date]]</f>
        <v>2</v>
      </c>
      <c r="Y1087" s="15">
        <v>9.9911999999999992</v>
      </c>
      <c r="Z1087" s="5">
        <v>19</v>
      </c>
      <c r="AA1087" s="15">
        <v>2465.75</v>
      </c>
      <c r="AB1087" s="5">
        <v>89175</v>
      </c>
      <c r="AC1087" s="5">
        <f>IF(COUNTIF($AB$2:AB1087, AB1087) = 1, 1, 0)</f>
        <v>0</v>
      </c>
      <c r="AD1087" s="15">
        <f>'Formated Data'!$G1087-'Formated Data'!$E1087</f>
        <v>140.75</v>
      </c>
      <c r="AE1087" s="5" t="str" cm="1">
        <f t="array" ref="AE1087">_xlfn.IFS('Formated Data'!$Q1087="Central","Chris",'Formated Data'!$Q1087="East","Erin",'Formated Data'!$Q1087="South","Sam",'Formated Data'!$Q1087="West","William")</f>
        <v>Erin</v>
      </c>
    </row>
    <row r="1088" spans="1:31" ht="15.75" customHeight="1" x14ac:dyDescent="0.45">
      <c r="A1088" s="5">
        <v>2073</v>
      </c>
      <c r="B1088" s="5">
        <f>IF(COUNTIF($A$2:A1088, A1088) = 1, 1, 0)</f>
        <v>1</v>
      </c>
      <c r="C1088" s="5" t="s">
        <v>1705</v>
      </c>
      <c r="D1088" s="5" t="s">
        <v>10</v>
      </c>
      <c r="E1088" s="6">
        <v>0.05</v>
      </c>
      <c r="F1088" s="6" t="str">
        <f>IF(Table_1[[#This Row],[Discount]] &gt; 0, "After Discount", " No Discount")</f>
        <v>After Discount</v>
      </c>
      <c r="G1088" s="6">
        <v>291.73</v>
      </c>
      <c r="H1088" s="6">
        <v>48.8</v>
      </c>
      <c r="I1088" s="5" t="s">
        <v>119</v>
      </c>
      <c r="J1088" s="5" t="s">
        <v>8</v>
      </c>
      <c r="K1088" s="5" t="s">
        <v>29</v>
      </c>
      <c r="L1088" s="5" t="s">
        <v>153</v>
      </c>
      <c r="M1088" s="5" t="s">
        <v>152</v>
      </c>
      <c r="N1088" s="5" t="s">
        <v>151</v>
      </c>
      <c r="O1088" s="6">
        <v>0.56000000000000005</v>
      </c>
      <c r="P1088" s="5" t="s">
        <v>3</v>
      </c>
      <c r="Q1088" s="5" t="s">
        <v>70</v>
      </c>
      <c r="R1088" s="5" t="s">
        <v>160</v>
      </c>
      <c r="S1088" s="5" t="s">
        <v>1095</v>
      </c>
      <c r="T1088" s="5">
        <v>48135</v>
      </c>
      <c r="U1088" s="8">
        <v>42101</v>
      </c>
      <c r="V1088" s="29" t="str">
        <f>TEXT(Table_1[[#This Row],[Order Date]], "DDD")</f>
        <v>Tue</v>
      </c>
      <c r="W1088" s="8">
        <v>42103</v>
      </c>
      <c r="X1088" s="7">
        <f>Table_1[[#This Row],[Ship Date]]-Table_1[[#This Row],[Order Date]]</f>
        <v>2</v>
      </c>
      <c r="Y1088" s="15">
        <v>550.38080000000002</v>
      </c>
      <c r="Z1088" s="5">
        <v>6</v>
      </c>
      <c r="AA1088" s="15">
        <v>1818.41</v>
      </c>
      <c r="AB1088" s="5">
        <v>88557</v>
      </c>
      <c r="AC1088" s="5">
        <f>IF(COUNTIF($AB$2:AB1088, AB1088) = 1, 1, 0)</f>
        <v>1</v>
      </c>
      <c r="AD1088" s="15">
        <f>'Formated Data'!$G1088-'Formated Data'!$E1088</f>
        <v>291.68</v>
      </c>
      <c r="AE1088" s="5" t="str" cm="1">
        <f t="array" ref="AE1088">_xlfn.IFS('Formated Data'!$Q1088="Central","Chris",'Formated Data'!$Q1088="East","Erin",'Formated Data'!$Q1088="South","Sam",'Formated Data'!$Q1088="West","William")</f>
        <v>Chris</v>
      </c>
    </row>
    <row r="1089" spans="1:31" ht="15.75" customHeight="1" x14ac:dyDescent="0.45">
      <c r="A1089" s="5">
        <v>2539</v>
      </c>
      <c r="B1089" s="5">
        <f>IF(COUNTIF($A$2:A1089, A1089) = 1, 1, 0)</f>
        <v>1</v>
      </c>
      <c r="C1089" s="5" t="s">
        <v>1704</v>
      </c>
      <c r="D1089" s="5" t="s">
        <v>10</v>
      </c>
      <c r="E1089" s="6">
        <v>0.08</v>
      </c>
      <c r="F1089" s="6" t="str">
        <f>IF(Table_1[[#This Row],[Discount]] &gt; 0, "After Discount", " No Discount")</f>
        <v>After Discount</v>
      </c>
      <c r="G1089" s="6">
        <v>12.53</v>
      </c>
      <c r="H1089" s="6">
        <v>0.5</v>
      </c>
      <c r="I1089" s="5" t="s">
        <v>9</v>
      </c>
      <c r="J1089" s="5" t="s">
        <v>16</v>
      </c>
      <c r="K1089" s="5" t="s">
        <v>24</v>
      </c>
      <c r="L1089" s="5" t="s">
        <v>144</v>
      </c>
      <c r="M1089" s="5" t="s">
        <v>5</v>
      </c>
      <c r="N1089" s="5" t="s">
        <v>1191</v>
      </c>
      <c r="O1089" s="6">
        <v>0.38</v>
      </c>
      <c r="P1089" s="5" t="s">
        <v>3</v>
      </c>
      <c r="Q1089" s="5" t="s">
        <v>21</v>
      </c>
      <c r="R1089" s="5" t="s">
        <v>75</v>
      </c>
      <c r="S1089" s="5" t="s">
        <v>1703</v>
      </c>
      <c r="T1089" s="5">
        <v>32789</v>
      </c>
      <c r="U1089" s="8">
        <v>42101</v>
      </c>
      <c r="V1089" s="29" t="str">
        <f>TEXT(Table_1[[#This Row],[Order Date]], "DDD")</f>
        <v>Tue</v>
      </c>
      <c r="W1089" s="8">
        <v>42102</v>
      </c>
      <c r="X1089" s="7">
        <f>Table_1[[#This Row],[Ship Date]]-Table_1[[#This Row],[Order Date]]</f>
        <v>1</v>
      </c>
      <c r="Y1089" s="15">
        <v>215.71799999999999</v>
      </c>
      <c r="Z1089" s="5">
        <v>5</v>
      </c>
      <c r="AA1089" s="15">
        <v>61.1</v>
      </c>
      <c r="AB1089" s="5">
        <v>91017</v>
      </c>
      <c r="AC1089" s="5">
        <f>IF(COUNTIF($AB$2:AB1089, AB1089) = 1, 1, 0)</f>
        <v>1</v>
      </c>
      <c r="AD1089" s="15">
        <f>'Formated Data'!$G1089-'Formated Data'!$E1089</f>
        <v>12.45</v>
      </c>
      <c r="AE1089" s="5" t="str" cm="1">
        <f t="array" ref="AE1089">_xlfn.IFS('Formated Data'!$Q1089="Central","Chris",'Formated Data'!$Q1089="East","Erin",'Formated Data'!$Q1089="South","Sam",'Formated Data'!$Q1089="West","William")</f>
        <v>Sam</v>
      </c>
    </row>
    <row r="1090" spans="1:31" ht="15.75" customHeight="1" x14ac:dyDescent="0.45">
      <c r="A1090" s="5">
        <v>2540</v>
      </c>
      <c r="B1090" s="5">
        <f>IF(COUNTIF($A$2:A1090, A1090) = 1, 1, 0)</f>
        <v>1</v>
      </c>
      <c r="C1090" s="5" t="s">
        <v>1702</v>
      </c>
      <c r="D1090" s="5" t="s">
        <v>10</v>
      </c>
      <c r="E1090" s="6">
        <v>0.02</v>
      </c>
      <c r="F1090" s="6" t="str">
        <f>IF(Table_1[[#This Row],[Discount]] &gt; 0, "After Discount", " No Discount")</f>
        <v>After Discount</v>
      </c>
      <c r="G1090" s="6">
        <v>178.47</v>
      </c>
      <c r="H1090" s="6">
        <v>19.989999999999998</v>
      </c>
      <c r="I1090" s="5" t="s">
        <v>9</v>
      </c>
      <c r="J1090" s="5" t="s">
        <v>16</v>
      </c>
      <c r="K1090" s="5" t="s">
        <v>24</v>
      </c>
      <c r="L1090" s="5" t="s">
        <v>23</v>
      </c>
      <c r="M1090" s="5" t="s">
        <v>5</v>
      </c>
      <c r="N1090" s="5" t="s">
        <v>1269</v>
      </c>
      <c r="O1090" s="6">
        <v>0.55000000000000004</v>
      </c>
      <c r="P1090" s="5" t="s">
        <v>3</v>
      </c>
      <c r="Q1090" s="5" t="s">
        <v>21</v>
      </c>
      <c r="R1090" s="5" t="s">
        <v>75</v>
      </c>
      <c r="S1090" s="5" t="s">
        <v>1701</v>
      </c>
      <c r="T1090" s="5">
        <v>32708</v>
      </c>
      <c r="U1090" s="8">
        <v>42101</v>
      </c>
      <c r="V1090" s="29" t="str">
        <f>TEXT(Table_1[[#This Row],[Order Date]], "DDD")</f>
        <v>Tue</v>
      </c>
      <c r="W1090" s="8">
        <v>42102</v>
      </c>
      <c r="X1090" s="7">
        <f>Table_1[[#This Row],[Ship Date]]-Table_1[[#This Row],[Order Date]]</f>
        <v>1</v>
      </c>
      <c r="Y1090" s="15">
        <v>106.98480000000001</v>
      </c>
      <c r="Z1090" s="5">
        <v>1</v>
      </c>
      <c r="AA1090" s="15">
        <v>193.81</v>
      </c>
      <c r="AB1090" s="5">
        <v>91017</v>
      </c>
      <c r="AC1090" s="5">
        <f>IF(COUNTIF($AB$2:AB1090, AB1090) = 1, 1, 0)</f>
        <v>0</v>
      </c>
      <c r="AD1090" s="15">
        <f>'Formated Data'!$G1090-'Formated Data'!$E1090</f>
        <v>178.45</v>
      </c>
      <c r="AE1090" s="5" t="str" cm="1">
        <f t="array" ref="AE1090">_xlfn.IFS('Formated Data'!$Q1090="Central","Chris",'Formated Data'!$Q1090="East","Erin",'Formated Data'!$Q1090="South","Sam",'Formated Data'!$Q1090="West","William")</f>
        <v>Sam</v>
      </c>
    </row>
    <row r="1091" spans="1:31" ht="15.75" customHeight="1" x14ac:dyDescent="0.45">
      <c r="A1091" s="5">
        <v>15</v>
      </c>
      <c r="B1091" s="5">
        <f>IF(COUNTIF($A$2:A1091, A1091) = 1, 1, 0)</f>
        <v>1</v>
      </c>
      <c r="C1091" s="5" t="s">
        <v>799</v>
      </c>
      <c r="D1091" s="5" t="s">
        <v>123</v>
      </c>
      <c r="E1091" s="6">
        <v>0</v>
      </c>
      <c r="F1091" s="6" t="str">
        <f>IF(Table_1[[#This Row],[Discount]] &gt; 0, "After Discount", " No Discount")</f>
        <v xml:space="preserve"> No Discount</v>
      </c>
      <c r="G1091" s="6">
        <v>4.42</v>
      </c>
      <c r="H1091" s="6">
        <v>4.99</v>
      </c>
      <c r="I1091" s="5" t="s">
        <v>9</v>
      </c>
      <c r="J1091" s="5" t="s">
        <v>51</v>
      </c>
      <c r="K1091" s="5" t="s">
        <v>24</v>
      </c>
      <c r="L1091" s="5" t="s">
        <v>181</v>
      </c>
      <c r="M1091" s="5" t="s">
        <v>5</v>
      </c>
      <c r="N1091" s="5" t="s">
        <v>682</v>
      </c>
      <c r="O1091" s="6">
        <v>0.38</v>
      </c>
      <c r="P1091" s="5" t="s">
        <v>3</v>
      </c>
      <c r="Q1091" s="5" t="s">
        <v>2</v>
      </c>
      <c r="R1091" s="5" t="s">
        <v>1</v>
      </c>
      <c r="S1091" s="5" t="s">
        <v>798</v>
      </c>
      <c r="T1091" s="5">
        <v>11787</v>
      </c>
      <c r="U1091" s="8">
        <v>42102</v>
      </c>
      <c r="V1091" s="29" t="str">
        <f>TEXT(Table_1[[#This Row],[Order Date]], "DDD")</f>
        <v>Wed</v>
      </c>
      <c r="W1091" s="8">
        <v>42103</v>
      </c>
      <c r="X1091" s="7">
        <f>Table_1[[#This Row],[Ship Date]]-Table_1[[#This Row],[Order Date]]</f>
        <v>1</v>
      </c>
      <c r="Y1091" s="15">
        <v>-59.82</v>
      </c>
      <c r="Z1091" s="5">
        <v>7</v>
      </c>
      <c r="AA1091" s="15">
        <v>33.47</v>
      </c>
      <c r="AB1091" s="5">
        <v>86837</v>
      </c>
      <c r="AC1091" s="5">
        <f>IF(COUNTIF($AB$2:AB1091, AB1091) = 1, 1, 0)</f>
        <v>1</v>
      </c>
      <c r="AD1091" s="15">
        <f>'Formated Data'!$G1091-'Formated Data'!$E1091</f>
        <v>4.42</v>
      </c>
      <c r="AE1091" s="5" t="str" cm="1">
        <f t="array" ref="AE1091">_xlfn.IFS('Formated Data'!$Q1091="Central","Chris",'Formated Data'!$Q1091="East","Erin",'Formated Data'!$Q1091="South","Sam",'Formated Data'!$Q1091="West","William")</f>
        <v>Erin</v>
      </c>
    </row>
    <row r="1092" spans="1:31" ht="15.75" customHeight="1" x14ac:dyDescent="0.45">
      <c r="A1092" s="5">
        <v>1935</v>
      </c>
      <c r="B1092" s="5">
        <f>IF(COUNTIF($A$2:A1092, A1092) = 1, 1, 0)</f>
        <v>1</v>
      </c>
      <c r="C1092" s="5" t="s">
        <v>758</v>
      </c>
      <c r="D1092" s="5" t="s">
        <v>123</v>
      </c>
      <c r="E1092" s="6">
        <v>0.01</v>
      </c>
      <c r="F1092" s="6" t="str">
        <f>IF(Table_1[[#This Row],[Discount]] &gt; 0, "After Discount", " No Discount")</f>
        <v>After Discount</v>
      </c>
      <c r="G1092" s="6">
        <v>42.98</v>
      </c>
      <c r="H1092" s="6">
        <v>4.62</v>
      </c>
      <c r="I1092" s="5" t="s">
        <v>17</v>
      </c>
      <c r="J1092" s="5" t="s">
        <v>39</v>
      </c>
      <c r="K1092" s="5" t="s">
        <v>24</v>
      </c>
      <c r="L1092" s="5" t="s">
        <v>45</v>
      </c>
      <c r="M1092" s="5" t="s">
        <v>5</v>
      </c>
      <c r="N1092" s="5" t="s">
        <v>1503</v>
      </c>
      <c r="O1092" s="6">
        <v>0.56000000000000005</v>
      </c>
      <c r="P1092" s="5" t="s">
        <v>3</v>
      </c>
      <c r="Q1092" s="5" t="s">
        <v>70</v>
      </c>
      <c r="R1092" s="5" t="s">
        <v>69</v>
      </c>
      <c r="S1092" s="5" t="s">
        <v>756</v>
      </c>
      <c r="T1092" s="5">
        <v>75051</v>
      </c>
      <c r="U1092" s="8">
        <v>42102</v>
      </c>
      <c r="V1092" s="29" t="str">
        <f>TEXT(Table_1[[#This Row],[Order Date]], "DDD")</f>
        <v>Wed</v>
      </c>
      <c r="W1092" s="8">
        <v>42104</v>
      </c>
      <c r="X1092" s="7">
        <f>Table_1[[#This Row],[Ship Date]]-Table_1[[#This Row],[Order Date]]</f>
        <v>2</v>
      </c>
      <c r="Y1092" s="15">
        <v>285.47370000000001</v>
      </c>
      <c r="Z1092" s="5">
        <v>9</v>
      </c>
      <c r="AA1092" s="15">
        <v>413.73</v>
      </c>
      <c r="AB1092" s="5">
        <v>86686</v>
      </c>
      <c r="AC1092" s="5">
        <f>IF(COUNTIF($AB$2:AB1092, AB1092) = 1, 1, 0)</f>
        <v>1</v>
      </c>
      <c r="AD1092" s="15">
        <f>'Formated Data'!$G1092-'Formated Data'!$E1092</f>
        <v>42.97</v>
      </c>
      <c r="AE1092" s="5" t="str" cm="1">
        <f t="array" ref="AE1092">_xlfn.IFS('Formated Data'!$Q1092="Central","Chris",'Formated Data'!$Q1092="East","Erin",'Formated Data'!$Q1092="South","Sam",'Formated Data'!$Q1092="West","William")</f>
        <v>Chris</v>
      </c>
    </row>
    <row r="1093" spans="1:31" ht="15.75" customHeight="1" x14ac:dyDescent="0.45">
      <c r="A1093" s="5">
        <v>2655</v>
      </c>
      <c r="B1093" s="5">
        <f>IF(COUNTIF($A$2:A1093, A1093) = 1, 1, 0)</f>
        <v>1</v>
      </c>
      <c r="C1093" s="5" t="s">
        <v>1547</v>
      </c>
      <c r="D1093" s="5" t="s">
        <v>123</v>
      </c>
      <c r="E1093" s="6">
        <v>7.0000000000000007E-2</v>
      </c>
      <c r="F1093" s="6" t="str">
        <f>IF(Table_1[[#This Row],[Discount]] &gt; 0, "After Discount", " No Discount")</f>
        <v>After Discount</v>
      </c>
      <c r="G1093" s="6">
        <v>2.94</v>
      </c>
      <c r="H1093" s="6">
        <v>0.81</v>
      </c>
      <c r="I1093" s="5" t="s">
        <v>9</v>
      </c>
      <c r="J1093" s="5" t="s">
        <v>39</v>
      </c>
      <c r="K1093" s="5" t="s">
        <v>24</v>
      </c>
      <c r="L1093" s="5" t="s">
        <v>79</v>
      </c>
      <c r="M1093" s="5" t="s">
        <v>37</v>
      </c>
      <c r="N1093" s="5" t="s">
        <v>1700</v>
      </c>
      <c r="O1093" s="6">
        <v>0.4</v>
      </c>
      <c r="P1093" s="5" t="s">
        <v>3</v>
      </c>
      <c r="Q1093" s="5" t="s">
        <v>21</v>
      </c>
      <c r="R1093" s="5" t="s">
        <v>291</v>
      </c>
      <c r="S1093" s="5" t="s">
        <v>498</v>
      </c>
      <c r="T1093" s="5">
        <v>30318</v>
      </c>
      <c r="U1093" s="8">
        <v>42102</v>
      </c>
      <c r="V1093" s="29" t="str">
        <f>TEXT(Table_1[[#This Row],[Order Date]], "DDD")</f>
        <v>Wed</v>
      </c>
      <c r="W1093" s="8">
        <v>42103</v>
      </c>
      <c r="X1093" s="7">
        <f>Table_1[[#This Row],[Ship Date]]-Table_1[[#This Row],[Order Date]]</f>
        <v>1</v>
      </c>
      <c r="Y1093" s="15">
        <v>-93.927400000000006</v>
      </c>
      <c r="Z1093" s="5">
        <v>10</v>
      </c>
      <c r="AA1093" s="15">
        <v>29.88</v>
      </c>
      <c r="AB1093" s="5">
        <v>86064</v>
      </c>
      <c r="AC1093" s="5">
        <f>IF(COUNTIF($AB$2:AB1093, AB1093) = 1, 1, 0)</f>
        <v>1</v>
      </c>
      <c r="AD1093" s="15">
        <f>'Formated Data'!$G1093-'Formated Data'!$E1093</f>
        <v>2.87</v>
      </c>
      <c r="AE1093" s="5" t="str" cm="1">
        <f t="array" ref="AE1093">_xlfn.IFS('Formated Data'!$Q1093="Central","Chris",'Formated Data'!$Q1093="East","Erin",'Formated Data'!$Q1093="South","Sam",'Formated Data'!$Q1093="West","William")</f>
        <v>Sam</v>
      </c>
    </row>
    <row r="1094" spans="1:31" ht="15.75" customHeight="1" x14ac:dyDescent="0.45">
      <c r="A1094" s="5">
        <v>3098</v>
      </c>
      <c r="B1094" s="5">
        <f>IF(COUNTIF($A$2:A1094, A1094) = 1, 1, 0)</f>
        <v>0</v>
      </c>
      <c r="C1094" s="5" t="s">
        <v>370</v>
      </c>
      <c r="D1094" s="5" t="s">
        <v>123</v>
      </c>
      <c r="E1094" s="6">
        <v>0.05</v>
      </c>
      <c r="F1094" s="6" t="str">
        <f>IF(Table_1[[#This Row],[Discount]] &gt; 0, "After Discount", " No Discount")</f>
        <v>After Discount</v>
      </c>
      <c r="G1094" s="6">
        <v>35.44</v>
      </c>
      <c r="H1094" s="6">
        <v>5.09</v>
      </c>
      <c r="I1094" s="5" t="s">
        <v>9</v>
      </c>
      <c r="J1094" s="5" t="s">
        <v>8</v>
      </c>
      <c r="K1094" s="5" t="s">
        <v>24</v>
      </c>
      <c r="L1094" s="5" t="s">
        <v>38</v>
      </c>
      <c r="M1094" s="5" t="s">
        <v>5</v>
      </c>
      <c r="N1094" s="5" t="s">
        <v>520</v>
      </c>
      <c r="O1094" s="6">
        <v>0.38</v>
      </c>
      <c r="P1094" s="5" t="s">
        <v>3</v>
      </c>
      <c r="Q1094" s="5" t="s">
        <v>2</v>
      </c>
      <c r="R1094" s="5" t="s">
        <v>1</v>
      </c>
      <c r="S1094" s="5" t="s">
        <v>368</v>
      </c>
      <c r="T1094" s="5">
        <v>11967</v>
      </c>
      <c r="U1094" s="8">
        <v>42102</v>
      </c>
      <c r="V1094" s="29" t="str">
        <f>TEXT(Table_1[[#This Row],[Order Date]], "DDD")</f>
        <v>Wed</v>
      </c>
      <c r="W1094" s="8">
        <v>42103</v>
      </c>
      <c r="X1094" s="7">
        <f>Table_1[[#This Row],[Ship Date]]-Table_1[[#This Row],[Order Date]]</f>
        <v>1</v>
      </c>
      <c r="Y1094" s="15">
        <v>240.17519999999999</v>
      </c>
      <c r="Z1094" s="5">
        <v>10</v>
      </c>
      <c r="AA1094" s="15">
        <v>348.08</v>
      </c>
      <c r="AB1094" s="5">
        <v>89314</v>
      </c>
      <c r="AC1094" s="5">
        <f>IF(COUNTIF($AB$2:AB1094, AB1094) = 1, 1, 0)</f>
        <v>1</v>
      </c>
      <c r="AD1094" s="15">
        <f>'Formated Data'!$G1094-'Formated Data'!$E1094</f>
        <v>35.39</v>
      </c>
      <c r="AE1094" s="5" t="str" cm="1">
        <f t="array" ref="AE1094">_xlfn.IFS('Formated Data'!$Q1094="Central","Chris",'Formated Data'!$Q1094="East","Erin",'Formated Data'!$Q1094="South","Sam",'Formated Data'!$Q1094="West","William")</f>
        <v>Erin</v>
      </c>
    </row>
    <row r="1095" spans="1:31" ht="15.75" customHeight="1" x14ac:dyDescent="0.45">
      <c r="A1095" s="5">
        <v>1614</v>
      </c>
      <c r="B1095" s="5">
        <f>IF(COUNTIF($A$2:A1095, A1095) = 1, 1, 0)</f>
        <v>1</v>
      </c>
      <c r="C1095" s="5" t="s">
        <v>1699</v>
      </c>
      <c r="D1095" s="5" t="s">
        <v>30</v>
      </c>
      <c r="E1095" s="6">
        <v>0.06</v>
      </c>
      <c r="F1095" s="6" t="str">
        <f>IF(Table_1[[#This Row],[Discount]] &gt; 0, "After Discount", " No Discount")</f>
        <v>After Discount</v>
      </c>
      <c r="G1095" s="6">
        <v>40.97</v>
      </c>
      <c r="H1095" s="6">
        <v>1.99</v>
      </c>
      <c r="I1095" s="5" t="s">
        <v>9</v>
      </c>
      <c r="J1095" s="5" t="s">
        <v>8</v>
      </c>
      <c r="K1095" s="5" t="s">
        <v>7</v>
      </c>
      <c r="L1095" s="5" t="s">
        <v>15</v>
      </c>
      <c r="M1095" s="5" t="s">
        <v>50</v>
      </c>
      <c r="N1095" s="5" t="s">
        <v>1698</v>
      </c>
      <c r="O1095" s="6">
        <v>0.42</v>
      </c>
      <c r="P1095" s="5" t="s">
        <v>3</v>
      </c>
      <c r="Q1095" s="5" t="s">
        <v>2</v>
      </c>
      <c r="R1095" s="5" t="s">
        <v>240</v>
      </c>
      <c r="S1095" s="5" t="s">
        <v>1697</v>
      </c>
      <c r="T1095" s="5">
        <v>1748</v>
      </c>
      <c r="U1095" s="8">
        <v>42102</v>
      </c>
      <c r="V1095" s="29" t="str">
        <f>TEXT(Table_1[[#This Row],[Order Date]], "DDD")</f>
        <v>Wed</v>
      </c>
      <c r="W1095" s="8">
        <v>42106</v>
      </c>
      <c r="X1095" s="7">
        <f>Table_1[[#This Row],[Ship Date]]-Table_1[[#This Row],[Order Date]]</f>
        <v>4</v>
      </c>
      <c r="Y1095" s="15">
        <v>341.19810000000001</v>
      </c>
      <c r="Z1095" s="5">
        <v>12</v>
      </c>
      <c r="AA1095" s="15">
        <v>494.49</v>
      </c>
      <c r="AB1095" s="5">
        <v>87823</v>
      </c>
      <c r="AC1095" s="5">
        <f>IF(COUNTIF($AB$2:AB1095, AB1095) = 1, 1, 0)</f>
        <v>1</v>
      </c>
      <c r="AD1095" s="15">
        <f>'Formated Data'!$G1095-'Formated Data'!$E1095</f>
        <v>40.909999999999997</v>
      </c>
      <c r="AE1095" s="5" t="str" cm="1">
        <f t="array" ref="AE1095">_xlfn.IFS('Formated Data'!$Q1095="Central","Chris",'Formated Data'!$Q1095="East","Erin",'Formated Data'!$Q1095="South","Sam",'Formated Data'!$Q1095="West","William")</f>
        <v>Erin</v>
      </c>
    </row>
    <row r="1096" spans="1:31" ht="15.75" customHeight="1" x14ac:dyDescent="0.45">
      <c r="A1096" s="5">
        <v>1018</v>
      </c>
      <c r="B1096" s="5">
        <f>IF(COUNTIF($A$2:A1096, A1096) = 1, 1, 0)</f>
        <v>1</v>
      </c>
      <c r="C1096" s="5" t="s">
        <v>1695</v>
      </c>
      <c r="D1096" s="5" t="s">
        <v>72</v>
      </c>
      <c r="E1096" s="6">
        <v>0.05</v>
      </c>
      <c r="F1096" s="6" t="str">
        <f>IF(Table_1[[#This Row],[Discount]] &gt; 0, "After Discount", " No Discount")</f>
        <v>After Discount</v>
      </c>
      <c r="G1096" s="6">
        <v>35.89</v>
      </c>
      <c r="H1096" s="6">
        <v>14.72</v>
      </c>
      <c r="I1096" s="5" t="s">
        <v>9</v>
      </c>
      <c r="J1096" s="5" t="s">
        <v>16</v>
      </c>
      <c r="K1096" s="5" t="s">
        <v>24</v>
      </c>
      <c r="L1096" s="5" t="s">
        <v>181</v>
      </c>
      <c r="M1096" s="5" t="s">
        <v>5</v>
      </c>
      <c r="N1096" s="5" t="s">
        <v>1696</v>
      </c>
      <c r="O1096" s="6">
        <v>0.4</v>
      </c>
      <c r="P1096" s="5" t="s">
        <v>3</v>
      </c>
      <c r="Q1096" s="5" t="s">
        <v>21</v>
      </c>
      <c r="R1096" s="5" t="s">
        <v>33</v>
      </c>
      <c r="S1096" s="5" t="s">
        <v>1693</v>
      </c>
      <c r="T1096" s="5">
        <v>27511</v>
      </c>
      <c r="U1096" s="8">
        <v>42102</v>
      </c>
      <c r="V1096" s="29" t="str">
        <f>TEXT(Table_1[[#This Row],[Order Date]], "DDD")</f>
        <v>Wed</v>
      </c>
      <c r="W1096" s="8">
        <v>42103</v>
      </c>
      <c r="X1096" s="7">
        <f>Table_1[[#This Row],[Ship Date]]-Table_1[[#This Row],[Order Date]]</f>
        <v>1</v>
      </c>
      <c r="Y1096" s="15">
        <v>22.866</v>
      </c>
      <c r="Z1096" s="5">
        <v>19</v>
      </c>
      <c r="AA1096" s="15">
        <v>680.39</v>
      </c>
      <c r="AB1096" s="5">
        <v>88391</v>
      </c>
      <c r="AC1096" s="5">
        <f>IF(COUNTIF($AB$2:AB1096, AB1096) = 1, 1, 0)</f>
        <v>1</v>
      </c>
      <c r="AD1096" s="15">
        <f>'Formated Data'!$G1096-'Formated Data'!$E1096</f>
        <v>35.840000000000003</v>
      </c>
      <c r="AE1096" s="5" t="str" cm="1">
        <f t="array" ref="AE1096">_xlfn.IFS('Formated Data'!$Q1096="Central","Chris",'Formated Data'!$Q1096="East","Erin",'Formated Data'!$Q1096="South","Sam",'Formated Data'!$Q1096="West","William")</f>
        <v>Sam</v>
      </c>
    </row>
    <row r="1097" spans="1:31" ht="15.75" customHeight="1" x14ac:dyDescent="0.45">
      <c r="A1097" s="5">
        <v>1018</v>
      </c>
      <c r="B1097" s="5">
        <f>IF(COUNTIF($A$2:A1097, A1097) = 1, 1, 0)</f>
        <v>0</v>
      </c>
      <c r="C1097" s="5" t="s">
        <v>1695</v>
      </c>
      <c r="D1097" s="5" t="s">
        <v>72</v>
      </c>
      <c r="E1097" s="6">
        <v>0</v>
      </c>
      <c r="F1097" s="6" t="str">
        <f>IF(Table_1[[#This Row],[Discount]] &gt; 0, "After Discount", " No Discount")</f>
        <v xml:space="preserve"> No Discount</v>
      </c>
      <c r="G1097" s="6">
        <v>11.48</v>
      </c>
      <c r="H1097" s="6">
        <v>5.43</v>
      </c>
      <c r="I1097" s="5" t="s">
        <v>9</v>
      </c>
      <c r="J1097" s="5" t="s">
        <v>16</v>
      </c>
      <c r="K1097" s="5" t="s">
        <v>24</v>
      </c>
      <c r="L1097" s="5" t="s">
        <v>38</v>
      </c>
      <c r="M1097" s="5" t="s">
        <v>5</v>
      </c>
      <c r="N1097" s="5" t="s">
        <v>1694</v>
      </c>
      <c r="O1097" s="6">
        <v>0.36</v>
      </c>
      <c r="P1097" s="5" t="s">
        <v>3</v>
      </c>
      <c r="Q1097" s="5" t="s">
        <v>21</v>
      </c>
      <c r="R1097" s="5" t="s">
        <v>33</v>
      </c>
      <c r="S1097" s="5" t="s">
        <v>1693</v>
      </c>
      <c r="T1097" s="5">
        <v>27511</v>
      </c>
      <c r="U1097" s="8">
        <v>42102</v>
      </c>
      <c r="V1097" s="29" t="str">
        <f>TEXT(Table_1[[#This Row],[Order Date]], "DDD")</f>
        <v>Wed</v>
      </c>
      <c r="W1097" s="8">
        <v>42102</v>
      </c>
      <c r="X1097" s="7">
        <f>Table_1[[#This Row],[Ship Date]]-Table_1[[#This Row],[Order Date]]</f>
        <v>0</v>
      </c>
      <c r="Y1097" s="15">
        <v>115.72799999999999</v>
      </c>
      <c r="Z1097" s="5">
        <v>6</v>
      </c>
      <c r="AA1097" s="15">
        <v>75.52</v>
      </c>
      <c r="AB1097" s="5">
        <v>88391</v>
      </c>
      <c r="AC1097" s="5">
        <f>IF(COUNTIF($AB$2:AB1097, AB1097) = 1, 1, 0)</f>
        <v>0</v>
      </c>
      <c r="AD1097" s="15">
        <f>'Formated Data'!$G1097-'Formated Data'!$E1097</f>
        <v>11.48</v>
      </c>
      <c r="AE1097" s="5" t="str" cm="1">
        <f t="array" ref="AE1097">_xlfn.IFS('Formated Data'!$Q1097="Central","Chris",'Formated Data'!$Q1097="East","Erin",'Formated Data'!$Q1097="South","Sam",'Formated Data'!$Q1097="West","William")</f>
        <v>Sam</v>
      </c>
    </row>
    <row r="1098" spans="1:31" ht="15.75" customHeight="1" x14ac:dyDescent="0.45">
      <c r="A1098" s="5">
        <v>2561</v>
      </c>
      <c r="B1098" s="5">
        <f>IF(COUNTIF($A$2:A1098, A1098) = 1, 1, 0)</f>
        <v>0</v>
      </c>
      <c r="C1098" s="5" t="s">
        <v>1691</v>
      </c>
      <c r="D1098" s="5" t="s">
        <v>10</v>
      </c>
      <c r="E1098" s="6">
        <v>7.0000000000000007E-2</v>
      </c>
      <c r="F1098" s="6" t="str">
        <f>IF(Table_1[[#This Row],[Discount]] &gt; 0, "After Discount", " No Discount")</f>
        <v>After Discount</v>
      </c>
      <c r="G1098" s="6">
        <v>3.98</v>
      </c>
      <c r="H1098" s="6">
        <v>5.26</v>
      </c>
      <c r="I1098" s="5" t="s">
        <v>9</v>
      </c>
      <c r="J1098" s="5" t="s">
        <v>8</v>
      </c>
      <c r="K1098" s="5" t="s">
        <v>24</v>
      </c>
      <c r="L1098" s="5" t="s">
        <v>106</v>
      </c>
      <c r="M1098" s="5" t="s">
        <v>5</v>
      </c>
      <c r="N1098" s="5" t="s">
        <v>1692</v>
      </c>
      <c r="O1098" s="6">
        <v>0.38</v>
      </c>
      <c r="P1098" s="5" t="s">
        <v>3</v>
      </c>
      <c r="Q1098" s="5" t="s">
        <v>2</v>
      </c>
      <c r="R1098" s="5" t="s">
        <v>1</v>
      </c>
      <c r="S1098" s="5" t="s">
        <v>1690</v>
      </c>
      <c r="T1098" s="5">
        <v>10562</v>
      </c>
      <c r="U1098" s="8">
        <v>42102</v>
      </c>
      <c r="V1098" s="29" t="str">
        <f>TEXT(Table_1[[#This Row],[Order Date]], "DDD")</f>
        <v>Wed</v>
      </c>
      <c r="W1098" s="8">
        <v>42104</v>
      </c>
      <c r="X1098" s="7">
        <f>Table_1[[#This Row],[Ship Date]]-Table_1[[#This Row],[Order Date]]</f>
        <v>2</v>
      </c>
      <c r="Y1098" s="15">
        <v>-59.963760000000001</v>
      </c>
      <c r="Z1098" s="5">
        <v>7</v>
      </c>
      <c r="AA1098" s="15">
        <v>29.77</v>
      </c>
      <c r="AB1098" s="5">
        <v>86466</v>
      </c>
      <c r="AC1098" s="5">
        <f>IF(COUNTIF($AB$2:AB1098, AB1098) = 1, 1, 0)</f>
        <v>1</v>
      </c>
      <c r="AD1098" s="15">
        <f>'Formated Data'!$G1098-'Formated Data'!$E1098</f>
        <v>3.91</v>
      </c>
      <c r="AE1098" s="5" t="str" cm="1">
        <f t="array" ref="AE1098">_xlfn.IFS('Formated Data'!$Q1098="Central","Chris",'Formated Data'!$Q1098="East","Erin",'Formated Data'!$Q1098="South","Sam",'Formated Data'!$Q1098="West","William")</f>
        <v>Erin</v>
      </c>
    </row>
    <row r="1099" spans="1:31" ht="15.75" customHeight="1" x14ac:dyDescent="0.45">
      <c r="A1099" s="5">
        <v>2561</v>
      </c>
      <c r="B1099" s="5">
        <f>IF(COUNTIF($A$2:A1099, A1099) = 1, 1, 0)</f>
        <v>0</v>
      </c>
      <c r="C1099" s="5" t="s">
        <v>1691</v>
      </c>
      <c r="D1099" s="5" t="s">
        <v>10</v>
      </c>
      <c r="E1099" s="6">
        <v>7.0000000000000007E-2</v>
      </c>
      <c r="F1099" s="6" t="str">
        <f>IF(Table_1[[#This Row],[Discount]] &gt; 0, "After Discount", " No Discount")</f>
        <v>After Discount</v>
      </c>
      <c r="G1099" s="6">
        <v>12.22</v>
      </c>
      <c r="H1099" s="6">
        <v>2.85</v>
      </c>
      <c r="I1099" s="5" t="s">
        <v>9</v>
      </c>
      <c r="J1099" s="5" t="s">
        <v>8</v>
      </c>
      <c r="K1099" s="5" t="s">
        <v>29</v>
      </c>
      <c r="L1099" s="5" t="s">
        <v>28</v>
      </c>
      <c r="M1099" s="5" t="s">
        <v>50</v>
      </c>
      <c r="N1099" s="5" t="s">
        <v>347</v>
      </c>
      <c r="O1099" s="6">
        <v>0.55000000000000004</v>
      </c>
      <c r="P1099" s="5" t="s">
        <v>3</v>
      </c>
      <c r="Q1099" s="5" t="s">
        <v>2</v>
      </c>
      <c r="R1099" s="5" t="s">
        <v>1</v>
      </c>
      <c r="S1099" s="5" t="s">
        <v>1690</v>
      </c>
      <c r="T1099" s="5">
        <v>10562</v>
      </c>
      <c r="U1099" s="8">
        <v>42102</v>
      </c>
      <c r="V1099" s="29" t="str">
        <f>TEXT(Table_1[[#This Row],[Order Date]], "DDD")</f>
        <v>Wed</v>
      </c>
      <c r="W1099" s="8">
        <v>42102</v>
      </c>
      <c r="X1099" s="7">
        <f>Table_1[[#This Row],[Ship Date]]-Table_1[[#This Row],[Order Date]]</f>
        <v>0</v>
      </c>
      <c r="Y1099" s="15">
        <v>89.4148</v>
      </c>
      <c r="Z1099" s="5">
        <v>12</v>
      </c>
      <c r="AA1099" s="15">
        <v>147.19</v>
      </c>
      <c r="AB1099" s="5">
        <v>86466</v>
      </c>
      <c r="AC1099" s="5">
        <f>IF(COUNTIF($AB$2:AB1099, AB1099) = 1, 1, 0)</f>
        <v>0</v>
      </c>
      <c r="AD1099" s="15">
        <f>'Formated Data'!$G1099-'Formated Data'!$E1099</f>
        <v>12.15</v>
      </c>
      <c r="AE1099" s="5" t="str" cm="1">
        <f t="array" ref="AE1099">_xlfn.IFS('Formated Data'!$Q1099="Central","Chris",'Formated Data'!$Q1099="East","Erin",'Formated Data'!$Q1099="South","Sam",'Formated Data'!$Q1099="West","William")</f>
        <v>Erin</v>
      </c>
    </row>
    <row r="1100" spans="1:31" ht="15.75" customHeight="1" x14ac:dyDescent="0.45">
      <c r="A1100" s="5">
        <v>2563</v>
      </c>
      <c r="B1100" s="5">
        <f>IF(COUNTIF($A$2:A1100, A1100) = 1, 1, 0)</f>
        <v>1</v>
      </c>
      <c r="C1100" s="5" t="s">
        <v>1689</v>
      </c>
      <c r="D1100" s="5" t="s">
        <v>10</v>
      </c>
      <c r="E1100" s="6">
        <v>0.08</v>
      </c>
      <c r="F1100" s="6" t="str">
        <f>IF(Table_1[[#This Row],[Discount]] &gt; 0, "After Discount", " No Discount")</f>
        <v>After Discount</v>
      </c>
      <c r="G1100" s="6">
        <v>4.55</v>
      </c>
      <c r="H1100" s="6">
        <v>1.49</v>
      </c>
      <c r="I1100" s="5" t="s">
        <v>9</v>
      </c>
      <c r="J1100" s="5" t="s">
        <v>16</v>
      </c>
      <c r="K1100" s="5" t="s">
        <v>24</v>
      </c>
      <c r="L1100" s="5" t="s">
        <v>106</v>
      </c>
      <c r="M1100" s="5" t="s">
        <v>5</v>
      </c>
      <c r="N1100" s="5" t="s">
        <v>1344</v>
      </c>
      <c r="O1100" s="6">
        <v>0.35</v>
      </c>
      <c r="P1100" s="5" t="s">
        <v>3</v>
      </c>
      <c r="Q1100" s="5" t="s">
        <v>70</v>
      </c>
      <c r="R1100" s="5" t="s">
        <v>87</v>
      </c>
      <c r="S1100" s="5" t="s">
        <v>1688</v>
      </c>
      <c r="T1100" s="5">
        <v>55432</v>
      </c>
      <c r="U1100" s="8">
        <v>42102</v>
      </c>
      <c r="V1100" s="29" t="str">
        <f>TEXT(Table_1[[#This Row],[Order Date]], "DDD")</f>
        <v>Wed</v>
      </c>
      <c r="W1100" s="8">
        <v>42103</v>
      </c>
      <c r="X1100" s="7">
        <f>Table_1[[#This Row],[Ship Date]]-Table_1[[#This Row],[Order Date]]</f>
        <v>1</v>
      </c>
      <c r="Y1100" s="15">
        <v>27.0273</v>
      </c>
      <c r="Z1100" s="5">
        <v>9</v>
      </c>
      <c r="AA1100" s="15">
        <v>39.17</v>
      </c>
      <c r="AB1100" s="5">
        <v>91447</v>
      </c>
      <c r="AC1100" s="5">
        <f>IF(COUNTIF($AB$2:AB1100, AB1100) = 1, 1, 0)</f>
        <v>1</v>
      </c>
      <c r="AD1100" s="15">
        <f>'Formated Data'!$G1100-'Formated Data'!$E1100</f>
        <v>4.47</v>
      </c>
      <c r="AE1100" s="5" t="str" cm="1">
        <f t="array" ref="AE1100">_xlfn.IFS('Formated Data'!$Q1100="Central","Chris",'Formated Data'!$Q1100="East","Erin",'Formated Data'!$Q1100="South","Sam",'Formated Data'!$Q1100="West","William")</f>
        <v>Chris</v>
      </c>
    </row>
    <row r="1101" spans="1:31" ht="15.75" customHeight="1" x14ac:dyDescent="0.45">
      <c r="A1101" s="5">
        <v>2699</v>
      </c>
      <c r="B1101" s="5">
        <f>IF(COUNTIF($A$2:A1101, A1101) = 1, 1, 0)</f>
        <v>1</v>
      </c>
      <c r="C1101" s="5" t="s">
        <v>953</v>
      </c>
      <c r="D1101" s="5" t="s">
        <v>10</v>
      </c>
      <c r="E1101" s="6">
        <v>0.04</v>
      </c>
      <c r="F1101" s="6" t="str">
        <f>IF(Table_1[[#This Row],[Discount]] &gt; 0, "After Discount", " No Discount")</f>
        <v>After Discount</v>
      </c>
      <c r="G1101" s="6">
        <v>70.98</v>
      </c>
      <c r="H1101" s="6">
        <v>26.74</v>
      </c>
      <c r="I1101" s="5" t="s">
        <v>119</v>
      </c>
      <c r="J1101" s="5" t="s">
        <v>39</v>
      </c>
      <c r="K1101" s="5" t="s">
        <v>29</v>
      </c>
      <c r="L1101" s="5" t="s">
        <v>130</v>
      </c>
      <c r="M1101" s="5" t="s">
        <v>117</v>
      </c>
      <c r="N1101" s="5" t="s">
        <v>1687</v>
      </c>
      <c r="O1101" s="6">
        <v>0.6</v>
      </c>
      <c r="P1101" s="5" t="s">
        <v>3</v>
      </c>
      <c r="Q1101" s="5" t="s">
        <v>48</v>
      </c>
      <c r="R1101" s="5" t="s">
        <v>95</v>
      </c>
      <c r="S1101" s="5" t="s">
        <v>952</v>
      </c>
      <c r="T1101" s="5">
        <v>86442</v>
      </c>
      <c r="U1101" s="8">
        <v>42102</v>
      </c>
      <c r="V1101" s="29" t="str">
        <f>TEXT(Table_1[[#This Row],[Order Date]], "DDD")</f>
        <v>Wed</v>
      </c>
      <c r="W1101" s="8">
        <v>42104</v>
      </c>
      <c r="X1101" s="7">
        <f>Table_1[[#This Row],[Ship Date]]-Table_1[[#This Row],[Order Date]]</f>
        <v>2</v>
      </c>
      <c r="Y1101" s="15">
        <v>-84.628799999999998</v>
      </c>
      <c r="Z1101" s="5">
        <v>19</v>
      </c>
      <c r="AA1101" s="15">
        <v>1345.33</v>
      </c>
      <c r="AB1101" s="5">
        <v>87679</v>
      </c>
      <c r="AC1101" s="5">
        <f>IF(COUNTIF($AB$2:AB1101, AB1101) = 1, 1, 0)</f>
        <v>1</v>
      </c>
      <c r="AD1101" s="15">
        <f>'Formated Data'!$G1101-'Formated Data'!$E1101</f>
        <v>70.94</v>
      </c>
      <c r="AE1101" s="5" t="str" cm="1">
        <f t="array" ref="AE1101">_xlfn.IFS('Formated Data'!$Q1101="Central","Chris",'Formated Data'!$Q1101="East","Erin",'Formated Data'!$Q1101="South","Sam",'Formated Data'!$Q1101="West","William")</f>
        <v>William</v>
      </c>
    </row>
    <row r="1102" spans="1:31" ht="15.75" customHeight="1" x14ac:dyDescent="0.45">
      <c r="A1102" s="5">
        <v>123</v>
      </c>
      <c r="B1102" s="5">
        <f>IF(COUNTIF($A$2:A1102, A1102) = 1, 1, 0)</f>
        <v>1</v>
      </c>
      <c r="C1102" s="5" t="s">
        <v>1686</v>
      </c>
      <c r="D1102" s="5" t="s">
        <v>123</v>
      </c>
      <c r="E1102" s="6">
        <v>0.06</v>
      </c>
      <c r="F1102" s="6" t="str">
        <f>IF(Table_1[[#This Row],[Discount]] &gt; 0, "After Discount", " No Discount")</f>
        <v>After Discount</v>
      </c>
      <c r="G1102" s="6">
        <v>8.57</v>
      </c>
      <c r="H1102" s="6">
        <v>6.14</v>
      </c>
      <c r="I1102" s="5" t="s">
        <v>9</v>
      </c>
      <c r="J1102" s="5" t="s">
        <v>16</v>
      </c>
      <c r="K1102" s="5" t="s">
        <v>24</v>
      </c>
      <c r="L1102" s="5" t="s">
        <v>59</v>
      </c>
      <c r="M1102" s="5" t="s">
        <v>50</v>
      </c>
      <c r="N1102" s="5" t="s">
        <v>1685</v>
      </c>
      <c r="O1102" s="6">
        <v>0.59</v>
      </c>
      <c r="P1102" s="5" t="s">
        <v>3</v>
      </c>
      <c r="Q1102" s="5" t="s">
        <v>21</v>
      </c>
      <c r="R1102" s="5" t="s">
        <v>20</v>
      </c>
      <c r="S1102" s="5" t="s">
        <v>1684</v>
      </c>
      <c r="T1102" s="5">
        <v>22102</v>
      </c>
      <c r="U1102" s="8">
        <v>42103</v>
      </c>
      <c r="V1102" s="29" t="str">
        <f>TEXT(Table_1[[#This Row],[Order Date]], "DDD")</f>
        <v>Thu</v>
      </c>
      <c r="W1102" s="8">
        <v>42104</v>
      </c>
      <c r="X1102" s="7">
        <f>Table_1[[#This Row],[Ship Date]]-Table_1[[#This Row],[Order Date]]</f>
        <v>1</v>
      </c>
      <c r="Y1102" s="15">
        <v>105.678</v>
      </c>
      <c r="Z1102" s="5">
        <v>11</v>
      </c>
      <c r="AA1102" s="15">
        <v>94.97</v>
      </c>
      <c r="AB1102" s="5">
        <v>90669</v>
      </c>
      <c r="AC1102" s="5">
        <f>IF(COUNTIF($AB$2:AB1102, AB1102) = 1, 1, 0)</f>
        <v>1</v>
      </c>
      <c r="AD1102" s="15">
        <f>'Formated Data'!$G1102-'Formated Data'!$E1102</f>
        <v>8.51</v>
      </c>
      <c r="AE1102" s="5" t="str" cm="1">
        <f t="array" ref="AE1102">_xlfn.IFS('Formated Data'!$Q1102="Central","Chris",'Formated Data'!$Q1102="East","Erin",'Formated Data'!$Q1102="South","Sam",'Formated Data'!$Q1102="West","William")</f>
        <v>Sam</v>
      </c>
    </row>
    <row r="1103" spans="1:31" ht="15.75" customHeight="1" x14ac:dyDescent="0.45">
      <c r="A1103" s="5">
        <v>1186</v>
      </c>
      <c r="B1103" s="5">
        <f>IF(COUNTIF($A$2:A1103, A1103) = 1, 1, 0)</f>
        <v>1</v>
      </c>
      <c r="C1103" s="5" t="s">
        <v>1683</v>
      </c>
      <c r="D1103" s="5" t="s">
        <v>123</v>
      </c>
      <c r="E1103" s="6">
        <v>7.0000000000000007E-2</v>
      </c>
      <c r="F1103" s="6" t="str">
        <f>IF(Table_1[[#This Row],[Discount]] &gt; 0, "After Discount", " No Discount")</f>
        <v>After Discount</v>
      </c>
      <c r="G1103" s="6">
        <v>400.97</v>
      </c>
      <c r="H1103" s="6">
        <v>48.26</v>
      </c>
      <c r="I1103" s="5" t="s">
        <v>119</v>
      </c>
      <c r="J1103" s="5" t="s">
        <v>8</v>
      </c>
      <c r="K1103" s="5" t="s">
        <v>7</v>
      </c>
      <c r="L1103" s="5" t="s">
        <v>118</v>
      </c>
      <c r="M1103" s="5" t="s">
        <v>117</v>
      </c>
      <c r="N1103" s="5" t="s">
        <v>1682</v>
      </c>
      <c r="O1103" s="6">
        <v>0.36</v>
      </c>
      <c r="P1103" s="5" t="s">
        <v>3</v>
      </c>
      <c r="Q1103" s="5" t="s">
        <v>48</v>
      </c>
      <c r="R1103" s="5" t="s">
        <v>54</v>
      </c>
      <c r="S1103" s="5" t="s">
        <v>372</v>
      </c>
      <c r="T1103" s="5">
        <v>92646</v>
      </c>
      <c r="U1103" s="8">
        <v>42103</v>
      </c>
      <c r="V1103" s="29" t="str">
        <f>TEXT(Table_1[[#This Row],[Order Date]], "DDD")</f>
        <v>Thu</v>
      </c>
      <c r="W1103" s="8">
        <v>42104</v>
      </c>
      <c r="X1103" s="7">
        <f>Table_1[[#This Row],[Ship Date]]-Table_1[[#This Row],[Order Date]]</f>
        <v>1</v>
      </c>
      <c r="Y1103" s="15">
        <v>2581.5590999999999</v>
      </c>
      <c r="Z1103" s="5">
        <v>10</v>
      </c>
      <c r="AA1103" s="15">
        <v>3741.39</v>
      </c>
      <c r="AB1103" s="5">
        <v>85939</v>
      </c>
      <c r="AC1103" s="5">
        <f>IF(COUNTIF($AB$2:AB1103, AB1103) = 1, 1, 0)</f>
        <v>1</v>
      </c>
      <c r="AD1103" s="15">
        <f>'Formated Data'!$G1103-'Formated Data'!$E1103</f>
        <v>400.90000000000003</v>
      </c>
      <c r="AE1103" s="5" t="str" cm="1">
        <f t="array" ref="AE1103">_xlfn.IFS('Formated Data'!$Q1103="Central","Chris",'Formated Data'!$Q1103="East","Erin",'Formated Data'!$Q1103="South","Sam",'Formated Data'!$Q1103="West","William")</f>
        <v>William</v>
      </c>
    </row>
    <row r="1104" spans="1:31" ht="15.75" customHeight="1" x14ac:dyDescent="0.45">
      <c r="A1104" s="5">
        <v>1233</v>
      </c>
      <c r="B1104" s="5">
        <f>IF(COUNTIF($A$2:A1104, A1104) = 1, 1, 0)</f>
        <v>1</v>
      </c>
      <c r="C1104" s="5" t="s">
        <v>673</v>
      </c>
      <c r="D1104" s="5" t="s">
        <v>123</v>
      </c>
      <c r="E1104" s="6">
        <v>0.1</v>
      </c>
      <c r="F1104" s="6" t="str">
        <f>IF(Table_1[[#This Row],[Discount]] &gt; 0, "After Discount", " No Discount")</f>
        <v>After Discount</v>
      </c>
      <c r="G1104" s="6">
        <v>120.98</v>
      </c>
      <c r="H1104" s="6">
        <v>9.07</v>
      </c>
      <c r="I1104" s="5" t="s">
        <v>17</v>
      </c>
      <c r="J1104" s="5" t="s">
        <v>8</v>
      </c>
      <c r="K1104" s="5" t="s">
        <v>24</v>
      </c>
      <c r="L1104" s="5" t="s">
        <v>106</v>
      </c>
      <c r="M1104" s="5" t="s">
        <v>5</v>
      </c>
      <c r="N1104" s="5" t="s">
        <v>751</v>
      </c>
      <c r="O1104" s="6">
        <v>0.35</v>
      </c>
      <c r="P1104" s="5" t="s">
        <v>3</v>
      </c>
      <c r="Q1104" s="5" t="s">
        <v>70</v>
      </c>
      <c r="R1104" s="5" t="s">
        <v>69</v>
      </c>
      <c r="S1104" s="5" t="s">
        <v>671</v>
      </c>
      <c r="T1104" s="5">
        <v>75028</v>
      </c>
      <c r="U1104" s="8">
        <v>42103</v>
      </c>
      <c r="V1104" s="29" t="str">
        <f>TEXT(Table_1[[#This Row],[Order Date]], "DDD")</f>
        <v>Thu</v>
      </c>
      <c r="W1104" s="8">
        <v>42105</v>
      </c>
      <c r="X1104" s="7">
        <f>Table_1[[#This Row],[Ship Date]]-Table_1[[#This Row],[Order Date]]</f>
        <v>2</v>
      </c>
      <c r="Y1104" s="15">
        <v>297.45715999999999</v>
      </c>
      <c r="Z1104" s="5">
        <v>5</v>
      </c>
      <c r="AA1104" s="15">
        <v>568.24</v>
      </c>
      <c r="AB1104" s="5">
        <v>89375</v>
      </c>
      <c r="AC1104" s="5">
        <f>IF(COUNTIF($AB$2:AB1104, AB1104) = 1, 1, 0)</f>
        <v>1</v>
      </c>
      <c r="AD1104" s="15">
        <f>'Formated Data'!$G1104-'Formated Data'!$E1104</f>
        <v>120.88000000000001</v>
      </c>
      <c r="AE1104" s="5" t="str" cm="1">
        <f t="array" ref="AE1104">_xlfn.IFS('Formated Data'!$Q1104="Central","Chris",'Formated Data'!$Q1104="East","Erin",'Formated Data'!$Q1104="South","Sam",'Formated Data'!$Q1104="West","William")</f>
        <v>Chris</v>
      </c>
    </row>
    <row r="1105" spans="1:31" ht="15.75" customHeight="1" x14ac:dyDescent="0.45">
      <c r="A1105" s="5">
        <v>1233</v>
      </c>
      <c r="B1105" s="5">
        <f>IF(COUNTIF($A$2:A1105, A1105) = 1, 1, 0)</f>
        <v>0</v>
      </c>
      <c r="C1105" s="5" t="s">
        <v>673</v>
      </c>
      <c r="D1105" s="5" t="s">
        <v>123</v>
      </c>
      <c r="E1105" s="6">
        <v>0.02</v>
      </c>
      <c r="F1105" s="6" t="str">
        <f>IF(Table_1[[#This Row],[Discount]] &gt; 0, "After Discount", " No Discount")</f>
        <v>After Discount</v>
      </c>
      <c r="G1105" s="6">
        <v>152.47999999999999</v>
      </c>
      <c r="H1105" s="6">
        <v>6.5</v>
      </c>
      <c r="I1105" s="5" t="s">
        <v>17</v>
      </c>
      <c r="J1105" s="5" t="s">
        <v>8</v>
      </c>
      <c r="K1105" s="5" t="s">
        <v>7</v>
      </c>
      <c r="L1105" s="5" t="s">
        <v>15</v>
      </c>
      <c r="M1105" s="5" t="s">
        <v>5</v>
      </c>
      <c r="N1105" s="5" t="s">
        <v>1122</v>
      </c>
      <c r="O1105" s="6">
        <v>0.74</v>
      </c>
      <c r="P1105" s="5" t="s">
        <v>3</v>
      </c>
      <c r="Q1105" s="5" t="s">
        <v>70</v>
      </c>
      <c r="R1105" s="5" t="s">
        <v>69</v>
      </c>
      <c r="S1105" s="5" t="s">
        <v>671</v>
      </c>
      <c r="T1105" s="5">
        <v>75028</v>
      </c>
      <c r="U1105" s="8">
        <v>42103</v>
      </c>
      <c r="V1105" s="29" t="str">
        <f>TEXT(Table_1[[#This Row],[Order Date]], "DDD")</f>
        <v>Thu</v>
      </c>
      <c r="W1105" s="8">
        <v>42105</v>
      </c>
      <c r="X1105" s="7">
        <f>Table_1[[#This Row],[Ship Date]]-Table_1[[#This Row],[Order Date]]</f>
        <v>2</v>
      </c>
      <c r="Y1105" s="15">
        <v>-564.60239999999999</v>
      </c>
      <c r="Z1105" s="5">
        <v>1</v>
      </c>
      <c r="AA1105" s="15">
        <v>162.91</v>
      </c>
      <c r="AB1105" s="5">
        <v>89375</v>
      </c>
      <c r="AC1105" s="5">
        <f>IF(COUNTIF($AB$2:AB1105, AB1105) = 1, 1, 0)</f>
        <v>0</v>
      </c>
      <c r="AD1105" s="15">
        <f>'Formated Data'!$G1105-'Formated Data'!$E1105</f>
        <v>152.45999999999998</v>
      </c>
      <c r="AE1105" s="5" t="str" cm="1">
        <f t="array" ref="AE1105">_xlfn.IFS('Formated Data'!$Q1105="Central","Chris",'Formated Data'!$Q1105="East","Erin",'Formated Data'!$Q1105="South","Sam",'Formated Data'!$Q1105="West","William")</f>
        <v>Chris</v>
      </c>
    </row>
    <row r="1106" spans="1:31" ht="15.75" customHeight="1" x14ac:dyDescent="0.45">
      <c r="A1106" s="5">
        <v>1178</v>
      </c>
      <c r="B1106" s="5">
        <f>IF(COUNTIF($A$2:A1106, A1106) = 1, 1, 0)</f>
        <v>1</v>
      </c>
      <c r="C1106" s="5" t="s">
        <v>1680</v>
      </c>
      <c r="D1106" s="5" t="s">
        <v>56</v>
      </c>
      <c r="E1106" s="6">
        <v>0.03</v>
      </c>
      <c r="F1106" s="6" t="str">
        <f>IF(Table_1[[#This Row],[Discount]] &gt; 0, "After Discount", " No Discount")</f>
        <v>After Discount</v>
      </c>
      <c r="G1106" s="6">
        <v>4.4800000000000004</v>
      </c>
      <c r="H1106" s="6">
        <v>49</v>
      </c>
      <c r="I1106" s="5" t="s">
        <v>9</v>
      </c>
      <c r="J1106" s="5" t="s">
        <v>8</v>
      </c>
      <c r="K1106" s="5" t="s">
        <v>24</v>
      </c>
      <c r="L1106" s="5" t="s">
        <v>45</v>
      </c>
      <c r="M1106" s="5" t="s">
        <v>42</v>
      </c>
      <c r="N1106" s="5" t="s">
        <v>1320</v>
      </c>
      <c r="O1106" s="6">
        <v>0.6</v>
      </c>
      <c r="P1106" s="5" t="s">
        <v>3</v>
      </c>
      <c r="Q1106" s="5" t="s">
        <v>21</v>
      </c>
      <c r="R1106" s="5" t="s">
        <v>75</v>
      </c>
      <c r="S1106" s="5" t="s">
        <v>1679</v>
      </c>
      <c r="T1106" s="5">
        <v>32701</v>
      </c>
      <c r="U1106" s="8">
        <v>42103</v>
      </c>
      <c r="V1106" s="29" t="str">
        <f>TEXT(Table_1[[#This Row],[Order Date]], "DDD")</f>
        <v>Thu</v>
      </c>
      <c r="W1106" s="8">
        <v>42105</v>
      </c>
      <c r="X1106" s="7">
        <f>Table_1[[#This Row],[Ship Date]]-Table_1[[#This Row],[Order Date]]</f>
        <v>2</v>
      </c>
      <c r="Y1106" s="15">
        <v>64.266000000000005</v>
      </c>
      <c r="Z1106" s="5">
        <v>2</v>
      </c>
      <c r="AA1106" s="15">
        <v>21.46</v>
      </c>
      <c r="AB1106" s="5">
        <v>89787</v>
      </c>
      <c r="AC1106" s="5">
        <f>IF(COUNTIF($AB$2:AB1106, AB1106) = 1, 1, 0)</f>
        <v>1</v>
      </c>
      <c r="AD1106" s="15">
        <f>'Formated Data'!$G1106-'Formated Data'!$E1106</f>
        <v>4.45</v>
      </c>
      <c r="AE1106" s="5" t="str" cm="1">
        <f t="array" ref="AE1106">_xlfn.IFS('Formated Data'!$Q1106="Central","Chris",'Formated Data'!$Q1106="East","Erin",'Formated Data'!$Q1106="South","Sam",'Formated Data'!$Q1106="West","William")</f>
        <v>Sam</v>
      </c>
    </row>
    <row r="1107" spans="1:31" ht="15.75" customHeight="1" x14ac:dyDescent="0.45">
      <c r="A1107" s="5">
        <v>1178</v>
      </c>
      <c r="B1107" s="5">
        <f>IF(COUNTIF($A$2:A1107, A1107) = 1, 1, 0)</f>
        <v>0</v>
      </c>
      <c r="C1107" s="5" t="s">
        <v>1680</v>
      </c>
      <c r="D1107" s="5" t="s">
        <v>56</v>
      </c>
      <c r="E1107" s="6">
        <v>0.06</v>
      </c>
      <c r="F1107" s="6" t="str">
        <f>IF(Table_1[[#This Row],[Discount]] &gt; 0, "After Discount", " No Discount")</f>
        <v>After Discount</v>
      </c>
      <c r="G1107" s="6">
        <v>350.99</v>
      </c>
      <c r="H1107" s="6">
        <v>39</v>
      </c>
      <c r="I1107" s="5" t="s">
        <v>119</v>
      </c>
      <c r="J1107" s="5" t="s">
        <v>8</v>
      </c>
      <c r="K1107" s="5" t="s">
        <v>29</v>
      </c>
      <c r="L1107" s="5" t="s">
        <v>153</v>
      </c>
      <c r="M1107" s="5" t="s">
        <v>152</v>
      </c>
      <c r="N1107" s="5" t="s">
        <v>1681</v>
      </c>
      <c r="O1107" s="6">
        <v>0.55000000000000004</v>
      </c>
      <c r="P1107" s="5" t="s">
        <v>3</v>
      </c>
      <c r="Q1107" s="5" t="s">
        <v>21</v>
      </c>
      <c r="R1107" s="5" t="s">
        <v>75</v>
      </c>
      <c r="S1107" s="5" t="s">
        <v>1679</v>
      </c>
      <c r="T1107" s="5">
        <v>32701</v>
      </c>
      <c r="U1107" s="8">
        <v>42103</v>
      </c>
      <c r="V1107" s="29" t="str">
        <f>TEXT(Table_1[[#This Row],[Order Date]], "DDD")</f>
        <v>Thu</v>
      </c>
      <c r="W1107" s="8">
        <v>42105</v>
      </c>
      <c r="X1107" s="7">
        <f>Table_1[[#This Row],[Ship Date]]-Table_1[[#This Row],[Order Date]]</f>
        <v>2</v>
      </c>
      <c r="Y1107" s="15">
        <v>-302.61559999999997</v>
      </c>
      <c r="Z1107" s="5">
        <v>10</v>
      </c>
      <c r="AA1107" s="15">
        <v>3506.78</v>
      </c>
      <c r="AB1107" s="5">
        <v>89787</v>
      </c>
      <c r="AC1107" s="5">
        <f>IF(COUNTIF($AB$2:AB1107, AB1107) = 1, 1, 0)</f>
        <v>0</v>
      </c>
      <c r="AD1107" s="15">
        <f>'Formated Data'!$G1107-'Formated Data'!$E1107</f>
        <v>350.93</v>
      </c>
      <c r="AE1107" s="5" t="str" cm="1">
        <f t="array" ref="AE1107">_xlfn.IFS('Formated Data'!$Q1107="Central","Chris",'Formated Data'!$Q1107="East","Erin",'Formated Data'!$Q1107="South","Sam",'Formated Data'!$Q1107="West","William")</f>
        <v>Sam</v>
      </c>
    </row>
    <row r="1108" spans="1:31" ht="15.75" customHeight="1" x14ac:dyDescent="0.45">
      <c r="A1108" s="5">
        <v>1178</v>
      </c>
      <c r="B1108" s="5">
        <f>IF(COUNTIF($A$2:A1108, A1108) = 1, 1, 0)</f>
        <v>0</v>
      </c>
      <c r="C1108" s="5" t="s">
        <v>1680</v>
      </c>
      <c r="D1108" s="5" t="s">
        <v>56</v>
      </c>
      <c r="E1108" s="6">
        <v>0.09</v>
      </c>
      <c r="F1108" s="6" t="str">
        <f>IF(Table_1[[#This Row],[Discount]] &gt; 0, "After Discount", " No Discount")</f>
        <v>After Discount</v>
      </c>
      <c r="G1108" s="6">
        <v>40.98</v>
      </c>
      <c r="H1108" s="6">
        <v>6.5</v>
      </c>
      <c r="I1108" s="5" t="s">
        <v>17</v>
      </c>
      <c r="J1108" s="5" t="s">
        <v>8</v>
      </c>
      <c r="K1108" s="5" t="s">
        <v>7</v>
      </c>
      <c r="L1108" s="5" t="s">
        <v>15</v>
      </c>
      <c r="M1108" s="5" t="s">
        <v>5</v>
      </c>
      <c r="N1108" s="5" t="s">
        <v>331</v>
      </c>
      <c r="O1108" s="6">
        <v>0.74</v>
      </c>
      <c r="P1108" s="5" t="s">
        <v>3</v>
      </c>
      <c r="Q1108" s="5" t="s">
        <v>21</v>
      </c>
      <c r="R1108" s="5" t="s">
        <v>75</v>
      </c>
      <c r="S1108" s="5" t="s">
        <v>1679</v>
      </c>
      <c r="T1108" s="5">
        <v>32701</v>
      </c>
      <c r="U1108" s="8">
        <v>42103</v>
      </c>
      <c r="V1108" s="29" t="str">
        <f>TEXT(Table_1[[#This Row],[Order Date]], "DDD")</f>
        <v>Thu</v>
      </c>
      <c r="W1108" s="8">
        <v>42105</v>
      </c>
      <c r="X1108" s="7">
        <f>Table_1[[#This Row],[Ship Date]]-Table_1[[#This Row],[Order Date]]</f>
        <v>2</v>
      </c>
      <c r="Y1108" s="15">
        <v>5.6916000000000002</v>
      </c>
      <c r="Z1108" s="5">
        <v>7</v>
      </c>
      <c r="AA1108" s="15">
        <v>267.69</v>
      </c>
      <c r="AB1108" s="5">
        <v>89787</v>
      </c>
      <c r="AC1108" s="5">
        <f>IF(COUNTIF($AB$2:AB1108, AB1108) = 1, 1, 0)</f>
        <v>0</v>
      </c>
      <c r="AD1108" s="15">
        <f>'Formated Data'!$G1108-'Formated Data'!$E1108</f>
        <v>40.889999999999993</v>
      </c>
      <c r="AE1108" s="5" t="str" cm="1">
        <f t="array" ref="AE1108">_xlfn.IFS('Formated Data'!$Q1108="Central","Chris",'Formated Data'!$Q1108="East","Erin",'Formated Data'!$Q1108="South","Sam",'Formated Data'!$Q1108="West","William")</f>
        <v>Sam</v>
      </c>
    </row>
    <row r="1109" spans="1:31" ht="15.75" customHeight="1" x14ac:dyDescent="0.45">
      <c r="A1109" s="5">
        <v>1250</v>
      </c>
      <c r="B1109" s="5">
        <f>IF(COUNTIF($A$2:A1109, A1109) = 1, 1, 0)</f>
        <v>1</v>
      </c>
      <c r="C1109" s="5" t="s">
        <v>1677</v>
      </c>
      <c r="D1109" s="5" t="s">
        <v>56</v>
      </c>
      <c r="E1109" s="6">
        <v>0</v>
      </c>
      <c r="F1109" s="6" t="str">
        <f>IF(Table_1[[#This Row],[Discount]] &gt; 0, "After Discount", " No Discount")</f>
        <v xml:space="preserve"> No Discount</v>
      </c>
      <c r="G1109" s="6">
        <v>3.89</v>
      </c>
      <c r="H1109" s="6">
        <v>7.01</v>
      </c>
      <c r="I1109" s="5" t="s">
        <v>9</v>
      </c>
      <c r="J1109" s="5" t="s">
        <v>39</v>
      </c>
      <c r="K1109" s="5" t="s">
        <v>24</v>
      </c>
      <c r="L1109" s="5" t="s">
        <v>106</v>
      </c>
      <c r="M1109" s="5" t="s">
        <v>5</v>
      </c>
      <c r="N1109" s="5" t="s">
        <v>1678</v>
      </c>
      <c r="O1109" s="6">
        <v>0.37</v>
      </c>
      <c r="P1109" s="5" t="s">
        <v>3</v>
      </c>
      <c r="Q1109" s="5" t="s">
        <v>70</v>
      </c>
      <c r="R1109" s="5" t="s">
        <v>260</v>
      </c>
      <c r="S1109" s="5" t="s">
        <v>1675</v>
      </c>
      <c r="T1109" s="5">
        <v>60110</v>
      </c>
      <c r="U1109" s="8">
        <v>42103</v>
      </c>
      <c r="V1109" s="29" t="str">
        <f>TEXT(Table_1[[#This Row],[Order Date]], "DDD")</f>
        <v>Thu</v>
      </c>
      <c r="W1109" s="8">
        <v>42103</v>
      </c>
      <c r="X1109" s="7">
        <f>Table_1[[#This Row],[Ship Date]]-Table_1[[#This Row],[Order Date]]</f>
        <v>0</v>
      </c>
      <c r="Y1109" s="15">
        <v>-255.16890000000001</v>
      </c>
      <c r="Z1109" s="5">
        <v>21</v>
      </c>
      <c r="AA1109" s="15">
        <v>85.64</v>
      </c>
      <c r="AB1109" s="5">
        <v>87877</v>
      </c>
      <c r="AC1109" s="5">
        <f>IF(COUNTIF($AB$2:AB1109, AB1109) = 1, 1, 0)</f>
        <v>1</v>
      </c>
      <c r="AD1109" s="15">
        <f>'Formated Data'!$G1109-'Formated Data'!$E1109</f>
        <v>3.89</v>
      </c>
      <c r="AE1109" s="5" t="str" cm="1">
        <f t="array" ref="AE1109">_xlfn.IFS('Formated Data'!$Q1109="Central","Chris",'Formated Data'!$Q1109="East","Erin",'Formated Data'!$Q1109="South","Sam",'Formated Data'!$Q1109="West","William")</f>
        <v>Chris</v>
      </c>
    </row>
    <row r="1110" spans="1:31" ht="15.75" customHeight="1" x14ac:dyDescent="0.45">
      <c r="A1110" s="5">
        <v>1250</v>
      </c>
      <c r="B1110" s="5">
        <f>IF(COUNTIF($A$2:A1110, A1110) = 1, 1, 0)</f>
        <v>0</v>
      </c>
      <c r="C1110" s="5" t="s">
        <v>1677</v>
      </c>
      <c r="D1110" s="5" t="s">
        <v>56</v>
      </c>
      <c r="E1110" s="6">
        <v>0.09</v>
      </c>
      <c r="F1110" s="6" t="str">
        <f>IF(Table_1[[#This Row],[Discount]] &gt; 0, "After Discount", " No Discount")</f>
        <v>After Discount</v>
      </c>
      <c r="G1110" s="6">
        <v>120.98</v>
      </c>
      <c r="H1110" s="6">
        <v>30</v>
      </c>
      <c r="I1110" s="5" t="s">
        <v>119</v>
      </c>
      <c r="J1110" s="5" t="s">
        <v>39</v>
      </c>
      <c r="K1110" s="5" t="s">
        <v>29</v>
      </c>
      <c r="L1110" s="5" t="s">
        <v>153</v>
      </c>
      <c r="M1110" s="5" t="s">
        <v>152</v>
      </c>
      <c r="N1110" s="5" t="s">
        <v>745</v>
      </c>
      <c r="O1110" s="6">
        <v>0.64</v>
      </c>
      <c r="P1110" s="5" t="s">
        <v>3</v>
      </c>
      <c r="Q1110" s="5" t="s">
        <v>70</v>
      </c>
      <c r="R1110" s="5" t="s">
        <v>260</v>
      </c>
      <c r="S1110" s="5" t="s">
        <v>1675</v>
      </c>
      <c r="T1110" s="5">
        <v>60110</v>
      </c>
      <c r="U1110" s="8">
        <v>42103</v>
      </c>
      <c r="V1110" s="29" t="str">
        <f>TEXT(Table_1[[#This Row],[Order Date]], "DDD")</f>
        <v>Thu</v>
      </c>
      <c r="W1110" s="8">
        <v>42105</v>
      </c>
      <c r="X1110" s="7">
        <f>Table_1[[#This Row],[Ship Date]]-Table_1[[#This Row],[Order Date]]</f>
        <v>2</v>
      </c>
      <c r="Y1110" s="15">
        <v>74.004800000000003</v>
      </c>
      <c r="Z1110" s="5">
        <v>22</v>
      </c>
      <c r="AA1110" s="15">
        <v>2508.15</v>
      </c>
      <c r="AB1110" s="5">
        <v>87877</v>
      </c>
      <c r="AC1110" s="5">
        <f>IF(COUNTIF($AB$2:AB1110, AB1110) = 1, 1, 0)</f>
        <v>0</v>
      </c>
      <c r="AD1110" s="15">
        <f>'Formated Data'!$G1110-'Formated Data'!$E1110</f>
        <v>120.89</v>
      </c>
      <c r="AE1110" s="5" t="str" cm="1">
        <f t="array" ref="AE1110">_xlfn.IFS('Formated Data'!$Q1110="Central","Chris",'Formated Data'!$Q1110="East","Erin",'Formated Data'!$Q1110="South","Sam",'Formated Data'!$Q1110="West","William")</f>
        <v>Chris</v>
      </c>
    </row>
    <row r="1111" spans="1:31" ht="15.75" customHeight="1" x14ac:dyDescent="0.45">
      <c r="A1111" s="5">
        <v>1250</v>
      </c>
      <c r="B1111" s="5">
        <f>IF(COUNTIF($A$2:A1111, A1111) = 1, 1, 0)</f>
        <v>0</v>
      </c>
      <c r="C1111" s="5" t="s">
        <v>1677</v>
      </c>
      <c r="D1111" s="5" t="s">
        <v>56</v>
      </c>
      <c r="E1111" s="6">
        <v>0.1</v>
      </c>
      <c r="F1111" s="6" t="str">
        <f>IF(Table_1[[#This Row],[Discount]] &gt; 0, "After Discount", " No Discount")</f>
        <v>After Discount</v>
      </c>
      <c r="G1111" s="6">
        <v>30.98</v>
      </c>
      <c r="H1111" s="6">
        <v>5.76</v>
      </c>
      <c r="I1111" s="5" t="s">
        <v>9</v>
      </c>
      <c r="J1111" s="5" t="s">
        <v>39</v>
      </c>
      <c r="K1111" s="5" t="s">
        <v>24</v>
      </c>
      <c r="L1111" s="5" t="s">
        <v>38</v>
      </c>
      <c r="M1111" s="5" t="s">
        <v>5</v>
      </c>
      <c r="N1111" s="5" t="s">
        <v>1676</v>
      </c>
      <c r="O1111" s="6">
        <v>0.4</v>
      </c>
      <c r="P1111" s="5" t="s">
        <v>3</v>
      </c>
      <c r="Q1111" s="5" t="s">
        <v>70</v>
      </c>
      <c r="R1111" s="5" t="s">
        <v>260</v>
      </c>
      <c r="S1111" s="5" t="s">
        <v>1675</v>
      </c>
      <c r="T1111" s="5">
        <v>60110</v>
      </c>
      <c r="U1111" s="8">
        <v>42103</v>
      </c>
      <c r="V1111" s="29" t="str">
        <f>TEXT(Table_1[[#This Row],[Order Date]], "DDD")</f>
        <v>Thu</v>
      </c>
      <c r="W1111" s="8">
        <v>42104</v>
      </c>
      <c r="X1111" s="7">
        <f>Table_1[[#This Row],[Ship Date]]-Table_1[[#This Row],[Order Date]]</f>
        <v>1</v>
      </c>
      <c r="Y1111" s="15">
        <v>109.4248</v>
      </c>
      <c r="Z1111" s="5">
        <v>8</v>
      </c>
      <c r="AA1111" s="15">
        <v>225.62</v>
      </c>
      <c r="AB1111" s="5">
        <v>87877</v>
      </c>
      <c r="AC1111" s="5">
        <f>IF(COUNTIF($AB$2:AB1111, AB1111) = 1, 1, 0)</f>
        <v>0</v>
      </c>
      <c r="AD1111" s="15">
        <f>'Formated Data'!$G1111-'Formated Data'!$E1111</f>
        <v>30.88</v>
      </c>
      <c r="AE1111" s="5" t="str" cm="1">
        <f t="array" ref="AE1111">_xlfn.IFS('Formated Data'!$Q1111="Central","Chris",'Formated Data'!$Q1111="East","Erin",'Formated Data'!$Q1111="South","Sam",'Formated Data'!$Q1111="West","William")</f>
        <v>Chris</v>
      </c>
    </row>
    <row r="1112" spans="1:31" ht="15.75" customHeight="1" x14ac:dyDescent="0.45">
      <c r="A1112" s="5">
        <v>2488</v>
      </c>
      <c r="B1112" s="5">
        <f>IF(COUNTIF($A$2:A1112, A1112) = 1, 1, 0)</f>
        <v>1</v>
      </c>
      <c r="C1112" s="5" t="s">
        <v>1674</v>
      </c>
      <c r="D1112" s="5" t="s">
        <v>56</v>
      </c>
      <c r="E1112" s="6">
        <v>0.08</v>
      </c>
      <c r="F1112" s="6" t="str">
        <f>IF(Table_1[[#This Row],[Discount]] &gt; 0, "After Discount", " No Discount")</f>
        <v>After Discount</v>
      </c>
      <c r="G1112" s="6">
        <v>4.91</v>
      </c>
      <c r="H1112" s="6">
        <v>0.5</v>
      </c>
      <c r="I1112" s="5" t="s">
        <v>9</v>
      </c>
      <c r="J1112" s="5" t="s">
        <v>8</v>
      </c>
      <c r="K1112" s="5" t="s">
        <v>24</v>
      </c>
      <c r="L1112" s="5" t="s">
        <v>144</v>
      </c>
      <c r="M1112" s="5" t="s">
        <v>5</v>
      </c>
      <c r="N1112" s="5" t="s">
        <v>1672</v>
      </c>
      <c r="O1112" s="6">
        <v>0.36</v>
      </c>
      <c r="P1112" s="5" t="s">
        <v>3</v>
      </c>
      <c r="Q1112" s="5" t="s">
        <v>21</v>
      </c>
      <c r="R1112" s="5" t="s">
        <v>206</v>
      </c>
      <c r="S1112" s="5" t="s">
        <v>1673</v>
      </c>
      <c r="T1112" s="5">
        <v>72023</v>
      </c>
      <c r="U1112" s="8">
        <v>42103</v>
      </c>
      <c r="V1112" s="29" t="str">
        <f>TEXT(Table_1[[#This Row],[Order Date]], "DDD")</f>
        <v>Thu</v>
      </c>
      <c r="W1112" s="8">
        <v>42103</v>
      </c>
      <c r="X1112" s="7">
        <f>Table_1[[#This Row],[Ship Date]]-Table_1[[#This Row],[Order Date]]</f>
        <v>0</v>
      </c>
      <c r="Y1112" s="15">
        <v>12.726000000000001</v>
      </c>
      <c r="Z1112" s="5">
        <v>9</v>
      </c>
      <c r="AA1112" s="15">
        <v>42.69</v>
      </c>
      <c r="AB1112" s="5">
        <v>86887</v>
      </c>
      <c r="AC1112" s="5">
        <f>IF(COUNTIF($AB$2:AB1112, AB1112) = 1, 1, 0)</f>
        <v>1</v>
      </c>
      <c r="AD1112" s="15">
        <f>'Formated Data'!$G1112-'Formated Data'!$E1112</f>
        <v>4.83</v>
      </c>
      <c r="AE1112" s="5" t="str" cm="1">
        <f t="array" ref="AE1112">_xlfn.IFS('Formated Data'!$Q1112="Central","Chris",'Formated Data'!$Q1112="East","Erin",'Formated Data'!$Q1112="South","Sam",'Formated Data'!$Q1112="West","William")</f>
        <v>Sam</v>
      </c>
    </row>
    <row r="1113" spans="1:31" ht="15.75" customHeight="1" x14ac:dyDescent="0.45">
      <c r="A1113" s="5">
        <v>2488</v>
      </c>
      <c r="B1113" s="5">
        <f>IF(COUNTIF($A$2:A1113, A1113) = 1, 1, 0)</f>
        <v>0</v>
      </c>
      <c r="C1113" s="5" t="s">
        <v>1674</v>
      </c>
      <c r="D1113" s="5" t="s">
        <v>56</v>
      </c>
      <c r="E1113" s="6">
        <v>0.02</v>
      </c>
      <c r="F1113" s="6" t="str">
        <f>IF(Table_1[[#This Row],[Discount]] &gt; 0, "After Discount", " No Discount")</f>
        <v>After Discount</v>
      </c>
      <c r="G1113" s="6">
        <v>28.15</v>
      </c>
      <c r="H1113" s="6">
        <v>6.17</v>
      </c>
      <c r="I1113" s="5" t="s">
        <v>9</v>
      </c>
      <c r="J1113" s="5" t="s">
        <v>8</v>
      </c>
      <c r="K1113" s="5" t="s">
        <v>24</v>
      </c>
      <c r="L1113" s="5" t="s">
        <v>79</v>
      </c>
      <c r="M1113" s="5" t="s">
        <v>50</v>
      </c>
      <c r="N1113" s="5" t="s">
        <v>1671</v>
      </c>
      <c r="O1113" s="6">
        <v>0.55000000000000004</v>
      </c>
      <c r="P1113" s="5" t="s">
        <v>3</v>
      </c>
      <c r="Q1113" s="5" t="s">
        <v>21</v>
      </c>
      <c r="R1113" s="5" t="s">
        <v>206</v>
      </c>
      <c r="S1113" s="5" t="s">
        <v>1673</v>
      </c>
      <c r="T1113" s="5">
        <v>72023</v>
      </c>
      <c r="U1113" s="8">
        <v>42103</v>
      </c>
      <c r="V1113" s="29" t="str">
        <f>TEXT(Table_1[[#This Row],[Order Date]], "DDD")</f>
        <v>Thu</v>
      </c>
      <c r="W1113" s="8">
        <v>42104</v>
      </c>
      <c r="X1113" s="7">
        <f>Table_1[[#This Row],[Ship Date]]-Table_1[[#This Row],[Order Date]]</f>
        <v>1</v>
      </c>
      <c r="Y1113" s="15">
        <v>160.8066</v>
      </c>
      <c r="Z1113" s="5">
        <v>11</v>
      </c>
      <c r="AA1113" s="15">
        <v>327.41000000000003</v>
      </c>
      <c r="AB1113" s="5">
        <v>86887</v>
      </c>
      <c r="AC1113" s="5">
        <f>IF(COUNTIF($AB$2:AB1113, AB1113) = 1, 1, 0)</f>
        <v>0</v>
      </c>
      <c r="AD1113" s="15">
        <f>'Formated Data'!$G1113-'Formated Data'!$E1113</f>
        <v>28.13</v>
      </c>
      <c r="AE1113" s="5" t="str" cm="1">
        <f t="array" ref="AE1113">_xlfn.IFS('Formated Data'!$Q1113="Central","Chris",'Formated Data'!$Q1113="East","Erin",'Formated Data'!$Q1113="South","Sam",'Formated Data'!$Q1113="West","William")</f>
        <v>Sam</v>
      </c>
    </row>
    <row r="1114" spans="1:31" ht="15.75" customHeight="1" x14ac:dyDescent="0.45">
      <c r="A1114" s="5">
        <v>2491</v>
      </c>
      <c r="B1114" s="5">
        <f>IF(COUNTIF($A$2:A1114, A1114) = 1, 1, 0)</f>
        <v>0</v>
      </c>
      <c r="C1114" s="5" t="s">
        <v>1436</v>
      </c>
      <c r="D1114" s="5" t="s">
        <v>56</v>
      </c>
      <c r="E1114" s="6">
        <v>0.08</v>
      </c>
      <c r="F1114" s="6" t="str">
        <f>IF(Table_1[[#This Row],[Discount]] &gt; 0, "After Discount", " No Discount")</f>
        <v>After Discount</v>
      </c>
      <c r="G1114" s="6">
        <v>4.91</v>
      </c>
      <c r="H1114" s="6">
        <v>0.5</v>
      </c>
      <c r="I1114" s="5" t="s">
        <v>9</v>
      </c>
      <c r="J1114" s="5" t="s">
        <v>8</v>
      </c>
      <c r="K1114" s="5" t="s">
        <v>24</v>
      </c>
      <c r="L1114" s="5" t="s">
        <v>144</v>
      </c>
      <c r="M1114" s="5" t="s">
        <v>5</v>
      </c>
      <c r="N1114" s="5" t="s">
        <v>1672</v>
      </c>
      <c r="O1114" s="6">
        <v>0.36</v>
      </c>
      <c r="P1114" s="5" t="s">
        <v>3</v>
      </c>
      <c r="Q1114" s="5" t="s">
        <v>48</v>
      </c>
      <c r="R1114" s="5" t="s">
        <v>54</v>
      </c>
      <c r="S1114" s="5" t="s">
        <v>62</v>
      </c>
      <c r="T1114" s="5">
        <v>90045</v>
      </c>
      <c r="U1114" s="8">
        <v>42103</v>
      </c>
      <c r="V1114" s="29" t="str">
        <f>TEXT(Table_1[[#This Row],[Order Date]], "DDD")</f>
        <v>Thu</v>
      </c>
      <c r="W1114" s="8">
        <v>42103</v>
      </c>
      <c r="X1114" s="7">
        <f>Table_1[[#This Row],[Ship Date]]-Table_1[[#This Row],[Order Date]]</f>
        <v>0</v>
      </c>
      <c r="Y1114" s="15">
        <v>31.751999999999999</v>
      </c>
      <c r="Z1114" s="5">
        <v>36</v>
      </c>
      <c r="AA1114" s="15">
        <v>170.75</v>
      </c>
      <c r="AB1114" s="5">
        <v>14785</v>
      </c>
      <c r="AC1114" s="5">
        <f>IF(COUNTIF($AB$2:AB1114, AB1114) = 1, 1, 0)</f>
        <v>1</v>
      </c>
      <c r="AD1114" s="15">
        <f>'Formated Data'!$G1114-'Formated Data'!$E1114</f>
        <v>4.83</v>
      </c>
      <c r="AE1114" s="5" t="str" cm="1">
        <f t="array" ref="AE1114">_xlfn.IFS('Formated Data'!$Q1114="Central","Chris",'Formated Data'!$Q1114="East","Erin",'Formated Data'!$Q1114="South","Sam",'Formated Data'!$Q1114="West","William")</f>
        <v>William</v>
      </c>
    </row>
    <row r="1115" spans="1:31" ht="15.75" customHeight="1" x14ac:dyDescent="0.45">
      <c r="A1115" s="5">
        <v>2491</v>
      </c>
      <c r="B1115" s="5">
        <f>IF(COUNTIF($A$2:A1115, A1115) = 1, 1, 0)</f>
        <v>0</v>
      </c>
      <c r="C1115" s="5" t="s">
        <v>1436</v>
      </c>
      <c r="D1115" s="5" t="s">
        <v>56</v>
      </c>
      <c r="E1115" s="6">
        <v>0.02</v>
      </c>
      <c r="F1115" s="6" t="str">
        <f>IF(Table_1[[#This Row],[Discount]] &gt; 0, "After Discount", " No Discount")</f>
        <v>After Discount</v>
      </c>
      <c r="G1115" s="6">
        <v>28.15</v>
      </c>
      <c r="H1115" s="6">
        <v>6.17</v>
      </c>
      <c r="I1115" s="5" t="s">
        <v>9</v>
      </c>
      <c r="J1115" s="5" t="s">
        <v>8</v>
      </c>
      <c r="K1115" s="5" t="s">
        <v>24</v>
      </c>
      <c r="L1115" s="5" t="s">
        <v>79</v>
      </c>
      <c r="M1115" s="5" t="s">
        <v>50</v>
      </c>
      <c r="N1115" s="5" t="s">
        <v>1671</v>
      </c>
      <c r="O1115" s="6">
        <v>0.55000000000000004</v>
      </c>
      <c r="P1115" s="5" t="s">
        <v>3</v>
      </c>
      <c r="Q1115" s="5" t="s">
        <v>48</v>
      </c>
      <c r="R1115" s="5" t="s">
        <v>54</v>
      </c>
      <c r="S1115" s="5" t="s">
        <v>62</v>
      </c>
      <c r="T1115" s="5">
        <v>90045</v>
      </c>
      <c r="U1115" s="8">
        <v>42103</v>
      </c>
      <c r="V1115" s="29" t="str">
        <f>TEXT(Table_1[[#This Row],[Order Date]], "DDD")</f>
        <v>Thu</v>
      </c>
      <c r="W1115" s="8">
        <v>42104</v>
      </c>
      <c r="X1115" s="7">
        <f>Table_1[[#This Row],[Ship Date]]-Table_1[[#This Row],[Order Date]]</f>
        <v>1</v>
      </c>
      <c r="Y1115" s="15">
        <v>117.208</v>
      </c>
      <c r="Z1115" s="5">
        <v>45</v>
      </c>
      <c r="AA1115" s="15">
        <v>1339.42</v>
      </c>
      <c r="AB1115" s="5">
        <v>14785</v>
      </c>
      <c r="AC1115" s="5">
        <f>IF(COUNTIF($AB$2:AB1115, AB1115) = 1, 1, 0)</f>
        <v>0</v>
      </c>
      <c r="AD1115" s="15">
        <f>'Formated Data'!$G1115-'Formated Data'!$E1115</f>
        <v>28.13</v>
      </c>
      <c r="AE1115" s="5" t="str" cm="1">
        <f t="array" ref="AE1115">_xlfn.IFS('Formated Data'!$Q1115="Central","Chris",'Formated Data'!$Q1115="East","Erin",'Formated Data'!$Q1115="South","Sam",'Formated Data'!$Q1115="West","William")</f>
        <v>William</v>
      </c>
    </row>
    <row r="1116" spans="1:31" ht="15.75" customHeight="1" x14ac:dyDescent="0.45">
      <c r="A1116" s="5">
        <v>115</v>
      </c>
      <c r="B1116" s="5">
        <f>IF(COUNTIF($A$2:A1116, A1116) = 1, 1, 0)</f>
        <v>1</v>
      </c>
      <c r="C1116" s="5" t="s">
        <v>1670</v>
      </c>
      <c r="D1116" s="5" t="s">
        <v>30</v>
      </c>
      <c r="E1116" s="6">
        <v>7.0000000000000007E-2</v>
      </c>
      <c r="F1116" s="6" t="str">
        <f>IF(Table_1[[#This Row],[Discount]] &gt; 0, "After Discount", " No Discount")</f>
        <v>After Discount</v>
      </c>
      <c r="G1116" s="6">
        <v>2.12</v>
      </c>
      <c r="H1116" s="6">
        <v>1.99</v>
      </c>
      <c r="I1116" s="5" t="s">
        <v>9</v>
      </c>
      <c r="J1116" s="5" t="s">
        <v>16</v>
      </c>
      <c r="K1116" s="5" t="s">
        <v>7</v>
      </c>
      <c r="L1116" s="5" t="s">
        <v>15</v>
      </c>
      <c r="M1116" s="5" t="s">
        <v>50</v>
      </c>
      <c r="N1116" s="5" t="s">
        <v>1667</v>
      </c>
      <c r="O1116" s="6">
        <v>0.55000000000000004</v>
      </c>
      <c r="P1116" s="5" t="s">
        <v>3</v>
      </c>
      <c r="Q1116" s="5" t="s">
        <v>48</v>
      </c>
      <c r="R1116" s="5" t="s">
        <v>47</v>
      </c>
      <c r="S1116" s="5" t="s">
        <v>1669</v>
      </c>
      <c r="T1116" s="5">
        <v>97128</v>
      </c>
      <c r="U1116" s="8">
        <v>42103</v>
      </c>
      <c r="V1116" s="29" t="str">
        <f>TEXT(Table_1[[#This Row],[Order Date]], "DDD")</f>
        <v>Thu</v>
      </c>
      <c r="W1116" s="8">
        <v>42105</v>
      </c>
      <c r="X1116" s="7">
        <f>Table_1[[#This Row],[Ship Date]]-Table_1[[#This Row],[Order Date]]</f>
        <v>2</v>
      </c>
      <c r="Y1116" s="15">
        <v>-55.84</v>
      </c>
      <c r="Z1116" s="5">
        <v>12</v>
      </c>
      <c r="AA1116" s="15">
        <v>26.07</v>
      </c>
      <c r="AB1116" s="5">
        <v>89585</v>
      </c>
      <c r="AC1116" s="5">
        <f>IF(COUNTIF($AB$2:AB1116, AB1116) = 1, 1, 0)</f>
        <v>1</v>
      </c>
      <c r="AD1116" s="15">
        <f>'Formated Data'!$G1116-'Formated Data'!$E1116</f>
        <v>2.0500000000000003</v>
      </c>
      <c r="AE1116" s="5" t="str" cm="1">
        <f t="array" ref="AE1116">_xlfn.IFS('Formated Data'!$Q1116="Central","Chris",'Formated Data'!$Q1116="East","Erin",'Formated Data'!$Q1116="South","Sam",'Formated Data'!$Q1116="West","William")</f>
        <v>William</v>
      </c>
    </row>
    <row r="1117" spans="1:31" ht="15.75" customHeight="1" x14ac:dyDescent="0.45">
      <c r="A1117" s="5">
        <v>117</v>
      </c>
      <c r="B1117" s="5">
        <f>IF(COUNTIF($A$2:A1117, A1117) = 1, 1, 0)</f>
        <v>0</v>
      </c>
      <c r="C1117" s="5" t="s">
        <v>1668</v>
      </c>
      <c r="D1117" s="5" t="s">
        <v>30</v>
      </c>
      <c r="E1117" s="6">
        <v>7.0000000000000007E-2</v>
      </c>
      <c r="F1117" s="6" t="str">
        <f>IF(Table_1[[#This Row],[Discount]] &gt; 0, "After Discount", " No Discount")</f>
        <v>After Discount</v>
      </c>
      <c r="G1117" s="6">
        <v>2.12</v>
      </c>
      <c r="H1117" s="6">
        <v>1.99</v>
      </c>
      <c r="I1117" s="5" t="s">
        <v>9</v>
      </c>
      <c r="J1117" s="5" t="s">
        <v>16</v>
      </c>
      <c r="K1117" s="5" t="s">
        <v>7</v>
      </c>
      <c r="L1117" s="5" t="s">
        <v>15</v>
      </c>
      <c r="M1117" s="5" t="s">
        <v>50</v>
      </c>
      <c r="N1117" s="5" t="s">
        <v>1667</v>
      </c>
      <c r="O1117" s="6">
        <v>0.55000000000000004</v>
      </c>
      <c r="P1117" s="5" t="s">
        <v>3</v>
      </c>
      <c r="Q1117" s="5" t="s">
        <v>48</v>
      </c>
      <c r="R1117" s="5" t="s">
        <v>103</v>
      </c>
      <c r="S1117" s="5" t="s">
        <v>299</v>
      </c>
      <c r="T1117" s="5">
        <v>98103</v>
      </c>
      <c r="U1117" s="8">
        <v>42103</v>
      </c>
      <c r="V1117" s="29" t="str">
        <f>TEXT(Table_1[[#This Row],[Order Date]], "DDD")</f>
        <v>Thu</v>
      </c>
      <c r="W1117" s="8">
        <v>42105</v>
      </c>
      <c r="X1117" s="7">
        <f>Table_1[[#This Row],[Ship Date]]-Table_1[[#This Row],[Order Date]]</f>
        <v>2</v>
      </c>
      <c r="Y1117" s="15">
        <v>-55.84</v>
      </c>
      <c r="Z1117" s="5">
        <v>46</v>
      </c>
      <c r="AA1117" s="15">
        <v>99.94</v>
      </c>
      <c r="AB1117" s="5">
        <v>58914</v>
      </c>
      <c r="AC1117" s="5">
        <f>IF(COUNTIF($AB$2:AB1117, AB1117) = 1, 1, 0)</f>
        <v>1</v>
      </c>
      <c r="AD1117" s="15">
        <f>'Formated Data'!$G1117-'Formated Data'!$E1117</f>
        <v>2.0500000000000003</v>
      </c>
      <c r="AE1117" s="5" t="str" cm="1">
        <f t="array" ref="AE1117">_xlfn.IFS('Formated Data'!$Q1117="Central","Chris",'Formated Data'!$Q1117="East","Erin",'Formated Data'!$Q1117="South","Sam",'Formated Data'!$Q1117="West","William")</f>
        <v>William</v>
      </c>
    </row>
    <row r="1118" spans="1:31" ht="15.75" customHeight="1" x14ac:dyDescent="0.45">
      <c r="A1118" s="5">
        <v>2851</v>
      </c>
      <c r="B1118" s="5">
        <f>IF(COUNTIF($A$2:A1118, A1118) = 1, 1, 0)</f>
        <v>1</v>
      </c>
      <c r="C1118" s="5" t="s">
        <v>1666</v>
      </c>
      <c r="D1118" s="5" t="s">
        <v>30</v>
      </c>
      <c r="E1118" s="6">
        <v>0.05</v>
      </c>
      <c r="F1118" s="6" t="str">
        <f>IF(Table_1[[#This Row],[Discount]] &gt; 0, "After Discount", " No Discount")</f>
        <v>After Discount</v>
      </c>
      <c r="G1118" s="6">
        <v>115.99</v>
      </c>
      <c r="H1118" s="6">
        <v>8.99</v>
      </c>
      <c r="I1118" s="5" t="s">
        <v>9</v>
      </c>
      <c r="J1118" s="5" t="s">
        <v>8</v>
      </c>
      <c r="K1118" s="5" t="s">
        <v>7</v>
      </c>
      <c r="L1118" s="5" t="s">
        <v>6</v>
      </c>
      <c r="M1118" s="5" t="s">
        <v>5</v>
      </c>
      <c r="N1118" s="5" t="s">
        <v>1291</v>
      </c>
      <c r="O1118" s="6">
        <v>0.57999999999999996</v>
      </c>
      <c r="P1118" s="5" t="s">
        <v>3</v>
      </c>
      <c r="Q1118" s="5" t="s">
        <v>70</v>
      </c>
      <c r="R1118" s="5" t="s">
        <v>69</v>
      </c>
      <c r="S1118" s="5" t="s">
        <v>1665</v>
      </c>
      <c r="T1118" s="5">
        <v>79762</v>
      </c>
      <c r="U1118" s="8">
        <v>42103</v>
      </c>
      <c r="V1118" s="29" t="str">
        <f>TEXT(Table_1[[#This Row],[Order Date]], "DDD")</f>
        <v>Thu</v>
      </c>
      <c r="W1118" s="8">
        <v>42107</v>
      </c>
      <c r="X1118" s="7">
        <f>Table_1[[#This Row],[Ship Date]]-Table_1[[#This Row],[Order Date]]</f>
        <v>4</v>
      </c>
      <c r="Y1118" s="15">
        <v>719.35260000000005</v>
      </c>
      <c r="Z1118" s="5">
        <v>11</v>
      </c>
      <c r="AA1118" s="15">
        <v>1042.54</v>
      </c>
      <c r="AB1118" s="5">
        <v>86454</v>
      </c>
      <c r="AC1118" s="5">
        <f>IF(COUNTIF($AB$2:AB1118, AB1118) = 1, 1, 0)</f>
        <v>1</v>
      </c>
      <c r="AD1118" s="15">
        <f>'Formated Data'!$G1118-'Formated Data'!$E1118</f>
        <v>115.94</v>
      </c>
      <c r="AE1118" s="5" t="str" cm="1">
        <f t="array" ref="AE1118">_xlfn.IFS('Formated Data'!$Q1118="Central","Chris",'Formated Data'!$Q1118="East","Erin",'Formated Data'!$Q1118="South","Sam",'Formated Data'!$Q1118="West","William")</f>
        <v>Chris</v>
      </c>
    </row>
    <row r="1119" spans="1:31" ht="15.75" customHeight="1" x14ac:dyDescent="0.45">
      <c r="A1119" s="5">
        <v>1271</v>
      </c>
      <c r="B1119" s="5">
        <f>IF(COUNTIF($A$2:A1119, A1119) = 1, 1, 0)</f>
        <v>1</v>
      </c>
      <c r="C1119" s="5" t="s">
        <v>1339</v>
      </c>
      <c r="D1119" s="5" t="s">
        <v>72</v>
      </c>
      <c r="E1119" s="6">
        <v>7.0000000000000007E-2</v>
      </c>
      <c r="F1119" s="6" t="str">
        <f>IF(Table_1[[#This Row],[Discount]] &gt; 0, "After Discount", " No Discount")</f>
        <v>After Discount</v>
      </c>
      <c r="G1119" s="6">
        <v>125.99</v>
      </c>
      <c r="H1119" s="6">
        <v>7.69</v>
      </c>
      <c r="I1119" s="5" t="s">
        <v>9</v>
      </c>
      <c r="J1119" s="5" t="s">
        <v>39</v>
      </c>
      <c r="K1119" s="5" t="s">
        <v>7</v>
      </c>
      <c r="L1119" s="5" t="s">
        <v>6</v>
      </c>
      <c r="M1119" s="5" t="s">
        <v>5</v>
      </c>
      <c r="N1119" s="5" t="s">
        <v>1381</v>
      </c>
      <c r="O1119" s="6">
        <v>0.59</v>
      </c>
      <c r="P1119" s="5" t="s">
        <v>3</v>
      </c>
      <c r="Q1119" s="5" t="s">
        <v>48</v>
      </c>
      <c r="R1119" s="5" t="s">
        <v>54</v>
      </c>
      <c r="S1119" s="5" t="s">
        <v>1337</v>
      </c>
      <c r="T1119" s="5">
        <v>91941</v>
      </c>
      <c r="U1119" s="8">
        <v>42103</v>
      </c>
      <c r="V1119" s="29" t="str">
        <f>TEXT(Table_1[[#This Row],[Order Date]], "DDD")</f>
        <v>Thu</v>
      </c>
      <c r="W1119" s="8">
        <v>42104</v>
      </c>
      <c r="X1119" s="7">
        <f>Table_1[[#This Row],[Ship Date]]-Table_1[[#This Row],[Order Date]]</f>
        <v>1</v>
      </c>
      <c r="Y1119" s="15">
        <v>588.24570000000006</v>
      </c>
      <c r="Z1119" s="5">
        <v>8</v>
      </c>
      <c r="AA1119" s="15">
        <v>852.53</v>
      </c>
      <c r="AB1119" s="5">
        <v>88410</v>
      </c>
      <c r="AC1119" s="5">
        <f>IF(COUNTIF($AB$2:AB1119, AB1119) = 1, 1, 0)</f>
        <v>1</v>
      </c>
      <c r="AD1119" s="15">
        <f>'Formated Data'!$G1119-'Formated Data'!$E1119</f>
        <v>125.92</v>
      </c>
      <c r="AE1119" s="5" t="str" cm="1">
        <f t="array" ref="AE1119">_xlfn.IFS('Formated Data'!$Q1119="Central","Chris",'Formated Data'!$Q1119="East","Erin",'Formated Data'!$Q1119="South","Sam",'Formated Data'!$Q1119="West","William")</f>
        <v>William</v>
      </c>
    </row>
    <row r="1120" spans="1:31" ht="15.75" customHeight="1" x14ac:dyDescent="0.45">
      <c r="A1120" s="5">
        <v>191</v>
      </c>
      <c r="B1120" s="5">
        <f>IF(COUNTIF($A$2:A1120, A1120) = 1, 1, 0)</f>
        <v>0</v>
      </c>
      <c r="C1120" s="5" t="s">
        <v>1663</v>
      </c>
      <c r="D1120" s="5" t="s">
        <v>10</v>
      </c>
      <c r="E1120" s="6">
        <v>0.05</v>
      </c>
      <c r="F1120" s="6" t="str">
        <f>IF(Table_1[[#This Row],[Discount]] &gt; 0, "After Discount", " No Discount")</f>
        <v>After Discount</v>
      </c>
      <c r="G1120" s="6">
        <v>3.8</v>
      </c>
      <c r="H1120" s="6">
        <v>1.49</v>
      </c>
      <c r="I1120" s="5" t="s">
        <v>9</v>
      </c>
      <c r="J1120" s="5" t="s">
        <v>39</v>
      </c>
      <c r="K1120" s="5" t="s">
        <v>24</v>
      </c>
      <c r="L1120" s="5" t="s">
        <v>106</v>
      </c>
      <c r="M1120" s="5" t="s">
        <v>5</v>
      </c>
      <c r="N1120" s="5" t="s">
        <v>1158</v>
      </c>
      <c r="O1120" s="6">
        <v>0.38</v>
      </c>
      <c r="P1120" s="5" t="s">
        <v>3</v>
      </c>
      <c r="Q1120" s="5" t="s">
        <v>70</v>
      </c>
      <c r="R1120" s="5" t="s">
        <v>260</v>
      </c>
      <c r="S1120" s="5" t="s">
        <v>943</v>
      </c>
      <c r="T1120" s="5">
        <v>60505</v>
      </c>
      <c r="U1120" s="8">
        <v>42103</v>
      </c>
      <c r="V1120" s="29" t="str">
        <f>TEXT(Table_1[[#This Row],[Order Date]], "DDD")</f>
        <v>Thu</v>
      </c>
      <c r="W1120" s="8">
        <v>42105</v>
      </c>
      <c r="X1120" s="7">
        <f>Table_1[[#This Row],[Ship Date]]-Table_1[[#This Row],[Order Date]]</f>
        <v>2</v>
      </c>
      <c r="Y1120" s="15">
        <v>14.467000000000001</v>
      </c>
      <c r="Z1120" s="5">
        <v>14</v>
      </c>
      <c r="AA1120" s="15">
        <v>53.26</v>
      </c>
      <c r="AB1120" s="5">
        <v>89093</v>
      </c>
      <c r="AC1120" s="5">
        <f>IF(COUNTIF($AB$2:AB1120, AB1120) = 1, 1, 0)</f>
        <v>1</v>
      </c>
      <c r="AD1120" s="15">
        <f>'Formated Data'!$G1120-'Formated Data'!$E1120</f>
        <v>3.75</v>
      </c>
      <c r="AE1120" s="5" t="str" cm="1">
        <f t="array" ref="AE1120">_xlfn.IFS('Formated Data'!$Q1120="Central","Chris",'Formated Data'!$Q1120="East","Erin",'Formated Data'!$Q1120="South","Sam",'Formated Data'!$Q1120="West","William")</f>
        <v>Chris</v>
      </c>
    </row>
    <row r="1121" spans="1:31" ht="15.75" customHeight="1" x14ac:dyDescent="0.45">
      <c r="A1121" s="5">
        <v>191</v>
      </c>
      <c r="B1121" s="5">
        <f>IF(COUNTIF($A$2:A1121, A1121) = 1, 1, 0)</f>
        <v>0</v>
      </c>
      <c r="C1121" s="5" t="s">
        <v>1663</v>
      </c>
      <c r="D1121" s="5" t="s">
        <v>10</v>
      </c>
      <c r="E1121" s="6">
        <v>0.09</v>
      </c>
      <c r="F1121" s="6" t="str">
        <f>IF(Table_1[[#This Row],[Discount]] &gt; 0, "After Discount", " No Discount")</f>
        <v>After Discount</v>
      </c>
      <c r="G1121" s="6">
        <v>30.73</v>
      </c>
      <c r="H1121" s="6">
        <v>4</v>
      </c>
      <c r="I1121" s="5" t="s">
        <v>9</v>
      </c>
      <c r="J1121" s="5" t="s">
        <v>39</v>
      </c>
      <c r="K1121" s="5" t="s">
        <v>7</v>
      </c>
      <c r="L1121" s="5" t="s">
        <v>15</v>
      </c>
      <c r="M1121" s="5" t="s">
        <v>5</v>
      </c>
      <c r="N1121" s="5" t="s">
        <v>1664</v>
      </c>
      <c r="O1121" s="6">
        <v>0.75</v>
      </c>
      <c r="P1121" s="5" t="s">
        <v>3</v>
      </c>
      <c r="Q1121" s="5" t="s">
        <v>70</v>
      </c>
      <c r="R1121" s="5" t="s">
        <v>260</v>
      </c>
      <c r="S1121" s="5" t="s">
        <v>943</v>
      </c>
      <c r="T1121" s="5">
        <v>60505</v>
      </c>
      <c r="U1121" s="8">
        <v>42103</v>
      </c>
      <c r="V1121" s="29" t="str">
        <f>TEXT(Table_1[[#This Row],[Order Date]], "DDD")</f>
        <v>Thu</v>
      </c>
      <c r="W1121" s="8">
        <v>42103</v>
      </c>
      <c r="X1121" s="7">
        <f>Table_1[[#This Row],[Ship Date]]-Table_1[[#This Row],[Order Date]]</f>
        <v>0</v>
      </c>
      <c r="Y1121" s="15">
        <v>-99.986400000000003</v>
      </c>
      <c r="Z1121" s="5">
        <v>7</v>
      </c>
      <c r="AA1121" s="15">
        <v>203.49</v>
      </c>
      <c r="AB1121" s="5">
        <v>89093</v>
      </c>
      <c r="AC1121" s="5">
        <f>IF(COUNTIF($AB$2:AB1121, AB1121) = 1, 1, 0)</f>
        <v>0</v>
      </c>
      <c r="AD1121" s="15">
        <f>'Formated Data'!$G1121-'Formated Data'!$E1121</f>
        <v>30.64</v>
      </c>
      <c r="AE1121" s="5" t="str" cm="1">
        <f t="array" ref="AE1121">_xlfn.IFS('Formated Data'!$Q1121="Central","Chris",'Formated Data'!$Q1121="East","Erin",'Formated Data'!$Q1121="South","Sam",'Formated Data'!$Q1121="West","William")</f>
        <v>Chris</v>
      </c>
    </row>
    <row r="1122" spans="1:31" ht="15.75" customHeight="1" x14ac:dyDescent="0.45">
      <c r="A1122" s="5">
        <v>191</v>
      </c>
      <c r="B1122" s="5">
        <f>IF(COUNTIF($A$2:A1122, A1122) = 1, 1, 0)</f>
        <v>0</v>
      </c>
      <c r="C1122" s="5" t="s">
        <v>1663</v>
      </c>
      <c r="D1122" s="5" t="s">
        <v>10</v>
      </c>
      <c r="E1122" s="6">
        <v>0</v>
      </c>
      <c r="F1122" s="6" t="str">
        <f>IF(Table_1[[#This Row],[Discount]] &gt; 0, "After Discount", " No Discount")</f>
        <v xml:space="preserve"> No Discount</v>
      </c>
      <c r="G1122" s="6">
        <v>125.99</v>
      </c>
      <c r="H1122" s="6">
        <v>8.08</v>
      </c>
      <c r="I1122" s="5" t="s">
        <v>9</v>
      </c>
      <c r="J1122" s="5" t="s">
        <v>39</v>
      </c>
      <c r="K1122" s="5" t="s">
        <v>7</v>
      </c>
      <c r="L1122" s="5" t="s">
        <v>6</v>
      </c>
      <c r="M1122" s="5" t="s">
        <v>5</v>
      </c>
      <c r="N1122" s="5" t="s">
        <v>257</v>
      </c>
      <c r="O1122" s="6">
        <v>0.56999999999999995</v>
      </c>
      <c r="P1122" s="5" t="s">
        <v>3</v>
      </c>
      <c r="Q1122" s="5" t="s">
        <v>70</v>
      </c>
      <c r="R1122" s="5" t="s">
        <v>260</v>
      </c>
      <c r="S1122" s="5" t="s">
        <v>943</v>
      </c>
      <c r="T1122" s="5">
        <v>60505</v>
      </c>
      <c r="U1122" s="8">
        <v>42103</v>
      </c>
      <c r="V1122" s="29" t="str">
        <f>TEXT(Table_1[[#This Row],[Order Date]], "DDD")</f>
        <v>Thu</v>
      </c>
      <c r="W1122" s="8">
        <v>42104</v>
      </c>
      <c r="X1122" s="7">
        <f>Table_1[[#This Row],[Ship Date]]-Table_1[[#This Row],[Order Date]]</f>
        <v>1</v>
      </c>
      <c r="Y1122" s="15">
        <v>1348.59672</v>
      </c>
      <c r="Z1122" s="5">
        <v>22</v>
      </c>
      <c r="AA1122" s="15">
        <v>2356.0100000000002</v>
      </c>
      <c r="AB1122" s="5">
        <v>89093</v>
      </c>
      <c r="AC1122" s="5">
        <f>IF(COUNTIF($AB$2:AB1122, AB1122) = 1, 1, 0)</f>
        <v>0</v>
      </c>
      <c r="AD1122" s="15">
        <f>'Formated Data'!$G1122-'Formated Data'!$E1122</f>
        <v>125.99</v>
      </c>
      <c r="AE1122" s="5" t="str" cm="1">
        <f t="array" ref="AE1122">_xlfn.IFS('Formated Data'!$Q1122="Central","Chris",'Formated Data'!$Q1122="East","Erin",'Formated Data'!$Q1122="South","Sam",'Formated Data'!$Q1122="West","William")</f>
        <v>Chris</v>
      </c>
    </row>
    <row r="1123" spans="1:31" ht="15.75" customHeight="1" x14ac:dyDescent="0.45">
      <c r="A1123" s="5">
        <v>1634</v>
      </c>
      <c r="B1123" s="5">
        <f>IF(COUNTIF($A$2:A1123, A1123) = 1, 1, 0)</f>
        <v>1</v>
      </c>
      <c r="C1123" s="5" t="s">
        <v>1662</v>
      </c>
      <c r="D1123" s="5" t="s">
        <v>10</v>
      </c>
      <c r="E1123" s="6">
        <v>0.08</v>
      </c>
      <c r="F1123" s="6" t="str">
        <f>IF(Table_1[[#This Row],[Discount]] &gt; 0, "After Discount", " No Discount")</f>
        <v>After Discount</v>
      </c>
      <c r="G1123" s="6">
        <v>100.97</v>
      </c>
      <c r="H1123" s="6">
        <v>14</v>
      </c>
      <c r="I1123" s="5" t="s">
        <v>119</v>
      </c>
      <c r="J1123" s="5" t="s">
        <v>16</v>
      </c>
      <c r="K1123" s="5" t="s">
        <v>7</v>
      </c>
      <c r="L1123" s="5" t="s">
        <v>118</v>
      </c>
      <c r="M1123" s="5" t="s">
        <v>152</v>
      </c>
      <c r="N1123" s="5" t="s">
        <v>1661</v>
      </c>
      <c r="O1123" s="6">
        <v>0.37</v>
      </c>
      <c r="P1123" s="5" t="s">
        <v>3</v>
      </c>
      <c r="Q1123" s="5" t="s">
        <v>21</v>
      </c>
      <c r="R1123" s="5" t="s">
        <v>189</v>
      </c>
      <c r="S1123" s="5" t="s">
        <v>1420</v>
      </c>
      <c r="T1123" s="5">
        <v>39212</v>
      </c>
      <c r="U1123" s="8">
        <v>42103</v>
      </c>
      <c r="V1123" s="29" t="str">
        <f>TEXT(Table_1[[#This Row],[Order Date]], "DDD")</f>
        <v>Thu</v>
      </c>
      <c r="W1123" s="8">
        <v>42104</v>
      </c>
      <c r="X1123" s="7">
        <f>Table_1[[#This Row],[Ship Date]]-Table_1[[#This Row],[Order Date]]</f>
        <v>1</v>
      </c>
      <c r="Y1123" s="15">
        <v>-73.494119999999995</v>
      </c>
      <c r="Z1123" s="5">
        <v>15</v>
      </c>
      <c r="AA1123" s="15">
        <v>1483.16</v>
      </c>
      <c r="AB1123" s="5">
        <v>90532</v>
      </c>
      <c r="AC1123" s="5">
        <f>IF(COUNTIF($AB$2:AB1123, AB1123) = 1, 1, 0)</f>
        <v>1</v>
      </c>
      <c r="AD1123" s="15">
        <f>'Formated Data'!$G1123-'Formated Data'!$E1123</f>
        <v>100.89</v>
      </c>
      <c r="AE1123" s="5" t="str" cm="1">
        <f t="array" ref="AE1123">_xlfn.IFS('Formated Data'!$Q1123="Central","Chris",'Formated Data'!$Q1123="East","Erin",'Formated Data'!$Q1123="South","Sam",'Formated Data'!$Q1123="West","William")</f>
        <v>Sam</v>
      </c>
    </row>
    <row r="1124" spans="1:31" ht="15.75" customHeight="1" x14ac:dyDescent="0.45">
      <c r="A1124" s="5">
        <v>2334</v>
      </c>
      <c r="B1124" s="5">
        <f>IF(COUNTIF($A$2:A1124, A1124) = 1, 1, 0)</f>
        <v>0</v>
      </c>
      <c r="C1124" s="5" t="s">
        <v>711</v>
      </c>
      <c r="D1124" s="5" t="s">
        <v>10</v>
      </c>
      <c r="E1124" s="6">
        <v>0.05</v>
      </c>
      <c r="F1124" s="6" t="str">
        <f>IF(Table_1[[#This Row],[Discount]] &gt; 0, "After Discount", " No Discount")</f>
        <v>After Discount</v>
      </c>
      <c r="G1124" s="6">
        <v>14.81</v>
      </c>
      <c r="H1124" s="6">
        <v>13.32</v>
      </c>
      <c r="I1124" s="5" t="s">
        <v>9</v>
      </c>
      <c r="J1124" s="5" t="s">
        <v>51</v>
      </c>
      <c r="K1124" s="5" t="s">
        <v>24</v>
      </c>
      <c r="L1124" s="5" t="s">
        <v>45</v>
      </c>
      <c r="M1124" s="5" t="s">
        <v>5</v>
      </c>
      <c r="N1124" s="5" t="s">
        <v>1660</v>
      </c>
      <c r="O1124" s="6">
        <v>0.43</v>
      </c>
      <c r="P1124" s="5" t="s">
        <v>3</v>
      </c>
      <c r="Q1124" s="5" t="s">
        <v>70</v>
      </c>
      <c r="R1124" s="5" t="s">
        <v>147</v>
      </c>
      <c r="S1124" s="5" t="s">
        <v>709</v>
      </c>
      <c r="T1124" s="5">
        <v>53220</v>
      </c>
      <c r="U1124" s="8">
        <v>42103</v>
      </c>
      <c r="V1124" s="29" t="str">
        <f>TEXT(Table_1[[#This Row],[Order Date]], "DDD")</f>
        <v>Thu</v>
      </c>
      <c r="W1124" s="8">
        <v>42105</v>
      </c>
      <c r="X1124" s="7">
        <f>Table_1[[#This Row],[Ship Date]]-Table_1[[#This Row],[Order Date]]</f>
        <v>2</v>
      </c>
      <c r="Y1124" s="15">
        <v>-190.49</v>
      </c>
      <c r="Z1124" s="5">
        <v>8</v>
      </c>
      <c r="AA1124" s="15">
        <v>115.99</v>
      </c>
      <c r="AB1124" s="5">
        <v>89609</v>
      </c>
      <c r="AC1124" s="5">
        <f>IF(COUNTIF($AB$2:AB1124, AB1124) = 1, 1, 0)</f>
        <v>1</v>
      </c>
      <c r="AD1124" s="15">
        <f>'Formated Data'!$G1124-'Formated Data'!$E1124</f>
        <v>14.76</v>
      </c>
      <c r="AE1124" s="5" t="str" cm="1">
        <f t="array" ref="AE1124">_xlfn.IFS('Formated Data'!$Q1124="Central","Chris",'Formated Data'!$Q1124="East","Erin",'Formated Data'!$Q1124="South","Sam",'Formated Data'!$Q1124="West","William")</f>
        <v>Chris</v>
      </c>
    </row>
    <row r="1125" spans="1:31" ht="15.75" customHeight="1" x14ac:dyDescent="0.45">
      <c r="A1125" s="5">
        <v>2334</v>
      </c>
      <c r="B1125" s="5">
        <f>IF(COUNTIF($A$2:A1125, A1125) = 1, 1, 0)</f>
        <v>0</v>
      </c>
      <c r="C1125" s="5" t="s">
        <v>711</v>
      </c>
      <c r="D1125" s="5" t="s">
        <v>10</v>
      </c>
      <c r="E1125" s="6">
        <v>0.08</v>
      </c>
      <c r="F1125" s="6" t="str">
        <f>IF(Table_1[[#This Row],[Discount]] &gt; 0, "After Discount", " No Discount")</f>
        <v>After Discount</v>
      </c>
      <c r="G1125" s="6">
        <v>2.78</v>
      </c>
      <c r="H1125" s="6">
        <v>1.25</v>
      </c>
      <c r="I1125" s="5" t="s">
        <v>9</v>
      </c>
      <c r="J1125" s="5" t="s">
        <v>51</v>
      </c>
      <c r="K1125" s="5" t="s">
        <v>24</v>
      </c>
      <c r="L1125" s="5" t="s">
        <v>79</v>
      </c>
      <c r="M1125" s="5" t="s">
        <v>37</v>
      </c>
      <c r="N1125" s="5" t="s">
        <v>292</v>
      </c>
      <c r="O1125" s="6">
        <v>0.59</v>
      </c>
      <c r="P1125" s="5" t="s">
        <v>3</v>
      </c>
      <c r="Q1125" s="5" t="s">
        <v>70</v>
      </c>
      <c r="R1125" s="5" t="s">
        <v>147</v>
      </c>
      <c r="S1125" s="5" t="s">
        <v>709</v>
      </c>
      <c r="T1125" s="5">
        <v>53220</v>
      </c>
      <c r="U1125" s="8">
        <v>42103</v>
      </c>
      <c r="V1125" s="29" t="str">
        <f>TEXT(Table_1[[#This Row],[Order Date]], "DDD")</f>
        <v>Thu</v>
      </c>
      <c r="W1125" s="8">
        <v>42104</v>
      </c>
      <c r="X1125" s="7">
        <f>Table_1[[#This Row],[Ship Date]]-Table_1[[#This Row],[Order Date]]</f>
        <v>1</v>
      </c>
      <c r="Y1125" s="15">
        <v>-8.77</v>
      </c>
      <c r="Z1125" s="5">
        <v>7</v>
      </c>
      <c r="AA1125" s="15">
        <v>19.46</v>
      </c>
      <c r="AB1125" s="5">
        <v>89609</v>
      </c>
      <c r="AC1125" s="5">
        <f>IF(COUNTIF($AB$2:AB1125, AB1125) = 1, 1, 0)</f>
        <v>0</v>
      </c>
      <c r="AD1125" s="15">
        <f>'Formated Data'!$G1125-'Formated Data'!$E1125</f>
        <v>2.6999999999999997</v>
      </c>
      <c r="AE1125" s="5" t="str" cm="1">
        <f t="array" ref="AE1125">_xlfn.IFS('Formated Data'!$Q1125="Central","Chris",'Formated Data'!$Q1125="East","Erin",'Formated Data'!$Q1125="South","Sam",'Formated Data'!$Q1125="West","William")</f>
        <v>Chris</v>
      </c>
    </row>
    <row r="1126" spans="1:31" ht="15.75" customHeight="1" x14ac:dyDescent="0.45">
      <c r="A1126" s="5">
        <v>2847</v>
      </c>
      <c r="B1126" s="5">
        <f>IF(COUNTIF($A$2:A1126, A1126) = 1, 1, 0)</f>
        <v>1</v>
      </c>
      <c r="C1126" s="5" t="s">
        <v>1659</v>
      </c>
      <c r="D1126" s="5" t="s">
        <v>10</v>
      </c>
      <c r="E1126" s="6">
        <v>0.04</v>
      </c>
      <c r="F1126" s="6" t="str">
        <f>IF(Table_1[[#This Row],[Discount]] &gt; 0, "After Discount", " No Discount")</f>
        <v>After Discount</v>
      </c>
      <c r="G1126" s="6">
        <v>90.48</v>
      </c>
      <c r="H1126" s="6">
        <v>19.989999999999998</v>
      </c>
      <c r="I1126" s="5" t="s">
        <v>9</v>
      </c>
      <c r="J1126" s="5" t="s">
        <v>39</v>
      </c>
      <c r="K1126" s="5" t="s">
        <v>24</v>
      </c>
      <c r="L1126" s="5" t="s">
        <v>181</v>
      </c>
      <c r="M1126" s="5" t="s">
        <v>5</v>
      </c>
      <c r="N1126" s="5" t="s">
        <v>280</v>
      </c>
      <c r="O1126" s="6">
        <v>0.4</v>
      </c>
      <c r="P1126" s="5" t="s">
        <v>3</v>
      </c>
      <c r="Q1126" s="5" t="s">
        <v>21</v>
      </c>
      <c r="R1126" s="5" t="s">
        <v>91</v>
      </c>
      <c r="S1126" s="5" t="s">
        <v>1657</v>
      </c>
      <c r="T1126" s="5">
        <v>38017</v>
      </c>
      <c r="U1126" s="8">
        <v>42103</v>
      </c>
      <c r="V1126" s="29" t="str">
        <f>TEXT(Table_1[[#This Row],[Order Date]], "DDD")</f>
        <v>Thu</v>
      </c>
      <c r="W1126" s="8">
        <v>42105</v>
      </c>
      <c r="X1126" s="7">
        <f>Table_1[[#This Row],[Ship Date]]-Table_1[[#This Row],[Order Date]]</f>
        <v>2</v>
      </c>
      <c r="Y1126" s="15">
        <v>55.555199999999999</v>
      </c>
      <c r="Z1126" s="5">
        <v>3</v>
      </c>
      <c r="AA1126" s="15">
        <v>268.64</v>
      </c>
      <c r="AB1126" s="5">
        <v>85928</v>
      </c>
      <c r="AC1126" s="5">
        <f>IF(COUNTIF($AB$2:AB1126, AB1126) = 1, 1, 0)</f>
        <v>1</v>
      </c>
      <c r="AD1126" s="15">
        <f>'Formated Data'!$G1126-'Formated Data'!$E1126</f>
        <v>90.44</v>
      </c>
      <c r="AE1126" s="5" t="str" cm="1">
        <f t="array" ref="AE1126">_xlfn.IFS('Formated Data'!$Q1126="Central","Chris",'Formated Data'!$Q1126="East","Erin",'Formated Data'!$Q1126="South","Sam",'Formated Data'!$Q1126="West","William")</f>
        <v>Sam</v>
      </c>
    </row>
    <row r="1127" spans="1:31" ht="15.75" customHeight="1" x14ac:dyDescent="0.45">
      <c r="A1127" s="5">
        <v>2847</v>
      </c>
      <c r="B1127" s="5">
        <f>IF(COUNTIF($A$2:A1127, A1127) = 1, 1, 0)</f>
        <v>0</v>
      </c>
      <c r="C1127" s="5" t="s">
        <v>1659</v>
      </c>
      <c r="D1127" s="5" t="s">
        <v>10</v>
      </c>
      <c r="E1127" s="6">
        <v>0.02</v>
      </c>
      <c r="F1127" s="6" t="str">
        <f>IF(Table_1[[#This Row],[Discount]] &gt; 0, "After Discount", " No Discount")</f>
        <v>After Discount</v>
      </c>
      <c r="G1127" s="6">
        <v>9.77</v>
      </c>
      <c r="H1127" s="6">
        <v>6.02</v>
      </c>
      <c r="I1127" s="5" t="s">
        <v>9</v>
      </c>
      <c r="J1127" s="5" t="s">
        <v>39</v>
      </c>
      <c r="K1127" s="5" t="s">
        <v>29</v>
      </c>
      <c r="L1127" s="5" t="s">
        <v>28</v>
      </c>
      <c r="M1127" s="5" t="s">
        <v>97</v>
      </c>
      <c r="N1127" s="5" t="s">
        <v>1171</v>
      </c>
      <c r="O1127" s="6">
        <v>0.48</v>
      </c>
      <c r="P1127" s="5" t="s">
        <v>3</v>
      </c>
      <c r="Q1127" s="5" t="s">
        <v>21</v>
      </c>
      <c r="R1127" s="5" t="s">
        <v>91</v>
      </c>
      <c r="S1127" s="5" t="s">
        <v>1657</v>
      </c>
      <c r="T1127" s="5">
        <v>38017</v>
      </c>
      <c r="U1127" s="8">
        <v>42103</v>
      </c>
      <c r="V1127" s="29" t="str">
        <f>TEXT(Table_1[[#This Row],[Order Date]], "DDD")</f>
        <v>Thu</v>
      </c>
      <c r="W1127" s="8">
        <v>42104</v>
      </c>
      <c r="X1127" s="7">
        <f>Table_1[[#This Row],[Ship Date]]-Table_1[[#This Row],[Order Date]]</f>
        <v>1</v>
      </c>
      <c r="Y1127" s="15">
        <v>-535.33199999999999</v>
      </c>
      <c r="Z1127" s="5">
        <v>9</v>
      </c>
      <c r="AA1127" s="15">
        <v>87.68</v>
      </c>
      <c r="AB1127" s="5">
        <v>85928</v>
      </c>
      <c r="AC1127" s="5">
        <f>IF(COUNTIF($AB$2:AB1127, AB1127) = 1, 1, 0)</f>
        <v>0</v>
      </c>
      <c r="AD1127" s="15">
        <f>'Formated Data'!$G1127-'Formated Data'!$E1127</f>
        <v>9.75</v>
      </c>
      <c r="AE1127" s="5" t="str" cm="1">
        <f t="array" ref="AE1127">_xlfn.IFS('Formated Data'!$Q1127="Central","Chris",'Formated Data'!$Q1127="East","Erin",'Formated Data'!$Q1127="South","Sam",'Formated Data'!$Q1127="West","William")</f>
        <v>Sam</v>
      </c>
    </row>
    <row r="1128" spans="1:31" ht="15.75" customHeight="1" x14ac:dyDescent="0.45">
      <c r="A1128" s="5">
        <v>2847</v>
      </c>
      <c r="B1128" s="5">
        <f>IF(COUNTIF($A$2:A1128, A1128) = 1, 1, 0)</f>
        <v>0</v>
      </c>
      <c r="C1128" s="5" t="s">
        <v>1659</v>
      </c>
      <c r="D1128" s="5" t="s">
        <v>10</v>
      </c>
      <c r="E1128" s="6">
        <v>0.09</v>
      </c>
      <c r="F1128" s="6" t="str">
        <f>IF(Table_1[[#This Row],[Discount]] &gt; 0, "After Discount", " No Discount")</f>
        <v>After Discount</v>
      </c>
      <c r="G1128" s="6">
        <v>34.99</v>
      </c>
      <c r="H1128" s="6">
        <v>7.73</v>
      </c>
      <c r="I1128" s="5" t="s">
        <v>9</v>
      </c>
      <c r="J1128" s="5" t="s">
        <v>39</v>
      </c>
      <c r="K1128" s="5" t="s">
        <v>24</v>
      </c>
      <c r="L1128" s="5" t="s">
        <v>79</v>
      </c>
      <c r="M1128" s="5" t="s">
        <v>5</v>
      </c>
      <c r="N1128" s="5" t="s">
        <v>1658</v>
      </c>
      <c r="O1128" s="6">
        <v>0.59</v>
      </c>
      <c r="P1128" s="5" t="s">
        <v>3</v>
      </c>
      <c r="Q1128" s="5" t="s">
        <v>21</v>
      </c>
      <c r="R1128" s="5" t="s">
        <v>91</v>
      </c>
      <c r="S1128" s="5" t="s">
        <v>1657</v>
      </c>
      <c r="T1128" s="5">
        <v>38017</v>
      </c>
      <c r="U1128" s="8">
        <v>42103</v>
      </c>
      <c r="V1128" s="29" t="str">
        <f>TEXT(Table_1[[#This Row],[Order Date]], "DDD")</f>
        <v>Thu</v>
      </c>
      <c r="W1128" s="8">
        <v>42105</v>
      </c>
      <c r="X1128" s="7">
        <f>Table_1[[#This Row],[Ship Date]]-Table_1[[#This Row],[Order Date]]</f>
        <v>2</v>
      </c>
      <c r="Y1128" s="15">
        <v>-208.72040000000001</v>
      </c>
      <c r="Z1128" s="5">
        <v>1</v>
      </c>
      <c r="AA1128" s="15">
        <v>37.619999999999997</v>
      </c>
      <c r="AB1128" s="5">
        <v>85928</v>
      </c>
      <c r="AC1128" s="5">
        <f>IF(COUNTIF($AB$2:AB1128, AB1128) = 1, 1, 0)</f>
        <v>0</v>
      </c>
      <c r="AD1128" s="15">
        <f>'Formated Data'!$G1128-'Formated Data'!$E1128</f>
        <v>34.9</v>
      </c>
      <c r="AE1128" s="5" t="str" cm="1">
        <f t="array" ref="AE1128">_xlfn.IFS('Formated Data'!$Q1128="Central","Chris",'Formated Data'!$Q1128="East","Erin",'Formated Data'!$Q1128="South","Sam",'Formated Data'!$Q1128="West","William")</f>
        <v>Sam</v>
      </c>
    </row>
    <row r="1129" spans="1:31" ht="15.75" customHeight="1" x14ac:dyDescent="0.45">
      <c r="A1129" s="5">
        <v>1602</v>
      </c>
      <c r="B1129" s="5">
        <f>IF(COUNTIF($A$2:A1129, A1129) = 1, 1, 0)</f>
        <v>1</v>
      </c>
      <c r="C1129" s="5" t="s">
        <v>1656</v>
      </c>
      <c r="D1129" s="5" t="s">
        <v>123</v>
      </c>
      <c r="E1129" s="6">
        <v>0.1</v>
      </c>
      <c r="F1129" s="6" t="str">
        <f>IF(Table_1[[#This Row],[Discount]] &gt; 0, "After Discount", " No Discount")</f>
        <v>After Discount</v>
      </c>
      <c r="G1129" s="6">
        <v>9.11</v>
      </c>
      <c r="H1129" s="6">
        <v>2.15</v>
      </c>
      <c r="I1129" s="5" t="s">
        <v>9</v>
      </c>
      <c r="J1129" s="5" t="s">
        <v>16</v>
      </c>
      <c r="K1129" s="5" t="s">
        <v>24</v>
      </c>
      <c r="L1129" s="5" t="s">
        <v>38</v>
      </c>
      <c r="M1129" s="5" t="s">
        <v>37</v>
      </c>
      <c r="N1129" s="5" t="s">
        <v>1235</v>
      </c>
      <c r="O1129" s="6">
        <v>0.4</v>
      </c>
      <c r="P1129" s="5" t="s">
        <v>3</v>
      </c>
      <c r="Q1129" s="5" t="s">
        <v>2</v>
      </c>
      <c r="R1129" s="5" t="s">
        <v>81</v>
      </c>
      <c r="S1129" s="5" t="s">
        <v>1655</v>
      </c>
      <c r="T1129" s="5">
        <v>20601</v>
      </c>
      <c r="U1129" s="8">
        <v>42104</v>
      </c>
      <c r="V1129" s="29" t="str">
        <f>TEXT(Table_1[[#This Row],[Order Date]], "DDD")</f>
        <v>Fri</v>
      </c>
      <c r="W1129" s="8">
        <v>42106</v>
      </c>
      <c r="X1129" s="7">
        <f>Table_1[[#This Row],[Ship Date]]-Table_1[[#This Row],[Order Date]]</f>
        <v>2</v>
      </c>
      <c r="Y1129" s="15">
        <v>-3.9312</v>
      </c>
      <c r="Z1129" s="5">
        <v>2</v>
      </c>
      <c r="AA1129" s="15">
        <v>17.420000000000002</v>
      </c>
      <c r="AB1129" s="5">
        <v>89680</v>
      </c>
      <c r="AC1129" s="5">
        <f>IF(COUNTIF($AB$2:AB1129, AB1129) = 1, 1, 0)</f>
        <v>1</v>
      </c>
      <c r="AD1129" s="15">
        <f>'Formated Data'!$G1129-'Formated Data'!$E1129</f>
        <v>9.01</v>
      </c>
      <c r="AE1129" s="5" t="str" cm="1">
        <f t="array" ref="AE1129">_xlfn.IFS('Formated Data'!$Q1129="Central","Chris",'Formated Data'!$Q1129="East","Erin",'Formated Data'!$Q1129="South","Sam",'Formated Data'!$Q1129="West","William")</f>
        <v>Erin</v>
      </c>
    </row>
    <row r="1130" spans="1:31" ht="15.75" customHeight="1" x14ac:dyDescent="0.45">
      <c r="A1130" s="5">
        <v>451</v>
      </c>
      <c r="B1130" s="5">
        <f>IF(COUNTIF($A$2:A1130, A1130) = 1, 1, 0)</f>
        <v>0</v>
      </c>
      <c r="C1130" s="5" t="s">
        <v>827</v>
      </c>
      <c r="D1130" s="5" t="s">
        <v>56</v>
      </c>
      <c r="E1130" s="6">
        <v>0.03</v>
      </c>
      <c r="F1130" s="6" t="str">
        <f>IF(Table_1[[#This Row],[Discount]] &gt; 0, "After Discount", " No Discount")</f>
        <v>After Discount</v>
      </c>
      <c r="G1130" s="6">
        <v>15.99</v>
      </c>
      <c r="H1130" s="6">
        <v>11.28</v>
      </c>
      <c r="I1130" s="5" t="s">
        <v>9</v>
      </c>
      <c r="J1130" s="5" t="s">
        <v>16</v>
      </c>
      <c r="K1130" s="5" t="s">
        <v>7</v>
      </c>
      <c r="L1130" s="5" t="s">
        <v>118</v>
      </c>
      <c r="M1130" s="5" t="s">
        <v>97</v>
      </c>
      <c r="N1130" s="5" t="s">
        <v>1654</v>
      </c>
      <c r="O1130" s="6">
        <v>0.38</v>
      </c>
      <c r="P1130" s="5" t="s">
        <v>3</v>
      </c>
      <c r="Q1130" s="5" t="s">
        <v>48</v>
      </c>
      <c r="R1130" s="5" t="s">
        <v>54</v>
      </c>
      <c r="S1130" s="5" t="s">
        <v>825</v>
      </c>
      <c r="T1130" s="5">
        <v>94024</v>
      </c>
      <c r="U1130" s="8">
        <v>42104</v>
      </c>
      <c r="V1130" s="29" t="str">
        <f>TEXT(Table_1[[#This Row],[Order Date]], "DDD")</f>
        <v>Fri</v>
      </c>
      <c r="W1130" s="8">
        <v>42105</v>
      </c>
      <c r="X1130" s="7">
        <f>Table_1[[#This Row],[Ship Date]]-Table_1[[#This Row],[Order Date]]</f>
        <v>1</v>
      </c>
      <c r="Y1130" s="15">
        <v>-53.296199999999999</v>
      </c>
      <c r="Z1130" s="5">
        <v>2</v>
      </c>
      <c r="AA1130" s="15">
        <v>35.479999999999997</v>
      </c>
      <c r="AB1130" s="5">
        <v>86010</v>
      </c>
      <c r="AC1130" s="5">
        <f>IF(COUNTIF($AB$2:AB1130, AB1130) = 1, 1, 0)</f>
        <v>1</v>
      </c>
      <c r="AD1130" s="15">
        <f>'Formated Data'!$G1130-'Formated Data'!$E1130</f>
        <v>15.96</v>
      </c>
      <c r="AE1130" s="5" t="str" cm="1">
        <f t="array" ref="AE1130">_xlfn.IFS('Formated Data'!$Q1130="Central","Chris",'Formated Data'!$Q1130="East","Erin",'Formated Data'!$Q1130="South","Sam",'Formated Data'!$Q1130="West","William")</f>
        <v>William</v>
      </c>
    </row>
    <row r="1131" spans="1:31" ht="15.75" customHeight="1" x14ac:dyDescent="0.45">
      <c r="A1131" s="5">
        <v>3191</v>
      </c>
      <c r="B1131" s="5">
        <f>IF(COUNTIF($A$2:A1131, A1131) = 1, 1, 0)</f>
        <v>0</v>
      </c>
      <c r="C1131" s="5" t="s">
        <v>1653</v>
      </c>
      <c r="D1131" s="5" t="s">
        <v>56</v>
      </c>
      <c r="E1131" s="6">
        <v>0.09</v>
      </c>
      <c r="F1131" s="6" t="str">
        <f>IF(Table_1[[#This Row],[Discount]] &gt; 0, "After Discount", " No Discount")</f>
        <v>After Discount</v>
      </c>
      <c r="G1131" s="6">
        <v>35.94</v>
      </c>
      <c r="H1131" s="6">
        <v>6.66</v>
      </c>
      <c r="I1131" s="5" t="s">
        <v>9</v>
      </c>
      <c r="J1131" s="5" t="s">
        <v>39</v>
      </c>
      <c r="K1131" s="5" t="s">
        <v>24</v>
      </c>
      <c r="L1131" s="5" t="s">
        <v>181</v>
      </c>
      <c r="M1131" s="5" t="s">
        <v>5</v>
      </c>
      <c r="N1131" s="5" t="s">
        <v>654</v>
      </c>
      <c r="O1131" s="6">
        <v>0.4</v>
      </c>
      <c r="P1131" s="5" t="s">
        <v>3</v>
      </c>
      <c r="Q1131" s="5" t="s">
        <v>70</v>
      </c>
      <c r="R1131" s="5" t="s">
        <v>147</v>
      </c>
      <c r="S1131" s="5" t="s">
        <v>1652</v>
      </c>
      <c r="T1131" s="5">
        <v>54481</v>
      </c>
      <c r="U1131" s="8">
        <v>42104</v>
      </c>
      <c r="V1131" s="29" t="str">
        <f>TEXT(Table_1[[#This Row],[Order Date]], "DDD")</f>
        <v>Fri</v>
      </c>
      <c r="W1131" s="8">
        <v>42106</v>
      </c>
      <c r="X1131" s="7">
        <f>Table_1[[#This Row],[Ship Date]]-Table_1[[#This Row],[Order Date]]</f>
        <v>2</v>
      </c>
      <c r="Y1131" s="15">
        <v>172.56440000000001</v>
      </c>
      <c r="Z1131" s="5">
        <v>9</v>
      </c>
      <c r="AA1131" s="15">
        <v>312.22000000000003</v>
      </c>
      <c r="AB1131" s="5">
        <v>86448</v>
      </c>
      <c r="AC1131" s="5">
        <f>IF(COUNTIF($AB$2:AB1131, AB1131) = 1, 1, 0)</f>
        <v>1</v>
      </c>
      <c r="AD1131" s="15">
        <f>'Formated Data'!$G1131-'Formated Data'!$E1131</f>
        <v>35.849999999999994</v>
      </c>
      <c r="AE1131" s="5" t="str" cm="1">
        <f t="array" ref="AE1131">_xlfn.IFS('Formated Data'!$Q1131="Central","Chris",'Formated Data'!$Q1131="East","Erin",'Formated Data'!$Q1131="South","Sam",'Formated Data'!$Q1131="West","William")</f>
        <v>Chris</v>
      </c>
    </row>
    <row r="1132" spans="1:31" ht="15.75" customHeight="1" x14ac:dyDescent="0.45">
      <c r="A1132" s="5">
        <v>2684</v>
      </c>
      <c r="B1132" s="5">
        <f>IF(COUNTIF($A$2:A1132, A1132) = 1, 1, 0)</f>
        <v>0</v>
      </c>
      <c r="C1132" s="5" t="s">
        <v>1650</v>
      </c>
      <c r="D1132" s="5" t="s">
        <v>30</v>
      </c>
      <c r="E1132" s="6">
        <v>7.0000000000000007E-2</v>
      </c>
      <c r="F1132" s="6" t="str">
        <f>IF(Table_1[[#This Row],[Discount]] &gt; 0, "After Discount", " No Discount")</f>
        <v>After Discount</v>
      </c>
      <c r="G1132" s="6">
        <v>4.97</v>
      </c>
      <c r="H1132" s="6">
        <v>5.71</v>
      </c>
      <c r="I1132" s="5" t="s">
        <v>9</v>
      </c>
      <c r="J1132" s="5" t="s">
        <v>51</v>
      </c>
      <c r="K1132" s="5" t="s">
        <v>29</v>
      </c>
      <c r="L1132" s="5" t="s">
        <v>28</v>
      </c>
      <c r="M1132" s="5" t="s">
        <v>97</v>
      </c>
      <c r="N1132" s="5" t="s">
        <v>1651</v>
      </c>
      <c r="O1132" s="6">
        <v>0.54</v>
      </c>
      <c r="P1132" s="5" t="s">
        <v>3</v>
      </c>
      <c r="Q1132" s="5" t="s">
        <v>21</v>
      </c>
      <c r="R1132" s="5" t="s">
        <v>75</v>
      </c>
      <c r="S1132" s="5" t="s">
        <v>1649</v>
      </c>
      <c r="T1132" s="5">
        <v>33952</v>
      </c>
      <c r="U1132" s="8">
        <v>42104</v>
      </c>
      <c r="V1132" s="29" t="str">
        <f>TEXT(Table_1[[#This Row],[Order Date]], "DDD")</f>
        <v>Fri</v>
      </c>
      <c r="W1132" s="8">
        <v>42109</v>
      </c>
      <c r="X1132" s="7">
        <f>Table_1[[#This Row],[Ship Date]]-Table_1[[#This Row],[Order Date]]</f>
        <v>5</v>
      </c>
      <c r="Y1132" s="15">
        <v>-180.15199999999999</v>
      </c>
      <c r="Z1132" s="5">
        <v>5</v>
      </c>
      <c r="AA1132" s="15">
        <v>26.66</v>
      </c>
      <c r="AB1132" s="5">
        <v>89148</v>
      </c>
      <c r="AC1132" s="5">
        <f>IF(COUNTIF($AB$2:AB1132, AB1132) = 1, 1, 0)</f>
        <v>1</v>
      </c>
      <c r="AD1132" s="15">
        <f>'Formated Data'!$G1132-'Formated Data'!$E1132</f>
        <v>4.8999999999999995</v>
      </c>
      <c r="AE1132" s="5" t="str" cm="1">
        <f t="array" ref="AE1132">_xlfn.IFS('Formated Data'!$Q1132="Central","Chris",'Formated Data'!$Q1132="East","Erin",'Formated Data'!$Q1132="South","Sam",'Formated Data'!$Q1132="West","William")</f>
        <v>Sam</v>
      </c>
    </row>
    <row r="1133" spans="1:31" ht="15.75" customHeight="1" x14ac:dyDescent="0.45">
      <c r="A1133" s="5">
        <v>2684</v>
      </c>
      <c r="B1133" s="5">
        <f>IF(COUNTIF($A$2:A1133, A1133) = 1, 1, 0)</f>
        <v>0</v>
      </c>
      <c r="C1133" s="5" t="s">
        <v>1650</v>
      </c>
      <c r="D1133" s="5" t="s">
        <v>30</v>
      </c>
      <c r="E1133" s="6">
        <v>0.09</v>
      </c>
      <c r="F1133" s="6" t="str">
        <f>IF(Table_1[[#This Row],[Discount]] &gt; 0, "After Discount", " No Discount")</f>
        <v>After Discount</v>
      </c>
      <c r="G1133" s="6">
        <v>2.62</v>
      </c>
      <c r="H1133" s="6">
        <v>0.8</v>
      </c>
      <c r="I1133" s="5" t="s">
        <v>9</v>
      </c>
      <c r="J1133" s="5" t="s">
        <v>51</v>
      </c>
      <c r="K1133" s="5" t="s">
        <v>24</v>
      </c>
      <c r="L1133" s="5" t="s">
        <v>61</v>
      </c>
      <c r="M1133" s="5" t="s">
        <v>37</v>
      </c>
      <c r="N1133" s="5" t="s">
        <v>833</v>
      </c>
      <c r="O1133" s="6">
        <v>0.39</v>
      </c>
      <c r="P1133" s="5" t="s">
        <v>3</v>
      </c>
      <c r="Q1133" s="5" t="s">
        <v>21</v>
      </c>
      <c r="R1133" s="5" t="s">
        <v>75</v>
      </c>
      <c r="S1133" s="5" t="s">
        <v>1649</v>
      </c>
      <c r="T1133" s="5">
        <v>33952</v>
      </c>
      <c r="U1133" s="8">
        <v>42104</v>
      </c>
      <c r="V1133" s="29" t="str">
        <f>TEXT(Table_1[[#This Row],[Order Date]], "DDD")</f>
        <v>Fri</v>
      </c>
      <c r="W1133" s="8">
        <v>42106</v>
      </c>
      <c r="X1133" s="7">
        <f>Table_1[[#This Row],[Ship Date]]-Table_1[[#This Row],[Order Date]]</f>
        <v>2</v>
      </c>
      <c r="Y1133" s="15">
        <v>8.3879999999999999</v>
      </c>
      <c r="Z1133" s="5">
        <v>12</v>
      </c>
      <c r="AA1133" s="15">
        <v>29.55</v>
      </c>
      <c r="AB1133" s="5">
        <v>89148</v>
      </c>
      <c r="AC1133" s="5">
        <f>IF(COUNTIF($AB$2:AB1133, AB1133) = 1, 1, 0)</f>
        <v>0</v>
      </c>
      <c r="AD1133" s="15">
        <f>'Formated Data'!$G1133-'Formated Data'!$E1133</f>
        <v>2.5300000000000002</v>
      </c>
      <c r="AE1133" s="5" t="str" cm="1">
        <f t="array" ref="AE1133">_xlfn.IFS('Formated Data'!$Q1133="Central","Chris",'Formated Data'!$Q1133="East","Erin",'Formated Data'!$Q1133="South","Sam",'Formated Data'!$Q1133="West","William")</f>
        <v>Sam</v>
      </c>
    </row>
    <row r="1134" spans="1:31" ht="15.75" customHeight="1" x14ac:dyDescent="0.45">
      <c r="A1134" s="5">
        <v>2684</v>
      </c>
      <c r="B1134" s="5">
        <f>IF(COUNTIF($A$2:A1134, A1134) = 1, 1, 0)</f>
        <v>0</v>
      </c>
      <c r="C1134" s="5" t="s">
        <v>1650</v>
      </c>
      <c r="D1134" s="5" t="s">
        <v>30</v>
      </c>
      <c r="E1134" s="6">
        <v>0.03</v>
      </c>
      <c r="F1134" s="6" t="str">
        <f>IF(Table_1[[#This Row],[Discount]] &gt; 0, "After Discount", " No Discount")</f>
        <v>After Discount</v>
      </c>
      <c r="G1134" s="6">
        <v>65.989999999999995</v>
      </c>
      <c r="H1134" s="6">
        <v>8.8000000000000007</v>
      </c>
      <c r="I1134" s="5" t="s">
        <v>9</v>
      </c>
      <c r="J1134" s="5" t="s">
        <v>51</v>
      </c>
      <c r="K1134" s="5" t="s">
        <v>7</v>
      </c>
      <c r="L1134" s="5" t="s">
        <v>6</v>
      </c>
      <c r="M1134" s="5" t="s">
        <v>5</v>
      </c>
      <c r="N1134" s="5" t="s">
        <v>1370</v>
      </c>
      <c r="O1134" s="6">
        <v>0.57999999999999996</v>
      </c>
      <c r="P1134" s="5" t="s">
        <v>3</v>
      </c>
      <c r="Q1134" s="5" t="s">
        <v>21</v>
      </c>
      <c r="R1134" s="5" t="s">
        <v>75</v>
      </c>
      <c r="S1134" s="5" t="s">
        <v>1649</v>
      </c>
      <c r="T1134" s="5">
        <v>33952</v>
      </c>
      <c r="U1134" s="8">
        <v>42104</v>
      </c>
      <c r="V1134" s="29" t="str">
        <f>TEXT(Table_1[[#This Row],[Order Date]], "DDD")</f>
        <v>Fri</v>
      </c>
      <c r="W1134" s="8">
        <v>42104</v>
      </c>
      <c r="X1134" s="7">
        <f>Table_1[[#This Row],[Ship Date]]-Table_1[[#This Row],[Order Date]]</f>
        <v>0</v>
      </c>
      <c r="Y1134" s="15">
        <v>9.9398999999999997</v>
      </c>
      <c r="Z1134" s="5">
        <v>21</v>
      </c>
      <c r="AA1134" s="15">
        <v>1237.4000000000001</v>
      </c>
      <c r="AB1134" s="5">
        <v>89148</v>
      </c>
      <c r="AC1134" s="5">
        <f>IF(COUNTIF($AB$2:AB1134, AB1134) = 1, 1, 0)</f>
        <v>0</v>
      </c>
      <c r="AD1134" s="15">
        <f>'Formated Data'!$G1134-'Formated Data'!$E1134</f>
        <v>65.959999999999994</v>
      </c>
      <c r="AE1134" s="5" t="str" cm="1">
        <f t="array" ref="AE1134">_xlfn.IFS('Formated Data'!$Q1134="Central","Chris",'Formated Data'!$Q1134="East","Erin",'Formated Data'!$Q1134="South","Sam",'Formated Data'!$Q1134="West","William")</f>
        <v>Sam</v>
      </c>
    </row>
    <row r="1135" spans="1:31" ht="15.75" customHeight="1" x14ac:dyDescent="0.45">
      <c r="A1135" s="5">
        <v>1103</v>
      </c>
      <c r="B1135" s="5">
        <f>IF(COUNTIF($A$2:A1135, A1135) = 1, 1, 0)</f>
        <v>1</v>
      </c>
      <c r="C1135" s="5" t="s">
        <v>1648</v>
      </c>
      <c r="D1135" s="5" t="s">
        <v>10</v>
      </c>
      <c r="E1135" s="6">
        <v>0.05</v>
      </c>
      <c r="F1135" s="6" t="str">
        <f>IF(Table_1[[#This Row],[Discount]] &gt; 0, "After Discount", " No Discount")</f>
        <v>After Discount</v>
      </c>
      <c r="G1135" s="6">
        <v>328.14</v>
      </c>
      <c r="H1135" s="6">
        <v>91.05</v>
      </c>
      <c r="I1135" s="5" t="s">
        <v>119</v>
      </c>
      <c r="J1135" s="5" t="s">
        <v>16</v>
      </c>
      <c r="K1135" s="5" t="s">
        <v>24</v>
      </c>
      <c r="L1135" s="5" t="s">
        <v>45</v>
      </c>
      <c r="M1135" s="5" t="s">
        <v>152</v>
      </c>
      <c r="N1135" s="5" t="s">
        <v>1645</v>
      </c>
      <c r="O1135" s="6">
        <v>0.56999999999999995</v>
      </c>
      <c r="P1135" s="5" t="s">
        <v>3</v>
      </c>
      <c r="Q1135" s="5" t="s">
        <v>70</v>
      </c>
      <c r="R1135" s="5" t="s">
        <v>226</v>
      </c>
      <c r="S1135" s="5" t="s">
        <v>1647</v>
      </c>
      <c r="T1135" s="5">
        <v>68046</v>
      </c>
      <c r="U1135" s="8">
        <v>42104</v>
      </c>
      <c r="V1135" s="29" t="str">
        <f>TEXT(Table_1[[#This Row],[Order Date]], "DDD")</f>
        <v>Fri</v>
      </c>
      <c r="W1135" s="8">
        <v>42105</v>
      </c>
      <c r="X1135" s="7">
        <f>Table_1[[#This Row],[Ship Date]]-Table_1[[#This Row],[Order Date]]</f>
        <v>1</v>
      </c>
      <c r="Y1135" s="15">
        <v>772.04</v>
      </c>
      <c r="Z1135" s="5">
        <v>7</v>
      </c>
      <c r="AA1135" s="15">
        <v>2291.39</v>
      </c>
      <c r="AB1135" s="5">
        <v>90977</v>
      </c>
      <c r="AC1135" s="5">
        <f>IF(COUNTIF($AB$2:AB1135, AB1135) = 1, 1, 0)</f>
        <v>1</v>
      </c>
      <c r="AD1135" s="15">
        <f>'Formated Data'!$G1135-'Formated Data'!$E1135</f>
        <v>328.09</v>
      </c>
      <c r="AE1135" s="5" t="str" cm="1">
        <f t="array" ref="AE1135">_xlfn.IFS('Formated Data'!$Q1135="Central","Chris",'Formated Data'!$Q1135="East","Erin",'Formated Data'!$Q1135="South","Sam",'Formated Data'!$Q1135="West","William")</f>
        <v>Chris</v>
      </c>
    </row>
    <row r="1136" spans="1:31" ht="15.75" customHeight="1" x14ac:dyDescent="0.45">
      <c r="A1136" s="5">
        <v>1104</v>
      </c>
      <c r="B1136" s="5">
        <f>IF(COUNTIF($A$2:A1136, A1136) = 1, 1, 0)</f>
        <v>1</v>
      </c>
      <c r="C1136" s="5" t="s">
        <v>1646</v>
      </c>
      <c r="D1136" s="5" t="s">
        <v>10</v>
      </c>
      <c r="E1136" s="6">
        <v>0.05</v>
      </c>
      <c r="F1136" s="6" t="str">
        <f>IF(Table_1[[#This Row],[Discount]] &gt; 0, "After Discount", " No Discount")</f>
        <v>After Discount</v>
      </c>
      <c r="G1136" s="6">
        <v>328.14</v>
      </c>
      <c r="H1136" s="6">
        <v>91.05</v>
      </c>
      <c r="I1136" s="5" t="s">
        <v>119</v>
      </c>
      <c r="J1136" s="5" t="s">
        <v>16</v>
      </c>
      <c r="K1136" s="5" t="s">
        <v>24</v>
      </c>
      <c r="L1136" s="5" t="s">
        <v>45</v>
      </c>
      <c r="M1136" s="5" t="s">
        <v>152</v>
      </c>
      <c r="N1136" s="5" t="s">
        <v>1645</v>
      </c>
      <c r="O1136" s="6">
        <v>0.56999999999999995</v>
      </c>
      <c r="P1136" s="5" t="s">
        <v>3</v>
      </c>
      <c r="Q1136" s="5" t="s">
        <v>2</v>
      </c>
      <c r="R1136" s="5" t="s">
        <v>1</v>
      </c>
      <c r="S1136" s="5" t="s">
        <v>302</v>
      </c>
      <c r="T1136" s="5">
        <v>10282</v>
      </c>
      <c r="U1136" s="8">
        <v>42104</v>
      </c>
      <c r="V1136" s="29" t="str">
        <f>TEXT(Table_1[[#This Row],[Order Date]], "DDD")</f>
        <v>Fri</v>
      </c>
      <c r="W1136" s="8">
        <v>42105</v>
      </c>
      <c r="X1136" s="7">
        <f>Table_1[[#This Row],[Ship Date]]-Table_1[[#This Row],[Order Date]]</f>
        <v>1</v>
      </c>
      <c r="Y1136" s="15">
        <v>772.04</v>
      </c>
      <c r="Z1136" s="5">
        <v>29</v>
      </c>
      <c r="AA1136" s="15">
        <v>9492.92</v>
      </c>
      <c r="AB1136" s="5">
        <v>27456</v>
      </c>
      <c r="AC1136" s="5">
        <f>IF(COUNTIF($AB$2:AB1136, AB1136) = 1, 1, 0)</f>
        <v>1</v>
      </c>
      <c r="AD1136" s="15">
        <f>'Formated Data'!$G1136-'Formated Data'!$E1136</f>
        <v>328.09</v>
      </c>
      <c r="AE1136" s="5" t="str" cm="1">
        <f t="array" ref="AE1136">_xlfn.IFS('Formated Data'!$Q1136="Central","Chris",'Formated Data'!$Q1136="East","Erin",'Formated Data'!$Q1136="South","Sam",'Formated Data'!$Q1136="West","William")</f>
        <v>Erin</v>
      </c>
    </row>
    <row r="1137" spans="1:31" ht="15.75" customHeight="1" x14ac:dyDescent="0.45">
      <c r="A1137" s="5">
        <v>1185</v>
      </c>
      <c r="B1137" s="5">
        <f>IF(COUNTIF($A$2:A1137, A1137) = 1, 1, 0)</f>
        <v>0</v>
      </c>
      <c r="C1137" s="5" t="s">
        <v>1644</v>
      </c>
      <c r="D1137" s="5" t="s">
        <v>10</v>
      </c>
      <c r="E1137" s="6">
        <v>0.08</v>
      </c>
      <c r="F1137" s="6" t="str">
        <f>IF(Table_1[[#This Row],[Discount]] &gt; 0, "After Discount", " No Discount")</f>
        <v>After Discount</v>
      </c>
      <c r="G1137" s="6">
        <v>11.7</v>
      </c>
      <c r="H1137" s="6">
        <v>6.96</v>
      </c>
      <c r="I1137" s="5" t="s">
        <v>9</v>
      </c>
      <c r="J1137" s="5" t="s">
        <v>8</v>
      </c>
      <c r="K1137" s="5" t="s">
        <v>24</v>
      </c>
      <c r="L1137" s="5" t="s">
        <v>45</v>
      </c>
      <c r="M1137" s="5" t="s">
        <v>97</v>
      </c>
      <c r="N1137" s="5" t="s">
        <v>369</v>
      </c>
      <c r="O1137" s="6">
        <v>0.5</v>
      </c>
      <c r="P1137" s="5" t="s">
        <v>3</v>
      </c>
      <c r="Q1137" s="5" t="s">
        <v>21</v>
      </c>
      <c r="R1137" s="5" t="s">
        <v>971</v>
      </c>
      <c r="S1137" s="5" t="s">
        <v>1643</v>
      </c>
      <c r="T1137" s="5">
        <v>35756</v>
      </c>
      <c r="U1137" s="8">
        <v>42104</v>
      </c>
      <c r="V1137" s="29" t="str">
        <f>TEXT(Table_1[[#This Row],[Order Date]], "DDD")</f>
        <v>Fri</v>
      </c>
      <c r="W1137" s="8">
        <v>42107</v>
      </c>
      <c r="X1137" s="7">
        <f>Table_1[[#This Row],[Ship Date]]-Table_1[[#This Row],[Order Date]]</f>
        <v>3</v>
      </c>
      <c r="Y1137" s="15">
        <v>28.565999999999999</v>
      </c>
      <c r="Z1137" s="5">
        <v>8</v>
      </c>
      <c r="AA1137" s="15">
        <v>87.8</v>
      </c>
      <c r="AB1137" s="5">
        <v>85940</v>
      </c>
      <c r="AC1137" s="5">
        <f>IF(COUNTIF($AB$2:AB1137, AB1137) = 1, 1, 0)</f>
        <v>1</v>
      </c>
      <c r="AD1137" s="15">
        <f>'Formated Data'!$G1137-'Formated Data'!$E1137</f>
        <v>11.62</v>
      </c>
      <c r="AE1137" s="5" t="str" cm="1">
        <f t="array" ref="AE1137">_xlfn.IFS('Formated Data'!$Q1137="Central","Chris",'Formated Data'!$Q1137="East","Erin",'Formated Data'!$Q1137="South","Sam",'Formated Data'!$Q1137="West","William")</f>
        <v>Sam</v>
      </c>
    </row>
    <row r="1138" spans="1:31" ht="15.75" customHeight="1" x14ac:dyDescent="0.45">
      <c r="A1138" s="5">
        <v>2430</v>
      </c>
      <c r="B1138" s="5">
        <f>IF(COUNTIF($A$2:A1138, A1138) = 1, 1, 0)</f>
        <v>0</v>
      </c>
      <c r="C1138" s="5" t="s">
        <v>1642</v>
      </c>
      <c r="D1138" s="5" t="s">
        <v>10</v>
      </c>
      <c r="E1138" s="6">
        <v>0.04</v>
      </c>
      <c r="F1138" s="6" t="str">
        <f>IF(Table_1[[#This Row],[Discount]] &gt; 0, "After Discount", " No Discount")</f>
        <v>After Discount</v>
      </c>
      <c r="G1138" s="6">
        <v>7.08</v>
      </c>
      <c r="H1138" s="6">
        <v>2.35</v>
      </c>
      <c r="I1138" s="5" t="s">
        <v>9</v>
      </c>
      <c r="J1138" s="5" t="s">
        <v>16</v>
      </c>
      <c r="K1138" s="5" t="s">
        <v>24</v>
      </c>
      <c r="L1138" s="5" t="s">
        <v>79</v>
      </c>
      <c r="M1138" s="5" t="s">
        <v>37</v>
      </c>
      <c r="N1138" s="5" t="s">
        <v>1641</v>
      </c>
      <c r="O1138" s="6">
        <v>0.47</v>
      </c>
      <c r="P1138" s="5" t="s">
        <v>3</v>
      </c>
      <c r="Q1138" s="5" t="s">
        <v>70</v>
      </c>
      <c r="R1138" s="5" t="s">
        <v>69</v>
      </c>
      <c r="S1138" s="5" t="s">
        <v>1640</v>
      </c>
      <c r="T1138" s="5">
        <v>76541</v>
      </c>
      <c r="U1138" s="8">
        <v>42104</v>
      </c>
      <c r="V1138" s="29" t="str">
        <f>TEXT(Table_1[[#This Row],[Order Date]], "DDD")</f>
        <v>Fri</v>
      </c>
      <c r="W1138" s="8">
        <v>42105</v>
      </c>
      <c r="X1138" s="7">
        <f>Table_1[[#This Row],[Ship Date]]-Table_1[[#This Row],[Order Date]]</f>
        <v>1</v>
      </c>
      <c r="Y1138" s="15">
        <v>24.59</v>
      </c>
      <c r="Z1138" s="5">
        <v>7</v>
      </c>
      <c r="AA1138" s="15">
        <v>49.1</v>
      </c>
      <c r="AB1138" s="5">
        <v>91109</v>
      </c>
      <c r="AC1138" s="5">
        <f>IF(COUNTIF($AB$2:AB1138, AB1138) = 1, 1, 0)</f>
        <v>1</v>
      </c>
      <c r="AD1138" s="15">
        <f>'Formated Data'!$G1138-'Formated Data'!$E1138</f>
        <v>7.04</v>
      </c>
      <c r="AE1138" s="5" t="str" cm="1">
        <f t="array" ref="AE1138">_xlfn.IFS('Formated Data'!$Q1138="Central","Chris",'Formated Data'!$Q1138="East","Erin",'Formated Data'!$Q1138="South","Sam",'Formated Data'!$Q1138="West","William")</f>
        <v>Chris</v>
      </c>
    </row>
    <row r="1139" spans="1:31" ht="15.75" customHeight="1" x14ac:dyDescent="0.45">
      <c r="A1139" s="5">
        <v>2999</v>
      </c>
      <c r="B1139" s="5">
        <f>IF(COUNTIF($A$2:A1139, A1139) = 1, 1, 0)</f>
        <v>1</v>
      </c>
      <c r="C1139" s="5" t="s">
        <v>1639</v>
      </c>
      <c r="D1139" s="5" t="s">
        <v>10</v>
      </c>
      <c r="E1139" s="6">
        <v>0.03</v>
      </c>
      <c r="F1139" s="6" t="str">
        <f>IF(Table_1[[#This Row],[Discount]] &gt; 0, "After Discount", " No Discount")</f>
        <v>After Discount</v>
      </c>
      <c r="G1139" s="6">
        <v>10.98</v>
      </c>
      <c r="H1139" s="6">
        <v>3.37</v>
      </c>
      <c r="I1139" s="5" t="s">
        <v>9</v>
      </c>
      <c r="J1139" s="5" t="s">
        <v>8</v>
      </c>
      <c r="K1139" s="5" t="s">
        <v>24</v>
      </c>
      <c r="L1139" s="5" t="s">
        <v>59</v>
      </c>
      <c r="M1139" s="5" t="s">
        <v>50</v>
      </c>
      <c r="N1139" s="5" t="s">
        <v>718</v>
      </c>
      <c r="O1139" s="6">
        <v>0.56999999999999995</v>
      </c>
      <c r="P1139" s="5" t="s">
        <v>3</v>
      </c>
      <c r="Q1139" s="5" t="s">
        <v>70</v>
      </c>
      <c r="R1139" s="5" t="s">
        <v>160</v>
      </c>
      <c r="S1139" s="5" t="s">
        <v>1638</v>
      </c>
      <c r="T1139" s="5">
        <v>48237</v>
      </c>
      <c r="U1139" s="8">
        <v>42104</v>
      </c>
      <c r="V1139" s="29" t="str">
        <f>TEXT(Table_1[[#This Row],[Order Date]], "DDD")</f>
        <v>Fri</v>
      </c>
      <c r="W1139" s="8">
        <v>42105</v>
      </c>
      <c r="X1139" s="7">
        <f>Table_1[[#This Row],[Ship Date]]-Table_1[[#This Row],[Order Date]]</f>
        <v>1</v>
      </c>
      <c r="Y1139" s="15">
        <v>11.82</v>
      </c>
      <c r="Z1139" s="5">
        <v>5</v>
      </c>
      <c r="AA1139" s="15">
        <v>56.19</v>
      </c>
      <c r="AB1139" s="5">
        <v>87041</v>
      </c>
      <c r="AC1139" s="5">
        <f>IF(COUNTIF($AB$2:AB1139, AB1139) = 1, 1, 0)</f>
        <v>1</v>
      </c>
      <c r="AD1139" s="15">
        <f>'Formated Data'!$G1139-'Formated Data'!$E1139</f>
        <v>10.950000000000001</v>
      </c>
      <c r="AE1139" s="5" t="str" cm="1">
        <f t="array" ref="AE1139">_xlfn.IFS('Formated Data'!$Q1139="Central","Chris",'Formated Data'!$Q1139="East","Erin",'Formated Data'!$Q1139="South","Sam",'Formated Data'!$Q1139="West","William")</f>
        <v>Chris</v>
      </c>
    </row>
    <row r="1140" spans="1:31" ht="15.75" customHeight="1" x14ac:dyDescent="0.45">
      <c r="A1140" s="5">
        <v>2363</v>
      </c>
      <c r="B1140" s="5">
        <f>IF(COUNTIF($A$2:A1140, A1140) = 1, 1, 0)</f>
        <v>1</v>
      </c>
      <c r="C1140" s="5" t="s">
        <v>1637</v>
      </c>
      <c r="D1140" s="5" t="s">
        <v>56</v>
      </c>
      <c r="E1140" s="6">
        <v>0</v>
      </c>
      <c r="F1140" s="6" t="str">
        <f>IF(Table_1[[#This Row],[Discount]] &gt; 0, "After Discount", " No Discount")</f>
        <v xml:space="preserve"> No Discount</v>
      </c>
      <c r="G1140" s="6">
        <v>5.77</v>
      </c>
      <c r="H1140" s="6">
        <v>5.92</v>
      </c>
      <c r="I1140" s="5" t="s">
        <v>9</v>
      </c>
      <c r="J1140" s="5" t="s">
        <v>16</v>
      </c>
      <c r="K1140" s="5" t="s">
        <v>29</v>
      </c>
      <c r="L1140" s="5" t="s">
        <v>28</v>
      </c>
      <c r="M1140" s="5" t="s">
        <v>97</v>
      </c>
      <c r="N1140" s="5" t="s">
        <v>1636</v>
      </c>
      <c r="O1140" s="6">
        <v>0.55000000000000004</v>
      </c>
      <c r="P1140" s="5" t="s">
        <v>3</v>
      </c>
      <c r="Q1140" s="5" t="s">
        <v>2</v>
      </c>
      <c r="R1140" s="5" t="s">
        <v>13</v>
      </c>
      <c r="S1140" s="5" t="s">
        <v>212</v>
      </c>
      <c r="T1140" s="5">
        <v>44256</v>
      </c>
      <c r="U1140" s="8">
        <v>42105</v>
      </c>
      <c r="V1140" s="29" t="str">
        <f>TEXT(Table_1[[#This Row],[Order Date]], "DDD")</f>
        <v>Sat</v>
      </c>
      <c r="W1140" s="8">
        <v>42107</v>
      </c>
      <c r="X1140" s="7">
        <f>Table_1[[#This Row],[Ship Date]]-Table_1[[#This Row],[Order Date]]</f>
        <v>2</v>
      </c>
      <c r="Y1140" s="15">
        <v>-61.5276</v>
      </c>
      <c r="Z1140" s="5">
        <v>11</v>
      </c>
      <c r="AA1140" s="15">
        <v>69.89</v>
      </c>
      <c r="AB1140" s="5">
        <v>90040</v>
      </c>
      <c r="AC1140" s="5">
        <f>IF(COUNTIF($AB$2:AB1140, AB1140) = 1, 1, 0)</f>
        <v>1</v>
      </c>
      <c r="AD1140" s="15">
        <f>'Formated Data'!$G1140-'Formated Data'!$E1140</f>
        <v>5.77</v>
      </c>
      <c r="AE1140" s="5" t="str" cm="1">
        <f t="array" ref="AE1140">_xlfn.IFS('Formated Data'!$Q1140="Central","Chris",'Formated Data'!$Q1140="East","Erin",'Formated Data'!$Q1140="South","Sam",'Formated Data'!$Q1140="West","William")</f>
        <v>Erin</v>
      </c>
    </row>
    <row r="1141" spans="1:31" ht="15.75" customHeight="1" x14ac:dyDescent="0.45">
      <c r="A1141" s="5">
        <v>2862</v>
      </c>
      <c r="B1141" s="5">
        <f>IF(COUNTIF($A$2:A1141, A1141) = 1, 1, 0)</f>
        <v>1</v>
      </c>
      <c r="C1141" s="5" t="s">
        <v>1635</v>
      </c>
      <c r="D1141" s="5" t="s">
        <v>56</v>
      </c>
      <c r="E1141" s="6">
        <v>0</v>
      </c>
      <c r="F1141" s="6" t="str">
        <f>IF(Table_1[[#This Row],[Discount]] &gt; 0, "After Discount", " No Discount")</f>
        <v xml:space="preserve"> No Discount</v>
      </c>
      <c r="G1141" s="6">
        <v>12.22</v>
      </c>
      <c r="H1141" s="6">
        <v>2.85</v>
      </c>
      <c r="I1141" s="5" t="s">
        <v>9</v>
      </c>
      <c r="J1141" s="5" t="s">
        <v>39</v>
      </c>
      <c r="K1141" s="5" t="s">
        <v>29</v>
      </c>
      <c r="L1141" s="5" t="s">
        <v>28</v>
      </c>
      <c r="M1141" s="5" t="s">
        <v>50</v>
      </c>
      <c r="N1141" s="5" t="s">
        <v>347</v>
      </c>
      <c r="O1141" s="6">
        <v>0.55000000000000004</v>
      </c>
      <c r="P1141" s="5" t="s">
        <v>3</v>
      </c>
      <c r="Q1141" s="5" t="s">
        <v>70</v>
      </c>
      <c r="R1141" s="5" t="s">
        <v>226</v>
      </c>
      <c r="S1141" s="5" t="s">
        <v>265</v>
      </c>
      <c r="T1141" s="5">
        <v>68128</v>
      </c>
      <c r="U1141" s="8">
        <v>42105</v>
      </c>
      <c r="V1141" s="29" t="str">
        <f>TEXT(Table_1[[#This Row],[Order Date]], "DDD")</f>
        <v>Sat</v>
      </c>
      <c r="W1141" s="8">
        <v>42106</v>
      </c>
      <c r="X1141" s="7">
        <f>Table_1[[#This Row],[Ship Date]]-Table_1[[#This Row],[Order Date]]</f>
        <v>1</v>
      </c>
      <c r="Y1141" s="15">
        <v>76.389899999999997</v>
      </c>
      <c r="Z1141" s="5">
        <v>9</v>
      </c>
      <c r="AA1141" s="15">
        <v>110.71</v>
      </c>
      <c r="AB1141" s="5">
        <v>88278</v>
      </c>
      <c r="AC1141" s="5">
        <f>IF(COUNTIF($AB$2:AB1141, AB1141) = 1, 1, 0)</f>
        <v>1</v>
      </c>
      <c r="AD1141" s="15">
        <f>'Formated Data'!$G1141-'Formated Data'!$E1141</f>
        <v>12.22</v>
      </c>
      <c r="AE1141" s="5" t="str" cm="1">
        <f t="array" ref="AE1141">_xlfn.IFS('Formated Data'!$Q1141="Central","Chris",'Formated Data'!$Q1141="East","Erin",'Formated Data'!$Q1141="South","Sam",'Formated Data'!$Q1141="West","William")</f>
        <v>Chris</v>
      </c>
    </row>
    <row r="1142" spans="1:31" ht="15.75" customHeight="1" x14ac:dyDescent="0.45">
      <c r="A1142" s="5">
        <v>369</v>
      </c>
      <c r="B1142" s="5">
        <f>IF(COUNTIF($A$2:A1142, A1142) = 1, 1, 0)</f>
        <v>1</v>
      </c>
      <c r="C1142" s="5" t="s">
        <v>1634</v>
      </c>
      <c r="D1142" s="5" t="s">
        <v>30</v>
      </c>
      <c r="E1142" s="6">
        <v>0.09</v>
      </c>
      <c r="F1142" s="6" t="str">
        <f>IF(Table_1[[#This Row],[Discount]] &gt; 0, "After Discount", " No Discount")</f>
        <v>After Discount</v>
      </c>
      <c r="G1142" s="6">
        <v>19.23</v>
      </c>
      <c r="H1142" s="6">
        <v>6.15</v>
      </c>
      <c r="I1142" s="5" t="s">
        <v>17</v>
      </c>
      <c r="J1142" s="5" t="s">
        <v>39</v>
      </c>
      <c r="K1142" s="5" t="s">
        <v>29</v>
      </c>
      <c r="L1142" s="5" t="s">
        <v>28</v>
      </c>
      <c r="M1142" s="5" t="s">
        <v>50</v>
      </c>
      <c r="N1142" s="5" t="s">
        <v>1633</v>
      </c>
      <c r="O1142" s="6">
        <v>0.44</v>
      </c>
      <c r="P1142" s="5" t="s">
        <v>3</v>
      </c>
      <c r="Q1142" s="5" t="s">
        <v>48</v>
      </c>
      <c r="R1142" s="5" t="s">
        <v>54</v>
      </c>
      <c r="S1142" s="5" t="s">
        <v>1268</v>
      </c>
      <c r="T1142" s="5">
        <v>94601</v>
      </c>
      <c r="U1142" s="8">
        <v>42105</v>
      </c>
      <c r="V1142" s="29" t="str">
        <f>TEXT(Table_1[[#This Row],[Order Date]], "DDD")</f>
        <v>Sat</v>
      </c>
      <c r="W1142" s="8">
        <v>42107</v>
      </c>
      <c r="X1142" s="7">
        <f>Table_1[[#This Row],[Ship Date]]-Table_1[[#This Row],[Order Date]]</f>
        <v>2</v>
      </c>
      <c r="Y1142" s="15">
        <v>211.232</v>
      </c>
      <c r="Z1142" s="5">
        <v>21</v>
      </c>
      <c r="AA1142" s="15">
        <v>394.1</v>
      </c>
      <c r="AB1142" s="5">
        <v>90292</v>
      </c>
      <c r="AC1142" s="5">
        <f>IF(COUNTIF($AB$2:AB1142, AB1142) = 1, 1, 0)</f>
        <v>1</v>
      </c>
      <c r="AD1142" s="15">
        <f>'Formated Data'!$G1142-'Formated Data'!$E1142</f>
        <v>19.14</v>
      </c>
      <c r="AE1142" s="5" t="str" cm="1">
        <f t="array" ref="AE1142">_xlfn.IFS('Formated Data'!$Q1142="Central","Chris",'Formated Data'!$Q1142="East","Erin",'Formated Data'!$Q1142="South","Sam",'Formated Data'!$Q1142="West","William")</f>
        <v>William</v>
      </c>
    </row>
    <row r="1143" spans="1:31" ht="15.75" customHeight="1" x14ac:dyDescent="0.45">
      <c r="A1143" s="5">
        <v>1712</v>
      </c>
      <c r="B1143" s="5">
        <f>IF(COUNTIF($A$2:A1143, A1143) = 1, 1, 0)</f>
        <v>1</v>
      </c>
      <c r="C1143" s="5" t="s">
        <v>1632</v>
      </c>
      <c r="D1143" s="5" t="s">
        <v>30</v>
      </c>
      <c r="E1143" s="6">
        <v>0.03</v>
      </c>
      <c r="F1143" s="6" t="str">
        <f>IF(Table_1[[#This Row],[Discount]] &gt; 0, "After Discount", " No Discount")</f>
        <v>After Discount</v>
      </c>
      <c r="G1143" s="6">
        <v>11.66</v>
      </c>
      <c r="H1143" s="6">
        <v>7.95</v>
      </c>
      <c r="I1143" s="5" t="s">
        <v>9</v>
      </c>
      <c r="J1143" s="5" t="s">
        <v>39</v>
      </c>
      <c r="K1143" s="5" t="s">
        <v>24</v>
      </c>
      <c r="L1143" s="5" t="s">
        <v>79</v>
      </c>
      <c r="M1143" s="5" t="s">
        <v>50</v>
      </c>
      <c r="N1143" s="5" t="s">
        <v>447</v>
      </c>
      <c r="O1143" s="6">
        <v>0.57999999999999996</v>
      </c>
      <c r="P1143" s="5" t="s">
        <v>3</v>
      </c>
      <c r="Q1143" s="5" t="s">
        <v>21</v>
      </c>
      <c r="R1143" s="5" t="s">
        <v>291</v>
      </c>
      <c r="S1143" s="5" t="s">
        <v>1631</v>
      </c>
      <c r="T1143" s="5">
        <v>30907</v>
      </c>
      <c r="U1143" s="8">
        <v>42105</v>
      </c>
      <c r="V1143" s="29" t="str">
        <f>TEXT(Table_1[[#This Row],[Order Date]], "DDD")</f>
        <v>Sat</v>
      </c>
      <c r="W1143" s="8">
        <v>42114</v>
      </c>
      <c r="X1143" s="7">
        <f>Table_1[[#This Row],[Ship Date]]-Table_1[[#This Row],[Order Date]]</f>
        <v>9</v>
      </c>
      <c r="Y1143" s="15">
        <v>-31.094000000000001</v>
      </c>
      <c r="Z1143" s="5">
        <v>22</v>
      </c>
      <c r="AA1143" s="15">
        <v>267.32</v>
      </c>
      <c r="AB1143" s="5">
        <v>87749</v>
      </c>
      <c r="AC1143" s="5">
        <f>IF(COUNTIF($AB$2:AB1143, AB1143) = 1, 1, 0)</f>
        <v>1</v>
      </c>
      <c r="AD1143" s="15">
        <f>'Formated Data'!$G1143-'Formated Data'!$E1143</f>
        <v>11.63</v>
      </c>
      <c r="AE1143" s="5" t="str" cm="1">
        <f t="array" ref="AE1143">_xlfn.IFS('Formated Data'!$Q1143="Central","Chris",'Formated Data'!$Q1143="East","Erin",'Formated Data'!$Q1143="South","Sam",'Formated Data'!$Q1143="West","William")</f>
        <v>Sam</v>
      </c>
    </row>
    <row r="1144" spans="1:31" ht="15.75" customHeight="1" x14ac:dyDescent="0.45">
      <c r="A1144" s="5">
        <v>721</v>
      </c>
      <c r="B1144" s="5">
        <f>IF(COUNTIF($A$2:A1144, A1144) = 1, 1, 0)</f>
        <v>1</v>
      </c>
      <c r="C1144" s="5" t="s">
        <v>201</v>
      </c>
      <c r="D1144" s="5" t="s">
        <v>72</v>
      </c>
      <c r="E1144" s="6">
        <v>0.01</v>
      </c>
      <c r="F1144" s="6" t="str">
        <f>IF(Table_1[[#This Row],[Discount]] &gt; 0, "After Discount", " No Discount")</f>
        <v>After Discount</v>
      </c>
      <c r="G1144" s="6">
        <v>7.28</v>
      </c>
      <c r="H1144" s="6">
        <v>11.15</v>
      </c>
      <c r="I1144" s="5" t="s">
        <v>9</v>
      </c>
      <c r="J1144" s="5" t="s">
        <v>39</v>
      </c>
      <c r="K1144" s="5" t="s">
        <v>24</v>
      </c>
      <c r="L1144" s="5" t="s">
        <v>38</v>
      </c>
      <c r="M1144" s="5" t="s">
        <v>5</v>
      </c>
      <c r="N1144" s="5" t="s">
        <v>1614</v>
      </c>
      <c r="O1144" s="6">
        <v>0.37</v>
      </c>
      <c r="P1144" s="5" t="s">
        <v>3</v>
      </c>
      <c r="Q1144" s="5" t="s">
        <v>70</v>
      </c>
      <c r="R1144" s="5" t="s">
        <v>172</v>
      </c>
      <c r="S1144" s="5" t="s">
        <v>199</v>
      </c>
      <c r="T1144" s="5">
        <v>46041</v>
      </c>
      <c r="U1144" s="8">
        <v>42105</v>
      </c>
      <c r="V1144" s="29" t="str">
        <f>TEXT(Table_1[[#This Row],[Order Date]], "DDD")</f>
        <v>Sat</v>
      </c>
      <c r="W1144" s="8">
        <v>42107</v>
      </c>
      <c r="X1144" s="7">
        <f>Table_1[[#This Row],[Ship Date]]-Table_1[[#This Row],[Order Date]]</f>
        <v>2</v>
      </c>
      <c r="Y1144" s="15">
        <v>-24.245999999999999</v>
      </c>
      <c r="Z1144" s="5">
        <v>1</v>
      </c>
      <c r="AA1144" s="15">
        <v>11.21</v>
      </c>
      <c r="AB1144" s="5">
        <v>91054</v>
      </c>
      <c r="AC1144" s="5">
        <f>IF(COUNTIF($AB$2:AB1144, AB1144) = 1, 1, 0)</f>
        <v>1</v>
      </c>
      <c r="AD1144" s="15">
        <f>'Formated Data'!$G1144-'Formated Data'!$E1144</f>
        <v>7.2700000000000005</v>
      </c>
      <c r="AE1144" s="5" t="str" cm="1">
        <f t="array" ref="AE1144">_xlfn.IFS('Formated Data'!$Q1144="Central","Chris",'Formated Data'!$Q1144="East","Erin",'Formated Data'!$Q1144="South","Sam",'Formated Data'!$Q1144="West","William")</f>
        <v>Chris</v>
      </c>
    </row>
    <row r="1145" spans="1:31" ht="15.75" customHeight="1" x14ac:dyDescent="0.45">
      <c r="A1145" s="5">
        <v>445</v>
      </c>
      <c r="B1145" s="5">
        <f>IF(COUNTIF($A$2:A1145, A1145) = 1, 1, 0)</f>
        <v>1</v>
      </c>
      <c r="C1145" s="5" t="s">
        <v>228</v>
      </c>
      <c r="D1145" s="5" t="s">
        <v>10</v>
      </c>
      <c r="E1145" s="6">
        <v>0.03</v>
      </c>
      <c r="F1145" s="6" t="str">
        <f>IF(Table_1[[#This Row],[Discount]] &gt; 0, "After Discount", " No Discount")</f>
        <v>After Discount</v>
      </c>
      <c r="G1145" s="6">
        <v>48.04</v>
      </c>
      <c r="H1145" s="6">
        <v>19.989999999999998</v>
      </c>
      <c r="I1145" s="5" t="s">
        <v>9</v>
      </c>
      <c r="J1145" s="5" t="s">
        <v>51</v>
      </c>
      <c r="K1145" s="5" t="s">
        <v>24</v>
      </c>
      <c r="L1145" s="5" t="s">
        <v>38</v>
      </c>
      <c r="M1145" s="5" t="s">
        <v>5</v>
      </c>
      <c r="N1145" s="5" t="s">
        <v>1630</v>
      </c>
      <c r="O1145" s="6">
        <v>0.37</v>
      </c>
      <c r="P1145" s="5" t="s">
        <v>3</v>
      </c>
      <c r="Q1145" s="5" t="s">
        <v>70</v>
      </c>
      <c r="R1145" s="5" t="s">
        <v>226</v>
      </c>
      <c r="S1145" s="5" t="s">
        <v>225</v>
      </c>
      <c r="T1145" s="5">
        <v>68701</v>
      </c>
      <c r="U1145" s="8">
        <v>42105</v>
      </c>
      <c r="V1145" s="29" t="str">
        <f>TEXT(Table_1[[#This Row],[Order Date]], "DDD")</f>
        <v>Sat</v>
      </c>
      <c r="W1145" s="8">
        <v>42107</v>
      </c>
      <c r="X1145" s="7">
        <f>Table_1[[#This Row],[Ship Date]]-Table_1[[#This Row],[Order Date]]</f>
        <v>2</v>
      </c>
      <c r="Y1145" s="15">
        <v>-4.46</v>
      </c>
      <c r="Z1145" s="5">
        <v>2</v>
      </c>
      <c r="AA1145" s="15">
        <v>101.71</v>
      </c>
      <c r="AB1145" s="5">
        <v>88083</v>
      </c>
      <c r="AC1145" s="5">
        <f>IF(COUNTIF($AB$2:AB1145, AB1145) = 1, 1, 0)</f>
        <v>1</v>
      </c>
      <c r="AD1145" s="15">
        <f>'Formated Data'!$G1145-'Formated Data'!$E1145</f>
        <v>48.01</v>
      </c>
      <c r="AE1145" s="5" t="str" cm="1">
        <f t="array" ref="AE1145">_xlfn.IFS('Formated Data'!$Q1145="Central","Chris",'Formated Data'!$Q1145="East","Erin",'Formated Data'!$Q1145="South","Sam",'Formated Data'!$Q1145="West","William")</f>
        <v>Chris</v>
      </c>
    </row>
    <row r="1146" spans="1:31" ht="15.75" customHeight="1" x14ac:dyDescent="0.45">
      <c r="A1146" s="5">
        <v>918</v>
      </c>
      <c r="B1146" s="5">
        <f>IF(COUNTIF($A$2:A1146, A1146) = 1, 1, 0)</f>
        <v>1</v>
      </c>
      <c r="C1146" s="5" t="s">
        <v>1022</v>
      </c>
      <c r="D1146" s="5" t="s">
        <v>56</v>
      </c>
      <c r="E1146" s="6">
        <v>0.05</v>
      </c>
      <c r="F1146" s="6" t="str">
        <f>IF(Table_1[[#This Row],[Discount]] &gt; 0, "After Discount", " No Discount")</f>
        <v>After Discount</v>
      </c>
      <c r="G1146" s="6">
        <v>35.51</v>
      </c>
      <c r="H1146" s="6">
        <v>6.31</v>
      </c>
      <c r="I1146" s="5" t="s">
        <v>9</v>
      </c>
      <c r="J1146" s="5" t="s">
        <v>8</v>
      </c>
      <c r="K1146" s="5" t="s">
        <v>24</v>
      </c>
      <c r="L1146" s="5" t="s">
        <v>23</v>
      </c>
      <c r="M1146" s="5" t="s">
        <v>5</v>
      </c>
      <c r="N1146" s="5" t="s">
        <v>1629</v>
      </c>
      <c r="O1146" s="6">
        <v>0.57999999999999996</v>
      </c>
      <c r="P1146" s="5" t="s">
        <v>3</v>
      </c>
      <c r="Q1146" s="5" t="s">
        <v>48</v>
      </c>
      <c r="R1146" s="5" t="s">
        <v>54</v>
      </c>
      <c r="S1146" s="5" t="s">
        <v>993</v>
      </c>
      <c r="T1146" s="5">
        <v>91730</v>
      </c>
      <c r="U1146" s="8">
        <v>42106</v>
      </c>
      <c r="V1146" s="29" t="str">
        <f>TEXT(Table_1[[#This Row],[Order Date]], "DDD")</f>
        <v>Sun</v>
      </c>
      <c r="W1146" s="8">
        <v>42108</v>
      </c>
      <c r="X1146" s="7">
        <f>Table_1[[#This Row],[Ship Date]]-Table_1[[#This Row],[Order Date]]</f>
        <v>2</v>
      </c>
      <c r="Y1146" s="15">
        <v>6.11</v>
      </c>
      <c r="Z1146" s="5">
        <v>2</v>
      </c>
      <c r="AA1146" s="15">
        <v>73.099999999999994</v>
      </c>
      <c r="AB1146" s="5">
        <v>90492</v>
      </c>
      <c r="AC1146" s="5">
        <f>IF(COUNTIF($AB$2:AB1146, AB1146) = 1, 1, 0)</f>
        <v>1</v>
      </c>
      <c r="AD1146" s="15">
        <f>'Formated Data'!$G1146-'Formated Data'!$E1146</f>
        <v>35.46</v>
      </c>
      <c r="AE1146" s="5" t="str" cm="1">
        <f t="array" ref="AE1146">_xlfn.IFS('Formated Data'!$Q1146="Central","Chris",'Formated Data'!$Q1146="East","Erin",'Formated Data'!$Q1146="South","Sam",'Formated Data'!$Q1146="West","William")</f>
        <v>William</v>
      </c>
    </row>
    <row r="1147" spans="1:31" ht="15.75" customHeight="1" x14ac:dyDescent="0.45">
      <c r="A1147" s="5">
        <v>919</v>
      </c>
      <c r="B1147" s="5">
        <f>IF(COUNTIF($A$2:A1147, A1147) = 1, 1, 0)</f>
        <v>1</v>
      </c>
      <c r="C1147" s="5" t="s">
        <v>1628</v>
      </c>
      <c r="D1147" s="5" t="s">
        <v>56</v>
      </c>
      <c r="E1147" s="6">
        <v>0.1</v>
      </c>
      <c r="F1147" s="6" t="str">
        <f>IF(Table_1[[#This Row],[Discount]] &gt; 0, "After Discount", " No Discount")</f>
        <v>After Discount</v>
      </c>
      <c r="G1147" s="6">
        <v>8.34</v>
      </c>
      <c r="H1147" s="6">
        <v>2.64</v>
      </c>
      <c r="I1147" s="5" t="s">
        <v>9</v>
      </c>
      <c r="J1147" s="5" t="s">
        <v>8</v>
      </c>
      <c r="K1147" s="5" t="s">
        <v>24</v>
      </c>
      <c r="L1147" s="5" t="s">
        <v>59</v>
      </c>
      <c r="M1147" s="5" t="s">
        <v>50</v>
      </c>
      <c r="N1147" s="5" t="s">
        <v>572</v>
      </c>
      <c r="O1147" s="6">
        <v>0.59</v>
      </c>
      <c r="P1147" s="5" t="s">
        <v>3</v>
      </c>
      <c r="Q1147" s="5" t="s">
        <v>48</v>
      </c>
      <c r="R1147" s="5" t="s">
        <v>54</v>
      </c>
      <c r="S1147" s="5" t="s">
        <v>1627</v>
      </c>
      <c r="T1147" s="5">
        <v>96003</v>
      </c>
      <c r="U1147" s="8">
        <v>42106</v>
      </c>
      <c r="V1147" s="29" t="str">
        <f>TEXT(Table_1[[#This Row],[Order Date]], "DDD")</f>
        <v>Sun</v>
      </c>
      <c r="W1147" s="8">
        <v>42106</v>
      </c>
      <c r="X1147" s="7">
        <f>Table_1[[#This Row],[Ship Date]]-Table_1[[#This Row],[Order Date]]</f>
        <v>0</v>
      </c>
      <c r="Y1147" s="15">
        <v>-6.34</v>
      </c>
      <c r="Z1147" s="5">
        <v>6</v>
      </c>
      <c r="AA1147" s="15">
        <v>47.95</v>
      </c>
      <c r="AB1147" s="5">
        <v>90492</v>
      </c>
      <c r="AC1147" s="5">
        <f>IF(COUNTIF($AB$2:AB1147, AB1147) = 1, 1, 0)</f>
        <v>0</v>
      </c>
      <c r="AD1147" s="15">
        <f>'Formated Data'!$G1147-'Formated Data'!$E1147</f>
        <v>8.24</v>
      </c>
      <c r="AE1147" s="5" t="str" cm="1">
        <f t="array" ref="AE1147">_xlfn.IFS('Formated Data'!$Q1147="Central","Chris",'Formated Data'!$Q1147="East","Erin",'Formated Data'!$Q1147="South","Sam",'Formated Data'!$Q1147="West","William")</f>
        <v>William</v>
      </c>
    </row>
    <row r="1148" spans="1:31" ht="15.75" customHeight="1" x14ac:dyDescent="0.45">
      <c r="A1148" s="5">
        <v>920</v>
      </c>
      <c r="B1148" s="5">
        <f>IF(COUNTIF($A$2:A1148, A1148) = 1, 1, 0)</f>
        <v>0</v>
      </c>
      <c r="C1148" s="5" t="s">
        <v>1626</v>
      </c>
      <c r="D1148" s="5" t="s">
        <v>56</v>
      </c>
      <c r="E1148" s="6">
        <v>0.03</v>
      </c>
      <c r="F1148" s="6" t="str">
        <f>IF(Table_1[[#This Row],[Discount]] &gt; 0, "After Discount", " No Discount")</f>
        <v>After Discount</v>
      </c>
      <c r="G1148" s="6">
        <v>8.0399999999999991</v>
      </c>
      <c r="H1148" s="6">
        <v>8.94</v>
      </c>
      <c r="I1148" s="5" t="s">
        <v>9</v>
      </c>
      <c r="J1148" s="5" t="s">
        <v>8</v>
      </c>
      <c r="K1148" s="5" t="s">
        <v>24</v>
      </c>
      <c r="L1148" s="5" t="s">
        <v>106</v>
      </c>
      <c r="M1148" s="5" t="s">
        <v>5</v>
      </c>
      <c r="N1148" s="5" t="s">
        <v>297</v>
      </c>
      <c r="O1148" s="6">
        <v>0.4</v>
      </c>
      <c r="P1148" s="5" t="s">
        <v>3</v>
      </c>
      <c r="Q1148" s="5" t="s">
        <v>48</v>
      </c>
      <c r="R1148" s="5" t="s">
        <v>54</v>
      </c>
      <c r="S1148" s="5" t="s">
        <v>138</v>
      </c>
      <c r="T1148" s="5">
        <v>92374</v>
      </c>
      <c r="U1148" s="8">
        <v>42106</v>
      </c>
      <c r="V1148" s="29" t="str">
        <f>TEXT(Table_1[[#This Row],[Order Date]], "DDD")</f>
        <v>Sun</v>
      </c>
      <c r="W1148" s="8">
        <v>42108</v>
      </c>
      <c r="X1148" s="7">
        <f>Table_1[[#This Row],[Ship Date]]-Table_1[[#This Row],[Order Date]]</f>
        <v>2</v>
      </c>
      <c r="Y1148" s="15">
        <v>-160.27549999999999</v>
      </c>
      <c r="Z1148" s="5">
        <v>9</v>
      </c>
      <c r="AA1148" s="15">
        <v>76.77</v>
      </c>
      <c r="AB1148" s="5">
        <v>90492</v>
      </c>
      <c r="AC1148" s="5">
        <f>IF(COUNTIF($AB$2:AB1148, AB1148) = 1, 1, 0)</f>
        <v>0</v>
      </c>
      <c r="AD1148" s="15">
        <f>'Formated Data'!$G1148-'Formated Data'!$E1148</f>
        <v>8.01</v>
      </c>
      <c r="AE1148" s="5" t="str" cm="1">
        <f t="array" ref="AE1148">_xlfn.IFS('Formated Data'!$Q1148="Central","Chris",'Formated Data'!$Q1148="East","Erin",'Formated Data'!$Q1148="South","Sam",'Formated Data'!$Q1148="West","William")</f>
        <v>William</v>
      </c>
    </row>
    <row r="1149" spans="1:31" ht="15.75" customHeight="1" x14ac:dyDescent="0.45">
      <c r="A1149" s="5">
        <v>754</v>
      </c>
      <c r="B1149" s="5">
        <f>IF(COUNTIF($A$2:A1149, A1149) = 1, 1, 0)</f>
        <v>1</v>
      </c>
      <c r="C1149" s="5" t="s">
        <v>677</v>
      </c>
      <c r="D1149" s="5" t="s">
        <v>30</v>
      </c>
      <c r="E1149" s="6">
        <v>0.06</v>
      </c>
      <c r="F1149" s="6" t="str">
        <f>IF(Table_1[[#This Row],[Discount]] &gt; 0, "After Discount", " No Discount")</f>
        <v>After Discount</v>
      </c>
      <c r="G1149" s="6">
        <v>119.99</v>
      </c>
      <c r="H1149" s="6">
        <v>14</v>
      </c>
      <c r="I1149" s="5" t="s">
        <v>119</v>
      </c>
      <c r="J1149" s="5" t="s">
        <v>8</v>
      </c>
      <c r="K1149" s="5" t="s">
        <v>7</v>
      </c>
      <c r="L1149" s="5" t="s">
        <v>118</v>
      </c>
      <c r="M1149" s="5" t="s">
        <v>152</v>
      </c>
      <c r="N1149" s="5" t="s">
        <v>392</v>
      </c>
      <c r="O1149" s="6">
        <v>0.36</v>
      </c>
      <c r="P1149" s="5" t="s">
        <v>3</v>
      </c>
      <c r="Q1149" s="5" t="s">
        <v>48</v>
      </c>
      <c r="R1149" s="5" t="s">
        <v>95</v>
      </c>
      <c r="S1149" s="5" t="s">
        <v>675</v>
      </c>
      <c r="T1149" s="5">
        <v>86314</v>
      </c>
      <c r="U1149" s="8">
        <v>42106</v>
      </c>
      <c r="V1149" s="29" t="str">
        <f>TEXT(Table_1[[#This Row],[Order Date]], "DDD")</f>
        <v>Sun</v>
      </c>
      <c r="W1149" s="8">
        <v>42113</v>
      </c>
      <c r="X1149" s="7">
        <f>Table_1[[#This Row],[Ship Date]]-Table_1[[#This Row],[Order Date]]</f>
        <v>7</v>
      </c>
      <c r="Y1149" s="15">
        <v>-207.679788</v>
      </c>
      <c r="Z1149" s="5">
        <v>2</v>
      </c>
      <c r="AA1149" s="15">
        <v>243.86</v>
      </c>
      <c r="AB1149" s="5">
        <v>90439</v>
      </c>
      <c r="AC1149" s="5">
        <f>IF(COUNTIF($AB$2:AB1149, AB1149) = 1, 1, 0)</f>
        <v>1</v>
      </c>
      <c r="AD1149" s="15">
        <f>'Formated Data'!$G1149-'Formated Data'!$E1149</f>
        <v>119.92999999999999</v>
      </c>
      <c r="AE1149" s="5" t="str" cm="1">
        <f t="array" ref="AE1149">_xlfn.IFS('Formated Data'!$Q1149="Central","Chris",'Formated Data'!$Q1149="East","Erin",'Formated Data'!$Q1149="South","Sam",'Formated Data'!$Q1149="West","William")</f>
        <v>William</v>
      </c>
    </row>
    <row r="1150" spans="1:31" ht="15.75" customHeight="1" x14ac:dyDescent="0.45">
      <c r="A1150" s="5">
        <v>3221</v>
      </c>
      <c r="B1150" s="5">
        <f>IF(COUNTIF($A$2:A1150, A1150) = 1, 1, 0)</f>
        <v>1</v>
      </c>
      <c r="C1150" s="5" t="s">
        <v>1625</v>
      </c>
      <c r="D1150" s="5" t="s">
        <v>10</v>
      </c>
      <c r="E1150" s="6">
        <v>0.03</v>
      </c>
      <c r="F1150" s="6" t="str">
        <f>IF(Table_1[[#This Row],[Discount]] &gt; 0, "After Discount", " No Discount")</f>
        <v>After Discount</v>
      </c>
      <c r="G1150" s="6">
        <v>6.68</v>
      </c>
      <c r="H1150" s="6">
        <v>1.5</v>
      </c>
      <c r="I1150" s="5" t="s">
        <v>9</v>
      </c>
      <c r="J1150" s="5" t="s">
        <v>39</v>
      </c>
      <c r="K1150" s="5" t="s">
        <v>24</v>
      </c>
      <c r="L1150" s="5" t="s">
        <v>79</v>
      </c>
      <c r="M1150" s="5" t="s">
        <v>37</v>
      </c>
      <c r="N1150" s="5" t="s">
        <v>1624</v>
      </c>
      <c r="O1150" s="6">
        <v>0.48</v>
      </c>
      <c r="P1150" s="5" t="s">
        <v>3</v>
      </c>
      <c r="Q1150" s="5" t="s">
        <v>21</v>
      </c>
      <c r="R1150" s="5" t="s">
        <v>75</v>
      </c>
      <c r="S1150" s="5" t="s">
        <v>1623</v>
      </c>
      <c r="T1150" s="5">
        <v>33322</v>
      </c>
      <c r="U1150" s="8">
        <v>42106</v>
      </c>
      <c r="V1150" s="29" t="str">
        <f>TEXT(Table_1[[#This Row],[Order Date]], "DDD")</f>
        <v>Sun</v>
      </c>
      <c r="W1150" s="8">
        <v>42107</v>
      </c>
      <c r="X1150" s="7">
        <f>Table_1[[#This Row],[Ship Date]]-Table_1[[#This Row],[Order Date]]</f>
        <v>1</v>
      </c>
      <c r="Y1150" s="15">
        <v>-577.30399999999997</v>
      </c>
      <c r="Z1150" s="5">
        <v>7</v>
      </c>
      <c r="AA1150" s="15">
        <v>48.32</v>
      </c>
      <c r="AB1150" s="5">
        <v>90815</v>
      </c>
      <c r="AC1150" s="5">
        <f>IF(COUNTIF($AB$2:AB1150, AB1150) = 1, 1, 0)</f>
        <v>1</v>
      </c>
      <c r="AD1150" s="15">
        <f>'Formated Data'!$G1150-'Formated Data'!$E1150</f>
        <v>6.6499999999999995</v>
      </c>
      <c r="AE1150" s="5" t="str" cm="1">
        <f t="array" ref="AE1150">_xlfn.IFS('Formated Data'!$Q1150="Central","Chris",'Formated Data'!$Q1150="East","Erin",'Formated Data'!$Q1150="South","Sam",'Formated Data'!$Q1150="West","William")</f>
        <v>Sam</v>
      </c>
    </row>
    <row r="1151" spans="1:31" ht="15.75" customHeight="1" x14ac:dyDescent="0.45">
      <c r="A1151" s="5">
        <v>171</v>
      </c>
      <c r="B1151" s="5">
        <f>IF(COUNTIF($A$2:A1151, A1151) = 1, 1, 0)</f>
        <v>1</v>
      </c>
      <c r="C1151" s="5" t="s">
        <v>1622</v>
      </c>
      <c r="D1151" s="5" t="s">
        <v>123</v>
      </c>
      <c r="E1151" s="6">
        <v>0.05</v>
      </c>
      <c r="F1151" s="6" t="str">
        <f>IF(Table_1[[#This Row],[Discount]] &gt; 0, "After Discount", " No Discount")</f>
        <v>After Discount</v>
      </c>
      <c r="G1151" s="6">
        <v>1.88</v>
      </c>
      <c r="H1151" s="6">
        <v>1.49</v>
      </c>
      <c r="I1151" s="5" t="s">
        <v>9</v>
      </c>
      <c r="J1151" s="5" t="s">
        <v>39</v>
      </c>
      <c r="K1151" s="5" t="s">
        <v>24</v>
      </c>
      <c r="L1151" s="5" t="s">
        <v>106</v>
      </c>
      <c r="M1151" s="5" t="s">
        <v>5</v>
      </c>
      <c r="N1151" s="5" t="s">
        <v>1621</v>
      </c>
      <c r="O1151" s="6">
        <v>0.37</v>
      </c>
      <c r="P1151" s="5" t="s">
        <v>3</v>
      </c>
      <c r="Q1151" s="5" t="s">
        <v>2</v>
      </c>
      <c r="R1151" s="5" t="s">
        <v>236</v>
      </c>
      <c r="S1151" s="5" t="s">
        <v>1620</v>
      </c>
      <c r="T1151" s="5">
        <v>7024</v>
      </c>
      <c r="U1151" s="8">
        <v>42107</v>
      </c>
      <c r="V1151" s="29" t="str">
        <f>TEXT(Table_1[[#This Row],[Order Date]], "DDD")</f>
        <v>Mon</v>
      </c>
      <c r="W1151" s="8">
        <v>42109</v>
      </c>
      <c r="X1151" s="7">
        <f>Table_1[[#This Row],[Ship Date]]-Table_1[[#This Row],[Order Date]]</f>
        <v>2</v>
      </c>
      <c r="Y1151" s="15">
        <v>-2.9095</v>
      </c>
      <c r="Z1151" s="5">
        <v>1</v>
      </c>
      <c r="AA1151" s="15">
        <v>3.42</v>
      </c>
      <c r="AB1151" s="5">
        <v>87464</v>
      </c>
      <c r="AC1151" s="5">
        <f>IF(COUNTIF($AB$2:AB1151, AB1151) = 1, 1, 0)</f>
        <v>1</v>
      </c>
      <c r="AD1151" s="15">
        <f>'Formated Data'!$G1151-'Formated Data'!$E1151</f>
        <v>1.8299999999999998</v>
      </c>
      <c r="AE1151" s="5" t="str" cm="1">
        <f t="array" ref="AE1151">_xlfn.IFS('Formated Data'!$Q1151="Central","Chris",'Formated Data'!$Q1151="East","Erin",'Formated Data'!$Q1151="South","Sam",'Formated Data'!$Q1151="West","William")</f>
        <v>Erin</v>
      </c>
    </row>
    <row r="1152" spans="1:31" ht="15.75" customHeight="1" x14ac:dyDescent="0.45">
      <c r="A1152" s="5">
        <v>1561</v>
      </c>
      <c r="B1152" s="5">
        <f>IF(COUNTIF($A$2:A1152, A1152) = 1, 1, 0)</f>
        <v>0</v>
      </c>
      <c r="C1152" s="5" t="s">
        <v>1619</v>
      </c>
      <c r="D1152" s="5" t="s">
        <v>123</v>
      </c>
      <c r="E1152" s="6">
        <v>0.05</v>
      </c>
      <c r="F1152" s="6" t="str">
        <f>IF(Table_1[[#This Row],[Discount]] &gt; 0, "After Discount", " No Discount")</f>
        <v>After Discount</v>
      </c>
      <c r="G1152" s="6">
        <v>12.2</v>
      </c>
      <c r="H1152" s="6">
        <v>6.02</v>
      </c>
      <c r="I1152" s="5" t="s">
        <v>9</v>
      </c>
      <c r="J1152" s="5" t="s">
        <v>39</v>
      </c>
      <c r="K1152" s="5" t="s">
        <v>29</v>
      </c>
      <c r="L1152" s="5" t="s">
        <v>28</v>
      </c>
      <c r="M1152" s="5" t="s">
        <v>50</v>
      </c>
      <c r="N1152" s="5" t="s">
        <v>1576</v>
      </c>
      <c r="O1152" s="6">
        <v>0.43</v>
      </c>
      <c r="P1152" s="5" t="s">
        <v>3</v>
      </c>
      <c r="Q1152" s="5" t="s">
        <v>70</v>
      </c>
      <c r="R1152" s="5" t="s">
        <v>69</v>
      </c>
      <c r="S1152" s="5" t="s">
        <v>1618</v>
      </c>
      <c r="T1152" s="5">
        <v>76063</v>
      </c>
      <c r="U1152" s="8">
        <v>42107</v>
      </c>
      <c r="V1152" s="29" t="str">
        <f>TEXT(Table_1[[#This Row],[Order Date]], "DDD")</f>
        <v>Mon</v>
      </c>
      <c r="W1152" s="8">
        <v>42108</v>
      </c>
      <c r="X1152" s="7">
        <f>Table_1[[#This Row],[Ship Date]]-Table_1[[#This Row],[Order Date]]</f>
        <v>1</v>
      </c>
      <c r="Y1152" s="15">
        <v>-6.6420000000000003</v>
      </c>
      <c r="Z1152" s="5">
        <v>5</v>
      </c>
      <c r="AA1152" s="15">
        <v>63.93</v>
      </c>
      <c r="AB1152" s="5">
        <v>88094</v>
      </c>
      <c r="AC1152" s="5">
        <f>IF(COUNTIF($AB$2:AB1152, AB1152) = 1, 1, 0)</f>
        <v>1</v>
      </c>
      <c r="AD1152" s="15">
        <f>'Formated Data'!$G1152-'Formated Data'!$E1152</f>
        <v>12.149999999999999</v>
      </c>
      <c r="AE1152" s="5" t="str" cm="1">
        <f t="array" ref="AE1152">_xlfn.IFS('Formated Data'!$Q1152="Central","Chris",'Formated Data'!$Q1152="East","Erin",'Formated Data'!$Q1152="South","Sam",'Formated Data'!$Q1152="West","William")</f>
        <v>Chris</v>
      </c>
    </row>
    <row r="1153" spans="1:31" ht="15.75" customHeight="1" x14ac:dyDescent="0.45">
      <c r="A1153" s="5">
        <v>2738</v>
      </c>
      <c r="B1153" s="5">
        <f>IF(COUNTIF($A$2:A1153, A1153) = 1, 1, 0)</f>
        <v>1</v>
      </c>
      <c r="C1153" s="5" t="s">
        <v>1617</v>
      </c>
      <c r="D1153" s="5" t="s">
        <v>123</v>
      </c>
      <c r="E1153" s="6">
        <v>0.02</v>
      </c>
      <c r="F1153" s="6" t="str">
        <f>IF(Table_1[[#This Row],[Discount]] &gt; 0, "After Discount", " No Discount")</f>
        <v>After Discount</v>
      </c>
      <c r="G1153" s="6">
        <v>33.979999999999997</v>
      </c>
      <c r="H1153" s="6">
        <v>1.99</v>
      </c>
      <c r="I1153" s="5" t="s">
        <v>9</v>
      </c>
      <c r="J1153" s="5" t="s">
        <v>51</v>
      </c>
      <c r="K1153" s="5" t="s">
        <v>7</v>
      </c>
      <c r="L1153" s="5" t="s">
        <v>15</v>
      </c>
      <c r="M1153" s="5" t="s">
        <v>50</v>
      </c>
      <c r="N1153" s="5" t="s">
        <v>1616</v>
      </c>
      <c r="O1153" s="6">
        <v>0.45</v>
      </c>
      <c r="P1153" s="5" t="s">
        <v>3</v>
      </c>
      <c r="Q1153" s="5" t="s">
        <v>2</v>
      </c>
      <c r="R1153" s="5" t="s">
        <v>638</v>
      </c>
      <c r="S1153" s="5" t="s">
        <v>1396</v>
      </c>
      <c r="T1153" s="5">
        <v>5403</v>
      </c>
      <c r="U1153" s="8">
        <v>42107</v>
      </c>
      <c r="V1153" s="29" t="str">
        <f>TEXT(Table_1[[#This Row],[Order Date]], "DDD")</f>
        <v>Mon</v>
      </c>
      <c r="W1153" s="8">
        <v>42109</v>
      </c>
      <c r="X1153" s="7">
        <f>Table_1[[#This Row],[Ship Date]]-Table_1[[#This Row],[Order Date]]</f>
        <v>2</v>
      </c>
      <c r="Y1153" s="15">
        <v>164.06129999999999</v>
      </c>
      <c r="Z1153" s="5">
        <v>7</v>
      </c>
      <c r="AA1153" s="15">
        <v>237.77</v>
      </c>
      <c r="AB1153" s="5">
        <v>89017</v>
      </c>
      <c r="AC1153" s="5">
        <f>IF(COUNTIF($AB$2:AB1153, AB1153) = 1, 1, 0)</f>
        <v>1</v>
      </c>
      <c r="AD1153" s="15">
        <f>'Formated Data'!$G1153-'Formated Data'!$E1153</f>
        <v>33.959999999999994</v>
      </c>
      <c r="AE1153" s="5" t="str" cm="1">
        <f t="array" ref="AE1153">_xlfn.IFS('Formated Data'!$Q1153="Central","Chris",'Formated Data'!$Q1153="East","Erin",'Formated Data'!$Q1153="South","Sam",'Formated Data'!$Q1153="West","William")</f>
        <v>Erin</v>
      </c>
    </row>
    <row r="1154" spans="1:31" ht="15.75" customHeight="1" x14ac:dyDescent="0.45">
      <c r="A1154" s="5">
        <v>3169</v>
      </c>
      <c r="B1154" s="5">
        <f>IF(COUNTIF($A$2:A1154, A1154) = 1, 1, 0)</f>
        <v>1</v>
      </c>
      <c r="C1154" s="5" t="s">
        <v>1615</v>
      </c>
      <c r="D1154" s="5" t="s">
        <v>123</v>
      </c>
      <c r="E1154" s="6">
        <v>0.08</v>
      </c>
      <c r="F1154" s="6" t="str">
        <f>IF(Table_1[[#This Row],[Discount]] &gt; 0, "After Discount", " No Discount")</f>
        <v>After Discount</v>
      </c>
      <c r="G1154" s="6">
        <v>7.28</v>
      </c>
      <c r="H1154" s="6">
        <v>11.15</v>
      </c>
      <c r="I1154" s="5" t="s">
        <v>17</v>
      </c>
      <c r="J1154" s="5" t="s">
        <v>51</v>
      </c>
      <c r="K1154" s="5" t="s">
        <v>24</v>
      </c>
      <c r="L1154" s="5" t="s">
        <v>38</v>
      </c>
      <c r="M1154" s="5" t="s">
        <v>5</v>
      </c>
      <c r="N1154" s="5" t="s">
        <v>1614</v>
      </c>
      <c r="O1154" s="6">
        <v>0.37</v>
      </c>
      <c r="P1154" s="5" t="s">
        <v>3</v>
      </c>
      <c r="Q1154" s="5" t="s">
        <v>21</v>
      </c>
      <c r="R1154" s="5" t="s">
        <v>75</v>
      </c>
      <c r="S1154" s="5" t="s">
        <v>1613</v>
      </c>
      <c r="T1154" s="5">
        <v>32127</v>
      </c>
      <c r="U1154" s="8">
        <v>42107</v>
      </c>
      <c r="V1154" s="29" t="str">
        <f>TEXT(Table_1[[#This Row],[Order Date]], "DDD")</f>
        <v>Mon</v>
      </c>
      <c r="W1154" s="8">
        <v>42108</v>
      </c>
      <c r="X1154" s="7">
        <f>Table_1[[#This Row],[Ship Date]]-Table_1[[#This Row],[Order Date]]</f>
        <v>1</v>
      </c>
      <c r="Y1154" s="15">
        <v>-44.414999999999999</v>
      </c>
      <c r="Z1154" s="5">
        <v>1</v>
      </c>
      <c r="AA1154" s="15">
        <v>14.66</v>
      </c>
      <c r="AB1154" s="5">
        <v>86490</v>
      </c>
      <c r="AC1154" s="5">
        <f>IF(COUNTIF($AB$2:AB1154, AB1154) = 1, 1, 0)</f>
        <v>1</v>
      </c>
      <c r="AD1154" s="15">
        <f>'Formated Data'!$G1154-'Formated Data'!$E1154</f>
        <v>7.2</v>
      </c>
      <c r="AE1154" s="5" t="str" cm="1">
        <f t="array" ref="AE1154">_xlfn.IFS('Formated Data'!$Q1154="Central","Chris",'Formated Data'!$Q1154="East","Erin",'Formated Data'!$Q1154="South","Sam",'Formated Data'!$Q1154="West","William")</f>
        <v>Sam</v>
      </c>
    </row>
    <row r="1155" spans="1:31" ht="15.75" customHeight="1" x14ac:dyDescent="0.45">
      <c r="A1155" s="5">
        <v>2973</v>
      </c>
      <c r="B1155" s="5">
        <f>IF(COUNTIF($A$2:A1155, A1155) = 1, 1, 0)</f>
        <v>1</v>
      </c>
      <c r="C1155" s="5" t="s">
        <v>1021</v>
      </c>
      <c r="D1155" s="5" t="s">
        <v>56</v>
      </c>
      <c r="E1155" s="6">
        <v>0.01</v>
      </c>
      <c r="F1155" s="6" t="str">
        <f>IF(Table_1[[#This Row],[Discount]] &gt; 0, "After Discount", " No Discount")</f>
        <v>After Discount</v>
      </c>
      <c r="G1155" s="6">
        <v>30.97</v>
      </c>
      <c r="H1155" s="6">
        <v>4</v>
      </c>
      <c r="I1155" s="5" t="s">
        <v>9</v>
      </c>
      <c r="J1155" s="5" t="s">
        <v>16</v>
      </c>
      <c r="K1155" s="5" t="s">
        <v>7</v>
      </c>
      <c r="L1155" s="5" t="s">
        <v>15</v>
      </c>
      <c r="M1155" s="5" t="s">
        <v>5</v>
      </c>
      <c r="N1155" s="5" t="s">
        <v>1327</v>
      </c>
      <c r="O1155" s="6">
        <v>0.74</v>
      </c>
      <c r="P1155" s="5" t="s">
        <v>3</v>
      </c>
      <c r="Q1155" s="5" t="s">
        <v>70</v>
      </c>
      <c r="R1155" s="5" t="s">
        <v>147</v>
      </c>
      <c r="S1155" s="5" t="s">
        <v>1019</v>
      </c>
      <c r="T1155" s="5">
        <v>53151</v>
      </c>
      <c r="U1155" s="8">
        <v>42107</v>
      </c>
      <c r="V1155" s="29" t="str">
        <f>TEXT(Table_1[[#This Row],[Order Date]], "DDD")</f>
        <v>Mon</v>
      </c>
      <c r="W1155" s="8">
        <v>42109</v>
      </c>
      <c r="X1155" s="7">
        <f>Table_1[[#This Row],[Ship Date]]-Table_1[[#This Row],[Order Date]]</f>
        <v>2</v>
      </c>
      <c r="Y1155" s="15">
        <v>17.102799999999998</v>
      </c>
      <c r="Z1155" s="5">
        <v>17</v>
      </c>
      <c r="AA1155" s="15">
        <v>523.05999999999995</v>
      </c>
      <c r="AB1155" s="5">
        <v>87186</v>
      </c>
      <c r="AC1155" s="5">
        <f>IF(COUNTIF($AB$2:AB1155, AB1155) = 1, 1, 0)</f>
        <v>1</v>
      </c>
      <c r="AD1155" s="15">
        <f>'Formated Data'!$G1155-'Formated Data'!$E1155</f>
        <v>30.959999999999997</v>
      </c>
      <c r="AE1155" s="5" t="str" cm="1">
        <f t="array" ref="AE1155">_xlfn.IFS('Formated Data'!$Q1155="Central","Chris",'Formated Data'!$Q1155="East","Erin",'Formated Data'!$Q1155="South","Sam",'Formated Data'!$Q1155="West","William")</f>
        <v>Chris</v>
      </c>
    </row>
    <row r="1156" spans="1:31" ht="15.75" customHeight="1" x14ac:dyDescent="0.45">
      <c r="A1156" s="5">
        <v>2973</v>
      </c>
      <c r="B1156" s="5">
        <f>IF(COUNTIF($A$2:A1156, A1156) = 1, 1, 0)</f>
        <v>0</v>
      </c>
      <c r="C1156" s="5" t="s">
        <v>1021</v>
      </c>
      <c r="D1156" s="5" t="s">
        <v>56</v>
      </c>
      <c r="E1156" s="6">
        <v>0.08</v>
      </c>
      <c r="F1156" s="6" t="str">
        <f>IF(Table_1[[#This Row],[Discount]] &gt; 0, "After Discount", " No Discount")</f>
        <v>After Discount</v>
      </c>
      <c r="G1156" s="6">
        <v>125.99</v>
      </c>
      <c r="H1156" s="6">
        <v>7.69</v>
      </c>
      <c r="I1156" s="5" t="s">
        <v>9</v>
      </c>
      <c r="J1156" s="5" t="s">
        <v>16</v>
      </c>
      <c r="K1156" s="5" t="s">
        <v>7</v>
      </c>
      <c r="L1156" s="5" t="s">
        <v>6</v>
      </c>
      <c r="M1156" s="5" t="s">
        <v>5</v>
      </c>
      <c r="N1156" s="5" t="s">
        <v>688</v>
      </c>
      <c r="O1156" s="6">
        <v>0.57999999999999996</v>
      </c>
      <c r="P1156" s="5" t="s">
        <v>3</v>
      </c>
      <c r="Q1156" s="5" t="s">
        <v>70</v>
      </c>
      <c r="R1156" s="5" t="s">
        <v>147</v>
      </c>
      <c r="S1156" s="5" t="s">
        <v>1019</v>
      </c>
      <c r="T1156" s="5">
        <v>53151</v>
      </c>
      <c r="U1156" s="8">
        <v>42107</v>
      </c>
      <c r="V1156" s="29" t="str">
        <f>TEXT(Table_1[[#This Row],[Order Date]], "DDD")</f>
        <v>Mon</v>
      </c>
      <c r="W1156" s="8">
        <v>42109</v>
      </c>
      <c r="X1156" s="7">
        <f>Table_1[[#This Row],[Ship Date]]-Table_1[[#This Row],[Order Date]]</f>
        <v>2</v>
      </c>
      <c r="Y1156" s="15">
        <v>1269.3819599999999</v>
      </c>
      <c r="Z1156" s="5">
        <v>23</v>
      </c>
      <c r="AA1156" s="15">
        <v>2424.6799999999998</v>
      </c>
      <c r="AB1156" s="5">
        <v>87186</v>
      </c>
      <c r="AC1156" s="5">
        <f>IF(COUNTIF($AB$2:AB1156, AB1156) = 1, 1, 0)</f>
        <v>0</v>
      </c>
      <c r="AD1156" s="15">
        <f>'Formated Data'!$G1156-'Formated Data'!$E1156</f>
        <v>125.91</v>
      </c>
      <c r="AE1156" s="5" t="str" cm="1">
        <f t="array" ref="AE1156">_xlfn.IFS('Formated Data'!$Q1156="Central","Chris",'Formated Data'!$Q1156="East","Erin",'Formated Data'!$Q1156="South","Sam",'Formated Data'!$Q1156="West","William")</f>
        <v>Chris</v>
      </c>
    </row>
    <row r="1157" spans="1:31" ht="15.75" customHeight="1" x14ac:dyDescent="0.45">
      <c r="A1157" s="5">
        <v>2250</v>
      </c>
      <c r="B1157" s="5">
        <f>IF(COUNTIF($A$2:A1157, A1157) = 1, 1, 0)</f>
        <v>1</v>
      </c>
      <c r="C1157" s="5" t="s">
        <v>1612</v>
      </c>
      <c r="D1157" s="5" t="s">
        <v>30</v>
      </c>
      <c r="E1157" s="6">
        <v>0</v>
      </c>
      <c r="F1157" s="6" t="str">
        <f>IF(Table_1[[#This Row],[Discount]] &gt; 0, "After Discount", " No Discount")</f>
        <v xml:space="preserve"> No Discount</v>
      </c>
      <c r="G1157" s="6">
        <v>2.08</v>
      </c>
      <c r="H1157" s="6">
        <v>5.33</v>
      </c>
      <c r="I1157" s="5" t="s">
        <v>9</v>
      </c>
      <c r="J1157" s="5" t="s">
        <v>16</v>
      </c>
      <c r="K1157" s="5" t="s">
        <v>29</v>
      </c>
      <c r="L1157" s="5" t="s">
        <v>28</v>
      </c>
      <c r="M1157" s="5" t="s">
        <v>5</v>
      </c>
      <c r="N1157" s="5" t="s">
        <v>1611</v>
      </c>
      <c r="O1157" s="6">
        <v>0.43</v>
      </c>
      <c r="P1157" s="5" t="s">
        <v>3</v>
      </c>
      <c r="Q1157" s="5" t="s">
        <v>2</v>
      </c>
      <c r="R1157" s="5" t="s">
        <v>247</v>
      </c>
      <c r="S1157" s="5" t="s">
        <v>1610</v>
      </c>
      <c r="T1157" s="5">
        <v>16801</v>
      </c>
      <c r="U1157" s="8">
        <v>42107</v>
      </c>
      <c r="V1157" s="29" t="str">
        <f>TEXT(Table_1[[#This Row],[Order Date]], "DDD")</f>
        <v>Mon</v>
      </c>
      <c r="W1157" s="8">
        <v>42114</v>
      </c>
      <c r="X1157" s="7">
        <f>Table_1[[#This Row],[Ship Date]]-Table_1[[#This Row],[Order Date]]</f>
        <v>7</v>
      </c>
      <c r="Y1157" s="15">
        <v>-192.5532</v>
      </c>
      <c r="Z1157" s="5">
        <v>22</v>
      </c>
      <c r="AA1157" s="15">
        <v>51.41</v>
      </c>
      <c r="AB1157" s="5">
        <v>86699</v>
      </c>
      <c r="AC1157" s="5">
        <f>IF(COUNTIF($AB$2:AB1157, AB1157) = 1, 1, 0)</f>
        <v>1</v>
      </c>
      <c r="AD1157" s="15">
        <f>'Formated Data'!$G1157-'Formated Data'!$E1157</f>
        <v>2.08</v>
      </c>
      <c r="AE1157" s="5" t="str" cm="1">
        <f t="array" ref="AE1157">_xlfn.IFS('Formated Data'!$Q1157="Central","Chris",'Formated Data'!$Q1157="East","Erin",'Formated Data'!$Q1157="South","Sam",'Formated Data'!$Q1157="West","William")</f>
        <v>Erin</v>
      </c>
    </row>
    <row r="1158" spans="1:31" ht="15.75" customHeight="1" x14ac:dyDescent="0.45">
      <c r="A1158" s="5">
        <v>940</v>
      </c>
      <c r="B1158" s="5">
        <f>IF(COUNTIF($A$2:A1158, A1158) = 1, 1, 0)</f>
        <v>1</v>
      </c>
      <c r="C1158" s="5" t="s">
        <v>1609</v>
      </c>
      <c r="D1158" s="5" t="s">
        <v>30</v>
      </c>
      <c r="E1158" s="6">
        <v>0.09</v>
      </c>
      <c r="F1158" s="6" t="str">
        <f>IF(Table_1[[#This Row],[Discount]] &gt; 0, "After Discount", " No Discount")</f>
        <v>After Discount</v>
      </c>
      <c r="G1158" s="6">
        <v>100.98</v>
      </c>
      <c r="H1158" s="6">
        <v>35.840000000000003</v>
      </c>
      <c r="I1158" s="5" t="s">
        <v>119</v>
      </c>
      <c r="J1158" s="5" t="s">
        <v>16</v>
      </c>
      <c r="K1158" s="5" t="s">
        <v>29</v>
      </c>
      <c r="L1158" s="5" t="s">
        <v>130</v>
      </c>
      <c r="M1158" s="5" t="s">
        <v>117</v>
      </c>
      <c r="N1158" s="5" t="s">
        <v>129</v>
      </c>
      <c r="O1158" s="6">
        <v>0.62</v>
      </c>
      <c r="P1158" s="5" t="s">
        <v>3</v>
      </c>
      <c r="Q1158" s="5" t="s">
        <v>2</v>
      </c>
      <c r="R1158" s="5" t="s">
        <v>109</v>
      </c>
      <c r="S1158" s="5" t="s">
        <v>1608</v>
      </c>
      <c r="T1158" s="5">
        <v>6776</v>
      </c>
      <c r="U1158" s="8">
        <v>42108</v>
      </c>
      <c r="V1158" s="29" t="str">
        <f>TEXT(Table_1[[#This Row],[Order Date]], "DDD")</f>
        <v>Tue</v>
      </c>
      <c r="W1158" s="8">
        <v>42113</v>
      </c>
      <c r="X1158" s="7">
        <f>Table_1[[#This Row],[Ship Date]]-Table_1[[#This Row],[Order Date]]</f>
        <v>5</v>
      </c>
      <c r="Y1158" s="15">
        <v>-193.58</v>
      </c>
      <c r="Z1158" s="5">
        <v>4</v>
      </c>
      <c r="AA1158" s="15">
        <v>396.19</v>
      </c>
      <c r="AB1158" s="5">
        <v>90844</v>
      </c>
      <c r="AC1158" s="5">
        <f>IF(COUNTIF($AB$2:AB1158, AB1158) = 1, 1, 0)</f>
        <v>1</v>
      </c>
      <c r="AD1158" s="15">
        <f>'Formated Data'!$G1158-'Formated Data'!$E1158</f>
        <v>100.89</v>
      </c>
      <c r="AE1158" s="5" t="str" cm="1">
        <f t="array" ref="AE1158">_xlfn.IFS('Formated Data'!$Q1158="Central","Chris",'Formated Data'!$Q1158="East","Erin",'Formated Data'!$Q1158="South","Sam",'Formated Data'!$Q1158="West","William")</f>
        <v>Erin</v>
      </c>
    </row>
    <row r="1159" spans="1:31" ht="15.75" customHeight="1" x14ac:dyDescent="0.45">
      <c r="A1159" s="5">
        <v>329</v>
      </c>
      <c r="B1159" s="5">
        <f>IF(COUNTIF($A$2:A1159, A1159) = 1, 1, 0)</f>
        <v>1</v>
      </c>
      <c r="C1159" s="5" t="s">
        <v>1607</v>
      </c>
      <c r="D1159" s="5" t="s">
        <v>72</v>
      </c>
      <c r="E1159" s="6">
        <v>0.06</v>
      </c>
      <c r="F1159" s="6" t="str">
        <f>IF(Table_1[[#This Row],[Discount]] &gt; 0, "After Discount", " No Discount")</f>
        <v>After Discount</v>
      </c>
      <c r="G1159" s="6">
        <v>296.18</v>
      </c>
      <c r="H1159" s="6">
        <v>54.12</v>
      </c>
      <c r="I1159" s="5" t="s">
        <v>119</v>
      </c>
      <c r="J1159" s="5" t="s">
        <v>16</v>
      </c>
      <c r="K1159" s="5" t="s">
        <v>29</v>
      </c>
      <c r="L1159" s="5" t="s">
        <v>165</v>
      </c>
      <c r="M1159" s="5" t="s">
        <v>117</v>
      </c>
      <c r="N1159" s="5" t="s">
        <v>1302</v>
      </c>
      <c r="O1159" s="6">
        <v>0.76</v>
      </c>
      <c r="P1159" s="5" t="s">
        <v>3</v>
      </c>
      <c r="Q1159" s="5" t="s">
        <v>2</v>
      </c>
      <c r="R1159" s="5" t="s">
        <v>244</v>
      </c>
      <c r="S1159" s="5" t="s">
        <v>1038</v>
      </c>
      <c r="T1159" s="5">
        <v>4073</v>
      </c>
      <c r="U1159" s="8">
        <v>42108</v>
      </c>
      <c r="V1159" s="29" t="str">
        <f>TEXT(Table_1[[#This Row],[Order Date]], "DDD")</f>
        <v>Tue</v>
      </c>
      <c r="W1159" s="8">
        <v>42109</v>
      </c>
      <c r="X1159" s="7">
        <f>Table_1[[#This Row],[Ship Date]]-Table_1[[#This Row],[Order Date]]</f>
        <v>1</v>
      </c>
      <c r="Y1159" s="15">
        <v>-715.77820599999995</v>
      </c>
      <c r="Z1159" s="5">
        <v>5</v>
      </c>
      <c r="AA1159" s="15">
        <v>1170.21</v>
      </c>
      <c r="AB1159" s="5">
        <v>89726</v>
      </c>
      <c r="AC1159" s="5">
        <f>IF(COUNTIF($AB$2:AB1159, AB1159) = 1, 1, 0)</f>
        <v>1</v>
      </c>
      <c r="AD1159" s="15">
        <f>'Formated Data'!$G1159-'Formated Data'!$E1159</f>
        <v>296.12</v>
      </c>
      <c r="AE1159" s="5" t="str" cm="1">
        <f t="array" ref="AE1159">_xlfn.IFS('Formated Data'!$Q1159="Central","Chris",'Formated Data'!$Q1159="East","Erin",'Formated Data'!$Q1159="South","Sam",'Formated Data'!$Q1159="West","William")</f>
        <v>Erin</v>
      </c>
    </row>
    <row r="1160" spans="1:31" ht="15.75" customHeight="1" x14ac:dyDescent="0.45">
      <c r="A1160" s="5">
        <v>331</v>
      </c>
      <c r="B1160" s="5">
        <f>IF(COUNTIF($A$2:A1160, A1160) = 1, 1, 0)</f>
        <v>1</v>
      </c>
      <c r="C1160" s="5" t="s">
        <v>1606</v>
      </c>
      <c r="D1160" s="5" t="s">
        <v>72</v>
      </c>
      <c r="E1160" s="6">
        <v>0.01</v>
      </c>
      <c r="F1160" s="6" t="str">
        <f>IF(Table_1[[#This Row],[Discount]] &gt; 0, "After Discount", " No Discount")</f>
        <v>After Discount</v>
      </c>
      <c r="G1160" s="6">
        <v>29.1</v>
      </c>
      <c r="H1160" s="6">
        <v>4</v>
      </c>
      <c r="I1160" s="5" t="s">
        <v>17</v>
      </c>
      <c r="J1160" s="5" t="s">
        <v>16</v>
      </c>
      <c r="K1160" s="5" t="s">
        <v>7</v>
      </c>
      <c r="L1160" s="5" t="s">
        <v>15</v>
      </c>
      <c r="M1160" s="5" t="s">
        <v>5</v>
      </c>
      <c r="N1160" s="5" t="s">
        <v>1605</v>
      </c>
      <c r="O1160" s="6">
        <v>0.78</v>
      </c>
      <c r="P1160" s="5" t="s">
        <v>3</v>
      </c>
      <c r="Q1160" s="5" t="s">
        <v>2</v>
      </c>
      <c r="R1160" s="5" t="s">
        <v>142</v>
      </c>
      <c r="S1160" s="5" t="s">
        <v>1604</v>
      </c>
      <c r="T1160" s="5">
        <v>3045</v>
      </c>
      <c r="U1160" s="8">
        <v>42108</v>
      </c>
      <c r="V1160" s="29" t="str">
        <f>TEXT(Table_1[[#This Row],[Order Date]], "DDD")</f>
        <v>Tue</v>
      </c>
      <c r="W1160" s="8">
        <v>42110</v>
      </c>
      <c r="X1160" s="7">
        <f>Table_1[[#This Row],[Ship Date]]-Table_1[[#This Row],[Order Date]]</f>
        <v>2</v>
      </c>
      <c r="Y1160" s="15">
        <v>-22.82</v>
      </c>
      <c r="Z1160" s="5">
        <v>8</v>
      </c>
      <c r="AA1160" s="15">
        <v>243.32</v>
      </c>
      <c r="AB1160" s="5">
        <v>89726</v>
      </c>
      <c r="AC1160" s="5">
        <f>IF(COUNTIF($AB$2:AB1160, AB1160) = 1, 1, 0)</f>
        <v>0</v>
      </c>
      <c r="AD1160" s="15">
        <f>'Formated Data'!$G1160-'Formated Data'!$E1160</f>
        <v>29.09</v>
      </c>
      <c r="AE1160" s="5" t="str" cm="1">
        <f t="array" ref="AE1160">_xlfn.IFS('Formated Data'!$Q1160="Central","Chris",'Formated Data'!$Q1160="East","Erin",'Formated Data'!$Q1160="South","Sam",'Formated Data'!$Q1160="West","William")</f>
        <v>Erin</v>
      </c>
    </row>
    <row r="1161" spans="1:31" ht="15.75" customHeight="1" x14ac:dyDescent="0.45">
      <c r="A1161" s="5">
        <v>1559</v>
      </c>
      <c r="B1161" s="5">
        <f>IF(COUNTIF($A$2:A1161, A1161) = 1, 1, 0)</f>
        <v>1</v>
      </c>
      <c r="C1161" s="5" t="s">
        <v>1603</v>
      </c>
      <c r="D1161" s="5" t="s">
        <v>123</v>
      </c>
      <c r="E1161" s="6">
        <v>0.1</v>
      </c>
      <c r="F1161" s="6" t="str">
        <f>IF(Table_1[[#This Row],[Discount]] &gt; 0, "After Discount", " No Discount")</f>
        <v>After Discount</v>
      </c>
      <c r="G1161" s="6">
        <v>226.67</v>
      </c>
      <c r="H1161" s="6">
        <v>28.16</v>
      </c>
      <c r="I1161" s="5" t="s">
        <v>119</v>
      </c>
      <c r="J1161" s="5" t="s">
        <v>8</v>
      </c>
      <c r="K1161" s="5" t="s">
        <v>29</v>
      </c>
      <c r="L1161" s="5" t="s">
        <v>153</v>
      </c>
      <c r="M1161" s="5" t="s">
        <v>152</v>
      </c>
      <c r="N1161" s="5" t="s">
        <v>1602</v>
      </c>
      <c r="O1161" s="6">
        <v>0.59</v>
      </c>
      <c r="P1161" s="5" t="s">
        <v>3</v>
      </c>
      <c r="Q1161" s="5" t="s">
        <v>21</v>
      </c>
      <c r="R1161" s="5" t="s">
        <v>20</v>
      </c>
      <c r="S1161" s="5" t="s">
        <v>1454</v>
      </c>
      <c r="T1161" s="5">
        <v>24060</v>
      </c>
      <c r="U1161" s="8">
        <v>42109</v>
      </c>
      <c r="V1161" s="29" t="str">
        <f>TEXT(Table_1[[#This Row],[Order Date]], "DDD")</f>
        <v>Wed</v>
      </c>
      <c r="W1161" s="8">
        <v>42111</v>
      </c>
      <c r="X1161" s="7">
        <f>Table_1[[#This Row],[Ship Date]]-Table_1[[#This Row],[Order Date]]</f>
        <v>2</v>
      </c>
      <c r="Y1161" s="15">
        <v>-390.76799999999997</v>
      </c>
      <c r="Z1161" s="5">
        <v>5</v>
      </c>
      <c r="AA1161" s="15">
        <v>1088.26</v>
      </c>
      <c r="AB1161" s="5">
        <v>87424</v>
      </c>
      <c r="AC1161" s="5">
        <f>IF(COUNTIF($AB$2:AB1161, AB1161) = 1, 1, 0)</f>
        <v>1</v>
      </c>
      <c r="AD1161" s="15">
        <f>'Formated Data'!$G1161-'Formated Data'!$E1161</f>
        <v>226.57</v>
      </c>
      <c r="AE1161" s="5" t="str" cm="1">
        <f t="array" ref="AE1161">_xlfn.IFS('Formated Data'!$Q1161="Central","Chris",'Formated Data'!$Q1161="East","Erin",'Formated Data'!$Q1161="South","Sam",'Formated Data'!$Q1161="West","William")</f>
        <v>Sam</v>
      </c>
    </row>
    <row r="1162" spans="1:31" ht="15.75" customHeight="1" x14ac:dyDescent="0.45">
      <c r="A1162" s="5">
        <v>1632</v>
      </c>
      <c r="B1162" s="5">
        <f>IF(COUNTIF($A$2:A1162, A1162) = 1, 1, 0)</f>
        <v>0</v>
      </c>
      <c r="C1162" s="5" t="s">
        <v>1601</v>
      </c>
      <c r="D1162" s="5" t="s">
        <v>56</v>
      </c>
      <c r="E1162" s="6">
        <v>0.02</v>
      </c>
      <c r="F1162" s="6" t="str">
        <f>IF(Table_1[[#This Row],[Discount]] &gt; 0, "After Discount", " No Discount")</f>
        <v>After Discount</v>
      </c>
      <c r="G1162" s="6">
        <v>25.99</v>
      </c>
      <c r="H1162" s="6">
        <v>5.37</v>
      </c>
      <c r="I1162" s="5" t="s">
        <v>9</v>
      </c>
      <c r="J1162" s="5" t="s">
        <v>16</v>
      </c>
      <c r="K1162" s="5" t="s">
        <v>24</v>
      </c>
      <c r="L1162" s="5" t="s">
        <v>79</v>
      </c>
      <c r="M1162" s="5" t="s">
        <v>5</v>
      </c>
      <c r="N1162" s="5" t="s">
        <v>1600</v>
      </c>
      <c r="O1162" s="6">
        <v>0.56000000000000005</v>
      </c>
      <c r="P1162" s="5" t="s">
        <v>3</v>
      </c>
      <c r="Q1162" s="5" t="s">
        <v>21</v>
      </c>
      <c r="R1162" s="5" t="s">
        <v>189</v>
      </c>
      <c r="S1162" s="5" t="s">
        <v>1599</v>
      </c>
      <c r="T1162" s="5">
        <v>39401</v>
      </c>
      <c r="U1162" s="8">
        <v>42109</v>
      </c>
      <c r="V1162" s="29" t="str">
        <f>TEXT(Table_1[[#This Row],[Order Date]], "DDD")</f>
        <v>Wed</v>
      </c>
      <c r="W1162" s="8">
        <v>42111</v>
      </c>
      <c r="X1162" s="7">
        <f>Table_1[[#This Row],[Ship Date]]-Table_1[[#This Row],[Order Date]]</f>
        <v>2</v>
      </c>
      <c r="Y1162" s="15">
        <v>-88.158000000000001</v>
      </c>
      <c r="Z1162" s="5">
        <v>9</v>
      </c>
      <c r="AA1162" s="15">
        <v>243.24</v>
      </c>
      <c r="AB1162" s="5">
        <v>90533</v>
      </c>
      <c r="AC1162" s="5">
        <f>IF(COUNTIF($AB$2:AB1162, AB1162) = 1, 1, 0)</f>
        <v>1</v>
      </c>
      <c r="AD1162" s="15">
        <f>'Formated Data'!$G1162-'Formated Data'!$E1162</f>
        <v>25.97</v>
      </c>
      <c r="AE1162" s="5" t="str" cm="1">
        <f t="array" ref="AE1162">_xlfn.IFS('Formated Data'!$Q1162="Central","Chris",'Formated Data'!$Q1162="East","Erin",'Formated Data'!$Q1162="South","Sam",'Formated Data'!$Q1162="West","William")</f>
        <v>Sam</v>
      </c>
    </row>
    <row r="1163" spans="1:31" ht="15.75" customHeight="1" x14ac:dyDescent="0.45">
      <c r="A1163" s="5">
        <v>553</v>
      </c>
      <c r="B1163" s="5">
        <f>IF(COUNTIF($A$2:A1163, A1163) = 1, 1, 0)</f>
        <v>0</v>
      </c>
      <c r="C1163" s="5" t="s">
        <v>345</v>
      </c>
      <c r="D1163" s="5" t="s">
        <v>30</v>
      </c>
      <c r="E1163" s="6">
        <v>0.01</v>
      </c>
      <c r="F1163" s="6" t="str">
        <f>IF(Table_1[[#This Row],[Discount]] &gt; 0, "After Discount", " No Discount")</f>
        <v>After Discount</v>
      </c>
      <c r="G1163" s="6">
        <v>4.9800000000000004</v>
      </c>
      <c r="H1163" s="6">
        <v>7.44</v>
      </c>
      <c r="I1163" s="5" t="s">
        <v>9</v>
      </c>
      <c r="J1163" s="5" t="s">
        <v>39</v>
      </c>
      <c r="K1163" s="5" t="s">
        <v>24</v>
      </c>
      <c r="L1163" s="5" t="s">
        <v>38</v>
      </c>
      <c r="M1163" s="5" t="s">
        <v>5</v>
      </c>
      <c r="N1163" s="5" t="s">
        <v>320</v>
      </c>
      <c r="O1163" s="6">
        <v>0.36</v>
      </c>
      <c r="P1163" s="5" t="s">
        <v>3</v>
      </c>
      <c r="Q1163" s="5" t="s">
        <v>48</v>
      </c>
      <c r="R1163" s="5" t="s">
        <v>54</v>
      </c>
      <c r="S1163" s="5" t="s">
        <v>62</v>
      </c>
      <c r="T1163" s="5">
        <v>90008</v>
      </c>
      <c r="U1163" s="8">
        <v>42109</v>
      </c>
      <c r="V1163" s="29" t="str">
        <f>TEXT(Table_1[[#This Row],[Order Date]], "DDD")</f>
        <v>Wed</v>
      </c>
      <c r="W1163" s="8">
        <v>42118</v>
      </c>
      <c r="X1163" s="7">
        <f>Table_1[[#This Row],[Ship Date]]-Table_1[[#This Row],[Order Date]]</f>
        <v>9</v>
      </c>
      <c r="Y1163" s="15">
        <v>-179.59200000000001</v>
      </c>
      <c r="Z1163" s="5">
        <v>63</v>
      </c>
      <c r="AA1163" s="15">
        <v>330.21</v>
      </c>
      <c r="AB1163" s="5">
        <v>8165</v>
      </c>
      <c r="AC1163" s="5">
        <f>IF(COUNTIF($AB$2:AB1163, AB1163) = 1, 1, 0)</f>
        <v>1</v>
      </c>
      <c r="AD1163" s="15">
        <f>'Formated Data'!$G1163-'Formated Data'!$E1163</f>
        <v>4.9700000000000006</v>
      </c>
      <c r="AE1163" s="5" t="str" cm="1">
        <f t="array" ref="AE1163">_xlfn.IFS('Formated Data'!$Q1163="Central","Chris",'Formated Data'!$Q1163="East","Erin",'Formated Data'!$Q1163="South","Sam",'Formated Data'!$Q1163="West","William")</f>
        <v>William</v>
      </c>
    </row>
    <row r="1164" spans="1:31" ht="15.75" customHeight="1" x14ac:dyDescent="0.45">
      <c r="A1164" s="5">
        <v>555</v>
      </c>
      <c r="B1164" s="5">
        <f>IF(COUNTIF($A$2:A1164, A1164) = 1, 1, 0)</f>
        <v>0</v>
      </c>
      <c r="C1164" s="5" t="s">
        <v>344</v>
      </c>
      <c r="D1164" s="5" t="s">
        <v>30</v>
      </c>
      <c r="E1164" s="6">
        <v>0.01</v>
      </c>
      <c r="F1164" s="6" t="str">
        <f>IF(Table_1[[#This Row],[Discount]] &gt; 0, "After Discount", " No Discount")</f>
        <v>After Discount</v>
      </c>
      <c r="G1164" s="6">
        <v>4.9800000000000004</v>
      </c>
      <c r="H1164" s="6">
        <v>7.44</v>
      </c>
      <c r="I1164" s="5" t="s">
        <v>9</v>
      </c>
      <c r="J1164" s="5" t="s">
        <v>39</v>
      </c>
      <c r="K1164" s="5" t="s">
        <v>24</v>
      </c>
      <c r="L1164" s="5" t="s">
        <v>38</v>
      </c>
      <c r="M1164" s="5" t="s">
        <v>5</v>
      </c>
      <c r="N1164" s="5" t="s">
        <v>320</v>
      </c>
      <c r="O1164" s="6">
        <v>0.36</v>
      </c>
      <c r="P1164" s="5" t="s">
        <v>3</v>
      </c>
      <c r="Q1164" s="5" t="s">
        <v>48</v>
      </c>
      <c r="R1164" s="5" t="s">
        <v>65</v>
      </c>
      <c r="S1164" s="5" t="s">
        <v>343</v>
      </c>
      <c r="T1164" s="5">
        <v>84062</v>
      </c>
      <c r="U1164" s="8">
        <v>42109</v>
      </c>
      <c r="V1164" s="29" t="str">
        <f>TEXT(Table_1[[#This Row],[Order Date]], "DDD")</f>
        <v>Wed</v>
      </c>
      <c r="W1164" s="8">
        <v>42118</v>
      </c>
      <c r="X1164" s="7">
        <f>Table_1[[#This Row],[Ship Date]]-Table_1[[#This Row],[Order Date]]</f>
        <v>9</v>
      </c>
      <c r="Y1164" s="15">
        <v>-161.6328</v>
      </c>
      <c r="Z1164" s="5">
        <v>16</v>
      </c>
      <c r="AA1164" s="15">
        <v>83.86</v>
      </c>
      <c r="AB1164" s="5">
        <v>86191</v>
      </c>
      <c r="AC1164" s="5">
        <f>IF(COUNTIF($AB$2:AB1164, AB1164) = 1, 1, 0)</f>
        <v>1</v>
      </c>
      <c r="AD1164" s="15">
        <f>'Formated Data'!$G1164-'Formated Data'!$E1164</f>
        <v>4.9700000000000006</v>
      </c>
      <c r="AE1164" s="5" t="str" cm="1">
        <f t="array" ref="AE1164">_xlfn.IFS('Formated Data'!$Q1164="Central","Chris",'Formated Data'!$Q1164="East","Erin",'Formated Data'!$Q1164="South","Sam",'Formated Data'!$Q1164="West","William")</f>
        <v>William</v>
      </c>
    </row>
    <row r="1165" spans="1:31" ht="15.75" customHeight="1" x14ac:dyDescent="0.45">
      <c r="A1165" s="5">
        <v>2952</v>
      </c>
      <c r="B1165" s="5">
        <f>IF(COUNTIF($A$2:A1165, A1165) = 1, 1, 0)</f>
        <v>1</v>
      </c>
      <c r="C1165" s="5" t="s">
        <v>1598</v>
      </c>
      <c r="D1165" s="5" t="s">
        <v>72</v>
      </c>
      <c r="E1165" s="6">
        <v>0.08</v>
      </c>
      <c r="F1165" s="6" t="str">
        <f>IF(Table_1[[#This Row],[Discount]] &gt; 0, "After Discount", " No Discount")</f>
        <v>After Discount</v>
      </c>
      <c r="G1165" s="6">
        <v>5.74</v>
      </c>
      <c r="H1165" s="6">
        <v>5.01</v>
      </c>
      <c r="I1165" s="5" t="s">
        <v>17</v>
      </c>
      <c r="J1165" s="5" t="s">
        <v>39</v>
      </c>
      <c r="K1165" s="5" t="s">
        <v>24</v>
      </c>
      <c r="L1165" s="5" t="s">
        <v>106</v>
      </c>
      <c r="M1165" s="5" t="s">
        <v>5</v>
      </c>
      <c r="N1165" s="5" t="s">
        <v>1597</v>
      </c>
      <c r="O1165" s="6">
        <v>0.39</v>
      </c>
      <c r="P1165" s="5" t="s">
        <v>3</v>
      </c>
      <c r="Q1165" s="5" t="s">
        <v>2</v>
      </c>
      <c r="R1165" s="5" t="s">
        <v>13</v>
      </c>
      <c r="S1165" s="5" t="s">
        <v>1596</v>
      </c>
      <c r="T1165" s="5">
        <v>43123</v>
      </c>
      <c r="U1165" s="8">
        <v>42109</v>
      </c>
      <c r="V1165" s="29" t="str">
        <f>TEXT(Table_1[[#This Row],[Order Date]], "DDD")</f>
        <v>Wed</v>
      </c>
      <c r="W1165" s="8">
        <v>42111</v>
      </c>
      <c r="X1165" s="7">
        <f>Table_1[[#This Row],[Ship Date]]-Table_1[[#This Row],[Order Date]]</f>
        <v>2</v>
      </c>
      <c r="Y1165" s="15">
        <v>-61.628039999999999</v>
      </c>
      <c r="Z1165" s="5">
        <v>12</v>
      </c>
      <c r="AA1165" s="15">
        <v>70.03</v>
      </c>
      <c r="AB1165" s="5">
        <v>91398</v>
      </c>
      <c r="AC1165" s="5">
        <f>IF(COUNTIF($AB$2:AB1165, AB1165) = 1, 1, 0)</f>
        <v>1</v>
      </c>
      <c r="AD1165" s="15">
        <f>'Formated Data'!$G1165-'Formated Data'!$E1165</f>
        <v>5.66</v>
      </c>
      <c r="AE1165" s="5" t="str" cm="1">
        <f t="array" ref="AE1165">_xlfn.IFS('Formated Data'!$Q1165="Central","Chris",'Formated Data'!$Q1165="East","Erin",'Formated Data'!$Q1165="South","Sam",'Formated Data'!$Q1165="West","William")</f>
        <v>Erin</v>
      </c>
    </row>
    <row r="1166" spans="1:31" ht="15.75" customHeight="1" x14ac:dyDescent="0.45">
      <c r="A1166" s="5">
        <v>568</v>
      </c>
      <c r="B1166" s="5">
        <f>IF(COUNTIF($A$2:A1166, A1166) = 1, 1, 0)</f>
        <v>0</v>
      </c>
      <c r="C1166" s="5" t="s">
        <v>1595</v>
      </c>
      <c r="D1166" s="5" t="s">
        <v>10</v>
      </c>
      <c r="E1166" s="6">
        <v>0.09</v>
      </c>
      <c r="F1166" s="6" t="str">
        <f>IF(Table_1[[#This Row],[Discount]] &gt; 0, "After Discount", " No Discount")</f>
        <v>After Discount</v>
      </c>
      <c r="G1166" s="6">
        <v>70.97</v>
      </c>
      <c r="H1166" s="6">
        <v>3.5</v>
      </c>
      <c r="I1166" s="5" t="s">
        <v>9</v>
      </c>
      <c r="J1166" s="5" t="s">
        <v>8</v>
      </c>
      <c r="K1166" s="5" t="s">
        <v>24</v>
      </c>
      <c r="L1166" s="5" t="s">
        <v>45</v>
      </c>
      <c r="M1166" s="5" t="s">
        <v>5</v>
      </c>
      <c r="N1166" s="5" t="s">
        <v>600</v>
      </c>
      <c r="O1166" s="6">
        <v>0.59</v>
      </c>
      <c r="P1166" s="5" t="s">
        <v>3</v>
      </c>
      <c r="Q1166" s="5" t="s">
        <v>21</v>
      </c>
      <c r="R1166" s="5" t="s">
        <v>189</v>
      </c>
      <c r="S1166" s="5" t="s">
        <v>488</v>
      </c>
      <c r="T1166" s="5">
        <v>39701</v>
      </c>
      <c r="U1166" s="8">
        <v>42109</v>
      </c>
      <c r="V1166" s="29" t="str">
        <f>TEXT(Table_1[[#This Row],[Order Date]], "DDD")</f>
        <v>Wed</v>
      </c>
      <c r="W1166" s="8">
        <v>42109</v>
      </c>
      <c r="X1166" s="7">
        <f>Table_1[[#This Row],[Ship Date]]-Table_1[[#This Row],[Order Date]]</f>
        <v>0</v>
      </c>
      <c r="Y1166" s="15">
        <v>-99.567999999999998</v>
      </c>
      <c r="Z1166" s="5">
        <v>12</v>
      </c>
      <c r="AA1166" s="15">
        <v>805.99</v>
      </c>
      <c r="AB1166" s="5">
        <v>88880</v>
      </c>
      <c r="AC1166" s="5">
        <f>IF(COUNTIF($AB$2:AB1166, AB1166) = 1, 1, 0)</f>
        <v>1</v>
      </c>
      <c r="AD1166" s="15">
        <f>'Formated Data'!$G1166-'Formated Data'!$E1166</f>
        <v>70.88</v>
      </c>
      <c r="AE1166" s="5" t="str" cm="1">
        <f t="array" ref="AE1166">_xlfn.IFS('Formated Data'!$Q1166="Central","Chris",'Formated Data'!$Q1166="East","Erin",'Formated Data'!$Q1166="South","Sam",'Formated Data'!$Q1166="West","William")</f>
        <v>Sam</v>
      </c>
    </row>
    <row r="1167" spans="1:31" ht="15.75" customHeight="1" x14ac:dyDescent="0.45">
      <c r="A1167" s="5">
        <v>1607</v>
      </c>
      <c r="B1167" s="5">
        <f>IF(COUNTIF($A$2:A1167, A1167) = 1, 1, 0)</f>
        <v>0</v>
      </c>
      <c r="C1167" s="5" t="s">
        <v>1594</v>
      </c>
      <c r="D1167" s="5" t="s">
        <v>10</v>
      </c>
      <c r="E1167" s="6">
        <v>0.01</v>
      </c>
      <c r="F1167" s="6" t="str">
        <f>IF(Table_1[[#This Row],[Discount]] &gt; 0, "After Discount", " No Discount")</f>
        <v>After Discount</v>
      </c>
      <c r="G1167" s="6">
        <v>15.16</v>
      </c>
      <c r="H1167" s="6">
        <v>15.09</v>
      </c>
      <c r="I1167" s="5" t="s">
        <v>9</v>
      </c>
      <c r="J1167" s="5" t="s">
        <v>16</v>
      </c>
      <c r="K1167" s="5" t="s">
        <v>24</v>
      </c>
      <c r="L1167" s="5" t="s">
        <v>106</v>
      </c>
      <c r="M1167" s="5" t="s">
        <v>5</v>
      </c>
      <c r="N1167" s="5" t="s">
        <v>1593</v>
      </c>
      <c r="O1167" s="6">
        <v>0.39</v>
      </c>
      <c r="P1167" s="5" t="s">
        <v>3</v>
      </c>
      <c r="Q1167" s="5" t="s">
        <v>2</v>
      </c>
      <c r="R1167" s="5" t="s">
        <v>1</v>
      </c>
      <c r="S1167" s="5" t="s">
        <v>1592</v>
      </c>
      <c r="T1167" s="5">
        <v>11520</v>
      </c>
      <c r="U1167" s="8">
        <v>42109</v>
      </c>
      <c r="V1167" s="29" t="str">
        <f>TEXT(Table_1[[#This Row],[Order Date]], "DDD")</f>
        <v>Wed</v>
      </c>
      <c r="W1167" s="8">
        <v>42109</v>
      </c>
      <c r="X1167" s="7">
        <f>Table_1[[#This Row],[Ship Date]]-Table_1[[#This Row],[Order Date]]</f>
        <v>0</v>
      </c>
      <c r="Y1167" s="15">
        <v>-200.85900000000001</v>
      </c>
      <c r="Z1167" s="5">
        <v>7</v>
      </c>
      <c r="AA1167" s="15">
        <v>110.93</v>
      </c>
      <c r="AB1167" s="5">
        <v>87994</v>
      </c>
      <c r="AC1167" s="5">
        <f>IF(COUNTIF($AB$2:AB1167, AB1167) = 1, 1, 0)</f>
        <v>1</v>
      </c>
      <c r="AD1167" s="15">
        <f>'Formated Data'!$G1167-'Formated Data'!$E1167</f>
        <v>15.15</v>
      </c>
      <c r="AE1167" s="5" t="str" cm="1">
        <f t="array" ref="AE1167">_xlfn.IFS('Formated Data'!$Q1167="Central","Chris",'Formated Data'!$Q1167="East","Erin",'Formated Data'!$Q1167="South","Sam",'Formated Data'!$Q1167="West","William")</f>
        <v>Erin</v>
      </c>
    </row>
    <row r="1168" spans="1:31" ht="15.75" customHeight="1" x14ac:dyDescent="0.45">
      <c r="A1168" s="5">
        <v>1818</v>
      </c>
      <c r="B1168" s="5">
        <f>IF(COUNTIF($A$2:A1168, A1168) = 1, 1, 0)</f>
        <v>1</v>
      </c>
      <c r="C1168" s="5" t="s">
        <v>1591</v>
      </c>
      <c r="D1168" s="5" t="s">
        <v>10</v>
      </c>
      <c r="E1168" s="6">
        <v>0.06</v>
      </c>
      <c r="F1168" s="6" t="str">
        <f>IF(Table_1[[#This Row],[Discount]] &gt; 0, "After Discount", " No Discount")</f>
        <v>After Discount</v>
      </c>
      <c r="G1168" s="6">
        <v>17.98</v>
      </c>
      <c r="H1168" s="6">
        <v>8.51</v>
      </c>
      <c r="I1168" s="5" t="s">
        <v>9</v>
      </c>
      <c r="J1168" s="5" t="s">
        <v>8</v>
      </c>
      <c r="K1168" s="5" t="s">
        <v>7</v>
      </c>
      <c r="L1168" s="5" t="s">
        <v>118</v>
      </c>
      <c r="M1168" s="5" t="s">
        <v>97</v>
      </c>
      <c r="N1168" s="5" t="s">
        <v>879</v>
      </c>
      <c r="O1168" s="6">
        <v>0.4</v>
      </c>
      <c r="P1168" s="5" t="s">
        <v>3</v>
      </c>
      <c r="Q1168" s="5" t="s">
        <v>70</v>
      </c>
      <c r="R1168" s="5" t="s">
        <v>160</v>
      </c>
      <c r="S1168" s="5" t="s">
        <v>1590</v>
      </c>
      <c r="T1168" s="5">
        <v>48126</v>
      </c>
      <c r="U1168" s="8">
        <v>42109</v>
      </c>
      <c r="V1168" s="29" t="str">
        <f>TEXT(Table_1[[#This Row],[Order Date]], "DDD")</f>
        <v>Wed</v>
      </c>
      <c r="W1168" s="8">
        <v>42111</v>
      </c>
      <c r="X1168" s="7">
        <f>Table_1[[#This Row],[Ship Date]]-Table_1[[#This Row],[Order Date]]</f>
        <v>2</v>
      </c>
      <c r="Y1168" s="15">
        <v>-47.243088</v>
      </c>
      <c r="Z1168" s="5">
        <v>3</v>
      </c>
      <c r="AA1168" s="15">
        <v>56.38</v>
      </c>
      <c r="AB1168" s="5">
        <v>85991</v>
      </c>
      <c r="AC1168" s="5">
        <f>IF(COUNTIF($AB$2:AB1168, AB1168) = 1, 1, 0)</f>
        <v>1</v>
      </c>
      <c r="AD1168" s="15">
        <f>'Formated Data'!$G1168-'Formated Data'!$E1168</f>
        <v>17.920000000000002</v>
      </c>
      <c r="AE1168" s="5" t="str" cm="1">
        <f t="array" ref="AE1168">_xlfn.IFS('Formated Data'!$Q1168="Central","Chris",'Formated Data'!$Q1168="East","Erin",'Formated Data'!$Q1168="South","Sam",'Formated Data'!$Q1168="West","William")</f>
        <v>Chris</v>
      </c>
    </row>
    <row r="1169" spans="1:31" ht="15.75" customHeight="1" x14ac:dyDescent="0.45">
      <c r="A1169" s="5">
        <v>1818</v>
      </c>
      <c r="B1169" s="5">
        <f>IF(COUNTIF($A$2:A1169, A1169) = 1, 1, 0)</f>
        <v>0</v>
      </c>
      <c r="C1169" s="5" t="s">
        <v>1591</v>
      </c>
      <c r="D1169" s="5" t="s">
        <v>10</v>
      </c>
      <c r="E1169" s="6">
        <v>0.1</v>
      </c>
      <c r="F1169" s="6" t="str">
        <f>IF(Table_1[[#This Row],[Discount]] &gt; 0, "After Discount", " No Discount")</f>
        <v>After Discount</v>
      </c>
      <c r="G1169" s="6">
        <v>9.99</v>
      </c>
      <c r="H1169" s="6">
        <v>4.78</v>
      </c>
      <c r="I1169" s="5" t="s">
        <v>17</v>
      </c>
      <c r="J1169" s="5" t="s">
        <v>8</v>
      </c>
      <c r="K1169" s="5" t="s">
        <v>24</v>
      </c>
      <c r="L1169" s="5" t="s">
        <v>38</v>
      </c>
      <c r="M1169" s="5" t="s">
        <v>5</v>
      </c>
      <c r="N1169" s="5" t="s">
        <v>1588</v>
      </c>
      <c r="O1169" s="6">
        <v>0.4</v>
      </c>
      <c r="P1169" s="5" t="s">
        <v>3</v>
      </c>
      <c r="Q1169" s="5" t="s">
        <v>70</v>
      </c>
      <c r="R1169" s="5" t="s">
        <v>160</v>
      </c>
      <c r="S1169" s="5" t="s">
        <v>1590</v>
      </c>
      <c r="T1169" s="5">
        <v>48126</v>
      </c>
      <c r="U1169" s="8">
        <v>42109</v>
      </c>
      <c r="V1169" s="29" t="str">
        <f>TEXT(Table_1[[#This Row],[Order Date]], "DDD")</f>
        <v>Wed</v>
      </c>
      <c r="W1169" s="8">
        <v>42112</v>
      </c>
      <c r="X1169" s="7">
        <f>Table_1[[#This Row],[Ship Date]]-Table_1[[#This Row],[Order Date]]</f>
        <v>3</v>
      </c>
      <c r="Y1169" s="15">
        <v>9.1539999999999999</v>
      </c>
      <c r="Z1169" s="5">
        <v>12</v>
      </c>
      <c r="AA1169" s="15">
        <v>119.13</v>
      </c>
      <c r="AB1169" s="5">
        <v>85991</v>
      </c>
      <c r="AC1169" s="5">
        <f>IF(COUNTIF($AB$2:AB1169, AB1169) = 1, 1, 0)</f>
        <v>0</v>
      </c>
      <c r="AD1169" s="15">
        <f>'Formated Data'!$G1169-'Formated Data'!$E1169</f>
        <v>9.89</v>
      </c>
      <c r="AE1169" s="5" t="str" cm="1">
        <f t="array" ref="AE1169">_xlfn.IFS('Formated Data'!$Q1169="Central","Chris",'Formated Data'!$Q1169="East","Erin",'Formated Data'!$Q1169="South","Sam",'Formated Data'!$Q1169="West","William")</f>
        <v>Chris</v>
      </c>
    </row>
    <row r="1170" spans="1:31" ht="15.75" customHeight="1" x14ac:dyDescent="0.45">
      <c r="A1170" s="5">
        <v>1821</v>
      </c>
      <c r="B1170" s="5">
        <f>IF(COUNTIF($A$2:A1170, A1170) = 1, 1, 0)</f>
        <v>0</v>
      </c>
      <c r="C1170" s="5" t="s">
        <v>1587</v>
      </c>
      <c r="D1170" s="5" t="s">
        <v>10</v>
      </c>
      <c r="E1170" s="6">
        <v>7.0000000000000007E-2</v>
      </c>
      <c r="F1170" s="6" t="str">
        <f>IF(Table_1[[#This Row],[Discount]] &gt; 0, "After Discount", " No Discount")</f>
        <v>After Discount</v>
      </c>
      <c r="G1170" s="6">
        <v>18.649999999999999</v>
      </c>
      <c r="H1170" s="6">
        <v>3.77</v>
      </c>
      <c r="I1170" s="5" t="s">
        <v>9</v>
      </c>
      <c r="J1170" s="5" t="s">
        <v>8</v>
      </c>
      <c r="K1170" s="5" t="s">
        <v>29</v>
      </c>
      <c r="L1170" s="5" t="s">
        <v>28</v>
      </c>
      <c r="M1170" s="5" t="s">
        <v>50</v>
      </c>
      <c r="N1170" s="5" t="s">
        <v>1589</v>
      </c>
      <c r="O1170" s="6">
        <v>0.39</v>
      </c>
      <c r="P1170" s="5" t="s">
        <v>3</v>
      </c>
      <c r="Q1170" s="5" t="s">
        <v>2</v>
      </c>
      <c r="R1170" s="5" t="s">
        <v>1</v>
      </c>
      <c r="S1170" s="5" t="s">
        <v>302</v>
      </c>
      <c r="T1170" s="5">
        <v>10177</v>
      </c>
      <c r="U1170" s="8">
        <v>42109</v>
      </c>
      <c r="V1170" s="29" t="str">
        <f>TEXT(Table_1[[#This Row],[Order Date]], "DDD")</f>
        <v>Wed</v>
      </c>
      <c r="W1170" s="8">
        <v>42110</v>
      </c>
      <c r="X1170" s="7">
        <f>Table_1[[#This Row],[Ship Date]]-Table_1[[#This Row],[Order Date]]</f>
        <v>1</v>
      </c>
      <c r="Y1170" s="15">
        <v>149.72</v>
      </c>
      <c r="Z1170" s="5">
        <v>34</v>
      </c>
      <c r="AA1170" s="15">
        <v>643.64</v>
      </c>
      <c r="AB1170" s="5">
        <v>47108</v>
      </c>
      <c r="AC1170" s="5">
        <f>IF(COUNTIF($AB$2:AB1170, AB1170) = 1, 1, 0)</f>
        <v>1</v>
      </c>
      <c r="AD1170" s="15">
        <f>'Formated Data'!$G1170-'Formated Data'!$E1170</f>
        <v>18.579999999999998</v>
      </c>
      <c r="AE1170" s="5" t="str" cm="1">
        <f t="array" ref="AE1170">_xlfn.IFS('Formated Data'!$Q1170="Central","Chris",'Formated Data'!$Q1170="East","Erin",'Formated Data'!$Q1170="South","Sam",'Formated Data'!$Q1170="West","William")</f>
        <v>Erin</v>
      </c>
    </row>
    <row r="1171" spans="1:31" ht="15.75" customHeight="1" x14ac:dyDescent="0.45">
      <c r="A1171" s="5">
        <v>1821</v>
      </c>
      <c r="B1171" s="5">
        <f>IF(COUNTIF($A$2:A1171, A1171) = 1, 1, 0)</f>
        <v>0</v>
      </c>
      <c r="C1171" s="5" t="s">
        <v>1587</v>
      </c>
      <c r="D1171" s="5" t="s">
        <v>10</v>
      </c>
      <c r="E1171" s="6">
        <v>0.06</v>
      </c>
      <c r="F1171" s="6" t="str">
        <f>IF(Table_1[[#This Row],[Discount]] &gt; 0, "After Discount", " No Discount")</f>
        <v>After Discount</v>
      </c>
      <c r="G1171" s="6">
        <v>17.98</v>
      </c>
      <c r="H1171" s="6">
        <v>8.51</v>
      </c>
      <c r="I1171" s="5" t="s">
        <v>9</v>
      </c>
      <c r="J1171" s="5" t="s">
        <v>8</v>
      </c>
      <c r="K1171" s="5" t="s">
        <v>7</v>
      </c>
      <c r="L1171" s="5" t="s">
        <v>118</v>
      </c>
      <c r="M1171" s="5" t="s">
        <v>97</v>
      </c>
      <c r="N1171" s="5" t="s">
        <v>879</v>
      </c>
      <c r="O1171" s="6">
        <v>0.4</v>
      </c>
      <c r="P1171" s="5" t="s">
        <v>3</v>
      </c>
      <c r="Q1171" s="5" t="s">
        <v>2</v>
      </c>
      <c r="R1171" s="5" t="s">
        <v>1</v>
      </c>
      <c r="S1171" s="5" t="s">
        <v>302</v>
      </c>
      <c r="T1171" s="5">
        <v>10177</v>
      </c>
      <c r="U1171" s="8">
        <v>42109</v>
      </c>
      <c r="V1171" s="29" t="str">
        <f>TEXT(Table_1[[#This Row],[Order Date]], "DDD")</f>
        <v>Wed</v>
      </c>
      <c r="W1171" s="8">
        <v>42111</v>
      </c>
      <c r="X1171" s="7">
        <f>Table_1[[#This Row],[Ship Date]]-Table_1[[#This Row],[Order Date]]</f>
        <v>2</v>
      </c>
      <c r="Y1171" s="15">
        <v>-52.492319999999999</v>
      </c>
      <c r="Z1171" s="5">
        <v>13</v>
      </c>
      <c r="AA1171" s="15">
        <v>244.31</v>
      </c>
      <c r="AB1171" s="5">
        <v>47108</v>
      </c>
      <c r="AC1171" s="5">
        <f>IF(COUNTIF($AB$2:AB1171, AB1171) = 1, 1, 0)</f>
        <v>0</v>
      </c>
      <c r="AD1171" s="15">
        <f>'Formated Data'!$G1171-'Formated Data'!$E1171</f>
        <v>17.920000000000002</v>
      </c>
      <c r="AE1171" s="5" t="str" cm="1">
        <f t="array" ref="AE1171">_xlfn.IFS('Formated Data'!$Q1171="Central","Chris",'Formated Data'!$Q1171="East","Erin",'Formated Data'!$Q1171="South","Sam",'Formated Data'!$Q1171="West","William")</f>
        <v>Erin</v>
      </c>
    </row>
    <row r="1172" spans="1:31" ht="15.75" customHeight="1" x14ac:dyDescent="0.45">
      <c r="A1172" s="5">
        <v>1821</v>
      </c>
      <c r="B1172" s="5">
        <f>IF(COUNTIF($A$2:A1172, A1172) = 1, 1, 0)</f>
        <v>0</v>
      </c>
      <c r="C1172" s="5" t="s">
        <v>1587</v>
      </c>
      <c r="D1172" s="5" t="s">
        <v>10</v>
      </c>
      <c r="E1172" s="6">
        <v>0.1</v>
      </c>
      <c r="F1172" s="6" t="str">
        <f>IF(Table_1[[#This Row],[Discount]] &gt; 0, "After Discount", " No Discount")</f>
        <v>After Discount</v>
      </c>
      <c r="G1172" s="6">
        <v>9.99</v>
      </c>
      <c r="H1172" s="6">
        <v>4.78</v>
      </c>
      <c r="I1172" s="5" t="s">
        <v>17</v>
      </c>
      <c r="J1172" s="5" t="s">
        <v>8</v>
      </c>
      <c r="K1172" s="5" t="s">
        <v>24</v>
      </c>
      <c r="L1172" s="5" t="s">
        <v>38</v>
      </c>
      <c r="M1172" s="5" t="s">
        <v>5</v>
      </c>
      <c r="N1172" s="5" t="s">
        <v>1588</v>
      </c>
      <c r="O1172" s="6">
        <v>0.4</v>
      </c>
      <c r="P1172" s="5" t="s">
        <v>3</v>
      </c>
      <c r="Q1172" s="5" t="s">
        <v>2</v>
      </c>
      <c r="R1172" s="5" t="s">
        <v>1</v>
      </c>
      <c r="S1172" s="5" t="s">
        <v>302</v>
      </c>
      <c r="T1172" s="5">
        <v>10177</v>
      </c>
      <c r="U1172" s="8">
        <v>42109</v>
      </c>
      <c r="V1172" s="29" t="str">
        <f>TEXT(Table_1[[#This Row],[Order Date]], "DDD")</f>
        <v>Wed</v>
      </c>
      <c r="W1172" s="8">
        <v>42112</v>
      </c>
      <c r="X1172" s="7">
        <f>Table_1[[#This Row],[Ship Date]]-Table_1[[#This Row],[Order Date]]</f>
        <v>3</v>
      </c>
      <c r="Y1172" s="15">
        <v>7.96</v>
      </c>
      <c r="Z1172" s="5">
        <v>47</v>
      </c>
      <c r="AA1172" s="15">
        <v>466.58</v>
      </c>
      <c r="AB1172" s="5">
        <v>47108</v>
      </c>
      <c r="AC1172" s="5">
        <f>IF(COUNTIF($AB$2:AB1172, AB1172) = 1, 1, 0)</f>
        <v>0</v>
      </c>
      <c r="AD1172" s="15">
        <f>'Formated Data'!$G1172-'Formated Data'!$E1172</f>
        <v>9.89</v>
      </c>
      <c r="AE1172" s="5" t="str" cm="1">
        <f t="array" ref="AE1172">_xlfn.IFS('Formated Data'!$Q1172="Central","Chris",'Formated Data'!$Q1172="East","Erin",'Formated Data'!$Q1172="South","Sam",'Formated Data'!$Q1172="West","William")</f>
        <v>Erin</v>
      </c>
    </row>
    <row r="1173" spans="1:31" ht="15.75" customHeight="1" x14ac:dyDescent="0.45">
      <c r="A1173" s="5">
        <v>1821</v>
      </c>
      <c r="B1173" s="5">
        <f>IF(COUNTIF($A$2:A1173, A1173) = 1, 1, 0)</f>
        <v>0</v>
      </c>
      <c r="C1173" s="5" t="s">
        <v>1587</v>
      </c>
      <c r="D1173" s="5" t="s">
        <v>10</v>
      </c>
      <c r="E1173" s="6">
        <v>0.08</v>
      </c>
      <c r="F1173" s="6" t="str">
        <f>IF(Table_1[[#This Row],[Discount]] &gt; 0, "After Discount", " No Discount")</f>
        <v>After Discount</v>
      </c>
      <c r="G1173" s="6">
        <v>175.99</v>
      </c>
      <c r="H1173" s="6">
        <v>8.99</v>
      </c>
      <c r="I1173" s="5" t="s">
        <v>17</v>
      </c>
      <c r="J1173" s="5" t="s">
        <v>8</v>
      </c>
      <c r="K1173" s="5" t="s">
        <v>7</v>
      </c>
      <c r="L1173" s="5" t="s">
        <v>6</v>
      </c>
      <c r="M1173" s="5" t="s">
        <v>5</v>
      </c>
      <c r="N1173" s="5" t="s">
        <v>1586</v>
      </c>
      <c r="O1173" s="6">
        <v>0.56999999999999995</v>
      </c>
      <c r="P1173" s="5" t="s">
        <v>3</v>
      </c>
      <c r="Q1173" s="5" t="s">
        <v>2</v>
      </c>
      <c r="R1173" s="5" t="s">
        <v>1</v>
      </c>
      <c r="S1173" s="5" t="s">
        <v>302</v>
      </c>
      <c r="T1173" s="5">
        <v>10177</v>
      </c>
      <c r="U1173" s="8">
        <v>42109</v>
      </c>
      <c r="V1173" s="29" t="str">
        <f>TEXT(Table_1[[#This Row],[Order Date]], "DDD")</f>
        <v>Wed</v>
      </c>
      <c r="W1173" s="8">
        <v>42110</v>
      </c>
      <c r="X1173" s="7">
        <f>Table_1[[#This Row],[Ship Date]]-Table_1[[#This Row],[Order Date]]</f>
        <v>1</v>
      </c>
      <c r="Y1173" s="15">
        <v>-459.08280000000002</v>
      </c>
      <c r="Z1173" s="5">
        <v>16</v>
      </c>
      <c r="AA1173" s="15">
        <v>2290.69</v>
      </c>
      <c r="AB1173" s="5">
        <v>47108</v>
      </c>
      <c r="AC1173" s="5">
        <f>IF(COUNTIF($AB$2:AB1173, AB1173) = 1, 1, 0)</f>
        <v>0</v>
      </c>
      <c r="AD1173" s="15">
        <f>'Formated Data'!$G1173-'Formated Data'!$E1173</f>
        <v>175.91</v>
      </c>
      <c r="AE1173" s="5" t="str" cm="1">
        <f t="array" ref="AE1173">_xlfn.IFS('Formated Data'!$Q1173="Central","Chris",'Formated Data'!$Q1173="East","Erin",'Formated Data'!$Q1173="South","Sam",'Formated Data'!$Q1173="West","William")</f>
        <v>Erin</v>
      </c>
    </row>
    <row r="1174" spans="1:31" ht="15.75" customHeight="1" x14ac:dyDescent="0.45">
      <c r="A1174" s="5">
        <v>2139</v>
      </c>
      <c r="B1174" s="5">
        <f>IF(COUNTIF($A$2:A1174, A1174) = 1, 1, 0)</f>
        <v>1</v>
      </c>
      <c r="C1174" s="5" t="s">
        <v>1585</v>
      </c>
      <c r="D1174" s="5" t="s">
        <v>123</v>
      </c>
      <c r="E1174" s="6">
        <v>0.05</v>
      </c>
      <c r="F1174" s="6" t="str">
        <f>IF(Table_1[[#This Row],[Discount]] &gt; 0, "After Discount", " No Discount")</f>
        <v>After Discount</v>
      </c>
      <c r="G1174" s="6">
        <v>2550.14</v>
      </c>
      <c r="H1174" s="6">
        <v>29.7</v>
      </c>
      <c r="I1174" s="5" t="s">
        <v>119</v>
      </c>
      <c r="J1174" s="5" t="s">
        <v>39</v>
      </c>
      <c r="K1174" s="5" t="s">
        <v>7</v>
      </c>
      <c r="L1174" s="5" t="s">
        <v>118</v>
      </c>
      <c r="M1174" s="5" t="s">
        <v>152</v>
      </c>
      <c r="N1174" s="5" t="s">
        <v>1584</v>
      </c>
      <c r="O1174" s="6">
        <v>0.56999999999999995</v>
      </c>
      <c r="P1174" s="5" t="s">
        <v>3</v>
      </c>
      <c r="Q1174" s="5" t="s">
        <v>70</v>
      </c>
      <c r="R1174" s="5" t="s">
        <v>147</v>
      </c>
      <c r="S1174" s="5" t="s">
        <v>279</v>
      </c>
      <c r="T1174" s="5">
        <v>53094</v>
      </c>
      <c r="U1174" s="8">
        <v>42110</v>
      </c>
      <c r="V1174" s="29" t="str">
        <f>TEXT(Table_1[[#This Row],[Order Date]], "DDD")</f>
        <v>Thu</v>
      </c>
      <c r="W1174" s="8">
        <v>42111</v>
      </c>
      <c r="X1174" s="7">
        <f>Table_1[[#This Row],[Ship Date]]-Table_1[[#This Row],[Order Date]]</f>
        <v>1</v>
      </c>
      <c r="Y1174" s="15">
        <v>-3971.0628000000002</v>
      </c>
      <c r="Z1174" s="5">
        <v>2</v>
      </c>
      <c r="AA1174" s="15">
        <v>4845.2700000000004</v>
      </c>
      <c r="AB1174" s="5">
        <v>86003</v>
      </c>
      <c r="AC1174" s="5">
        <f>IF(COUNTIF($AB$2:AB1174, AB1174) = 1, 1, 0)</f>
        <v>1</v>
      </c>
      <c r="AD1174" s="15">
        <f>'Formated Data'!$G1174-'Formated Data'!$E1174</f>
        <v>2550.0899999999997</v>
      </c>
      <c r="AE1174" s="5" t="str" cm="1">
        <f t="array" ref="AE1174">_xlfn.IFS('Formated Data'!$Q1174="Central","Chris",'Formated Data'!$Q1174="East","Erin",'Formated Data'!$Q1174="South","Sam",'Formated Data'!$Q1174="West","William")</f>
        <v>Chris</v>
      </c>
    </row>
    <row r="1175" spans="1:31" ht="15.75" customHeight="1" x14ac:dyDescent="0.45">
      <c r="A1175" s="5">
        <v>1916</v>
      </c>
      <c r="B1175" s="5">
        <f>IF(COUNTIF($A$2:A1175, A1175) = 1, 1, 0)</f>
        <v>0</v>
      </c>
      <c r="C1175" s="5" t="s">
        <v>1583</v>
      </c>
      <c r="D1175" s="5" t="s">
        <v>56</v>
      </c>
      <c r="E1175" s="6">
        <v>0.01</v>
      </c>
      <c r="F1175" s="6" t="str">
        <f>IF(Table_1[[#This Row],[Discount]] &gt; 0, "After Discount", " No Discount")</f>
        <v>After Discount</v>
      </c>
      <c r="G1175" s="6">
        <v>125.99</v>
      </c>
      <c r="H1175" s="6">
        <v>8.99</v>
      </c>
      <c r="I1175" s="5" t="s">
        <v>9</v>
      </c>
      <c r="J1175" s="5" t="s">
        <v>16</v>
      </c>
      <c r="K1175" s="5" t="s">
        <v>7</v>
      </c>
      <c r="L1175" s="5" t="s">
        <v>6</v>
      </c>
      <c r="M1175" s="5" t="s">
        <v>5</v>
      </c>
      <c r="N1175" s="5" t="s">
        <v>873</v>
      </c>
      <c r="O1175" s="6">
        <v>0.55000000000000004</v>
      </c>
      <c r="P1175" s="5" t="s">
        <v>3</v>
      </c>
      <c r="Q1175" s="5" t="s">
        <v>21</v>
      </c>
      <c r="R1175" s="5" t="s">
        <v>206</v>
      </c>
      <c r="S1175" s="5" t="s">
        <v>1582</v>
      </c>
      <c r="T1175" s="5">
        <v>72209</v>
      </c>
      <c r="U1175" s="8">
        <v>42110</v>
      </c>
      <c r="V1175" s="29" t="str">
        <f>TEXT(Table_1[[#This Row],[Order Date]], "DDD")</f>
        <v>Thu</v>
      </c>
      <c r="W1175" s="8">
        <v>42112</v>
      </c>
      <c r="X1175" s="7">
        <f>Table_1[[#This Row],[Ship Date]]-Table_1[[#This Row],[Order Date]]</f>
        <v>2</v>
      </c>
      <c r="Y1175" s="15">
        <v>-45.472000000000001</v>
      </c>
      <c r="Z1175" s="5">
        <v>9</v>
      </c>
      <c r="AA1175" s="15">
        <v>1011.44</v>
      </c>
      <c r="AB1175" s="5">
        <v>85895</v>
      </c>
      <c r="AC1175" s="5">
        <f>IF(COUNTIF($AB$2:AB1175, AB1175) = 1, 1, 0)</f>
        <v>1</v>
      </c>
      <c r="AD1175" s="15">
        <f>'Formated Data'!$G1175-'Formated Data'!$E1175</f>
        <v>125.97999999999999</v>
      </c>
      <c r="AE1175" s="5" t="str" cm="1">
        <f t="array" ref="AE1175">_xlfn.IFS('Formated Data'!$Q1175="Central","Chris",'Formated Data'!$Q1175="East","Erin",'Formated Data'!$Q1175="South","Sam",'Formated Data'!$Q1175="West","William")</f>
        <v>Sam</v>
      </c>
    </row>
    <row r="1176" spans="1:31" ht="15.75" customHeight="1" x14ac:dyDescent="0.45">
      <c r="A1176" s="5">
        <v>653</v>
      </c>
      <c r="B1176" s="5">
        <f>IF(COUNTIF($A$2:A1176, A1176) = 1, 1, 0)</f>
        <v>1</v>
      </c>
      <c r="C1176" s="5" t="s">
        <v>1581</v>
      </c>
      <c r="D1176" s="5" t="s">
        <v>10</v>
      </c>
      <c r="E1176" s="6">
        <v>0</v>
      </c>
      <c r="F1176" s="6" t="str">
        <f>IF(Table_1[[#This Row],[Discount]] &gt; 0, "After Discount", " No Discount")</f>
        <v xml:space="preserve"> No Discount</v>
      </c>
      <c r="G1176" s="6">
        <v>2.78</v>
      </c>
      <c r="H1176" s="6">
        <v>1.49</v>
      </c>
      <c r="I1176" s="5" t="s">
        <v>17</v>
      </c>
      <c r="J1176" s="5" t="s">
        <v>8</v>
      </c>
      <c r="K1176" s="5" t="s">
        <v>24</v>
      </c>
      <c r="L1176" s="5" t="s">
        <v>106</v>
      </c>
      <c r="M1176" s="5" t="s">
        <v>5</v>
      </c>
      <c r="N1176" s="5" t="s">
        <v>1224</v>
      </c>
      <c r="O1176" s="6">
        <v>0.36</v>
      </c>
      <c r="P1176" s="5" t="s">
        <v>3</v>
      </c>
      <c r="Q1176" s="5" t="s">
        <v>48</v>
      </c>
      <c r="R1176" s="5" t="s">
        <v>54</v>
      </c>
      <c r="S1176" s="5" t="s">
        <v>993</v>
      </c>
      <c r="T1176" s="5">
        <v>91730</v>
      </c>
      <c r="U1176" s="8">
        <v>42110</v>
      </c>
      <c r="V1176" s="29" t="str">
        <f>TEXT(Table_1[[#This Row],[Order Date]], "DDD")</f>
        <v>Thu</v>
      </c>
      <c r="W1176" s="8">
        <v>42111</v>
      </c>
      <c r="X1176" s="7">
        <f>Table_1[[#This Row],[Ship Date]]-Table_1[[#This Row],[Order Date]]</f>
        <v>1</v>
      </c>
      <c r="Y1176" s="15">
        <v>20.6448</v>
      </c>
      <c r="Z1176" s="5">
        <v>9</v>
      </c>
      <c r="AA1176" s="15">
        <v>29.92</v>
      </c>
      <c r="AB1176" s="5">
        <v>91213</v>
      </c>
      <c r="AC1176" s="5">
        <f>IF(COUNTIF($AB$2:AB1176, AB1176) = 1, 1, 0)</f>
        <v>1</v>
      </c>
      <c r="AD1176" s="15">
        <f>'Formated Data'!$G1176-'Formated Data'!$E1176</f>
        <v>2.78</v>
      </c>
      <c r="AE1176" s="5" t="str" cm="1">
        <f t="array" ref="AE1176">_xlfn.IFS('Formated Data'!$Q1176="Central","Chris",'Formated Data'!$Q1176="East","Erin",'Formated Data'!$Q1176="South","Sam",'Formated Data'!$Q1176="West","William")</f>
        <v>William</v>
      </c>
    </row>
    <row r="1177" spans="1:31" ht="15.75" customHeight="1" x14ac:dyDescent="0.45">
      <c r="A1177" s="5">
        <v>1041</v>
      </c>
      <c r="B1177" s="5">
        <f>IF(COUNTIF($A$2:A1177, A1177) = 1, 1, 0)</f>
        <v>1</v>
      </c>
      <c r="C1177" s="5" t="s">
        <v>1579</v>
      </c>
      <c r="D1177" s="5" t="s">
        <v>123</v>
      </c>
      <c r="E1177" s="6">
        <v>0.06</v>
      </c>
      <c r="F1177" s="6" t="str">
        <f>IF(Table_1[[#This Row],[Discount]] &gt; 0, "After Discount", " No Discount")</f>
        <v>After Discount</v>
      </c>
      <c r="G1177" s="6">
        <v>55.94</v>
      </c>
      <c r="H1177" s="6">
        <v>4</v>
      </c>
      <c r="I1177" s="5" t="s">
        <v>9</v>
      </c>
      <c r="J1177" s="5" t="s">
        <v>51</v>
      </c>
      <c r="K1177" s="5" t="s">
        <v>7</v>
      </c>
      <c r="L1177" s="5" t="s">
        <v>15</v>
      </c>
      <c r="M1177" s="5" t="s">
        <v>5</v>
      </c>
      <c r="N1177" s="5" t="s">
        <v>1580</v>
      </c>
      <c r="O1177" s="6">
        <v>0.74</v>
      </c>
      <c r="P1177" s="5" t="s">
        <v>3</v>
      </c>
      <c r="Q1177" s="5" t="s">
        <v>48</v>
      </c>
      <c r="R1177" s="5" t="s">
        <v>54</v>
      </c>
      <c r="S1177" s="5" t="s">
        <v>1578</v>
      </c>
      <c r="T1177" s="5">
        <v>95695</v>
      </c>
      <c r="U1177" s="8">
        <v>42111</v>
      </c>
      <c r="V1177" s="29" t="str">
        <f>TEXT(Table_1[[#This Row],[Order Date]], "DDD")</f>
        <v>Fri</v>
      </c>
      <c r="W1177" s="8">
        <v>42112</v>
      </c>
      <c r="X1177" s="7">
        <f>Table_1[[#This Row],[Ship Date]]-Table_1[[#This Row],[Order Date]]</f>
        <v>1</v>
      </c>
      <c r="Y1177" s="15">
        <v>-13.77</v>
      </c>
      <c r="Z1177" s="5">
        <v>6</v>
      </c>
      <c r="AA1177" s="15">
        <v>322.77</v>
      </c>
      <c r="AB1177" s="5">
        <v>87846</v>
      </c>
      <c r="AC1177" s="5">
        <f>IF(COUNTIF($AB$2:AB1177, AB1177) = 1, 1, 0)</f>
        <v>1</v>
      </c>
      <c r="AD1177" s="15">
        <f>'Formated Data'!$G1177-'Formated Data'!$E1177</f>
        <v>55.879999999999995</v>
      </c>
      <c r="AE1177" s="5" t="str" cm="1">
        <f t="array" ref="AE1177">_xlfn.IFS('Formated Data'!$Q1177="Central","Chris",'Formated Data'!$Q1177="East","Erin",'Formated Data'!$Q1177="South","Sam",'Formated Data'!$Q1177="West","William")</f>
        <v>William</v>
      </c>
    </row>
    <row r="1178" spans="1:31" ht="15.75" customHeight="1" x14ac:dyDescent="0.45">
      <c r="A1178" s="5">
        <v>1041</v>
      </c>
      <c r="B1178" s="5">
        <f>IF(COUNTIF($A$2:A1178, A1178) = 1, 1, 0)</f>
        <v>0</v>
      </c>
      <c r="C1178" s="5" t="s">
        <v>1579</v>
      </c>
      <c r="D1178" s="5" t="s">
        <v>123</v>
      </c>
      <c r="E1178" s="6">
        <v>7.0000000000000007E-2</v>
      </c>
      <c r="F1178" s="6" t="str">
        <f>IF(Table_1[[#This Row],[Discount]] &gt; 0, "After Discount", " No Discount")</f>
        <v>After Discount</v>
      </c>
      <c r="G1178" s="6">
        <v>6.3</v>
      </c>
      <c r="H1178" s="6">
        <v>0.5</v>
      </c>
      <c r="I1178" s="5" t="s">
        <v>9</v>
      </c>
      <c r="J1178" s="5" t="s">
        <v>51</v>
      </c>
      <c r="K1178" s="5" t="s">
        <v>24</v>
      </c>
      <c r="L1178" s="5" t="s">
        <v>144</v>
      </c>
      <c r="M1178" s="5" t="s">
        <v>5</v>
      </c>
      <c r="N1178" s="5" t="s">
        <v>570</v>
      </c>
      <c r="O1178" s="6">
        <v>0.39</v>
      </c>
      <c r="P1178" s="5" t="s">
        <v>3</v>
      </c>
      <c r="Q1178" s="5" t="s">
        <v>48</v>
      </c>
      <c r="R1178" s="5" t="s">
        <v>54</v>
      </c>
      <c r="S1178" s="5" t="s">
        <v>1578</v>
      </c>
      <c r="T1178" s="5">
        <v>95695</v>
      </c>
      <c r="U1178" s="8">
        <v>42111</v>
      </c>
      <c r="V1178" s="29" t="str">
        <f>TEXT(Table_1[[#This Row],[Order Date]], "DDD")</f>
        <v>Fri</v>
      </c>
      <c r="W1178" s="8">
        <v>42111</v>
      </c>
      <c r="X1178" s="7">
        <f>Table_1[[#This Row],[Ship Date]]-Table_1[[#This Row],[Order Date]]</f>
        <v>0</v>
      </c>
      <c r="Y1178" s="15">
        <v>44.912100000000002</v>
      </c>
      <c r="Z1178" s="5">
        <v>11</v>
      </c>
      <c r="AA1178" s="15">
        <v>65.09</v>
      </c>
      <c r="AB1178" s="5">
        <v>87846</v>
      </c>
      <c r="AC1178" s="5">
        <f>IF(COUNTIF($AB$2:AB1178, AB1178) = 1, 1, 0)</f>
        <v>0</v>
      </c>
      <c r="AD1178" s="15">
        <f>'Formated Data'!$G1178-'Formated Data'!$E1178</f>
        <v>6.2299999999999995</v>
      </c>
      <c r="AE1178" s="5" t="str" cm="1">
        <f t="array" ref="AE1178">_xlfn.IFS('Formated Data'!$Q1178="Central","Chris",'Formated Data'!$Q1178="East","Erin",'Formated Data'!$Q1178="South","Sam",'Formated Data'!$Q1178="West","William")</f>
        <v>William</v>
      </c>
    </row>
    <row r="1179" spans="1:31" ht="15.75" customHeight="1" x14ac:dyDescent="0.45">
      <c r="A1179" s="5">
        <v>1350</v>
      </c>
      <c r="B1179" s="5">
        <f>IF(COUNTIF($A$2:A1179, A1179) = 1, 1, 0)</f>
        <v>1</v>
      </c>
      <c r="C1179" s="5" t="s">
        <v>1577</v>
      </c>
      <c r="D1179" s="5" t="s">
        <v>56</v>
      </c>
      <c r="E1179" s="6">
        <v>0</v>
      </c>
      <c r="F1179" s="6" t="str">
        <f>IF(Table_1[[#This Row],[Discount]] &gt; 0, "After Discount", " No Discount")</f>
        <v xml:space="preserve"> No Discount</v>
      </c>
      <c r="G1179" s="6">
        <v>12.2</v>
      </c>
      <c r="H1179" s="6">
        <v>6.02</v>
      </c>
      <c r="I1179" s="5" t="s">
        <v>17</v>
      </c>
      <c r="J1179" s="5" t="s">
        <v>16</v>
      </c>
      <c r="K1179" s="5" t="s">
        <v>29</v>
      </c>
      <c r="L1179" s="5" t="s">
        <v>28</v>
      </c>
      <c r="M1179" s="5" t="s">
        <v>50</v>
      </c>
      <c r="N1179" s="5" t="s">
        <v>1576</v>
      </c>
      <c r="O1179" s="6">
        <v>0.43</v>
      </c>
      <c r="P1179" s="5" t="s">
        <v>3</v>
      </c>
      <c r="Q1179" s="5" t="s">
        <v>21</v>
      </c>
      <c r="R1179" s="5" t="s">
        <v>75</v>
      </c>
      <c r="S1179" s="5" t="s">
        <v>1575</v>
      </c>
      <c r="T1179" s="5">
        <v>33055</v>
      </c>
      <c r="U1179" s="8">
        <v>42111</v>
      </c>
      <c r="V1179" s="29" t="str">
        <f>TEXT(Table_1[[#This Row],[Order Date]], "DDD")</f>
        <v>Fri</v>
      </c>
      <c r="W1179" s="8">
        <v>42112</v>
      </c>
      <c r="X1179" s="7">
        <f>Table_1[[#This Row],[Ship Date]]-Table_1[[#This Row],[Order Date]]</f>
        <v>1</v>
      </c>
      <c r="Y1179" s="15">
        <v>-172.298</v>
      </c>
      <c r="Z1179" s="5">
        <v>4</v>
      </c>
      <c r="AA1179" s="15">
        <v>56.24</v>
      </c>
      <c r="AB1179" s="5">
        <v>88233</v>
      </c>
      <c r="AC1179" s="5">
        <f>IF(COUNTIF($AB$2:AB1179, AB1179) = 1, 1, 0)</f>
        <v>1</v>
      </c>
      <c r="AD1179" s="15">
        <f>'Formated Data'!$G1179-'Formated Data'!$E1179</f>
        <v>12.2</v>
      </c>
      <c r="AE1179" s="5" t="str" cm="1">
        <f t="array" ref="AE1179">_xlfn.IFS('Formated Data'!$Q1179="Central","Chris",'Formated Data'!$Q1179="East","Erin",'Formated Data'!$Q1179="South","Sam",'Formated Data'!$Q1179="West","William")</f>
        <v>Sam</v>
      </c>
    </row>
    <row r="1180" spans="1:31" ht="15.75" customHeight="1" x14ac:dyDescent="0.45">
      <c r="A1180" s="5">
        <v>2867</v>
      </c>
      <c r="B1180" s="5">
        <f>IF(COUNTIF($A$2:A1180, A1180) = 1, 1, 0)</f>
        <v>1</v>
      </c>
      <c r="C1180" s="5" t="s">
        <v>1574</v>
      </c>
      <c r="D1180" s="5" t="s">
        <v>56</v>
      </c>
      <c r="E1180" s="6">
        <v>0.01</v>
      </c>
      <c r="F1180" s="6" t="str">
        <f>IF(Table_1[[#This Row],[Discount]] &gt; 0, "After Discount", " No Discount")</f>
        <v>After Discount</v>
      </c>
      <c r="G1180" s="6">
        <v>125.99</v>
      </c>
      <c r="H1180" s="6">
        <v>8.99</v>
      </c>
      <c r="I1180" s="5" t="s">
        <v>9</v>
      </c>
      <c r="J1180" s="5" t="s">
        <v>39</v>
      </c>
      <c r="K1180" s="5" t="s">
        <v>7</v>
      </c>
      <c r="L1180" s="5" t="s">
        <v>6</v>
      </c>
      <c r="M1180" s="5" t="s">
        <v>5</v>
      </c>
      <c r="N1180" s="5" t="s">
        <v>1573</v>
      </c>
      <c r="O1180" s="6">
        <v>0.59</v>
      </c>
      <c r="P1180" s="5" t="s">
        <v>3</v>
      </c>
      <c r="Q1180" s="5" t="s">
        <v>2</v>
      </c>
      <c r="R1180" s="5" t="s">
        <v>104</v>
      </c>
      <c r="S1180" s="5" t="s">
        <v>103</v>
      </c>
      <c r="T1180" s="5">
        <v>20016</v>
      </c>
      <c r="U1180" s="8">
        <v>42111</v>
      </c>
      <c r="V1180" s="29" t="str">
        <f>TEXT(Table_1[[#This Row],[Order Date]], "DDD")</f>
        <v>Fri</v>
      </c>
      <c r="W1180" s="8">
        <v>42112</v>
      </c>
      <c r="X1180" s="7">
        <f>Table_1[[#This Row],[Ship Date]]-Table_1[[#This Row],[Order Date]]</f>
        <v>1</v>
      </c>
      <c r="Y1180" s="15">
        <v>-582.64800000000002</v>
      </c>
      <c r="Z1180" s="5">
        <v>2</v>
      </c>
      <c r="AA1180" s="15">
        <v>226.88</v>
      </c>
      <c r="AB1180" s="5">
        <v>11013</v>
      </c>
      <c r="AC1180" s="5">
        <f>IF(COUNTIF($AB$2:AB1180, AB1180) = 1, 1, 0)</f>
        <v>1</v>
      </c>
      <c r="AD1180" s="15">
        <f>'Formated Data'!$G1180-'Formated Data'!$E1180</f>
        <v>125.97999999999999</v>
      </c>
      <c r="AE1180" s="5" t="str" cm="1">
        <f t="array" ref="AE1180">_xlfn.IFS('Formated Data'!$Q1180="Central","Chris",'Formated Data'!$Q1180="East","Erin",'Formated Data'!$Q1180="South","Sam",'Formated Data'!$Q1180="West","William")</f>
        <v>Erin</v>
      </c>
    </row>
    <row r="1181" spans="1:31" ht="15.75" customHeight="1" x14ac:dyDescent="0.45">
      <c r="A1181" s="5">
        <v>2868</v>
      </c>
      <c r="B1181" s="5">
        <f>IF(COUNTIF($A$2:A1181, A1181) = 1, 1, 0)</f>
        <v>0</v>
      </c>
      <c r="C1181" s="5" t="s">
        <v>845</v>
      </c>
      <c r="D1181" s="5" t="s">
        <v>56</v>
      </c>
      <c r="E1181" s="6">
        <v>0.01</v>
      </c>
      <c r="F1181" s="6" t="str">
        <f>IF(Table_1[[#This Row],[Discount]] &gt; 0, "After Discount", " No Discount")</f>
        <v>After Discount</v>
      </c>
      <c r="G1181" s="6">
        <v>125.99</v>
      </c>
      <c r="H1181" s="6">
        <v>8.99</v>
      </c>
      <c r="I1181" s="5" t="s">
        <v>9</v>
      </c>
      <c r="J1181" s="5" t="s">
        <v>39</v>
      </c>
      <c r="K1181" s="5" t="s">
        <v>7</v>
      </c>
      <c r="L1181" s="5" t="s">
        <v>6</v>
      </c>
      <c r="M1181" s="5" t="s">
        <v>5</v>
      </c>
      <c r="N1181" s="5" t="s">
        <v>1573</v>
      </c>
      <c r="O1181" s="6">
        <v>0.59</v>
      </c>
      <c r="P1181" s="5" t="s">
        <v>3</v>
      </c>
      <c r="Q1181" s="5" t="s">
        <v>48</v>
      </c>
      <c r="R1181" s="5" t="s">
        <v>103</v>
      </c>
      <c r="S1181" s="5" t="s">
        <v>843</v>
      </c>
      <c r="T1181" s="5">
        <v>98026</v>
      </c>
      <c r="U1181" s="8">
        <v>42111</v>
      </c>
      <c r="V1181" s="29" t="str">
        <f>TEXT(Table_1[[#This Row],[Order Date]], "DDD")</f>
        <v>Fri</v>
      </c>
      <c r="W1181" s="8">
        <v>42112</v>
      </c>
      <c r="X1181" s="7">
        <f>Table_1[[#This Row],[Ship Date]]-Table_1[[#This Row],[Order Date]]</f>
        <v>1</v>
      </c>
      <c r="Y1181" s="15">
        <v>-582.64800000000002</v>
      </c>
      <c r="Z1181" s="5">
        <v>1</v>
      </c>
      <c r="AA1181" s="15">
        <v>113.44</v>
      </c>
      <c r="AB1181" s="5">
        <v>85827</v>
      </c>
      <c r="AC1181" s="5">
        <f>IF(COUNTIF($AB$2:AB1181, AB1181) = 1, 1, 0)</f>
        <v>1</v>
      </c>
      <c r="AD1181" s="15">
        <f>'Formated Data'!$G1181-'Formated Data'!$E1181</f>
        <v>125.97999999999999</v>
      </c>
      <c r="AE1181" s="5" t="str" cm="1">
        <f t="array" ref="AE1181">_xlfn.IFS('Formated Data'!$Q1181="Central","Chris",'Formated Data'!$Q1181="East","Erin",'Formated Data'!$Q1181="South","Sam",'Formated Data'!$Q1181="West","William")</f>
        <v>William</v>
      </c>
    </row>
    <row r="1182" spans="1:31" ht="15.75" customHeight="1" x14ac:dyDescent="0.45">
      <c r="A1182" s="5">
        <v>1889</v>
      </c>
      <c r="B1182" s="5">
        <f>IF(COUNTIF($A$2:A1182, A1182) = 1, 1, 0)</f>
        <v>1</v>
      </c>
      <c r="C1182" s="5" t="s">
        <v>1572</v>
      </c>
      <c r="D1182" s="5" t="s">
        <v>30</v>
      </c>
      <c r="E1182" s="6">
        <v>0.09</v>
      </c>
      <c r="F1182" s="6" t="str">
        <f>IF(Table_1[[#This Row],[Discount]] &gt; 0, "After Discount", " No Discount")</f>
        <v>After Discount</v>
      </c>
      <c r="G1182" s="6">
        <v>78.8</v>
      </c>
      <c r="H1182" s="6">
        <v>35</v>
      </c>
      <c r="I1182" s="5" t="s">
        <v>9</v>
      </c>
      <c r="J1182" s="5" t="s">
        <v>16</v>
      </c>
      <c r="K1182" s="5" t="s">
        <v>24</v>
      </c>
      <c r="L1182" s="5" t="s">
        <v>23</v>
      </c>
      <c r="M1182" s="5" t="s">
        <v>42</v>
      </c>
      <c r="N1182" s="5" t="s">
        <v>1571</v>
      </c>
      <c r="O1182" s="6">
        <v>0.83</v>
      </c>
      <c r="P1182" s="5" t="s">
        <v>3</v>
      </c>
      <c r="Q1182" s="5" t="s">
        <v>2</v>
      </c>
      <c r="R1182" s="5" t="s">
        <v>13</v>
      </c>
      <c r="S1182" s="5" t="s">
        <v>1570</v>
      </c>
      <c r="T1182" s="5">
        <v>45429</v>
      </c>
      <c r="U1182" s="8">
        <v>42111</v>
      </c>
      <c r="V1182" s="29" t="str">
        <f>TEXT(Table_1[[#This Row],[Order Date]], "DDD")</f>
        <v>Fri</v>
      </c>
      <c r="W1182" s="8">
        <v>42115</v>
      </c>
      <c r="X1182" s="7">
        <f>Table_1[[#This Row],[Ship Date]]-Table_1[[#This Row],[Order Date]]</f>
        <v>4</v>
      </c>
      <c r="Y1182" s="15">
        <v>-1025.0172</v>
      </c>
      <c r="Z1182" s="5">
        <v>14</v>
      </c>
      <c r="AA1182" s="15">
        <v>1059.3800000000001</v>
      </c>
      <c r="AB1182" s="5">
        <v>90631</v>
      </c>
      <c r="AC1182" s="5">
        <f>IF(COUNTIF($AB$2:AB1182, AB1182) = 1, 1, 0)</f>
        <v>1</v>
      </c>
      <c r="AD1182" s="15">
        <f>'Formated Data'!$G1182-'Formated Data'!$E1182</f>
        <v>78.709999999999994</v>
      </c>
      <c r="AE1182" s="5" t="str" cm="1">
        <f t="array" ref="AE1182">_xlfn.IFS('Formated Data'!$Q1182="Central","Chris",'Formated Data'!$Q1182="East","Erin",'Formated Data'!$Q1182="South","Sam",'Formated Data'!$Q1182="West","William")</f>
        <v>Erin</v>
      </c>
    </row>
    <row r="1183" spans="1:31" ht="15.75" customHeight="1" x14ac:dyDescent="0.45">
      <c r="A1183" s="5">
        <v>2593</v>
      </c>
      <c r="B1183" s="5">
        <f>IF(COUNTIF($A$2:A1183, A1183) = 1, 1, 0)</f>
        <v>0</v>
      </c>
      <c r="C1183" s="5" t="s">
        <v>1569</v>
      </c>
      <c r="D1183" s="5" t="s">
        <v>30</v>
      </c>
      <c r="E1183" s="6">
        <v>0.02</v>
      </c>
      <c r="F1183" s="6" t="str">
        <f>IF(Table_1[[#This Row],[Discount]] &gt; 0, "After Discount", " No Discount")</f>
        <v>After Discount</v>
      </c>
      <c r="G1183" s="6">
        <v>419.19</v>
      </c>
      <c r="H1183" s="6">
        <v>19.989999999999998</v>
      </c>
      <c r="I1183" s="5" t="s">
        <v>9</v>
      </c>
      <c r="J1183" s="5" t="s">
        <v>39</v>
      </c>
      <c r="K1183" s="5" t="s">
        <v>24</v>
      </c>
      <c r="L1183" s="5" t="s">
        <v>23</v>
      </c>
      <c r="M1183" s="5" t="s">
        <v>5</v>
      </c>
      <c r="N1183" s="5" t="s">
        <v>1435</v>
      </c>
      <c r="O1183" s="6">
        <v>0.57999999999999996</v>
      </c>
      <c r="P1183" s="5" t="s">
        <v>3</v>
      </c>
      <c r="Q1183" s="5" t="s">
        <v>21</v>
      </c>
      <c r="R1183" s="5" t="s">
        <v>291</v>
      </c>
      <c r="S1183" s="5" t="s">
        <v>1568</v>
      </c>
      <c r="T1183" s="5">
        <v>30605</v>
      </c>
      <c r="U1183" s="8">
        <v>42111</v>
      </c>
      <c r="V1183" s="29" t="str">
        <f>TEXT(Table_1[[#This Row],[Order Date]], "DDD")</f>
        <v>Fri</v>
      </c>
      <c r="W1183" s="8">
        <v>42111</v>
      </c>
      <c r="X1183" s="7">
        <f>Table_1[[#This Row],[Ship Date]]-Table_1[[#This Row],[Order Date]]</f>
        <v>0</v>
      </c>
      <c r="Y1183" s="15">
        <v>-39.606000000000002</v>
      </c>
      <c r="Z1183" s="5">
        <v>10</v>
      </c>
      <c r="AA1183" s="15">
        <v>4354.55</v>
      </c>
      <c r="AB1183" s="5">
        <v>87772</v>
      </c>
      <c r="AC1183" s="5">
        <f>IF(COUNTIF($AB$2:AB1183, AB1183) = 1, 1, 0)</f>
        <v>1</v>
      </c>
      <c r="AD1183" s="15">
        <f>'Formated Data'!$G1183-'Formated Data'!$E1183</f>
        <v>419.17</v>
      </c>
      <c r="AE1183" s="5" t="str" cm="1">
        <f t="array" ref="AE1183">_xlfn.IFS('Formated Data'!$Q1183="Central","Chris",'Formated Data'!$Q1183="East","Erin",'Formated Data'!$Q1183="South","Sam",'Formated Data'!$Q1183="West","William")</f>
        <v>Sam</v>
      </c>
    </row>
    <row r="1184" spans="1:31" ht="15.75" customHeight="1" x14ac:dyDescent="0.45">
      <c r="A1184" s="5">
        <v>377</v>
      </c>
      <c r="B1184" s="5">
        <f>IF(COUNTIF($A$2:A1184, A1184) = 1, 1, 0)</f>
        <v>1</v>
      </c>
      <c r="C1184" s="5" t="s">
        <v>1567</v>
      </c>
      <c r="D1184" s="5" t="s">
        <v>72</v>
      </c>
      <c r="E1184" s="6">
        <v>0.03</v>
      </c>
      <c r="F1184" s="6" t="str">
        <f>IF(Table_1[[#This Row],[Discount]] &gt; 0, "After Discount", " No Discount")</f>
        <v>After Discount</v>
      </c>
      <c r="G1184" s="6">
        <v>25.98</v>
      </c>
      <c r="H1184" s="6">
        <v>5.37</v>
      </c>
      <c r="I1184" s="5" t="s">
        <v>9</v>
      </c>
      <c r="J1184" s="5" t="s">
        <v>8</v>
      </c>
      <c r="K1184" s="5" t="s">
        <v>24</v>
      </c>
      <c r="L1184" s="5" t="s">
        <v>45</v>
      </c>
      <c r="M1184" s="5" t="s">
        <v>97</v>
      </c>
      <c r="N1184" s="5" t="s">
        <v>1566</v>
      </c>
      <c r="O1184" s="6">
        <v>0.5</v>
      </c>
      <c r="P1184" s="5" t="s">
        <v>3</v>
      </c>
      <c r="Q1184" s="5" t="s">
        <v>70</v>
      </c>
      <c r="R1184" s="5" t="s">
        <v>260</v>
      </c>
      <c r="S1184" s="5" t="s">
        <v>557</v>
      </c>
      <c r="T1184" s="5">
        <v>60510</v>
      </c>
      <c r="U1184" s="8">
        <v>42111</v>
      </c>
      <c r="V1184" s="29" t="str">
        <f>TEXT(Table_1[[#This Row],[Order Date]], "DDD")</f>
        <v>Fri</v>
      </c>
      <c r="W1184" s="8">
        <v>42111</v>
      </c>
      <c r="X1184" s="7">
        <f>Table_1[[#This Row],[Ship Date]]-Table_1[[#This Row],[Order Date]]</f>
        <v>0</v>
      </c>
      <c r="Y1184" s="15">
        <v>250.0376</v>
      </c>
      <c r="Z1184" s="5">
        <v>17</v>
      </c>
      <c r="AA1184" s="15">
        <v>460.87</v>
      </c>
      <c r="AB1184" s="5">
        <v>89579</v>
      </c>
      <c r="AC1184" s="5">
        <f>IF(COUNTIF($AB$2:AB1184, AB1184) = 1, 1, 0)</f>
        <v>1</v>
      </c>
      <c r="AD1184" s="15">
        <f>'Formated Data'!$G1184-'Formated Data'!$E1184</f>
        <v>25.95</v>
      </c>
      <c r="AE1184" s="5" t="str" cm="1">
        <f t="array" ref="AE1184">_xlfn.IFS('Formated Data'!$Q1184="Central","Chris",'Formated Data'!$Q1184="East","Erin",'Formated Data'!$Q1184="South","Sam",'Formated Data'!$Q1184="West","William")</f>
        <v>Chris</v>
      </c>
    </row>
    <row r="1185" spans="1:31" ht="15.75" customHeight="1" x14ac:dyDescent="0.45">
      <c r="A1185" s="5">
        <v>2004</v>
      </c>
      <c r="B1185" s="5">
        <f>IF(COUNTIF($A$2:A1185, A1185) = 1, 1, 0)</f>
        <v>1</v>
      </c>
      <c r="C1185" s="5" t="s">
        <v>1565</v>
      </c>
      <c r="D1185" s="5" t="s">
        <v>72</v>
      </c>
      <c r="E1185" s="6">
        <v>0.06</v>
      </c>
      <c r="F1185" s="6" t="str">
        <f>IF(Table_1[[#This Row],[Discount]] &gt; 0, "After Discount", " No Discount")</f>
        <v>After Discount</v>
      </c>
      <c r="G1185" s="6">
        <v>4.24</v>
      </c>
      <c r="H1185" s="6">
        <v>5.41</v>
      </c>
      <c r="I1185" s="5" t="s">
        <v>9</v>
      </c>
      <c r="J1185" s="5" t="s">
        <v>16</v>
      </c>
      <c r="K1185" s="5" t="s">
        <v>24</v>
      </c>
      <c r="L1185" s="5" t="s">
        <v>106</v>
      </c>
      <c r="M1185" s="5" t="s">
        <v>5</v>
      </c>
      <c r="N1185" s="5" t="s">
        <v>422</v>
      </c>
      <c r="O1185" s="6">
        <v>0.35</v>
      </c>
      <c r="P1185" s="5" t="s">
        <v>3</v>
      </c>
      <c r="Q1185" s="5" t="s">
        <v>48</v>
      </c>
      <c r="R1185" s="5" t="s">
        <v>961</v>
      </c>
      <c r="S1185" s="5" t="s">
        <v>1563</v>
      </c>
      <c r="T1185" s="5">
        <v>59715</v>
      </c>
      <c r="U1185" s="8">
        <v>42111</v>
      </c>
      <c r="V1185" s="29" t="str">
        <f>TEXT(Table_1[[#This Row],[Order Date]], "DDD")</f>
        <v>Fri</v>
      </c>
      <c r="W1185" s="8">
        <v>42113</v>
      </c>
      <c r="X1185" s="7">
        <f>Table_1[[#This Row],[Ship Date]]-Table_1[[#This Row],[Order Date]]</f>
        <v>2</v>
      </c>
      <c r="Y1185" s="15">
        <v>-78.916679999999999</v>
      </c>
      <c r="Z1185" s="5">
        <v>10</v>
      </c>
      <c r="AA1185" s="15">
        <v>45</v>
      </c>
      <c r="AB1185" s="5">
        <v>91277</v>
      </c>
      <c r="AC1185" s="5">
        <f>IF(COUNTIF($AB$2:AB1185, AB1185) = 1, 1, 0)</f>
        <v>1</v>
      </c>
      <c r="AD1185" s="15">
        <f>'Formated Data'!$G1185-'Formated Data'!$E1185</f>
        <v>4.1800000000000006</v>
      </c>
      <c r="AE1185" s="5" t="str" cm="1">
        <f t="array" ref="AE1185">_xlfn.IFS('Formated Data'!$Q1185="Central","Chris",'Formated Data'!$Q1185="East","Erin",'Formated Data'!$Q1185="South","Sam",'Formated Data'!$Q1185="West","William")</f>
        <v>William</v>
      </c>
    </row>
    <row r="1186" spans="1:31" ht="15.75" customHeight="1" x14ac:dyDescent="0.45">
      <c r="A1186" s="5">
        <v>2004</v>
      </c>
      <c r="B1186" s="5">
        <f>IF(COUNTIF($A$2:A1186, A1186) = 1, 1, 0)</f>
        <v>0</v>
      </c>
      <c r="C1186" s="5" t="s">
        <v>1565</v>
      </c>
      <c r="D1186" s="5" t="s">
        <v>72</v>
      </c>
      <c r="E1186" s="6">
        <v>0.04</v>
      </c>
      <c r="F1186" s="6" t="str">
        <f>IF(Table_1[[#This Row],[Discount]] &gt; 0, "After Discount", " No Discount")</f>
        <v>After Discount</v>
      </c>
      <c r="G1186" s="6">
        <v>6783.02</v>
      </c>
      <c r="H1186" s="6">
        <v>24.49</v>
      </c>
      <c r="I1186" s="5" t="s">
        <v>9</v>
      </c>
      <c r="J1186" s="5" t="s">
        <v>16</v>
      </c>
      <c r="K1186" s="5" t="s">
        <v>7</v>
      </c>
      <c r="L1186" s="5" t="s">
        <v>118</v>
      </c>
      <c r="M1186" s="5" t="s">
        <v>42</v>
      </c>
      <c r="N1186" s="5" t="s">
        <v>1564</v>
      </c>
      <c r="O1186" s="6">
        <v>0.39</v>
      </c>
      <c r="P1186" s="5" t="s">
        <v>3</v>
      </c>
      <c r="Q1186" s="5" t="s">
        <v>48</v>
      </c>
      <c r="R1186" s="5" t="s">
        <v>961</v>
      </c>
      <c r="S1186" s="5" t="s">
        <v>1563</v>
      </c>
      <c r="T1186" s="5">
        <v>59715</v>
      </c>
      <c r="U1186" s="8">
        <v>42111</v>
      </c>
      <c r="V1186" s="29" t="str">
        <f>TEXT(Table_1[[#This Row],[Order Date]], "DDD")</f>
        <v>Fri</v>
      </c>
      <c r="W1186" s="8">
        <v>42113</v>
      </c>
      <c r="X1186" s="7">
        <f>Table_1[[#This Row],[Ship Date]]-Table_1[[#This Row],[Order Date]]</f>
        <v>2</v>
      </c>
      <c r="Y1186" s="15">
        <v>-13562.637408000001</v>
      </c>
      <c r="Z1186" s="5">
        <v>1</v>
      </c>
      <c r="AA1186" s="15">
        <v>6569.07</v>
      </c>
      <c r="AB1186" s="5">
        <v>91277</v>
      </c>
      <c r="AC1186" s="5">
        <f>IF(COUNTIF($AB$2:AB1186, AB1186) = 1, 1, 0)</f>
        <v>0</v>
      </c>
      <c r="AD1186" s="15">
        <f>'Formated Data'!$G1186-'Formated Data'!$E1186</f>
        <v>6782.9800000000005</v>
      </c>
      <c r="AE1186" s="5" t="str" cm="1">
        <f t="array" ref="AE1186">_xlfn.IFS('Formated Data'!$Q1186="Central","Chris",'Formated Data'!$Q1186="East","Erin",'Formated Data'!$Q1186="South","Sam",'Formated Data'!$Q1186="West","William")</f>
        <v>William</v>
      </c>
    </row>
    <row r="1187" spans="1:31" ht="15.75" customHeight="1" x14ac:dyDescent="0.45">
      <c r="A1187" s="5">
        <v>507</v>
      </c>
      <c r="B1187" s="5">
        <f>IF(COUNTIF($A$2:A1187, A1187) = 1, 1, 0)</f>
        <v>1</v>
      </c>
      <c r="C1187" s="5" t="s">
        <v>1561</v>
      </c>
      <c r="D1187" s="5" t="s">
        <v>123</v>
      </c>
      <c r="E1187" s="6">
        <v>0.01</v>
      </c>
      <c r="F1187" s="6" t="str">
        <f>IF(Table_1[[#This Row],[Discount]] &gt; 0, "After Discount", " No Discount")</f>
        <v>After Discount</v>
      </c>
      <c r="G1187" s="6">
        <v>55.98</v>
      </c>
      <c r="H1187" s="6">
        <v>4.8600000000000003</v>
      </c>
      <c r="I1187" s="5" t="s">
        <v>17</v>
      </c>
      <c r="J1187" s="5" t="s">
        <v>39</v>
      </c>
      <c r="K1187" s="5" t="s">
        <v>24</v>
      </c>
      <c r="L1187" s="5" t="s">
        <v>38</v>
      </c>
      <c r="M1187" s="5" t="s">
        <v>5</v>
      </c>
      <c r="N1187" s="5" t="s">
        <v>1562</v>
      </c>
      <c r="O1187" s="6">
        <v>0.36</v>
      </c>
      <c r="P1187" s="5" t="s">
        <v>3</v>
      </c>
      <c r="Q1187" s="5" t="s">
        <v>21</v>
      </c>
      <c r="R1187" s="5" t="s">
        <v>365</v>
      </c>
      <c r="S1187" s="5" t="s">
        <v>1305</v>
      </c>
      <c r="T1187" s="5">
        <v>42104</v>
      </c>
      <c r="U1187" s="8">
        <v>42112</v>
      </c>
      <c r="V1187" s="29" t="str">
        <f>TEXT(Table_1[[#This Row],[Order Date]], "DDD")</f>
        <v>Sat</v>
      </c>
      <c r="W1187" s="8">
        <v>42114</v>
      </c>
      <c r="X1187" s="7">
        <f>Table_1[[#This Row],[Ship Date]]-Table_1[[#This Row],[Order Date]]</f>
        <v>2</v>
      </c>
      <c r="Y1187" s="15">
        <v>32.940899999999999</v>
      </c>
      <c r="Z1187" s="5">
        <v>11</v>
      </c>
      <c r="AA1187" s="15">
        <v>646.97</v>
      </c>
      <c r="AB1187" s="5">
        <v>87357</v>
      </c>
      <c r="AC1187" s="5">
        <f>IF(COUNTIF($AB$2:AB1187, AB1187) = 1, 1, 0)</f>
        <v>1</v>
      </c>
      <c r="AD1187" s="15">
        <f>'Formated Data'!$G1187-'Formated Data'!$E1187</f>
        <v>55.97</v>
      </c>
      <c r="AE1187" s="5" t="str" cm="1">
        <f t="array" ref="AE1187">_xlfn.IFS('Formated Data'!$Q1187="Central","Chris",'Formated Data'!$Q1187="East","Erin",'Formated Data'!$Q1187="South","Sam",'Formated Data'!$Q1187="West","William")</f>
        <v>Sam</v>
      </c>
    </row>
    <row r="1188" spans="1:31" ht="15.75" customHeight="1" x14ac:dyDescent="0.45">
      <c r="A1188" s="5">
        <v>507</v>
      </c>
      <c r="B1188" s="5">
        <f>IF(COUNTIF($A$2:A1188, A1188) = 1, 1, 0)</f>
        <v>0</v>
      </c>
      <c r="C1188" s="5" t="s">
        <v>1561</v>
      </c>
      <c r="D1188" s="5" t="s">
        <v>123</v>
      </c>
      <c r="E1188" s="6">
        <v>0.04</v>
      </c>
      <c r="F1188" s="6" t="str">
        <f>IF(Table_1[[#This Row],[Discount]] &gt; 0, "After Discount", " No Discount")</f>
        <v>After Discount</v>
      </c>
      <c r="G1188" s="6">
        <v>65.989999999999995</v>
      </c>
      <c r="H1188" s="6">
        <v>8.99</v>
      </c>
      <c r="I1188" s="5" t="s">
        <v>9</v>
      </c>
      <c r="J1188" s="5" t="s">
        <v>39</v>
      </c>
      <c r="K1188" s="5" t="s">
        <v>7</v>
      </c>
      <c r="L1188" s="5" t="s">
        <v>6</v>
      </c>
      <c r="M1188" s="5" t="s">
        <v>5</v>
      </c>
      <c r="N1188" s="5" t="s">
        <v>1007</v>
      </c>
      <c r="O1188" s="6">
        <v>0.56000000000000005</v>
      </c>
      <c r="P1188" s="5" t="s">
        <v>3</v>
      </c>
      <c r="Q1188" s="5" t="s">
        <v>21</v>
      </c>
      <c r="R1188" s="5" t="s">
        <v>365</v>
      </c>
      <c r="S1188" s="5" t="s">
        <v>1305</v>
      </c>
      <c r="T1188" s="5">
        <v>42104</v>
      </c>
      <c r="U1188" s="8">
        <v>42112</v>
      </c>
      <c r="V1188" s="29" t="str">
        <f>TEXT(Table_1[[#This Row],[Order Date]], "DDD")</f>
        <v>Sat</v>
      </c>
      <c r="W1188" s="8">
        <v>42113</v>
      </c>
      <c r="X1188" s="7">
        <f>Table_1[[#This Row],[Ship Date]]-Table_1[[#This Row],[Order Date]]</f>
        <v>1</v>
      </c>
      <c r="Y1188" s="15">
        <v>131.334</v>
      </c>
      <c r="Z1188" s="5">
        <v>17</v>
      </c>
      <c r="AA1188" s="15">
        <v>946.29</v>
      </c>
      <c r="AB1188" s="5">
        <v>87357</v>
      </c>
      <c r="AC1188" s="5">
        <f>IF(COUNTIF($AB$2:AB1188, AB1188) = 1, 1, 0)</f>
        <v>0</v>
      </c>
      <c r="AD1188" s="15">
        <f>'Formated Data'!$G1188-'Formated Data'!$E1188</f>
        <v>65.949999999999989</v>
      </c>
      <c r="AE1188" s="5" t="str" cm="1">
        <f t="array" ref="AE1188">_xlfn.IFS('Formated Data'!$Q1188="Central","Chris",'Formated Data'!$Q1188="East","Erin",'Formated Data'!$Q1188="South","Sam",'Formated Data'!$Q1188="West","William")</f>
        <v>Sam</v>
      </c>
    </row>
    <row r="1189" spans="1:31" ht="15.75" customHeight="1" x14ac:dyDescent="0.45">
      <c r="A1189" s="5">
        <v>665</v>
      </c>
      <c r="B1189" s="5">
        <f>IF(COUNTIF($A$2:A1189, A1189) = 1, 1, 0)</f>
        <v>0</v>
      </c>
      <c r="C1189" s="5" t="s">
        <v>1560</v>
      </c>
      <c r="D1189" s="5" t="s">
        <v>123</v>
      </c>
      <c r="E1189" s="6">
        <v>0.02</v>
      </c>
      <c r="F1189" s="6" t="str">
        <f>IF(Table_1[[#This Row],[Discount]] &gt; 0, "After Discount", " No Discount")</f>
        <v>After Discount</v>
      </c>
      <c r="G1189" s="6">
        <v>130.97999999999999</v>
      </c>
      <c r="H1189" s="6">
        <v>30</v>
      </c>
      <c r="I1189" s="5" t="s">
        <v>119</v>
      </c>
      <c r="J1189" s="5" t="s">
        <v>39</v>
      </c>
      <c r="K1189" s="5" t="s">
        <v>29</v>
      </c>
      <c r="L1189" s="5" t="s">
        <v>153</v>
      </c>
      <c r="M1189" s="5" t="s">
        <v>152</v>
      </c>
      <c r="N1189" s="5" t="s">
        <v>178</v>
      </c>
      <c r="O1189" s="6">
        <v>0.78</v>
      </c>
      <c r="P1189" s="5" t="s">
        <v>3</v>
      </c>
      <c r="Q1189" s="5" t="s">
        <v>21</v>
      </c>
      <c r="R1189" s="5" t="s">
        <v>91</v>
      </c>
      <c r="S1189" s="5" t="s">
        <v>1121</v>
      </c>
      <c r="T1189" s="5">
        <v>37130</v>
      </c>
      <c r="U1189" s="8">
        <v>42112</v>
      </c>
      <c r="V1189" s="29" t="str">
        <f>TEXT(Table_1[[#This Row],[Order Date]], "DDD")</f>
        <v>Sat</v>
      </c>
      <c r="W1189" s="8">
        <v>42113</v>
      </c>
      <c r="X1189" s="7">
        <f>Table_1[[#This Row],[Ship Date]]-Table_1[[#This Row],[Order Date]]</f>
        <v>1</v>
      </c>
      <c r="Y1189" s="15">
        <v>90.762</v>
      </c>
      <c r="Z1189" s="5">
        <v>6</v>
      </c>
      <c r="AA1189" s="15">
        <v>793.39</v>
      </c>
      <c r="AB1189" s="5">
        <v>88678</v>
      </c>
      <c r="AC1189" s="5">
        <f>IF(COUNTIF($AB$2:AB1189, AB1189) = 1, 1, 0)</f>
        <v>1</v>
      </c>
      <c r="AD1189" s="15">
        <f>'Formated Data'!$G1189-'Formated Data'!$E1189</f>
        <v>130.95999999999998</v>
      </c>
      <c r="AE1189" s="5" t="str" cm="1">
        <f t="array" ref="AE1189">_xlfn.IFS('Formated Data'!$Q1189="Central","Chris",'Formated Data'!$Q1189="East","Erin",'Formated Data'!$Q1189="South","Sam",'Formated Data'!$Q1189="West","William")</f>
        <v>Sam</v>
      </c>
    </row>
    <row r="1190" spans="1:31" ht="15.75" customHeight="1" x14ac:dyDescent="0.45">
      <c r="A1190" s="5">
        <v>1959</v>
      </c>
      <c r="B1190" s="5">
        <f>IF(COUNTIF($A$2:A1190, A1190) = 1, 1, 0)</f>
        <v>0</v>
      </c>
      <c r="C1190" s="5" t="s">
        <v>1559</v>
      </c>
      <c r="D1190" s="5" t="s">
        <v>30</v>
      </c>
      <c r="E1190" s="6">
        <v>0.02</v>
      </c>
      <c r="F1190" s="6" t="str">
        <f>IF(Table_1[[#This Row],[Discount]] &gt; 0, "After Discount", " No Discount")</f>
        <v>After Discount</v>
      </c>
      <c r="G1190" s="6">
        <v>9.99</v>
      </c>
      <c r="H1190" s="6">
        <v>11.59</v>
      </c>
      <c r="I1190" s="5" t="s">
        <v>9</v>
      </c>
      <c r="J1190" s="5" t="s">
        <v>16</v>
      </c>
      <c r="K1190" s="5" t="s">
        <v>24</v>
      </c>
      <c r="L1190" s="5" t="s">
        <v>38</v>
      </c>
      <c r="M1190" s="5" t="s">
        <v>5</v>
      </c>
      <c r="N1190" s="5" t="s">
        <v>1024</v>
      </c>
      <c r="O1190" s="6">
        <v>0.4</v>
      </c>
      <c r="P1190" s="5" t="s">
        <v>3</v>
      </c>
      <c r="Q1190" s="5" t="s">
        <v>21</v>
      </c>
      <c r="R1190" s="5" t="s">
        <v>75</v>
      </c>
      <c r="S1190" s="5" t="s">
        <v>574</v>
      </c>
      <c r="T1190" s="5">
        <v>33916</v>
      </c>
      <c r="U1190" s="8">
        <v>42112</v>
      </c>
      <c r="V1190" s="29" t="str">
        <f>TEXT(Table_1[[#This Row],[Order Date]], "DDD")</f>
        <v>Sat</v>
      </c>
      <c r="W1190" s="8">
        <v>42121</v>
      </c>
      <c r="X1190" s="7">
        <f>Table_1[[#This Row],[Ship Date]]-Table_1[[#This Row],[Order Date]]</f>
        <v>9</v>
      </c>
      <c r="Y1190" s="15">
        <v>-171.15770000000001</v>
      </c>
      <c r="Z1190" s="5">
        <v>43</v>
      </c>
      <c r="AA1190" s="15">
        <v>475.42</v>
      </c>
      <c r="AB1190" s="5">
        <v>26342</v>
      </c>
      <c r="AC1190" s="5">
        <f>IF(COUNTIF($AB$2:AB1190, AB1190) = 1, 1, 0)</f>
        <v>1</v>
      </c>
      <c r="AD1190" s="15">
        <f>'Formated Data'!$G1190-'Formated Data'!$E1190</f>
        <v>9.9700000000000006</v>
      </c>
      <c r="AE1190" s="5" t="str" cm="1">
        <f t="array" ref="AE1190">_xlfn.IFS('Formated Data'!$Q1190="Central","Chris",'Formated Data'!$Q1190="East","Erin",'Formated Data'!$Q1190="South","Sam",'Formated Data'!$Q1190="West","William")</f>
        <v>Sam</v>
      </c>
    </row>
    <row r="1191" spans="1:31" ht="15.75" customHeight="1" x14ac:dyDescent="0.45">
      <c r="A1191" s="5">
        <v>1959</v>
      </c>
      <c r="B1191" s="5">
        <f>IF(COUNTIF($A$2:A1191, A1191) = 1, 1, 0)</f>
        <v>0</v>
      </c>
      <c r="C1191" s="5" t="s">
        <v>1559</v>
      </c>
      <c r="D1191" s="5" t="s">
        <v>30</v>
      </c>
      <c r="E1191" s="6">
        <v>0.02</v>
      </c>
      <c r="F1191" s="6" t="str">
        <f>IF(Table_1[[#This Row],[Discount]] &gt; 0, "After Discount", " No Discount")</f>
        <v>After Discount</v>
      </c>
      <c r="G1191" s="6">
        <v>48.04</v>
      </c>
      <c r="H1191" s="6">
        <v>5.79</v>
      </c>
      <c r="I1191" s="5" t="s">
        <v>9</v>
      </c>
      <c r="J1191" s="5" t="s">
        <v>16</v>
      </c>
      <c r="K1191" s="5" t="s">
        <v>24</v>
      </c>
      <c r="L1191" s="5" t="s">
        <v>38</v>
      </c>
      <c r="M1191" s="5" t="s">
        <v>5</v>
      </c>
      <c r="N1191" s="5" t="s">
        <v>602</v>
      </c>
      <c r="O1191" s="6">
        <v>0.37</v>
      </c>
      <c r="P1191" s="5" t="s">
        <v>3</v>
      </c>
      <c r="Q1191" s="5" t="s">
        <v>21</v>
      </c>
      <c r="R1191" s="5" t="s">
        <v>75</v>
      </c>
      <c r="S1191" s="5" t="s">
        <v>574</v>
      </c>
      <c r="T1191" s="5">
        <v>33916</v>
      </c>
      <c r="U1191" s="8">
        <v>42112</v>
      </c>
      <c r="V1191" s="29" t="str">
        <f>TEXT(Table_1[[#This Row],[Order Date]], "DDD")</f>
        <v>Sat</v>
      </c>
      <c r="W1191" s="8">
        <v>42117</v>
      </c>
      <c r="X1191" s="7">
        <f>Table_1[[#This Row],[Ship Date]]-Table_1[[#This Row],[Order Date]]</f>
        <v>5</v>
      </c>
      <c r="Y1191" s="15">
        <v>624.23900000000003</v>
      </c>
      <c r="Z1191" s="5">
        <v>74</v>
      </c>
      <c r="AA1191" s="15">
        <v>3598.82</v>
      </c>
      <c r="AB1191" s="5">
        <v>26342</v>
      </c>
      <c r="AC1191" s="5">
        <f>IF(COUNTIF($AB$2:AB1191, AB1191) = 1, 1, 0)</f>
        <v>0</v>
      </c>
      <c r="AD1191" s="15">
        <f>'Formated Data'!$G1191-'Formated Data'!$E1191</f>
        <v>48.019999999999996</v>
      </c>
      <c r="AE1191" s="5" t="str" cm="1">
        <f t="array" ref="AE1191">_xlfn.IFS('Formated Data'!$Q1191="Central","Chris",'Formated Data'!$Q1191="East","Erin",'Formated Data'!$Q1191="South","Sam",'Formated Data'!$Q1191="West","William")</f>
        <v>Sam</v>
      </c>
    </row>
    <row r="1192" spans="1:31" ht="15.75" customHeight="1" x14ac:dyDescent="0.45">
      <c r="A1192" s="5">
        <v>1959</v>
      </c>
      <c r="B1192" s="5">
        <f>IF(COUNTIF($A$2:A1192, A1192) = 1, 1, 0)</f>
        <v>0</v>
      </c>
      <c r="C1192" s="5" t="s">
        <v>1559</v>
      </c>
      <c r="D1192" s="5" t="s">
        <v>30</v>
      </c>
      <c r="E1192" s="6">
        <v>0.04</v>
      </c>
      <c r="F1192" s="6" t="str">
        <f>IF(Table_1[[#This Row],[Discount]] &gt; 0, "After Discount", " No Discount")</f>
        <v>After Discount</v>
      </c>
      <c r="G1192" s="6">
        <v>6.68</v>
      </c>
      <c r="H1192" s="6">
        <v>4.91</v>
      </c>
      <c r="I1192" s="5" t="s">
        <v>9</v>
      </c>
      <c r="J1192" s="5" t="s">
        <v>16</v>
      </c>
      <c r="K1192" s="5" t="s">
        <v>24</v>
      </c>
      <c r="L1192" s="5" t="s">
        <v>38</v>
      </c>
      <c r="M1192" s="5" t="s">
        <v>5</v>
      </c>
      <c r="N1192" s="5" t="s">
        <v>1557</v>
      </c>
      <c r="O1192" s="6">
        <v>0.37</v>
      </c>
      <c r="P1192" s="5" t="s">
        <v>3</v>
      </c>
      <c r="Q1192" s="5" t="s">
        <v>21</v>
      </c>
      <c r="R1192" s="5" t="s">
        <v>75</v>
      </c>
      <c r="S1192" s="5" t="s">
        <v>574</v>
      </c>
      <c r="T1192" s="5">
        <v>33916</v>
      </c>
      <c r="U1192" s="8">
        <v>42112</v>
      </c>
      <c r="V1192" s="29" t="str">
        <f>TEXT(Table_1[[#This Row],[Order Date]], "DDD")</f>
        <v>Sat</v>
      </c>
      <c r="W1192" s="8">
        <v>42119</v>
      </c>
      <c r="X1192" s="7">
        <f>Table_1[[#This Row],[Ship Date]]-Table_1[[#This Row],[Order Date]]</f>
        <v>7</v>
      </c>
      <c r="Y1192" s="15">
        <v>-14.3241</v>
      </c>
      <c r="Z1192" s="5">
        <v>5</v>
      </c>
      <c r="AA1192" s="15">
        <v>41.22</v>
      </c>
      <c r="AB1192" s="5">
        <v>26342</v>
      </c>
      <c r="AC1192" s="5">
        <f>IF(COUNTIF($AB$2:AB1192, AB1192) = 1, 1, 0)</f>
        <v>0</v>
      </c>
      <c r="AD1192" s="15">
        <f>'Formated Data'!$G1192-'Formated Data'!$E1192</f>
        <v>6.64</v>
      </c>
      <c r="AE1192" s="5" t="str" cm="1">
        <f t="array" ref="AE1192">_xlfn.IFS('Formated Data'!$Q1192="Central","Chris",'Formated Data'!$Q1192="East","Erin",'Formated Data'!$Q1192="South","Sam",'Formated Data'!$Q1192="West","William")</f>
        <v>Sam</v>
      </c>
    </row>
    <row r="1193" spans="1:31" ht="15.75" customHeight="1" x14ac:dyDescent="0.45">
      <c r="A1193" s="5">
        <v>1962</v>
      </c>
      <c r="B1193" s="5">
        <f>IF(COUNTIF($A$2:A1193, A1193) = 1, 1, 0)</f>
        <v>1</v>
      </c>
      <c r="C1193" s="5" t="s">
        <v>1558</v>
      </c>
      <c r="D1193" s="5" t="s">
        <v>30</v>
      </c>
      <c r="E1193" s="6">
        <v>0.02</v>
      </c>
      <c r="F1193" s="6" t="str">
        <f>IF(Table_1[[#This Row],[Discount]] &gt; 0, "After Discount", " No Discount")</f>
        <v>After Discount</v>
      </c>
      <c r="G1193" s="6">
        <v>48.04</v>
      </c>
      <c r="H1193" s="6">
        <v>5.79</v>
      </c>
      <c r="I1193" s="5" t="s">
        <v>9</v>
      </c>
      <c r="J1193" s="5" t="s">
        <v>16</v>
      </c>
      <c r="K1193" s="5" t="s">
        <v>24</v>
      </c>
      <c r="L1193" s="5" t="s">
        <v>38</v>
      </c>
      <c r="M1193" s="5" t="s">
        <v>5</v>
      </c>
      <c r="N1193" s="5" t="s">
        <v>602</v>
      </c>
      <c r="O1193" s="6">
        <v>0.37</v>
      </c>
      <c r="P1193" s="5" t="s">
        <v>3</v>
      </c>
      <c r="Q1193" s="5" t="s">
        <v>70</v>
      </c>
      <c r="R1193" s="5" t="s">
        <v>160</v>
      </c>
      <c r="S1193" s="5" t="s">
        <v>1556</v>
      </c>
      <c r="T1193" s="5">
        <v>48601</v>
      </c>
      <c r="U1193" s="8">
        <v>42112</v>
      </c>
      <c r="V1193" s="29" t="str">
        <f>TEXT(Table_1[[#This Row],[Order Date]], "DDD")</f>
        <v>Sat</v>
      </c>
      <c r="W1193" s="8">
        <v>42117</v>
      </c>
      <c r="X1193" s="7">
        <f>Table_1[[#This Row],[Ship Date]]-Table_1[[#This Row],[Order Date]]</f>
        <v>5</v>
      </c>
      <c r="Y1193" s="15">
        <v>604.01909999999998</v>
      </c>
      <c r="Z1193" s="5">
        <v>18</v>
      </c>
      <c r="AA1193" s="15">
        <v>875.39</v>
      </c>
      <c r="AB1193" s="5">
        <v>88857</v>
      </c>
      <c r="AC1193" s="5">
        <f>IF(COUNTIF($AB$2:AB1193, AB1193) = 1, 1, 0)</f>
        <v>1</v>
      </c>
      <c r="AD1193" s="15">
        <f>'Formated Data'!$G1193-'Formated Data'!$E1193</f>
        <v>48.019999999999996</v>
      </c>
      <c r="AE1193" s="5" t="str" cm="1">
        <f t="array" ref="AE1193">_xlfn.IFS('Formated Data'!$Q1193="Central","Chris",'Formated Data'!$Q1193="East","Erin",'Formated Data'!$Q1193="South","Sam",'Formated Data'!$Q1193="West","William")</f>
        <v>Chris</v>
      </c>
    </row>
    <row r="1194" spans="1:31" ht="15.75" customHeight="1" x14ac:dyDescent="0.45">
      <c r="A1194" s="5">
        <v>1962</v>
      </c>
      <c r="B1194" s="5">
        <f>IF(COUNTIF($A$2:A1194, A1194) = 1, 1, 0)</f>
        <v>0</v>
      </c>
      <c r="C1194" s="5" t="s">
        <v>1558</v>
      </c>
      <c r="D1194" s="5" t="s">
        <v>30</v>
      </c>
      <c r="E1194" s="6">
        <v>0.04</v>
      </c>
      <c r="F1194" s="6" t="str">
        <f>IF(Table_1[[#This Row],[Discount]] &gt; 0, "After Discount", " No Discount")</f>
        <v>After Discount</v>
      </c>
      <c r="G1194" s="6">
        <v>6.68</v>
      </c>
      <c r="H1194" s="6">
        <v>4.91</v>
      </c>
      <c r="I1194" s="5" t="s">
        <v>9</v>
      </c>
      <c r="J1194" s="5" t="s">
        <v>16</v>
      </c>
      <c r="K1194" s="5" t="s">
        <v>24</v>
      </c>
      <c r="L1194" s="5" t="s">
        <v>38</v>
      </c>
      <c r="M1194" s="5" t="s">
        <v>5</v>
      </c>
      <c r="N1194" s="5" t="s">
        <v>1557</v>
      </c>
      <c r="O1194" s="6">
        <v>0.37</v>
      </c>
      <c r="P1194" s="5" t="s">
        <v>3</v>
      </c>
      <c r="Q1194" s="5" t="s">
        <v>70</v>
      </c>
      <c r="R1194" s="5" t="s">
        <v>160</v>
      </c>
      <c r="S1194" s="5" t="s">
        <v>1556</v>
      </c>
      <c r="T1194" s="5">
        <v>48601</v>
      </c>
      <c r="U1194" s="8">
        <v>42112</v>
      </c>
      <c r="V1194" s="29" t="str">
        <f>TEXT(Table_1[[#This Row],[Order Date]], "DDD")</f>
        <v>Sat</v>
      </c>
      <c r="W1194" s="8">
        <v>42119</v>
      </c>
      <c r="X1194" s="7">
        <f>Table_1[[#This Row],[Ship Date]]-Table_1[[#This Row],[Order Date]]</f>
        <v>7</v>
      </c>
      <c r="Y1194" s="15">
        <v>-11.631600000000001</v>
      </c>
      <c r="Z1194" s="5">
        <v>1</v>
      </c>
      <c r="AA1194" s="15">
        <v>8.24</v>
      </c>
      <c r="AB1194" s="5">
        <v>88857</v>
      </c>
      <c r="AC1194" s="5">
        <f>IF(COUNTIF($AB$2:AB1194, AB1194) = 1, 1, 0)</f>
        <v>0</v>
      </c>
      <c r="AD1194" s="15">
        <f>'Formated Data'!$G1194-'Formated Data'!$E1194</f>
        <v>6.64</v>
      </c>
      <c r="AE1194" s="5" t="str" cm="1">
        <f t="array" ref="AE1194">_xlfn.IFS('Formated Data'!$Q1194="Central","Chris",'Formated Data'!$Q1194="East","Erin",'Formated Data'!$Q1194="South","Sam",'Formated Data'!$Q1194="West","William")</f>
        <v>Chris</v>
      </c>
    </row>
    <row r="1195" spans="1:31" ht="15.75" customHeight="1" x14ac:dyDescent="0.45">
      <c r="A1195" s="5">
        <v>1826</v>
      </c>
      <c r="B1195" s="5">
        <f>IF(COUNTIF($A$2:A1195, A1195) = 1, 1, 0)</f>
        <v>1</v>
      </c>
      <c r="C1195" s="5" t="s">
        <v>1148</v>
      </c>
      <c r="D1195" s="5" t="s">
        <v>72</v>
      </c>
      <c r="E1195" s="6">
        <v>0.1</v>
      </c>
      <c r="F1195" s="6" t="str">
        <f>IF(Table_1[[#This Row],[Discount]] &gt; 0, "After Discount", " No Discount")</f>
        <v>After Discount</v>
      </c>
      <c r="G1195" s="6">
        <v>52.99</v>
      </c>
      <c r="H1195" s="6">
        <v>19.989999999999998</v>
      </c>
      <c r="I1195" s="5" t="s">
        <v>17</v>
      </c>
      <c r="J1195" s="5" t="s">
        <v>39</v>
      </c>
      <c r="K1195" s="5" t="s">
        <v>24</v>
      </c>
      <c r="L1195" s="5" t="s">
        <v>23</v>
      </c>
      <c r="M1195" s="5" t="s">
        <v>5</v>
      </c>
      <c r="N1195" s="5" t="s">
        <v>1555</v>
      </c>
      <c r="O1195" s="6">
        <v>0.81</v>
      </c>
      <c r="P1195" s="5" t="s">
        <v>3</v>
      </c>
      <c r="Q1195" s="5" t="s">
        <v>70</v>
      </c>
      <c r="R1195" s="5" t="s">
        <v>126</v>
      </c>
      <c r="S1195" s="5" t="s">
        <v>1146</v>
      </c>
      <c r="T1195" s="5">
        <v>52722</v>
      </c>
      <c r="U1195" s="8">
        <v>42112</v>
      </c>
      <c r="V1195" s="29" t="str">
        <f>TEXT(Table_1[[#This Row],[Order Date]], "DDD")</f>
        <v>Sat</v>
      </c>
      <c r="W1195" s="8">
        <v>42113</v>
      </c>
      <c r="X1195" s="7">
        <f>Table_1[[#This Row],[Ship Date]]-Table_1[[#This Row],[Order Date]]</f>
        <v>1</v>
      </c>
      <c r="Y1195" s="15">
        <v>-517.16999999999996</v>
      </c>
      <c r="Z1195" s="5">
        <v>7</v>
      </c>
      <c r="AA1195" s="15">
        <v>337.59</v>
      </c>
      <c r="AB1195" s="5">
        <v>86958</v>
      </c>
      <c r="AC1195" s="5">
        <f>IF(COUNTIF($AB$2:AB1195, AB1195) = 1, 1, 0)</f>
        <v>1</v>
      </c>
      <c r="AD1195" s="15">
        <f>'Formated Data'!$G1195-'Formated Data'!$E1195</f>
        <v>52.89</v>
      </c>
      <c r="AE1195" s="5" t="str" cm="1">
        <f t="array" ref="AE1195">_xlfn.IFS('Formated Data'!$Q1195="Central","Chris",'Formated Data'!$Q1195="East","Erin",'Formated Data'!$Q1195="South","Sam",'Formated Data'!$Q1195="West","William")</f>
        <v>Chris</v>
      </c>
    </row>
    <row r="1196" spans="1:31" ht="15.75" customHeight="1" x14ac:dyDescent="0.45">
      <c r="A1196" s="5">
        <v>1827</v>
      </c>
      <c r="B1196" s="5">
        <f>IF(COUNTIF($A$2:A1196, A1196) = 1, 1, 0)</f>
        <v>0</v>
      </c>
      <c r="C1196" s="5" t="s">
        <v>1553</v>
      </c>
      <c r="D1196" s="5" t="s">
        <v>72</v>
      </c>
      <c r="E1196" s="6">
        <v>7.0000000000000007E-2</v>
      </c>
      <c r="F1196" s="6" t="str">
        <f>IF(Table_1[[#This Row],[Discount]] &gt; 0, "After Discount", " No Discount")</f>
        <v>After Discount</v>
      </c>
      <c r="G1196" s="6">
        <v>100.98</v>
      </c>
      <c r="H1196" s="6">
        <v>57.38</v>
      </c>
      <c r="I1196" s="5" t="s">
        <v>119</v>
      </c>
      <c r="J1196" s="5" t="s">
        <v>39</v>
      </c>
      <c r="K1196" s="5" t="s">
        <v>29</v>
      </c>
      <c r="L1196" s="5" t="s">
        <v>130</v>
      </c>
      <c r="M1196" s="5" t="s">
        <v>117</v>
      </c>
      <c r="N1196" s="5" t="s">
        <v>1554</v>
      </c>
      <c r="O1196" s="6">
        <v>0.78</v>
      </c>
      <c r="P1196" s="5" t="s">
        <v>3</v>
      </c>
      <c r="Q1196" s="5" t="s">
        <v>70</v>
      </c>
      <c r="R1196" s="5" t="s">
        <v>126</v>
      </c>
      <c r="S1196" s="5" t="s">
        <v>637</v>
      </c>
      <c r="T1196" s="5">
        <v>52601</v>
      </c>
      <c r="U1196" s="8">
        <v>42112</v>
      </c>
      <c r="V1196" s="29" t="str">
        <f>TEXT(Table_1[[#This Row],[Order Date]], "DDD")</f>
        <v>Sat</v>
      </c>
      <c r="W1196" s="8">
        <v>42115</v>
      </c>
      <c r="X1196" s="7">
        <f>Table_1[[#This Row],[Ship Date]]-Table_1[[#This Row],[Order Date]]</f>
        <v>3</v>
      </c>
      <c r="Y1196" s="15">
        <v>-429.86</v>
      </c>
      <c r="Z1196" s="5">
        <v>2</v>
      </c>
      <c r="AA1196" s="15">
        <v>215.32</v>
      </c>
      <c r="AB1196" s="5">
        <v>86958</v>
      </c>
      <c r="AC1196" s="5">
        <f>IF(COUNTIF($AB$2:AB1196, AB1196) = 1, 1, 0)</f>
        <v>0</v>
      </c>
      <c r="AD1196" s="15">
        <f>'Formated Data'!$G1196-'Formated Data'!$E1196</f>
        <v>100.91000000000001</v>
      </c>
      <c r="AE1196" s="5" t="str" cm="1">
        <f t="array" ref="AE1196">_xlfn.IFS('Formated Data'!$Q1196="Central","Chris",'Formated Data'!$Q1196="East","Erin",'Formated Data'!$Q1196="South","Sam",'Formated Data'!$Q1196="West","William")</f>
        <v>Chris</v>
      </c>
    </row>
    <row r="1197" spans="1:31" ht="15.75" customHeight="1" x14ac:dyDescent="0.45">
      <c r="A1197" s="5">
        <v>1827</v>
      </c>
      <c r="B1197" s="5">
        <f>IF(COUNTIF($A$2:A1197, A1197) = 1, 1, 0)</f>
        <v>0</v>
      </c>
      <c r="C1197" s="5" t="s">
        <v>1553</v>
      </c>
      <c r="D1197" s="5" t="s">
        <v>72</v>
      </c>
      <c r="E1197" s="6">
        <v>0.03</v>
      </c>
      <c r="F1197" s="6" t="str">
        <f>IF(Table_1[[#This Row],[Discount]] &gt; 0, "After Discount", " No Discount")</f>
        <v>After Discount</v>
      </c>
      <c r="G1197" s="6">
        <v>85.99</v>
      </c>
      <c r="H1197" s="6">
        <v>0.99</v>
      </c>
      <c r="I1197" s="5" t="s">
        <v>9</v>
      </c>
      <c r="J1197" s="5" t="s">
        <v>39</v>
      </c>
      <c r="K1197" s="5" t="s">
        <v>7</v>
      </c>
      <c r="L1197" s="5" t="s">
        <v>6</v>
      </c>
      <c r="M1197" s="5" t="s">
        <v>37</v>
      </c>
      <c r="N1197" s="5" t="s">
        <v>1552</v>
      </c>
      <c r="O1197" s="6">
        <v>0.55000000000000004</v>
      </c>
      <c r="P1197" s="5" t="s">
        <v>3</v>
      </c>
      <c r="Q1197" s="5" t="s">
        <v>70</v>
      </c>
      <c r="R1197" s="5" t="s">
        <v>126</v>
      </c>
      <c r="S1197" s="5" t="s">
        <v>637</v>
      </c>
      <c r="T1197" s="5">
        <v>52601</v>
      </c>
      <c r="U1197" s="8">
        <v>42112</v>
      </c>
      <c r="V1197" s="29" t="str">
        <f>TEXT(Table_1[[#This Row],[Order Date]], "DDD")</f>
        <v>Sat</v>
      </c>
      <c r="W1197" s="8">
        <v>42114</v>
      </c>
      <c r="X1197" s="7">
        <f>Table_1[[#This Row],[Ship Date]]-Table_1[[#This Row],[Order Date]]</f>
        <v>2</v>
      </c>
      <c r="Y1197" s="15">
        <v>264.16649999999998</v>
      </c>
      <c r="Z1197" s="5">
        <v>5</v>
      </c>
      <c r="AA1197" s="15">
        <v>382.85</v>
      </c>
      <c r="AB1197" s="5">
        <v>86958</v>
      </c>
      <c r="AC1197" s="5">
        <f>IF(COUNTIF($AB$2:AB1197, AB1197) = 1, 1, 0)</f>
        <v>0</v>
      </c>
      <c r="AD1197" s="15">
        <f>'Formated Data'!$G1197-'Formated Data'!$E1197</f>
        <v>85.96</v>
      </c>
      <c r="AE1197" s="5" t="str" cm="1">
        <f t="array" ref="AE1197">_xlfn.IFS('Formated Data'!$Q1197="Central","Chris",'Formated Data'!$Q1197="East","Erin",'Formated Data'!$Q1197="South","Sam",'Formated Data'!$Q1197="West","William")</f>
        <v>Chris</v>
      </c>
    </row>
    <row r="1198" spans="1:31" ht="15.75" customHeight="1" x14ac:dyDescent="0.45">
      <c r="A1198" s="5">
        <v>2097</v>
      </c>
      <c r="B1198" s="5">
        <f>IF(COUNTIF($A$2:A1198, A1198) = 1, 1, 0)</f>
        <v>1</v>
      </c>
      <c r="C1198" s="5" t="s">
        <v>1551</v>
      </c>
      <c r="D1198" s="5" t="s">
        <v>72</v>
      </c>
      <c r="E1198" s="6">
        <v>0.1</v>
      </c>
      <c r="F1198" s="6" t="str">
        <f>IF(Table_1[[#This Row],[Discount]] &gt; 0, "After Discount", " No Discount")</f>
        <v>After Discount</v>
      </c>
      <c r="G1198" s="6">
        <v>300.97000000000003</v>
      </c>
      <c r="H1198" s="6">
        <v>7.18</v>
      </c>
      <c r="I1198" s="5" t="s">
        <v>9</v>
      </c>
      <c r="J1198" s="5" t="s">
        <v>16</v>
      </c>
      <c r="K1198" s="5" t="s">
        <v>7</v>
      </c>
      <c r="L1198" s="5" t="s">
        <v>15</v>
      </c>
      <c r="M1198" s="5" t="s">
        <v>5</v>
      </c>
      <c r="N1198" s="5" t="s">
        <v>1211</v>
      </c>
      <c r="O1198" s="6">
        <v>0.48</v>
      </c>
      <c r="P1198" s="5" t="s">
        <v>3</v>
      </c>
      <c r="Q1198" s="5" t="s">
        <v>21</v>
      </c>
      <c r="R1198" s="5" t="s">
        <v>713</v>
      </c>
      <c r="S1198" s="5" t="s">
        <v>712</v>
      </c>
      <c r="T1198" s="5">
        <v>29915</v>
      </c>
      <c r="U1198" s="8">
        <v>42112</v>
      </c>
      <c r="V1198" s="29" t="str">
        <f>TEXT(Table_1[[#This Row],[Order Date]], "DDD")</f>
        <v>Sat</v>
      </c>
      <c r="W1198" s="8">
        <v>42113</v>
      </c>
      <c r="X1198" s="7">
        <f>Table_1[[#This Row],[Ship Date]]-Table_1[[#This Row],[Order Date]]</f>
        <v>1</v>
      </c>
      <c r="Y1198" s="15">
        <v>138.018</v>
      </c>
      <c r="Z1198" s="5">
        <v>4</v>
      </c>
      <c r="AA1198" s="15">
        <v>1094.33</v>
      </c>
      <c r="AB1198" s="5">
        <v>87889</v>
      </c>
      <c r="AC1198" s="5">
        <f>IF(COUNTIF($AB$2:AB1198, AB1198) = 1, 1, 0)</f>
        <v>1</v>
      </c>
      <c r="AD1198" s="15">
        <f>'Formated Data'!$G1198-'Formated Data'!$E1198</f>
        <v>300.87</v>
      </c>
      <c r="AE1198" s="5" t="str" cm="1">
        <f t="array" ref="AE1198">_xlfn.IFS('Formated Data'!$Q1198="Central","Chris",'Formated Data'!$Q1198="East","Erin",'Formated Data'!$Q1198="South","Sam",'Formated Data'!$Q1198="West","William")</f>
        <v>Sam</v>
      </c>
    </row>
    <row r="1199" spans="1:31" ht="15.75" customHeight="1" x14ac:dyDescent="0.45">
      <c r="A1199" s="5">
        <v>2098</v>
      </c>
      <c r="B1199" s="5">
        <f>IF(COUNTIF($A$2:A1199, A1199) = 1, 1, 0)</f>
        <v>1</v>
      </c>
      <c r="C1199" s="5" t="s">
        <v>1550</v>
      </c>
      <c r="D1199" s="5" t="s">
        <v>72</v>
      </c>
      <c r="E1199" s="6">
        <v>0.06</v>
      </c>
      <c r="F1199" s="6" t="str">
        <f>IF(Table_1[[#This Row],[Discount]] &gt; 0, "After Discount", " No Discount")</f>
        <v>After Discount</v>
      </c>
      <c r="G1199" s="6">
        <v>39.89</v>
      </c>
      <c r="H1199" s="6">
        <v>3.04</v>
      </c>
      <c r="I1199" s="5" t="s">
        <v>9</v>
      </c>
      <c r="J1199" s="5" t="s">
        <v>16</v>
      </c>
      <c r="K1199" s="5" t="s">
        <v>29</v>
      </c>
      <c r="L1199" s="5" t="s">
        <v>28</v>
      </c>
      <c r="M1199" s="5" t="s">
        <v>37</v>
      </c>
      <c r="N1199" s="5" t="s">
        <v>1549</v>
      </c>
      <c r="O1199" s="6">
        <v>0.53</v>
      </c>
      <c r="P1199" s="5" t="s">
        <v>3</v>
      </c>
      <c r="Q1199" s="5" t="s">
        <v>21</v>
      </c>
      <c r="R1199" s="5" t="s">
        <v>713</v>
      </c>
      <c r="S1199" s="5" t="s">
        <v>1548</v>
      </c>
      <c r="T1199" s="5">
        <v>29464</v>
      </c>
      <c r="U1199" s="8">
        <v>42112</v>
      </c>
      <c r="V1199" s="29" t="str">
        <f>TEXT(Table_1[[#This Row],[Order Date]], "DDD")</f>
        <v>Sat</v>
      </c>
      <c r="W1199" s="8">
        <v>42114</v>
      </c>
      <c r="X1199" s="7">
        <f>Table_1[[#This Row],[Ship Date]]-Table_1[[#This Row],[Order Date]]</f>
        <v>2</v>
      </c>
      <c r="Y1199" s="15">
        <v>38.874000000000002</v>
      </c>
      <c r="Z1199" s="5">
        <v>10</v>
      </c>
      <c r="AA1199" s="15">
        <v>389.97</v>
      </c>
      <c r="AB1199" s="5">
        <v>87889</v>
      </c>
      <c r="AC1199" s="5">
        <f>IF(COUNTIF($AB$2:AB1199, AB1199) = 1, 1, 0)</f>
        <v>0</v>
      </c>
      <c r="AD1199" s="15">
        <f>'Formated Data'!$G1199-'Formated Data'!$E1199</f>
        <v>39.83</v>
      </c>
      <c r="AE1199" s="5" t="str" cm="1">
        <f t="array" ref="AE1199">_xlfn.IFS('Formated Data'!$Q1199="Central","Chris",'Formated Data'!$Q1199="East","Erin",'Formated Data'!$Q1199="South","Sam",'Formated Data'!$Q1199="West","William")</f>
        <v>Sam</v>
      </c>
    </row>
    <row r="1200" spans="1:31" ht="15.75" customHeight="1" x14ac:dyDescent="0.45">
      <c r="A1200" s="5">
        <v>2655</v>
      </c>
      <c r="B1200" s="5">
        <f>IF(COUNTIF($A$2:A1200, A1200) = 1, 1, 0)</f>
        <v>0</v>
      </c>
      <c r="C1200" s="5" t="s">
        <v>1547</v>
      </c>
      <c r="D1200" s="5" t="s">
        <v>72</v>
      </c>
      <c r="E1200" s="6">
        <v>0.09</v>
      </c>
      <c r="F1200" s="6" t="str">
        <f>IF(Table_1[[#This Row],[Discount]] &gt; 0, "After Discount", " No Discount")</f>
        <v>After Discount</v>
      </c>
      <c r="G1200" s="6">
        <v>89.99</v>
      </c>
      <c r="H1200" s="6">
        <v>42</v>
      </c>
      <c r="I1200" s="5" t="s">
        <v>119</v>
      </c>
      <c r="J1200" s="5" t="s">
        <v>8</v>
      </c>
      <c r="K1200" s="5" t="s">
        <v>29</v>
      </c>
      <c r="L1200" s="5" t="s">
        <v>153</v>
      </c>
      <c r="M1200" s="5" t="s">
        <v>152</v>
      </c>
      <c r="N1200" s="5" t="s">
        <v>1546</v>
      </c>
      <c r="O1200" s="6">
        <v>0.66</v>
      </c>
      <c r="P1200" s="5" t="s">
        <v>3</v>
      </c>
      <c r="Q1200" s="5" t="s">
        <v>21</v>
      </c>
      <c r="R1200" s="5" t="s">
        <v>291</v>
      </c>
      <c r="S1200" s="5" t="s">
        <v>498</v>
      </c>
      <c r="T1200" s="5">
        <v>30318</v>
      </c>
      <c r="U1200" s="8">
        <v>42112</v>
      </c>
      <c r="V1200" s="29" t="str">
        <f>TEXT(Table_1[[#This Row],[Order Date]], "DDD")</f>
        <v>Sat</v>
      </c>
      <c r="W1200" s="8">
        <v>42112</v>
      </c>
      <c r="X1200" s="7">
        <f>Table_1[[#This Row],[Ship Date]]-Table_1[[#This Row],[Order Date]]</f>
        <v>0</v>
      </c>
      <c r="Y1200" s="15">
        <v>223.416</v>
      </c>
      <c r="Z1200" s="5">
        <v>6</v>
      </c>
      <c r="AA1200" s="15">
        <v>511.25</v>
      </c>
      <c r="AB1200" s="5">
        <v>86063</v>
      </c>
      <c r="AC1200" s="5">
        <f>IF(COUNTIF($AB$2:AB1200, AB1200) = 1, 1, 0)</f>
        <v>1</v>
      </c>
      <c r="AD1200" s="15">
        <f>'Formated Data'!$G1200-'Formated Data'!$E1200</f>
        <v>89.899999999999991</v>
      </c>
      <c r="AE1200" s="5" t="str" cm="1">
        <f t="array" ref="AE1200">_xlfn.IFS('Formated Data'!$Q1200="Central","Chris",'Formated Data'!$Q1200="East","Erin",'Formated Data'!$Q1200="South","Sam",'Formated Data'!$Q1200="West","William")</f>
        <v>Sam</v>
      </c>
    </row>
    <row r="1201" spans="1:31" ht="15.75" customHeight="1" x14ac:dyDescent="0.45">
      <c r="A1201" s="5">
        <v>3155</v>
      </c>
      <c r="B1201" s="5">
        <f>IF(COUNTIF($A$2:A1201, A1201) = 1, 1, 0)</f>
        <v>0</v>
      </c>
      <c r="C1201" s="5" t="s">
        <v>1545</v>
      </c>
      <c r="D1201" s="5" t="s">
        <v>123</v>
      </c>
      <c r="E1201" s="6">
        <v>0.05</v>
      </c>
      <c r="F1201" s="6" t="str">
        <f>IF(Table_1[[#This Row],[Discount]] &gt; 0, "After Discount", " No Discount")</f>
        <v>After Discount</v>
      </c>
      <c r="G1201" s="6">
        <v>159.99</v>
      </c>
      <c r="H1201" s="6">
        <v>5.5</v>
      </c>
      <c r="I1201" s="5" t="s">
        <v>9</v>
      </c>
      <c r="J1201" s="5" t="s">
        <v>8</v>
      </c>
      <c r="K1201" s="5" t="s">
        <v>7</v>
      </c>
      <c r="L1201" s="5" t="s">
        <v>15</v>
      </c>
      <c r="M1201" s="5" t="s">
        <v>5</v>
      </c>
      <c r="N1201" s="5" t="s">
        <v>1544</v>
      </c>
      <c r="O1201" s="6">
        <v>0.49</v>
      </c>
      <c r="P1201" s="5" t="s">
        <v>3</v>
      </c>
      <c r="Q1201" s="5" t="s">
        <v>21</v>
      </c>
      <c r="R1201" s="5" t="s">
        <v>75</v>
      </c>
      <c r="S1201" s="5" t="s">
        <v>1038</v>
      </c>
      <c r="T1201" s="5">
        <v>32771</v>
      </c>
      <c r="U1201" s="8">
        <v>42113</v>
      </c>
      <c r="V1201" s="29" t="str">
        <f>TEXT(Table_1[[#This Row],[Order Date]], "DDD")</f>
        <v>Sun</v>
      </c>
      <c r="W1201" s="8">
        <v>42115</v>
      </c>
      <c r="X1201" s="7">
        <f>Table_1[[#This Row],[Ship Date]]-Table_1[[#This Row],[Order Date]]</f>
        <v>2</v>
      </c>
      <c r="Y1201" s="15">
        <v>12.263999999999999</v>
      </c>
      <c r="Z1201" s="5">
        <v>23</v>
      </c>
      <c r="AA1201" s="15">
        <v>3600.65</v>
      </c>
      <c r="AB1201" s="5">
        <v>86902</v>
      </c>
      <c r="AC1201" s="5">
        <f>IF(COUNTIF($AB$2:AB1201, AB1201) = 1, 1, 0)</f>
        <v>1</v>
      </c>
      <c r="AD1201" s="15">
        <f>'Formated Data'!$G1201-'Formated Data'!$E1201</f>
        <v>159.94</v>
      </c>
      <c r="AE1201" s="5" t="str" cm="1">
        <f t="array" ref="AE1201">_xlfn.IFS('Formated Data'!$Q1201="Central","Chris",'Formated Data'!$Q1201="East","Erin",'Formated Data'!$Q1201="South","Sam",'Formated Data'!$Q1201="West","William")</f>
        <v>Sam</v>
      </c>
    </row>
    <row r="1202" spans="1:31" ht="15.75" customHeight="1" x14ac:dyDescent="0.45">
      <c r="A1202" s="5">
        <v>1836</v>
      </c>
      <c r="B1202" s="5">
        <f>IF(COUNTIF($A$2:A1202, A1202) = 1, 1, 0)</f>
        <v>1</v>
      </c>
      <c r="C1202" s="5" t="s">
        <v>1543</v>
      </c>
      <c r="D1202" s="5" t="s">
        <v>56</v>
      </c>
      <c r="E1202" s="6">
        <v>0.01</v>
      </c>
      <c r="F1202" s="6" t="str">
        <f>IF(Table_1[[#This Row],[Discount]] &gt; 0, "After Discount", " No Discount")</f>
        <v>After Discount</v>
      </c>
      <c r="G1202" s="6">
        <v>155.99</v>
      </c>
      <c r="H1202" s="6">
        <v>8.99</v>
      </c>
      <c r="I1202" s="5" t="s">
        <v>17</v>
      </c>
      <c r="J1202" s="5" t="s">
        <v>39</v>
      </c>
      <c r="K1202" s="5" t="s">
        <v>7</v>
      </c>
      <c r="L1202" s="5" t="s">
        <v>6</v>
      </c>
      <c r="M1202" s="5" t="s">
        <v>5</v>
      </c>
      <c r="N1202" s="5" t="s">
        <v>1542</v>
      </c>
      <c r="O1202" s="6">
        <v>0.57999999999999996</v>
      </c>
      <c r="P1202" s="5" t="s">
        <v>3</v>
      </c>
      <c r="Q1202" s="5" t="s">
        <v>48</v>
      </c>
      <c r="R1202" s="5" t="s">
        <v>54</v>
      </c>
      <c r="S1202" s="5" t="s">
        <v>950</v>
      </c>
      <c r="T1202" s="5">
        <v>94110</v>
      </c>
      <c r="U1202" s="8">
        <v>42113</v>
      </c>
      <c r="V1202" s="29" t="str">
        <f>TEXT(Table_1[[#This Row],[Order Date]], "DDD")</f>
        <v>Sun</v>
      </c>
      <c r="W1202" s="8">
        <v>42114</v>
      </c>
      <c r="X1202" s="7">
        <f>Table_1[[#This Row],[Ship Date]]-Table_1[[#This Row],[Order Date]]</f>
        <v>1</v>
      </c>
      <c r="Y1202" s="15">
        <v>-219.07908</v>
      </c>
      <c r="Z1202" s="5">
        <v>5</v>
      </c>
      <c r="AA1202" s="15">
        <v>675.83</v>
      </c>
      <c r="AB1202" s="5">
        <v>86600</v>
      </c>
      <c r="AC1202" s="5">
        <f>IF(COUNTIF($AB$2:AB1202, AB1202) = 1, 1, 0)</f>
        <v>1</v>
      </c>
      <c r="AD1202" s="15">
        <f>'Formated Data'!$G1202-'Formated Data'!$E1202</f>
        <v>155.98000000000002</v>
      </c>
      <c r="AE1202" s="5" t="str" cm="1">
        <f t="array" ref="AE1202">_xlfn.IFS('Formated Data'!$Q1202="Central","Chris",'Formated Data'!$Q1202="East","Erin",'Formated Data'!$Q1202="South","Sam",'Formated Data'!$Q1202="West","William")</f>
        <v>William</v>
      </c>
    </row>
    <row r="1203" spans="1:31" ht="15.75" customHeight="1" x14ac:dyDescent="0.45">
      <c r="A1203" s="5">
        <v>1837</v>
      </c>
      <c r="B1203" s="5">
        <f>IF(COUNTIF($A$2:A1203, A1203) = 1, 1, 0)</f>
        <v>1</v>
      </c>
      <c r="C1203" s="5" t="s">
        <v>1541</v>
      </c>
      <c r="D1203" s="5" t="s">
        <v>56</v>
      </c>
      <c r="E1203" s="6">
        <v>0.01</v>
      </c>
      <c r="F1203" s="6" t="str">
        <f>IF(Table_1[[#This Row],[Discount]] &gt; 0, "After Discount", " No Discount")</f>
        <v>After Discount</v>
      </c>
      <c r="G1203" s="6">
        <v>5.98</v>
      </c>
      <c r="H1203" s="6">
        <v>5.46</v>
      </c>
      <c r="I1203" s="5" t="s">
        <v>9</v>
      </c>
      <c r="J1203" s="5" t="s">
        <v>39</v>
      </c>
      <c r="K1203" s="5" t="s">
        <v>24</v>
      </c>
      <c r="L1203" s="5" t="s">
        <v>38</v>
      </c>
      <c r="M1203" s="5" t="s">
        <v>5</v>
      </c>
      <c r="N1203" s="5" t="s">
        <v>139</v>
      </c>
      <c r="O1203" s="6">
        <v>0.36</v>
      </c>
      <c r="P1203" s="5" t="s">
        <v>3</v>
      </c>
      <c r="Q1203" s="5" t="s">
        <v>48</v>
      </c>
      <c r="R1203" s="5" t="s">
        <v>54</v>
      </c>
      <c r="S1203" s="5" t="s">
        <v>459</v>
      </c>
      <c r="T1203" s="5">
        <v>91776</v>
      </c>
      <c r="U1203" s="8">
        <v>42113</v>
      </c>
      <c r="V1203" s="29" t="str">
        <f>TEXT(Table_1[[#This Row],[Order Date]], "DDD")</f>
        <v>Sun</v>
      </c>
      <c r="W1203" s="8">
        <v>42115</v>
      </c>
      <c r="X1203" s="7">
        <f>Table_1[[#This Row],[Ship Date]]-Table_1[[#This Row],[Order Date]]</f>
        <v>2</v>
      </c>
      <c r="Y1203" s="15">
        <v>-18.878399999999999</v>
      </c>
      <c r="Z1203" s="5">
        <v>4</v>
      </c>
      <c r="AA1203" s="15">
        <v>28</v>
      </c>
      <c r="AB1203" s="5">
        <v>86600</v>
      </c>
      <c r="AC1203" s="5">
        <f>IF(COUNTIF($AB$2:AB1203, AB1203) = 1, 1, 0)</f>
        <v>0</v>
      </c>
      <c r="AD1203" s="15">
        <f>'Formated Data'!$G1203-'Formated Data'!$E1203</f>
        <v>5.9700000000000006</v>
      </c>
      <c r="AE1203" s="5" t="str" cm="1">
        <f t="array" ref="AE1203">_xlfn.IFS('Formated Data'!$Q1203="Central","Chris",'Formated Data'!$Q1203="East","Erin",'Formated Data'!$Q1203="South","Sam",'Formated Data'!$Q1203="West","William")</f>
        <v>William</v>
      </c>
    </row>
    <row r="1204" spans="1:31" ht="15.75" customHeight="1" x14ac:dyDescent="0.45">
      <c r="A1204" s="5">
        <v>2212</v>
      </c>
      <c r="B1204" s="5">
        <f>IF(COUNTIF($A$2:A1204, A1204) = 1, 1, 0)</f>
        <v>1</v>
      </c>
      <c r="C1204" s="5" t="s">
        <v>1540</v>
      </c>
      <c r="D1204" s="5" t="s">
        <v>56</v>
      </c>
      <c r="E1204" s="6">
        <v>0.09</v>
      </c>
      <c r="F1204" s="6" t="str">
        <f>IF(Table_1[[#This Row],[Discount]] &gt; 0, "After Discount", " No Discount")</f>
        <v>After Discount</v>
      </c>
      <c r="G1204" s="6">
        <v>199.99</v>
      </c>
      <c r="H1204" s="6">
        <v>24.49</v>
      </c>
      <c r="I1204" s="5" t="s">
        <v>17</v>
      </c>
      <c r="J1204" s="5" t="s">
        <v>16</v>
      </c>
      <c r="K1204" s="5" t="s">
        <v>7</v>
      </c>
      <c r="L1204" s="5" t="s">
        <v>43</v>
      </c>
      <c r="M1204" s="5" t="s">
        <v>42</v>
      </c>
      <c r="N1204" s="5" t="s">
        <v>1539</v>
      </c>
      <c r="O1204" s="6">
        <v>0.46</v>
      </c>
      <c r="P1204" s="5" t="s">
        <v>3</v>
      </c>
      <c r="Q1204" s="5" t="s">
        <v>2</v>
      </c>
      <c r="R1204" s="5" t="s">
        <v>81</v>
      </c>
      <c r="S1204" s="5" t="s">
        <v>1538</v>
      </c>
      <c r="T1204" s="5">
        <v>21228</v>
      </c>
      <c r="U1204" s="8">
        <v>42113</v>
      </c>
      <c r="V1204" s="29" t="str">
        <f>TEXT(Table_1[[#This Row],[Order Date]], "DDD")</f>
        <v>Sun</v>
      </c>
      <c r="W1204" s="8">
        <v>42115</v>
      </c>
      <c r="X1204" s="7">
        <f>Table_1[[#This Row],[Ship Date]]-Table_1[[#This Row],[Order Date]]</f>
        <v>2</v>
      </c>
      <c r="Y1204" s="15">
        <v>631.33000000000004</v>
      </c>
      <c r="Z1204" s="5">
        <v>5</v>
      </c>
      <c r="AA1204" s="15">
        <v>990.25</v>
      </c>
      <c r="AB1204" s="5">
        <v>88029</v>
      </c>
      <c r="AC1204" s="5">
        <f>IF(COUNTIF($AB$2:AB1204, AB1204) = 1, 1, 0)</f>
        <v>1</v>
      </c>
      <c r="AD1204" s="15">
        <f>'Formated Data'!$G1204-'Formated Data'!$E1204</f>
        <v>199.9</v>
      </c>
      <c r="AE1204" s="5" t="str" cm="1">
        <f t="array" ref="AE1204">_xlfn.IFS('Formated Data'!$Q1204="Central","Chris",'Formated Data'!$Q1204="East","Erin",'Formated Data'!$Q1204="South","Sam",'Formated Data'!$Q1204="West","William")</f>
        <v>Erin</v>
      </c>
    </row>
    <row r="1205" spans="1:31" ht="15.75" customHeight="1" x14ac:dyDescent="0.45">
      <c r="A1205" s="5">
        <v>152</v>
      </c>
      <c r="B1205" s="5">
        <f>IF(COUNTIF($A$2:A1205, A1205) = 1, 1, 0)</f>
        <v>0</v>
      </c>
      <c r="C1205" s="5" t="s">
        <v>354</v>
      </c>
      <c r="D1205" s="5" t="s">
        <v>30</v>
      </c>
      <c r="E1205" s="6">
        <v>0.01</v>
      </c>
      <c r="F1205" s="6" t="str">
        <f>IF(Table_1[[#This Row],[Discount]] &gt; 0, "After Discount", " No Discount")</f>
        <v>After Discount</v>
      </c>
      <c r="G1205" s="6">
        <v>79.52</v>
      </c>
      <c r="H1205" s="6">
        <v>48.2</v>
      </c>
      <c r="I1205" s="5" t="s">
        <v>9</v>
      </c>
      <c r="J1205" s="5" t="s">
        <v>16</v>
      </c>
      <c r="K1205" s="5" t="s">
        <v>29</v>
      </c>
      <c r="L1205" s="5" t="s">
        <v>28</v>
      </c>
      <c r="M1205" s="5" t="s">
        <v>97</v>
      </c>
      <c r="N1205" s="5" t="s">
        <v>1537</v>
      </c>
      <c r="O1205" s="6">
        <v>0.74</v>
      </c>
      <c r="P1205" s="5" t="s">
        <v>3</v>
      </c>
      <c r="Q1205" s="5" t="s">
        <v>21</v>
      </c>
      <c r="R1205" s="5" t="s">
        <v>91</v>
      </c>
      <c r="S1205" s="5" t="s">
        <v>352</v>
      </c>
      <c r="T1205" s="5">
        <v>37918</v>
      </c>
      <c r="U1205" s="8">
        <v>42113</v>
      </c>
      <c r="V1205" s="29" t="str">
        <f>TEXT(Table_1[[#This Row],[Order Date]], "DDD")</f>
        <v>Sun</v>
      </c>
      <c r="W1205" s="8">
        <v>42120</v>
      </c>
      <c r="X1205" s="7">
        <f>Table_1[[#This Row],[Ship Date]]-Table_1[[#This Row],[Order Date]]</f>
        <v>7</v>
      </c>
      <c r="Y1205" s="15">
        <v>-40.683999999999997</v>
      </c>
      <c r="Z1205" s="5">
        <v>8</v>
      </c>
      <c r="AA1205" s="15">
        <v>667.84</v>
      </c>
      <c r="AB1205" s="5">
        <v>89522</v>
      </c>
      <c r="AC1205" s="5">
        <f>IF(COUNTIF($AB$2:AB1205, AB1205) = 1, 1, 0)</f>
        <v>1</v>
      </c>
      <c r="AD1205" s="15">
        <f>'Formated Data'!$G1205-'Formated Data'!$E1205</f>
        <v>79.509999999999991</v>
      </c>
      <c r="AE1205" s="5" t="str" cm="1">
        <f t="array" ref="AE1205">_xlfn.IFS('Formated Data'!$Q1205="Central","Chris",'Formated Data'!$Q1205="East","Erin",'Formated Data'!$Q1205="South","Sam",'Formated Data'!$Q1205="West","William")</f>
        <v>Sam</v>
      </c>
    </row>
    <row r="1206" spans="1:31" ht="15.75" customHeight="1" x14ac:dyDescent="0.45">
      <c r="A1206" s="5">
        <v>1933</v>
      </c>
      <c r="B1206" s="5">
        <f>IF(COUNTIF($A$2:A1206, A1206) = 1, 1, 0)</f>
        <v>1</v>
      </c>
      <c r="C1206" s="5" t="s">
        <v>1536</v>
      </c>
      <c r="D1206" s="5" t="s">
        <v>30</v>
      </c>
      <c r="E1206" s="6">
        <v>0.06</v>
      </c>
      <c r="F1206" s="6" t="str">
        <f>IF(Table_1[[#This Row],[Discount]] &gt; 0, "After Discount", " No Discount")</f>
        <v>After Discount</v>
      </c>
      <c r="G1206" s="6">
        <v>3.58</v>
      </c>
      <c r="H1206" s="6">
        <v>1.63</v>
      </c>
      <c r="I1206" s="5" t="s">
        <v>9</v>
      </c>
      <c r="J1206" s="5" t="s">
        <v>39</v>
      </c>
      <c r="K1206" s="5" t="s">
        <v>24</v>
      </c>
      <c r="L1206" s="5" t="s">
        <v>61</v>
      </c>
      <c r="M1206" s="5" t="s">
        <v>37</v>
      </c>
      <c r="N1206" s="5" t="s">
        <v>1150</v>
      </c>
      <c r="O1206" s="6">
        <v>0.36</v>
      </c>
      <c r="P1206" s="5" t="s">
        <v>3</v>
      </c>
      <c r="Q1206" s="5" t="s">
        <v>70</v>
      </c>
      <c r="R1206" s="5" t="s">
        <v>69</v>
      </c>
      <c r="S1206" s="5" t="s">
        <v>1535</v>
      </c>
      <c r="T1206" s="5">
        <v>75043</v>
      </c>
      <c r="U1206" s="8">
        <v>42113</v>
      </c>
      <c r="V1206" s="29" t="str">
        <f>TEXT(Table_1[[#This Row],[Order Date]], "DDD")</f>
        <v>Sun</v>
      </c>
      <c r="W1206" s="8">
        <v>42117</v>
      </c>
      <c r="X1206" s="7">
        <f>Table_1[[#This Row],[Ship Date]]-Table_1[[#This Row],[Order Date]]</f>
        <v>4</v>
      </c>
      <c r="Y1206" s="15">
        <v>14</v>
      </c>
      <c r="Z1206" s="5">
        <v>10</v>
      </c>
      <c r="AA1206" s="15">
        <v>34.76</v>
      </c>
      <c r="AB1206" s="5">
        <v>86687</v>
      </c>
      <c r="AC1206" s="5">
        <f>IF(COUNTIF($AB$2:AB1206, AB1206) = 1, 1, 0)</f>
        <v>1</v>
      </c>
      <c r="AD1206" s="15">
        <f>'Formated Data'!$G1206-'Formated Data'!$E1206</f>
        <v>3.52</v>
      </c>
      <c r="AE1206" s="5" t="str" cm="1">
        <f t="array" ref="AE1206">_xlfn.IFS('Formated Data'!$Q1206="Central","Chris",'Formated Data'!$Q1206="East","Erin",'Formated Data'!$Q1206="South","Sam",'Formated Data'!$Q1206="West","William")</f>
        <v>Chris</v>
      </c>
    </row>
    <row r="1207" spans="1:31" ht="15.75" customHeight="1" x14ac:dyDescent="0.45">
      <c r="A1207" s="5">
        <v>1940</v>
      </c>
      <c r="B1207" s="5">
        <f>IF(COUNTIF($A$2:A1207, A1207) = 1, 1, 0)</f>
        <v>0</v>
      </c>
      <c r="C1207" s="5" t="s">
        <v>1533</v>
      </c>
      <c r="D1207" s="5" t="s">
        <v>30</v>
      </c>
      <c r="E1207" s="6">
        <v>0</v>
      </c>
      <c r="F1207" s="6" t="str">
        <f>IF(Table_1[[#This Row],[Discount]] &gt; 0, "After Discount", " No Discount")</f>
        <v xml:space="preserve"> No Discount</v>
      </c>
      <c r="G1207" s="6">
        <v>78.650000000000006</v>
      </c>
      <c r="H1207" s="6">
        <v>13.99</v>
      </c>
      <c r="I1207" s="5" t="s">
        <v>9</v>
      </c>
      <c r="J1207" s="5" t="s">
        <v>39</v>
      </c>
      <c r="K1207" s="5" t="s">
        <v>24</v>
      </c>
      <c r="L1207" s="5" t="s">
        <v>45</v>
      </c>
      <c r="M1207" s="5" t="s">
        <v>97</v>
      </c>
      <c r="N1207" s="5" t="s">
        <v>1534</v>
      </c>
      <c r="O1207" s="6">
        <v>0.52</v>
      </c>
      <c r="P1207" s="5" t="s">
        <v>3</v>
      </c>
      <c r="Q1207" s="5" t="s">
        <v>48</v>
      </c>
      <c r="R1207" s="5" t="s">
        <v>65</v>
      </c>
      <c r="S1207" s="5" t="s">
        <v>1532</v>
      </c>
      <c r="T1207" s="5">
        <v>84020</v>
      </c>
      <c r="U1207" s="8">
        <v>42113</v>
      </c>
      <c r="V1207" s="29" t="str">
        <f>TEXT(Table_1[[#This Row],[Order Date]], "DDD")</f>
        <v>Sun</v>
      </c>
      <c r="W1207" s="8">
        <v>42120</v>
      </c>
      <c r="X1207" s="7">
        <f>Table_1[[#This Row],[Ship Date]]-Table_1[[#This Row],[Order Date]]</f>
        <v>7</v>
      </c>
      <c r="Y1207" s="15">
        <v>386.00670000000002</v>
      </c>
      <c r="Z1207" s="5">
        <v>7</v>
      </c>
      <c r="AA1207" s="15">
        <v>559.42999999999995</v>
      </c>
      <c r="AB1207" s="5">
        <v>88871</v>
      </c>
      <c r="AC1207" s="5">
        <f>IF(COUNTIF($AB$2:AB1207, AB1207) = 1, 1, 0)</f>
        <v>1</v>
      </c>
      <c r="AD1207" s="15">
        <f>'Formated Data'!$G1207-'Formated Data'!$E1207</f>
        <v>78.650000000000006</v>
      </c>
      <c r="AE1207" s="5" t="str" cm="1">
        <f t="array" ref="AE1207">_xlfn.IFS('Formated Data'!$Q1207="Central","Chris",'Formated Data'!$Q1207="East","Erin",'Formated Data'!$Q1207="South","Sam",'Formated Data'!$Q1207="West","William")</f>
        <v>William</v>
      </c>
    </row>
    <row r="1208" spans="1:31" ht="15.75" customHeight="1" x14ac:dyDescent="0.45">
      <c r="A1208" s="5">
        <v>1940</v>
      </c>
      <c r="B1208" s="5">
        <f>IF(COUNTIF($A$2:A1208, A1208) = 1, 1, 0)</f>
        <v>0</v>
      </c>
      <c r="C1208" s="5" t="s">
        <v>1533</v>
      </c>
      <c r="D1208" s="5" t="s">
        <v>30</v>
      </c>
      <c r="E1208" s="6">
        <v>0.08</v>
      </c>
      <c r="F1208" s="6" t="str">
        <f>IF(Table_1[[#This Row],[Discount]] &gt; 0, "After Discount", " No Discount")</f>
        <v>After Discount</v>
      </c>
      <c r="G1208" s="6">
        <v>122.99</v>
      </c>
      <c r="H1208" s="6">
        <v>70.2</v>
      </c>
      <c r="I1208" s="5" t="s">
        <v>119</v>
      </c>
      <c r="J1208" s="5" t="s">
        <v>39</v>
      </c>
      <c r="K1208" s="5" t="s">
        <v>29</v>
      </c>
      <c r="L1208" s="5" t="s">
        <v>153</v>
      </c>
      <c r="M1208" s="5" t="s">
        <v>152</v>
      </c>
      <c r="N1208" s="5" t="s">
        <v>451</v>
      </c>
      <c r="O1208" s="6">
        <v>0.74</v>
      </c>
      <c r="P1208" s="5" t="s">
        <v>3</v>
      </c>
      <c r="Q1208" s="5" t="s">
        <v>48</v>
      </c>
      <c r="R1208" s="5" t="s">
        <v>65</v>
      </c>
      <c r="S1208" s="5" t="s">
        <v>1532</v>
      </c>
      <c r="T1208" s="5">
        <v>84020</v>
      </c>
      <c r="U1208" s="8">
        <v>42113</v>
      </c>
      <c r="V1208" s="29" t="str">
        <f>TEXT(Table_1[[#This Row],[Order Date]], "DDD")</f>
        <v>Sun</v>
      </c>
      <c r="W1208" s="8">
        <v>42118</v>
      </c>
      <c r="X1208" s="7">
        <f>Table_1[[#This Row],[Ship Date]]-Table_1[[#This Row],[Order Date]]</f>
        <v>5</v>
      </c>
      <c r="Y1208" s="15">
        <v>-1867.97</v>
      </c>
      <c r="Z1208" s="5">
        <v>10</v>
      </c>
      <c r="AA1208" s="15">
        <v>1216.52</v>
      </c>
      <c r="AB1208" s="5">
        <v>88871</v>
      </c>
      <c r="AC1208" s="5">
        <f>IF(COUNTIF($AB$2:AB1208, AB1208) = 1, 1, 0)</f>
        <v>0</v>
      </c>
      <c r="AD1208" s="15">
        <f>'Formated Data'!$G1208-'Formated Data'!$E1208</f>
        <v>122.91</v>
      </c>
      <c r="AE1208" s="5" t="str" cm="1">
        <f t="array" ref="AE1208">_xlfn.IFS('Formated Data'!$Q1208="Central","Chris",'Formated Data'!$Q1208="East","Erin",'Formated Data'!$Q1208="South","Sam",'Formated Data'!$Q1208="West","William")</f>
        <v>William</v>
      </c>
    </row>
    <row r="1209" spans="1:31" ht="15.75" customHeight="1" x14ac:dyDescent="0.45">
      <c r="A1209" s="5">
        <v>2066</v>
      </c>
      <c r="B1209" s="5">
        <f>IF(COUNTIF($A$2:A1209, A1209) = 1, 1, 0)</f>
        <v>0</v>
      </c>
      <c r="C1209" s="5" t="s">
        <v>1531</v>
      </c>
      <c r="D1209" s="5" t="s">
        <v>30</v>
      </c>
      <c r="E1209" s="6">
        <v>0.1</v>
      </c>
      <c r="F1209" s="6" t="str">
        <f>IF(Table_1[[#This Row],[Discount]] &gt; 0, "After Discount", " No Discount")</f>
        <v>After Discount</v>
      </c>
      <c r="G1209" s="6">
        <v>4.24</v>
      </c>
      <c r="H1209" s="6">
        <v>5.41</v>
      </c>
      <c r="I1209" s="5" t="s">
        <v>9</v>
      </c>
      <c r="J1209" s="5" t="s">
        <v>39</v>
      </c>
      <c r="K1209" s="5" t="s">
        <v>24</v>
      </c>
      <c r="L1209" s="5" t="s">
        <v>106</v>
      </c>
      <c r="M1209" s="5" t="s">
        <v>5</v>
      </c>
      <c r="N1209" s="5" t="s">
        <v>422</v>
      </c>
      <c r="O1209" s="6">
        <v>0.35</v>
      </c>
      <c r="P1209" s="5" t="s">
        <v>3</v>
      </c>
      <c r="Q1209" s="5" t="s">
        <v>21</v>
      </c>
      <c r="R1209" s="5" t="s">
        <v>33</v>
      </c>
      <c r="S1209" s="5" t="s">
        <v>1530</v>
      </c>
      <c r="T1209" s="5">
        <v>28079</v>
      </c>
      <c r="U1209" s="8">
        <v>42113</v>
      </c>
      <c r="V1209" s="29" t="str">
        <f>TEXT(Table_1[[#This Row],[Order Date]], "DDD")</f>
        <v>Sun</v>
      </c>
      <c r="W1209" s="8">
        <v>42117</v>
      </c>
      <c r="X1209" s="7">
        <f>Table_1[[#This Row],[Ship Date]]-Table_1[[#This Row],[Order Date]]</f>
        <v>4</v>
      </c>
      <c r="Y1209" s="15">
        <v>-61.6</v>
      </c>
      <c r="Z1209" s="5">
        <v>8</v>
      </c>
      <c r="AA1209" s="15">
        <v>34.159999999999997</v>
      </c>
      <c r="AB1209" s="5">
        <v>85835</v>
      </c>
      <c r="AC1209" s="5">
        <f>IF(COUNTIF($AB$2:AB1209, AB1209) = 1, 1, 0)</f>
        <v>1</v>
      </c>
      <c r="AD1209" s="15">
        <f>'Formated Data'!$G1209-'Formated Data'!$E1209</f>
        <v>4.1400000000000006</v>
      </c>
      <c r="AE1209" s="5" t="str" cm="1">
        <f t="array" ref="AE1209">_xlfn.IFS('Formated Data'!$Q1209="Central","Chris",'Formated Data'!$Q1209="East","Erin",'Formated Data'!$Q1209="South","Sam",'Formated Data'!$Q1209="West","William")</f>
        <v>Sam</v>
      </c>
    </row>
    <row r="1210" spans="1:31" ht="15.75" customHeight="1" x14ac:dyDescent="0.45">
      <c r="A1210" s="5">
        <v>2547</v>
      </c>
      <c r="B1210" s="5">
        <f>IF(COUNTIF($A$2:A1210, A1210) = 1, 1, 0)</f>
        <v>1</v>
      </c>
      <c r="C1210" s="5" t="s">
        <v>1529</v>
      </c>
      <c r="D1210" s="5" t="s">
        <v>30</v>
      </c>
      <c r="E1210" s="6">
        <v>7.0000000000000007E-2</v>
      </c>
      <c r="F1210" s="6" t="str">
        <f>IF(Table_1[[#This Row],[Discount]] &gt; 0, "After Discount", " No Discount")</f>
        <v>After Discount</v>
      </c>
      <c r="G1210" s="6">
        <v>6.48</v>
      </c>
      <c r="H1210" s="6">
        <v>9.5399999999999991</v>
      </c>
      <c r="I1210" s="5" t="s">
        <v>9</v>
      </c>
      <c r="J1210" s="5" t="s">
        <v>51</v>
      </c>
      <c r="K1210" s="5" t="s">
        <v>24</v>
      </c>
      <c r="L1210" s="5" t="s">
        <v>38</v>
      </c>
      <c r="M1210" s="5" t="s">
        <v>5</v>
      </c>
      <c r="N1210" s="5" t="s">
        <v>405</v>
      </c>
      <c r="O1210" s="6">
        <v>0.37</v>
      </c>
      <c r="P1210" s="5" t="s">
        <v>3</v>
      </c>
      <c r="Q1210" s="5" t="s">
        <v>21</v>
      </c>
      <c r="R1210" s="5" t="s">
        <v>20</v>
      </c>
      <c r="S1210" s="5" t="s">
        <v>1528</v>
      </c>
      <c r="T1210" s="5">
        <v>23464</v>
      </c>
      <c r="U1210" s="8">
        <v>42113</v>
      </c>
      <c r="V1210" s="29" t="str">
        <f>TEXT(Table_1[[#This Row],[Order Date]], "DDD")</f>
        <v>Sun</v>
      </c>
      <c r="W1210" s="8">
        <v>42113</v>
      </c>
      <c r="X1210" s="7">
        <f>Table_1[[#This Row],[Ship Date]]-Table_1[[#This Row],[Order Date]]</f>
        <v>0</v>
      </c>
      <c r="Y1210" s="15">
        <v>2.2320000000000002</v>
      </c>
      <c r="Z1210" s="5">
        <v>1</v>
      </c>
      <c r="AA1210" s="15">
        <v>10.86</v>
      </c>
      <c r="AB1210" s="5">
        <v>87916</v>
      </c>
      <c r="AC1210" s="5">
        <f>IF(COUNTIF($AB$2:AB1210, AB1210) = 1, 1, 0)</f>
        <v>1</v>
      </c>
      <c r="AD1210" s="15">
        <f>'Formated Data'!$G1210-'Formated Data'!$E1210</f>
        <v>6.41</v>
      </c>
      <c r="AE1210" s="5" t="str" cm="1">
        <f t="array" ref="AE1210">_xlfn.IFS('Formated Data'!$Q1210="Central","Chris",'Formated Data'!$Q1210="East","Erin",'Formated Data'!$Q1210="South","Sam",'Formated Data'!$Q1210="West","William")</f>
        <v>Sam</v>
      </c>
    </row>
    <row r="1211" spans="1:31" ht="15.75" customHeight="1" x14ac:dyDescent="0.45">
      <c r="A1211" s="5">
        <v>3380</v>
      </c>
      <c r="B1211" s="5">
        <f>IF(COUNTIF($A$2:A1211, A1211) = 1, 1, 0)</f>
        <v>1</v>
      </c>
      <c r="C1211" s="5" t="s">
        <v>1527</v>
      </c>
      <c r="D1211" s="5" t="s">
        <v>123</v>
      </c>
      <c r="E1211" s="6">
        <v>0.03</v>
      </c>
      <c r="F1211" s="6" t="str">
        <f>IF(Table_1[[#This Row],[Discount]] &gt; 0, "After Discount", " No Discount")</f>
        <v>After Discount</v>
      </c>
      <c r="G1211" s="6">
        <v>315.98</v>
      </c>
      <c r="H1211" s="6">
        <v>19.989999999999998</v>
      </c>
      <c r="I1211" s="5" t="s">
        <v>9</v>
      </c>
      <c r="J1211" s="5" t="s">
        <v>16</v>
      </c>
      <c r="K1211" s="5" t="s">
        <v>24</v>
      </c>
      <c r="L1211" s="5" t="s">
        <v>106</v>
      </c>
      <c r="M1211" s="5" t="s">
        <v>5</v>
      </c>
      <c r="N1211" s="5" t="s">
        <v>427</v>
      </c>
      <c r="O1211" s="6">
        <v>0.38</v>
      </c>
      <c r="P1211" s="5" t="s">
        <v>3</v>
      </c>
      <c r="Q1211" s="5" t="s">
        <v>21</v>
      </c>
      <c r="R1211" s="5" t="s">
        <v>291</v>
      </c>
      <c r="S1211" s="5" t="s">
        <v>1526</v>
      </c>
      <c r="T1211" s="5">
        <v>30240</v>
      </c>
      <c r="U1211" s="8">
        <v>42114</v>
      </c>
      <c r="V1211" s="29" t="str">
        <f>TEXT(Table_1[[#This Row],[Order Date]], "DDD")</f>
        <v>Mon</v>
      </c>
      <c r="W1211" s="8">
        <v>42116</v>
      </c>
      <c r="X1211" s="7">
        <f>Table_1[[#This Row],[Ship Date]]-Table_1[[#This Row],[Order Date]]</f>
        <v>2</v>
      </c>
      <c r="Y1211" s="15">
        <v>-4.4800000000000004</v>
      </c>
      <c r="Z1211" s="5">
        <v>18</v>
      </c>
      <c r="AA1211" s="15">
        <v>5572.18</v>
      </c>
      <c r="AB1211" s="5">
        <v>88838</v>
      </c>
      <c r="AC1211" s="5">
        <f>IF(COUNTIF($AB$2:AB1211, AB1211) = 1, 1, 0)</f>
        <v>1</v>
      </c>
      <c r="AD1211" s="15">
        <f>'Formated Data'!$G1211-'Formated Data'!$E1211</f>
        <v>315.95000000000005</v>
      </c>
      <c r="AE1211" s="5" t="str" cm="1">
        <f t="array" ref="AE1211">_xlfn.IFS('Formated Data'!$Q1211="Central","Chris",'Formated Data'!$Q1211="East","Erin",'Formated Data'!$Q1211="South","Sam",'Formated Data'!$Q1211="West","William")</f>
        <v>Sam</v>
      </c>
    </row>
    <row r="1212" spans="1:31" ht="15.75" customHeight="1" x14ac:dyDescent="0.45">
      <c r="A1212" s="5">
        <v>3380</v>
      </c>
      <c r="B1212" s="5">
        <f>IF(COUNTIF($A$2:A1212, A1212) = 1, 1, 0)</f>
        <v>0</v>
      </c>
      <c r="C1212" s="5" t="s">
        <v>1527</v>
      </c>
      <c r="D1212" s="5" t="s">
        <v>123</v>
      </c>
      <c r="E1212" s="6">
        <v>0.03</v>
      </c>
      <c r="F1212" s="6" t="str">
        <f>IF(Table_1[[#This Row],[Discount]] &gt; 0, "After Discount", " No Discount")</f>
        <v>After Discount</v>
      </c>
      <c r="G1212" s="6">
        <v>63.94</v>
      </c>
      <c r="H1212" s="6">
        <v>14.48</v>
      </c>
      <c r="I1212" s="5" t="s">
        <v>9</v>
      </c>
      <c r="J1212" s="5" t="s">
        <v>16</v>
      </c>
      <c r="K1212" s="5" t="s">
        <v>29</v>
      </c>
      <c r="L1212" s="5" t="s">
        <v>28</v>
      </c>
      <c r="M1212" s="5" t="s">
        <v>5</v>
      </c>
      <c r="N1212" s="5" t="s">
        <v>27</v>
      </c>
      <c r="O1212" s="6">
        <v>0.46</v>
      </c>
      <c r="P1212" s="5" t="s">
        <v>3</v>
      </c>
      <c r="Q1212" s="5" t="s">
        <v>21</v>
      </c>
      <c r="R1212" s="5" t="s">
        <v>291</v>
      </c>
      <c r="S1212" s="5" t="s">
        <v>1526</v>
      </c>
      <c r="T1212" s="5">
        <v>30240</v>
      </c>
      <c r="U1212" s="8">
        <v>42114</v>
      </c>
      <c r="V1212" s="29" t="str">
        <f>TEXT(Table_1[[#This Row],[Order Date]], "DDD")</f>
        <v>Mon</v>
      </c>
      <c r="W1212" s="8">
        <v>42115</v>
      </c>
      <c r="X1212" s="7">
        <f>Table_1[[#This Row],[Ship Date]]-Table_1[[#This Row],[Order Date]]</f>
        <v>1</v>
      </c>
      <c r="Y1212" s="15">
        <v>43.691699999999997</v>
      </c>
      <c r="Z1212" s="5">
        <v>8</v>
      </c>
      <c r="AA1212" s="15">
        <v>522.46</v>
      </c>
      <c r="AB1212" s="5">
        <v>88838</v>
      </c>
      <c r="AC1212" s="5">
        <f>IF(COUNTIF($AB$2:AB1212, AB1212) = 1, 1, 0)</f>
        <v>0</v>
      </c>
      <c r="AD1212" s="15">
        <f>'Formated Data'!$G1212-'Formated Data'!$E1212</f>
        <v>63.91</v>
      </c>
      <c r="AE1212" s="5" t="str" cm="1">
        <f t="array" ref="AE1212">_xlfn.IFS('Formated Data'!$Q1212="Central","Chris",'Formated Data'!$Q1212="East","Erin",'Formated Data'!$Q1212="South","Sam",'Formated Data'!$Q1212="West","William")</f>
        <v>Sam</v>
      </c>
    </row>
    <row r="1213" spans="1:31" ht="15.75" customHeight="1" x14ac:dyDescent="0.45">
      <c r="A1213" s="5">
        <v>151</v>
      </c>
      <c r="B1213" s="5">
        <f>IF(COUNTIF($A$2:A1213, A1213) = 1, 1, 0)</f>
        <v>0</v>
      </c>
      <c r="C1213" s="5" t="s">
        <v>1525</v>
      </c>
      <c r="D1213" s="5" t="s">
        <v>56</v>
      </c>
      <c r="E1213" s="6">
        <v>0.09</v>
      </c>
      <c r="F1213" s="6" t="str">
        <f>IF(Table_1[[#This Row],[Discount]] &gt; 0, "After Discount", " No Discount")</f>
        <v>After Discount</v>
      </c>
      <c r="G1213" s="6">
        <v>5.98</v>
      </c>
      <c r="H1213" s="6">
        <v>2.5</v>
      </c>
      <c r="I1213" s="5" t="s">
        <v>9</v>
      </c>
      <c r="J1213" s="5" t="s">
        <v>16</v>
      </c>
      <c r="K1213" s="5" t="s">
        <v>24</v>
      </c>
      <c r="L1213" s="5" t="s">
        <v>181</v>
      </c>
      <c r="M1213" s="5" t="s">
        <v>5</v>
      </c>
      <c r="N1213" s="5" t="s">
        <v>1524</v>
      </c>
      <c r="O1213" s="6">
        <v>0.36</v>
      </c>
      <c r="P1213" s="5" t="s">
        <v>3</v>
      </c>
      <c r="Q1213" s="5" t="s">
        <v>21</v>
      </c>
      <c r="R1213" s="5" t="s">
        <v>91</v>
      </c>
      <c r="S1213" s="5" t="s">
        <v>1523</v>
      </c>
      <c r="T1213" s="5">
        <v>37664</v>
      </c>
      <c r="U1213" s="8">
        <v>42114</v>
      </c>
      <c r="V1213" s="29" t="str">
        <f>TEXT(Table_1[[#This Row],[Order Date]], "DDD")</f>
        <v>Mon</v>
      </c>
      <c r="W1213" s="8">
        <v>42116</v>
      </c>
      <c r="X1213" s="7">
        <f>Table_1[[#This Row],[Ship Date]]-Table_1[[#This Row],[Order Date]]</f>
        <v>2</v>
      </c>
      <c r="Y1213" s="15">
        <v>13.896000000000001</v>
      </c>
      <c r="Z1213" s="5">
        <v>5</v>
      </c>
      <c r="AA1213" s="15">
        <v>28.11</v>
      </c>
      <c r="AB1213" s="5">
        <v>89523</v>
      </c>
      <c r="AC1213" s="5">
        <f>IF(COUNTIF($AB$2:AB1213, AB1213) = 1, 1, 0)</f>
        <v>1</v>
      </c>
      <c r="AD1213" s="15">
        <f>'Formated Data'!$G1213-'Formated Data'!$E1213</f>
        <v>5.8900000000000006</v>
      </c>
      <c r="AE1213" s="5" t="str" cm="1">
        <f t="array" ref="AE1213">_xlfn.IFS('Formated Data'!$Q1213="Central","Chris",'Formated Data'!$Q1213="East","Erin",'Formated Data'!$Q1213="South","Sam",'Formated Data'!$Q1213="West","William")</f>
        <v>Sam</v>
      </c>
    </row>
    <row r="1214" spans="1:31" ht="15.75" customHeight="1" x14ac:dyDescent="0.45">
      <c r="A1214" s="5">
        <v>1259</v>
      </c>
      <c r="B1214" s="5">
        <f>IF(COUNTIF($A$2:A1214, A1214) = 1, 1, 0)</f>
        <v>1</v>
      </c>
      <c r="C1214" s="5" t="s">
        <v>1522</v>
      </c>
      <c r="D1214" s="5" t="s">
        <v>56</v>
      </c>
      <c r="E1214" s="6">
        <v>0.03</v>
      </c>
      <c r="F1214" s="6" t="str">
        <f>IF(Table_1[[#This Row],[Discount]] &gt; 0, "After Discount", " No Discount")</f>
        <v>After Discount</v>
      </c>
      <c r="G1214" s="6">
        <v>3.69</v>
      </c>
      <c r="H1214" s="6">
        <v>2.5</v>
      </c>
      <c r="I1214" s="5" t="s">
        <v>17</v>
      </c>
      <c r="J1214" s="5" t="s">
        <v>16</v>
      </c>
      <c r="K1214" s="5" t="s">
        <v>24</v>
      </c>
      <c r="L1214" s="5" t="s">
        <v>181</v>
      </c>
      <c r="M1214" s="5" t="s">
        <v>5</v>
      </c>
      <c r="N1214" s="5" t="s">
        <v>186</v>
      </c>
      <c r="O1214" s="6">
        <v>0.39</v>
      </c>
      <c r="P1214" s="5" t="s">
        <v>3</v>
      </c>
      <c r="Q1214" s="5" t="s">
        <v>21</v>
      </c>
      <c r="R1214" s="5" t="s">
        <v>365</v>
      </c>
      <c r="S1214" s="5" t="s">
        <v>594</v>
      </c>
      <c r="T1214" s="5">
        <v>40422</v>
      </c>
      <c r="U1214" s="8">
        <v>42114</v>
      </c>
      <c r="V1214" s="29" t="str">
        <f>TEXT(Table_1[[#This Row],[Order Date]], "DDD")</f>
        <v>Mon</v>
      </c>
      <c r="W1214" s="8">
        <v>42114</v>
      </c>
      <c r="X1214" s="7">
        <f>Table_1[[#This Row],[Ship Date]]-Table_1[[#This Row],[Order Date]]</f>
        <v>0</v>
      </c>
      <c r="Y1214" s="15">
        <v>-2196.6840000000002</v>
      </c>
      <c r="Z1214" s="5">
        <v>9</v>
      </c>
      <c r="AA1214" s="15">
        <v>38.65</v>
      </c>
      <c r="AB1214" s="5">
        <v>86534</v>
      </c>
      <c r="AC1214" s="5">
        <f>IF(COUNTIF($AB$2:AB1214, AB1214) = 1, 1, 0)</f>
        <v>1</v>
      </c>
      <c r="AD1214" s="15">
        <f>'Formated Data'!$G1214-'Formated Data'!$E1214</f>
        <v>3.66</v>
      </c>
      <c r="AE1214" s="5" t="str" cm="1">
        <f t="array" ref="AE1214">_xlfn.IFS('Formated Data'!$Q1214="Central","Chris",'Formated Data'!$Q1214="East","Erin",'Formated Data'!$Q1214="South","Sam",'Formated Data'!$Q1214="West","William")</f>
        <v>Sam</v>
      </c>
    </row>
    <row r="1215" spans="1:31" ht="15.75" customHeight="1" x14ac:dyDescent="0.45">
      <c r="A1215" s="5">
        <v>2117</v>
      </c>
      <c r="B1215" s="5">
        <f>IF(COUNTIF($A$2:A1215, A1215) = 1, 1, 0)</f>
        <v>1</v>
      </c>
      <c r="C1215" s="5" t="s">
        <v>1520</v>
      </c>
      <c r="D1215" s="5" t="s">
        <v>56</v>
      </c>
      <c r="E1215" s="6">
        <v>0.03</v>
      </c>
      <c r="F1215" s="6" t="str">
        <f>IF(Table_1[[#This Row],[Discount]] &gt; 0, "After Discount", " No Discount")</f>
        <v>After Discount</v>
      </c>
      <c r="G1215" s="6">
        <v>320.98</v>
      </c>
      <c r="H1215" s="6">
        <v>24.49</v>
      </c>
      <c r="I1215" s="5" t="s">
        <v>9</v>
      </c>
      <c r="J1215" s="5" t="s">
        <v>16</v>
      </c>
      <c r="K1215" s="5" t="s">
        <v>29</v>
      </c>
      <c r="L1215" s="5" t="s">
        <v>153</v>
      </c>
      <c r="M1215" s="5" t="s">
        <v>42</v>
      </c>
      <c r="N1215" s="5" t="s">
        <v>1521</v>
      </c>
      <c r="O1215" s="6">
        <v>0.55000000000000004</v>
      </c>
      <c r="P1215" s="5" t="s">
        <v>3</v>
      </c>
      <c r="Q1215" s="5" t="s">
        <v>70</v>
      </c>
      <c r="R1215" s="5" t="s">
        <v>69</v>
      </c>
      <c r="S1215" s="5" t="s">
        <v>1518</v>
      </c>
      <c r="T1215" s="5">
        <v>75401</v>
      </c>
      <c r="U1215" s="8">
        <v>42114</v>
      </c>
      <c r="V1215" s="29" t="str">
        <f>TEXT(Table_1[[#This Row],[Order Date]], "DDD")</f>
        <v>Mon</v>
      </c>
      <c r="W1215" s="8">
        <v>42116</v>
      </c>
      <c r="X1215" s="7">
        <f>Table_1[[#This Row],[Ship Date]]-Table_1[[#This Row],[Order Date]]</f>
        <v>2</v>
      </c>
      <c r="Y1215" s="15">
        <v>4554.4346999999998</v>
      </c>
      <c r="Z1215" s="5">
        <v>20</v>
      </c>
      <c r="AA1215" s="15">
        <v>6600.63</v>
      </c>
      <c r="AB1215" s="5">
        <v>90891</v>
      </c>
      <c r="AC1215" s="5">
        <f>IF(COUNTIF($AB$2:AB1215, AB1215) = 1, 1, 0)</f>
        <v>1</v>
      </c>
      <c r="AD1215" s="15">
        <f>'Formated Data'!$G1215-'Formated Data'!$E1215</f>
        <v>320.95000000000005</v>
      </c>
      <c r="AE1215" s="5" t="str" cm="1">
        <f t="array" ref="AE1215">_xlfn.IFS('Formated Data'!$Q1215="Central","Chris",'Formated Data'!$Q1215="East","Erin",'Formated Data'!$Q1215="South","Sam",'Formated Data'!$Q1215="West","William")</f>
        <v>Chris</v>
      </c>
    </row>
    <row r="1216" spans="1:31" ht="15.75" customHeight="1" x14ac:dyDescent="0.45">
      <c r="A1216" s="5">
        <v>2117</v>
      </c>
      <c r="B1216" s="5">
        <f>IF(COUNTIF($A$2:A1216, A1216) = 1, 1, 0)</f>
        <v>0</v>
      </c>
      <c r="C1216" s="5" t="s">
        <v>1520</v>
      </c>
      <c r="D1216" s="5" t="s">
        <v>56</v>
      </c>
      <c r="E1216" s="6">
        <v>0.06</v>
      </c>
      <c r="F1216" s="6" t="str">
        <f>IF(Table_1[[#This Row],[Discount]] &gt; 0, "After Discount", " No Discount")</f>
        <v>After Discount</v>
      </c>
      <c r="G1216" s="6">
        <v>125.99</v>
      </c>
      <c r="H1216" s="6">
        <v>8.8000000000000007</v>
      </c>
      <c r="I1216" s="5" t="s">
        <v>9</v>
      </c>
      <c r="J1216" s="5" t="s">
        <v>16</v>
      </c>
      <c r="K1216" s="5" t="s">
        <v>7</v>
      </c>
      <c r="L1216" s="5" t="s">
        <v>6</v>
      </c>
      <c r="M1216" s="5" t="s">
        <v>5</v>
      </c>
      <c r="N1216" s="5" t="s">
        <v>1519</v>
      </c>
      <c r="O1216" s="6">
        <v>0.59</v>
      </c>
      <c r="P1216" s="5" t="s">
        <v>3</v>
      </c>
      <c r="Q1216" s="5" t="s">
        <v>70</v>
      </c>
      <c r="R1216" s="5" t="s">
        <v>69</v>
      </c>
      <c r="S1216" s="5" t="s">
        <v>1518</v>
      </c>
      <c r="T1216" s="5">
        <v>75401</v>
      </c>
      <c r="U1216" s="8">
        <v>42114</v>
      </c>
      <c r="V1216" s="29" t="str">
        <f>TEXT(Table_1[[#This Row],[Order Date]], "DDD")</f>
        <v>Mon</v>
      </c>
      <c r="W1216" s="8">
        <v>42115</v>
      </c>
      <c r="X1216" s="7">
        <f>Table_1[[#This Row],[Ship Date]]-Table_1[[#This Row],[Order Date]]</f>
        <v>1</v>
      </c>
      <c r="Y1216" s="15">
        <v>618.19308000000001</v>
      </c>
      <c r="Z1216" s="5">
        <v>18</v>
      </c>
      <c r="AA1216" s="15">
        <v>1811.99</v>
      </c>
      <c r="AB1216" s="5">
        <v>90891</v>
      </c>
      <c r="AC1216" s="5">
        <f>IF(COUNTIF($AB$2:AB1216, AB1216) = 1, 1, 0)</f>
        <v>0</v>
      </c>
      <c r="AD1216" s="15">
        <f>'Formated Data'!$G1216-'Formated Data'!$E1216</f>
        <v>125.92999999999999</v>
      </c>
      <c r="AE1216" s="5" t="str" cm="1">
        <f t="array" ref="AE1216">_xlfn.IFS('Formated Data'!$Q1216="Central","Chris",'Formated Data'!$Q1216="East","Erin",'Formated Data'!$Q1216="South","Sam",'Formated Data'!$Q1216="West","William")</f>
        <v>Chris</v>
      </c>
    </row>
    <row r="1217" spans="1:31" ht="15.75" customHeight="1" x14ac:dyDescent="0.45">
      <c r="A1217" s="5">
        <v>3084</v>
      </c>
      <c r="B1217" s="5">
        <f>IF(COUNTIF($A$2:A1217, A1217) = 1, 1, 0)</f>
        <v>1</v>
      </c>
      <c r="C1217" s="5" t="s">
        <v>197</v>
      </c>
      <c r="D1217" s="5" t="s">
        <v>56</v>
      </c>
      <c r="E1217" s="6">
        <v>0</v>
      </c>
      <c r="F1217" s="6" t="str">
        <f>IF(Table_1[[#This Row],[Discount]] &gt; 0, "After Discount", " No Discount")</f>
        <v xml:space="preserve"> No Discount</v>
      </c>
      <c r="G1217" s="6">
        <v>65.989999999999995</v>
      </c>
      <c r="H1217" s="6">
        <v>5.99</v>
      </c>
      <c r="I1217" s="5" t="s">
        <v>17</v>
      </c>
      <c r="J1217" s="5" t="s">
        <v>51</v>
      </c>
      <c r="K1217" s="5" t="s">
        <v>7</v>
      </c>
      <c r="L1217" s="5" t="s">
        <v>6</v>
      </c>
      <c r="M1217" s="5" t="s">
        <v>5</v>
      </c>
      <c r="N1217" s="5" t="s">
        <v>1517</v>
      </c>
      <c r="O1217" s="6">
        <v>0.57999999999999996</v>
      </c>
      <c r="P1217" s="5" t="s">
        <v>3</v>
      </c>
      <c r="Q1217" s="5" t="s">
        <v>48</v>
      </c>
      <c r="R1217" s="5" t="s">
        <v>103</v>
      </c>
      <c r="S1217" s="5" t="s">
        <v>195</v>
      </c>
      <c r="T1217" s="5">
        <v>98503</v>
      </c>
      <c r="U1217" s="8">
        <v>42114</v>
      </c>
      <c r="V1217" s="29" t="str">
        <f>TEXT(Table_1[[#This Row],[Order Date]], "DDD")</f>
        <v>Mon</v>
      </c>
      <c r="W1217" s="8">
        <v>42116</v>
      </c>
      <c r="X1217" s="7">
        <f>Table_1[[#This Row],[Ship Date]]-Table_1[[#This Row],[Order Date]]</f>
        <v>2</v>
      </c>
      <c r="Y1217" s="15">
        <v>313.81200000000001</v>
      </c>
      <c r="Z1217" s="5">
        <v>14</v>
      </c>
      <c r="AA1217" s="15">
        <v>798.89</v>
      </c>
      <c r="AB1217" s="5">
        <v>89879</v>
      </c>
      <c r="AC1217" s="5">
        <f>IF(COUNTIF($AB$2:AB1217, AB1217) = 1, 1, 0)</f>
        <v>1</v>
      </c>
      <c r="AD1217" s="15">
        <f>'Formated Data'!$G1217-'Formated Data'!$E1217</f>
        <v>65.989999999999995</v>
      </c>
      <c r="AE1217" s="5" t="str" cm="1">
        <f t="array" ref="AE1217">_xlfn.IFS('Formated Data'!$Q1217="Central","Chris",'Formated Data'!$Q1217="East","Erin",'Formated Data'!$Q1217="South","Sam",'Formated Data'!$Q1217="West","William")</f>
        <v>William</v>
      </c>
    </row>
    <row r="1218" spans="1:31" ht="15.75" customHeight="1" x14ac:dyDescent="0.45">
      <c r="A1218" s="5">
        <v>56</v>
      </c>
      <c r="B1218" s="5">
        <f>IF(COUNTIF($A$2:A1218, A1218) = 1, 1, 0)</f>
        <v>1</v>
      </c>
      <c r="C1218" s="5" t="s">
        <v>1516</v>
      </c>
      <c r="D1218" s="5" t="s">
        <v>72</v>
      </c>
      <c r="E1218" s="6">
        <v>0.06</v>
      </c>
      <c r="F1218" s="6" t="str">
        <f>IF(Table_1[[#This Row],[Discount]] &gt; 0, "After Discount", " No Discount")</f>
        <v>After Discount</v>
      </c>
      <c r="G1218" s="6">
        <v>3.8</v>
      </c>
      <c r="H1218" s="6">
        <v>1.49</v>
      </c>
      <c r="I1218" s="5" t="s">
        <v>9</v>
      </c>
      <c r="J1218" s="5" t="s">
        <v>8</v>
      </c>
      <c r="K1218" s="5" t="s">
        <v>24</v>
      </c>
      <c r="L1218" s="5" t="s">
        <v>106</v>
      </c>
      <c r="M1218" s="5" t="s">
        <v>5</v>
      </c>
      <c r="N1218" s="5" t="s">
        <v>1158</v>
      </c>
      <c r="O1218" s="6">
        <v>0.38</v>
      </c>
      <c r="P1218" s="5" t="s">
        <v>3</v>
      </c>
      <c r="Q1218" s="5" t="s">
        <v>2</v>
      </c>
      <c r="R1218" s="5" t="s">
        <v>1</v>
      </c>
      <c r="S1218" s="5" t="s">
        <v>1515</v>
      </c>
      <c r="T1218" s="5">
        <v>14150</v>
      </c>
      <c r="U1218" s="8">
        <v>42114</v>
      </c>
      <c r="V1218" s="29" t="str">
        <f>TEXT(Table_1[[#This Row],[Order Date]], "DDD")</f>
        <v>Mon</v>
      </c>
      <c r="W1218" s="8">
        <v>42115</v>
      </c>
      <c r="X1218" s="7">
        <f>Table_1[[#This Row],[Ship Date]]-Table_1[[#This Row],[Order Date]]</f>
        <v>1</v>
      </c>
      <c r="Y1218" s="15">
        <v>19.6282</v>
      </c>
      <c r="Z1218" s="5">
        <v>20</v>
      </c>
      <c r="AA1218" s="15">
        <v>73.55</v>
      </c>
      <c r="AB1218" s="5">
        <v>88075</v>
      </c>
      <c r="AC1218" s="5">
        <f>IF(COUNTIF($AB$2:AB1218, AB1218) = 1, 1, 0)</f>
        <v>1</v>
      </c>
      <c r="AD1218" s="15">
        <f>'Formated Data'!$G1218-'Formated Data'!$E1218</f>
        <v>3.7399999999999998</v>
      </c>
      <c r="AE1218" s="5" t="str" cm="1">
        <f t="array" ref="AE1218">_xlfn.IFS('Formated Data'!$Q1218="Central","Chris",'Formated Data'!$Q1218="East","Erin",'Formated Data'!$Q1218="South","Sam",'Formated Data'!$Q1218="West","William")</f>
        <v>Erin</v>
      </c>
    </row>
    <row r="1219" spans="1:31" ht="15.75" customHeight="1" x14ac:dyDescent="0.45">
      <c r="A1219" s="5">
        <v>56</v>
      </c>
      <c r="B1219" s="5">
        <f>IF(COUNTIF($A$2:A1219, A1219) = 1, 1, 0)</f>
        <v>0</v>
      </c>
      <c r="C1219" s="5" t="s">
        <v>1516</v>
      </c>
      <c r="D1219" s="5" t="s">
        <v>72</v>
      </c>
      <c r="E1219" s="6">
        <v>0.06</v>
      </c>
      <c r="F1219" s="6" t="str">
        <f>IF(Table_1[[#This Row],[Discount]] &gt; 0, "After Discount", " No Discount")</f>
        <v>After Discount</v>
      </c>
      <c r="G1219" s="6">
        <v>1.76</v>
      </c>
      <c r="H1219" s="6">
        <v>0.7</v>
      </c>
      <c r="I1219" s="5" t="s">
        <v>9</v>
      </c>
      <c r="J1219" s="5" t="s">
        <v>8</v>
      </c>
      <c r="K1219" s="5" t="s">
        <v>24</v>
      </c>
      <c r="L1219" s="5" t="s">
        <v>79</v>
      </c>
      <c r="M1219" s="5" t="s">
        <v>37</v>
      </c>
      <c r="N1219" s="5" t="s">
        <v>518</v>
      </c>
      <c r="O1219" s="6">
        <v>0.56000000000000005</v>
      </c>
      <c r="P1219" s="5" t="s">
        <v>3</v>
      </c>
      <c r="Q1219" s="5" t="s">
        <v>2</v>
      </c>
      <c r="R1219" s="5" t="s">
        <v>1</v>
      </c>
      <c r="S1219" s="5" t="s">
        <v>1515</v>
      </c>
      <c r="T1219" s="5">
        <v>14150</v>
      </c>
      <c r="U1219" s="8">
        <v>42114</v>
      </c>
      <c r="V1219" s="29" t="str">
        <f>TEXT(Table_1[[#This Row],[Order Date]], "DDD")</f>
        <v>Mon</v>
      </c>
      <c r="W1219" s="8">
        <v>42115</v>
      </c>
      <c r="X1219" s="7">
        <f>Table_1[[#This Row],[Ship Date]]-Table_1[[#This Row],[Order Date]]</f>
        <v>1</v>
      </c>
      <c r="Y1219" s="15">
        <v>-1.6524000000000001</v>
      </c>
      <c r="Z1219" s="5">
        <v>17</v>
      </c>
      <c r="AA1219" s="15">
        <v>29.57</v>
      </c>
      <c r="AB1219" s="5">
        <v>88075</v>
      </c>
      <c r="AC1219" s="5">
        <f>IF(COUNTIF($AB$2:AB1219, AB1219) = 1, 1, 0)</f>
        <v>0</v>
      </c>
      <c r="AD1219" s="15">
        <f>'Formated Data'!$G1219-'Formated Data'!$E1219</f>
        <v>1.7</v>
      </c>
      <c r="AE1219" s="5" t="str" cm="1">
        <f t="array" ref="AE1219">_xlfn.IFS('Formated Data'!$Q1219="Central","Chris",'Formated Data'!$Q1219="East","Erin",'Formated Data'!$Q1219="South","Sam",'Formated Data'!$Q1219="West","William")</f>
        <v>Erin</v>
      </c>
    </row>
    <row r="1220" spans="1:31" ht="15.75" customHeight="1" x14ac:dyDescent="0.45">
      <c r="A1220" s="5">
        <v>240</v>
      </c>
      <c r="B1220" s="5">
        <f>IF(COUNTIF($A$2:A1220, A1220) = 1, 1, 0)</f>
        <v>1</v>
      </c>
      <c r="C1220" s="5" t="s">
        <v>1514</v>
      </c>
      <c r="D1220" s="5" t="s">
        <v>72</v>
      </c>
      <c r="E1220" s="6">
        <v>0.1</v>
      </c>
      <c r="F1220" s="6" t="str">
        <f>IF(Table_1[[#This Row],[Discount]] &gt; 0, "After Discount", " No Discount")</f>
        <v>After Discount</v>
      </c>
      <c r="G1220" s="6">
        <v>19.98</v>
      </c>
      <c r="H1220" s="6">
        <v>5.77</v>
      </c>
      <c r="I1220" s="5" t="s">
        <v>17</v>
      </c>
      <c r="J1220" s="5" t="s">
        <v>51</v>
      </c>
      <c r="K1220" s="5" t="s">
        <v>24</v>
      </c>
      <c r="L1220" s="5" t="s">
        <v>38</v>
      </c>
      <c r="M1220" s="5" t="s">
        <v>5</v>
      </c>
      <c r="N1220" s="5" t="s">
        <v>1513</v>
      </c>
      <c r="O1220" s="6">
        <v>0.38</v>
      </c>
      <c r="P1220" s="5" t="s">
        <v>3</v>
      </c>
      <c r="Q1220" s="5" t="s">
        <v>48</v>
      </c>
      <c r="R1220" s="5" t="s">
        <v>296</v>
      </c>
      <c r="S1220" s="5" t="s">
        <v>1512</v>
      </c>
      <c r="T1220" s="5">
        <v>80817</v>
      </c>
      <c r="U1220" s="8">
        <v>42114</v>
      </c>
      <c r="V1220" s="29" t="str">
        <f>TEXT(Table_1[[#This Row],[Order Date]], "DDD")</f>
        <v>Mon</v>
      </c>
      <c r="W1220" s="8">
        <v>42114</v>
      </c>
      <c r="X1220" s="7">
        <f>Table_1[[#This Row],[Ship Date]]-Table_1[[#This Row],[Order Date]]</f>
        <v>0</v>
      </c>
      <c r="Y1220" s="15">
        <v>35.090000000000003</v>
      </c>
      <c r="Z1220" s="5">
        <v>3</v>
      </c>
      <c r="AA1220" s="15">
        <v>57.41</v>
      </c>
      <c r="AB1220" s="5">
        <v>90479</v>
      </c>
      <c r="AC1220" s="5">
        <f>IF(COUNTIF($AB$2:AB1220, AB1220) = 1, 1, 0)</f>
        <v>1</v>
      </c>
      <c r="AD1220" s="15">
        <f>'Formated Data'!$G1220-'Formated Data'!$E1220</f>
        <v>19.88</v>
      </c>
      <c r="AE1220" s="5" t="str" cm="1">
        <f t="array" ref="AE1220">_xlfn.IFS('Formated Data'!$Q1220="Central","Chris",'Formated Data'!$Q1220="East","Erin",'Formated Data'!$Q1220="South","Sam",'Formated Data'!$Q1220="West","William")</f>
        <v>William</v>
      </c>
    </row>
    <row r="1221" spans="1:31" ht="15.75" customHeight="1" x14ac:dyDescent="0.45">
      <c r="A1221" s="5">
        <v>241</v>
      </c>
      <c r="B1221" s="5">
        <f>IF(COUNTIF($A$2:A1221, A1221) = 1, 1, 0)</f>
        <v>1</v>
      </c>
      <c r="C1221" s="5" t="s">
        <v>830</v>
      </c>
      <c r="D1221" s="5" t="s">
        <v>72</v>
      </c>
      <c r="E1221" s="6">
        <v>0.06</v>
      </c>
      <c r="F1221" s="6" t="str">
        <f>IF(Table_1[[#This Row],[Discount]] &gt; 0, "After Discount", " No Discount")</f>
        <v>After Discount</v>
      </c>
      <c r="G1221" s="6">
        <v>259.70999999999998</v>
      </c>
      <c r="H1221" s="6">
        <v>66.67</v>
      </c>
      <c r="I1221" s="5" t="s">
        <v>119</v>
      </c>
      <c r="J1221" s="5" t="s">
        <v>51</v>
      </c>
      <c r="K1221" s="5" t="s">
        <v>29</v>
      </c>
      <c r="L1221" s="5" t="s">
        <v>165</v>
      </c>
      <c r="M1221" s="5" t="s">
        <v>117</v>
      </c>
      <c r="N1221" s="5" t="s">
        <v>690</v>
      </c>
      <c r="O1221" s="6">
        <v>0.61</v>
      </c>
      <c r="P1221" s="5" t="s">
        <v>3</v>
      </c>
      <c r="Q1221" s="5" t="s">
        <v>48</v>
      </c>
      <c r="R1221" s="5" t="s">
        <v>296</v>
      </c>
      <c r="S1221" s="5" t="s">
        <v>828</v>
      </c>
      <c r="T1221" s="5">
        <v>81503</v>
      </c>
      <c r="U1221" s="8">
        <v>42114</v>
      </c>
      <c r="V1221" s="29" t="str">
        <f>TEXT(Table_1[[#This Row],[Order Date]], "DDD")</f>
        <v>Mon</v>
      </c>
      <c r="W1221" s="8">
        <v>42115</v>
      </c>
      <c r="X1221" s="7">
        <f>Table_1[[#This Row],[Ship Date]]-Table_1[[#This Row],[Order Date]]</f>
        <v>1</v>
      </c>
      <c r="Y1221" s="15">
        <v>785.63</v>
      </c>
      <c r="Z1221" s="5">
        <v>11</v>
      </c>
      <c r="AA1221" s="15">
        <v>2809.87</v>
      </c>
      <c r="AB1221" s="5">
        <v>90479</v>
      </c>
      <c r="AC1221" s="5">
        <f>IF(COUNTIF($AB$2:AB1221, AB1221) = 1, 1, 0)</f>
        <v>0</v>
      </c>
      <c r="AD1221" s="15">
        <f>'Formated Data'!$G1221-'Formated Data'!$E1221</f>
        <v>259.64999999999998</v>
      </c>
      <c r="AE1221" s="5" t="str" cm="1">
        <f t="array" ref="AE1221">_xlfn.IFS('Formated Data'!$Q1221="Central","Chris",'Formated Data'!$Q1221="East","Erin",'Formated Data'!$Q1221="South","Sam",'Formated Data'!$Q1221="West","William")</f>
        <v>William</v>
      </c>
    </row>
    <row r="1222" spans="1:31" ht="15.75" customHeight="1" x14ac:dyDescent="0.45">
      <c r="A1222" s="5">
        <v>970</v>
      </c>
      <c r="B1222" s="5">
        <f>IF(COUNTIF($A$2:A1222, A1222) = 1, 1, 0)</f>
        <v>1</v>
      </c>
      <c r="C1222" s="5" t="s">
        <v>1511</v>
      </c>
      <c r="D1222" s="5" t="s">
        <v>72</v>
      </c>
      <c r="E1222" s="6">
        <v>0</v>
      </c>
      <c r="F1222" s="6" t="str">
        <f>IF(Table_1[[#This Row],[Discount]] &gt; 0, "After Discount", " No Discount")</f>
        <v xml:space="preserve"> No Discount</v>
      </c>
      <c r="G1222" s="6">
        <v>170.98</v>
      </c>
      <c r="H1222" s="6">
        <v>35.89</v>
      </c>
      <c r="I1222" s="5" t="s">
        <v>119</v>
      </c>
      <c r="J1222" s="5" t="s">
        <v>8</v>
      </c>
      <c r="K1222" s="5" t="s">
        <v>29</v>
      </c>
      <c r="L1222" s="5" t="s">
        <v>130</v>
      </c>
      <c r="M1222" s="5" t="s">
        <v>117</v>
      </c>
      <c r="N1222" s="5" t="s">
        <v>1510</v>
      </c>
      <c r="O1222" s="6">
        <v>0.66</v>
      </c>
      <c r="P1222" s="5" t="s">
        <v>3</v>
      </c>
      <c r="Q1222" s="5" t="s">
        <v>21</v>
      </c>
      <c r="R1222" s="5" t="s">
        <v>20</v>
      </c>
      <c r="S1222" s="5" t="s">
        <v>1483</v>
      </c>
      <c r="T1222" s="5">
        <v>24281</v>
      </c>
      <c r="U1222" s="8">
        <v>42114</v>
      </c>
      <c r="V1222" s="29" t="str">
        <f>TEXT(Table_1[[#This Row],[Order Date]], "DDD")</f>
        <v>Mon</v>
      </c>
      <c r="W1222" s="8">
        <v>42115</v>
      </c>
      <c r="X1222" s="7">
        <f>Table_1[[#This Row],[Ship Date]]-Table_1[[#This Row],[Order Date]]</f>
        <v>1</v>
      </c>
      <c r="Y1222" s="15">
        <v>-102.66200000000001</v>
      </c>
      <c r="Z1222" s="5">
        <v>8</v>
      </c>
      <c r="AA1222" s="15">
        <v>1452.18</v>
      </c>
      <c r="AB1222" s="5">
        <v>86173</v>
      </c>
      <c r="AC1222" s="5">
        <f>IF(COUNTIF($AB$2:AB1222, AB1222) = 1, 1, 0)</f>
        <v>1</v>
      </c>
      <c r="AD1222" s="15">
        <f>'Formated Data'!$G1222-'Formated Data'!$E1222</f>
        <v>170.98</v>
      </c>
      <c r="AE1222" s="5" t="str" cm="1">
        <f t="array" ref="AE1222">_xlfn.IFS('Formated Data'!$Q1222="Central","Chris",'Formated Data'!$Q1222="East","Erin",'Formated Data'!$Q1222="South","Sam",'Formated Data'!$Q1222="West","William")</f>
        <v>Sam</v>
      </c>
    </row>
    <row r="1223" spans="1:31" ht="15.75" customHeight="1" x14ac:dyDescent="0.45">
      <c r="A1223" s="5">
        <v>3283</v>
      </c>
      <c r="B1223" s="5">
        <f>IF(COUNTIF($A$2:A1223, A1223) = 1, 1, 0)</f>
        <v>1</v>
      </c>
      <c r="C1223" s="5" t="s">
        <v>1181</v>
      </c>
      <c r="D1223" s="5" t="s">
        <v>123</v>
      </c>
      <c r="E1223" s="6">
        <v>0.05</v>
      </c>
      <c r="F1223" s="6" t="str">
        <f>IF(Table_1[[#This Row],[Discount]] &gt; 0, "After Discount", " No Discount")</f>
        <v>After Discount</v>
      </c>
      <c r="G1223" s="6">
        <v>363.25</v>
      </c>
      <c r="H1223" s="6">
        <v>19.989999999999998</v>
      </c>
      <c r="I1223" s="5" t="s">
        <v>17</v>
      </c>
      <c r="J1223" s="5" t="s">
        <v>39</v>
      </c>
      <c r="K1223" s="5" t="s">
        <v>24</v>
      </c>
      <c r="L1223" s="5" t="s">
        <v>45</v>
      </c>
      <c r="M1223" s="5" t="s">
        <v>5</v>
      </c>
      <c r="N1223" s="5" t="s">
        <v>659</v>
      </c>
      <c r="O1223" s="6">
        <v>0.56999999999999995</v>
      </c>
      <c r="P1223" s="5" t="s">
        <v>3</v>
      </c>
      <c r="Q1223" s="5" t="s">
        <v>21</v>
      </c>
      <c r="R1223" s="5" t="s">
        <v>75</v>
      </c>
      <c r="S1223" s="5" t="s">
        <v>1179</v>
      </c>
      <c r="T1223" s="5">
        <v>33156</v>
      </c>
      <c r="U1223" s="8">
        <v>42115</v>
      </c>
      <c r="V1223" s="29" t="str">
        <f>TEXT(Table_1[[#This Row],[Order Date]], "DDD")</f>
        <v>Tue</v>
      </c>
      <c r="W1223" s="8">
        <v>42115</v>
      </c>
      <c r="X1223" s="7">
        <f>Table_1[[#This Row],[Ship Date]]-Table_1[[#This Row],[Order Date]]</f>
        <v>0</v>
      </c>
      <c r="Y1223" s="15">
        <v>-269.75549999999998</v>
      </c>
      <c r="Z1223" s="5">
        <v>5</v>
      </c>
      <c r="AA1223" s="15">
        <v>1867.04</v>
      </c>
      <c r="AB1223" s="5">
        <v>90752</v>
      </c>
      <c r="AC1223" s="5">
        <f>IF(COUNTIF($AB$2:AB1223, AB1223) = 1, 1, 0)</f>
        <v>1</v>
      </c>
      <c r="AD1223" s="15">
        <f>'Formated Data'!$G1223-'Formated Data'!$E1223</f>
        <v>363.2</v>
      </c>
      <c r="AE1223" s="5" t="str" cm="1">
        <f t="array" ref="AE1223">_xlfn.IFS('Formated Data'!$Q1223="Central","Chris",'Formated Data'!$Q1223="East","Erin",'Formated Data'!$Q1223="South","Sam",'Formated Data'!$Q1223="West","William")</f>
        <v>Sam</v>
      </c>
    </row>
    <row r="1224" spans="1:31" ht="15.75" customHeight="1" x14ac:dyDescent="0.45">
      <c r="A1224" s="5">
        <v>2038</v>
      </c>
      <c r="B1224" s="5">
        <f>IF(COUNTIF($A$2:A1224, A1224) = 1, 1, 0)</f>
        <v>1</v>
      </c>
      <c r="C1224" s="5" t="s">
        <v>1509</v>
      </c>
      <c r="D1224" s="5" t="s">
        <v>56</v>
      </c>
      <c r="E1224" s="6">
        <v>0.06</v>
      </c>
      <c r="F1224" s="6" t="str">
        <f>IF(Table_1[[#This Row],[Discount]] &gt; 0, "After Discount", " No Discount")</f>
        <v>After Discount</v>
      </c>
      <c r="G1224" s="6">
        <v>40.99</v>
      </c>
      <c r="H1224" s="6">
        <v>17.48</v>
      </c>
      <c r="I1224" s="5" t="s">
        <v>9</v>
      </c>
      <c r="J1224" s="5" t="s">
        <v>51</v>
      </c>
      <c r="K1224" s="5" t="s">
        <v>24</v>
      </c>
      <c r="L1224" s="5" t="s">
        <v>38</v>
      </c>
      <c r="M1224" s="5" t="s">
        <v>5</v>
      </c>
      <c r="N1224" s="5" t="s">
        <v>1508</v>
      </c>
      <c r="O1224" s="6">
        <v>0.36</v>
      </c>
      <c r="P1224" s="5" t="s">
        <v>3</v>
      </c>
      <c r="Q1224" s="5" t="s">
        <v>2</v>
      </c>
      <c r="R1224" s="5" t="s">
        <v>1</v>
      </c>
      <c r="S1224" s="5" t="s">
        <v>1502</v>
      </c>
      <c r="T1224" s="5">
        <v>10550</v>
      </c>
      <c r="U1224" s="8">
        <v>42115</v>
      </c>
      <c r="V1224" s="29" t="str">
        <f>TEXT(Table_1[[#This Row],[Order Date]], "DDD")</f>
        <v>Tue</v>
      </c>
      <c r="W1224" s="8">
        <v>42115</v>
      </c>
      <c r="X1224" s="7">
        <f>Table_1[[#This Row],[Ship Date]]-Table_1[[#This Row],[Order Date]]</f>
        <v>0</v>
      </c>
      <c r="Y1224" s="15">
        <v>109.16</v>
      </c>
      <c r="Z1224" s="5">
        <v>7</v>
      </c>
      <c r="AA1224" s="15">
        <v>277.12</v>
      </c>
      <c r="AB1224" s="5">
        <v>89334</v>
      </c>
      <c r="AC1224" s="5">
        <f>IF(COUNTIF($AB$2:AB1224, AB1224) = 1, 1, 0)</f>
        <v>1</v>
      </c>
      <c r="AD1224" s="15">
        <f>'Formated Data'!$G1224-'Formated Data'!$E1224</f>
        <v>40.93</v>
      </c>
      <c r="AE1224" s="5" t="str" cm="1">
        <f t="array" ref="AE1224">_xlfn.IFS('Formated Data'!$Q1224="Central","Chris",'Formated Data'!$Q1224="East","Erin",'Formated Data'!$Q1224="South","Sam",'Formated Data'!$Q1224="West","William")</f>
        <v>Erin</v>
      </c>
    </row>
    <row r="1225" spans="1:31" ht="15.75" customHeight="1" x14ac:dyDescent="0.45">
      <c r="A1225" s="5">
        <v>2260</v>
      </c>
      <c r="B1225" s="5">
        <f>IF(COUNTIF($A$2:A1225, A1225) = 1, 1, 0)</f>
        <v>0</v>
      </c>
      <c r="C1225" s="5" t="s">
        <v>1506</v>
      </c>
      <c r="D1225" s="5" t="s">
        <v>56</v>
      </c>
      <c r="E1225" s="6">
        <v>0.08</v>
      </c>
      <c r="F1225" s="6" t="str">
        <f>IF(Table_1[[#This Row],[Discount]] &gt; 0, "After Discount", " No Discount")</f>
        <v>After Discount</v>
      </c>
      <c r="G1225" s="6">
        <v>4.9800000000000004</v>
      </c>
      <c r="H1225" s="6">
        <v>0.49</v>
      </c>
      <c r="I1225" s="5" t="s">
        <v>9</v>
      </c>
      <c r="J1225" s="5" t="s">
        <v>39</v>
      </c>
      <c r="K1225" s="5" t="s">
        <v>24</v>
      </c>
      <c r="L1225" s="5" t="s">
        <v>144</v>
      </c>
      <c r="M1225" s="5" t="s">
        <v>5</v>
      </c>
      <c r="N1225" s="5" t="s">
        <v>1507</v>
      </c>
      <c r="O1225" s="6">
        <v>0.39</v>
      </c>
      <c r="P1225" s="5" t="s">
        <v>3</v>
      </c>
      <c r="Q1225" s="5" t="s">
        <v>21</v>
      </c>
      <c r="R1225" s="5" t="s">
        <v>291</v>
      </c>
      <c r="S1225" s="5" t="s">
        <v>1505</v>
      </c>
      <c r="T1225" s="5">
        <v>30161</v>
      </c>
      <c r="U1225" s="8">
        <v>42115</v>
      </c>
      <c r="V1225" s="29" t="str">
        <f>TEXT(Table_1[[#This Row],[Order Date]], "DDD")</f>
        <v>Tue</v>
      </c>
      <c r="W1225" s="8">
        <v>42116</v>
      </c>
      <c r="X1225" s="7">
        <f>Table_1[[#This Row],[Ship Date]]-Table_1[[#This Row],[Order Date]]</f>
        <v>1</v>
      </c>
      <c r="Y1225" s="15">
        <v>4949.9160000000002</v>
      </c>
      <c r="Z1225" s="5">
        <v>1</v>
      </c>
      <c r="AA1225" s="15">
        <v>4.95</v>
      </c>
      <c r="AB1225" s="5">
        <v>89602</v>
      </c>
      <c r="AC1225" s="5">
        <f>IF(COUNTIF($AB$2:AB1225, AB1225) = 1, 1, 0)</f>
        <v>1</v>
      </c>
      <c r="AD1225" s="15">
        <f>'Formated Data'!$G1225-'Formated Data'!$E1225</f>
        <v>4.9000000000000004</v>
      </c>
      <c r="AE1225" s="5" t="str" cm="1">
        <f t="array" ref="AE1225">_xlfn.IFS('Formated Data'!$Q1225="Central","Chris",'Formated Data'!$Q1225="East","Erin",'Formated Data'!$Q1225="South","Sam",'Formated Data'!$Q1225="West","William")</f>
        <v>Sam</v>
      </c>
    </row>
    <row r="1226" spans="1:31" ht="15.75" customHeight="1" x14ac:dyDescent="0.45">
      <c r="A1226" s="5">
        <v>2260</v>
      </c>
      <c r="B1226" s="5">
        <f>IF(COUNTIF($A$2:A1226, A1226) = 1, 1, 0)</f>
        <v>0</v>
      </c>
      <c r="C1226" s="5" t="s">
        <v>1506</v>
      </c>
      <c r="D1226" s="5" t="s">
        <v>56</v>
      </c>
      <c r="E1226" s="6">
        <v>0.09</v>
      </c>
      <c r="F1226" s="6" t="str">
        <f>IF(Table_1[[#This Row],[Discount]] &gt; 0, "After Discount", " No Discount")</f>
        <v>After Discount</v>
      </c>
      <c r="G1226" s="6">
        <v>119.99</v>
      </c>
      <c r="H1226" s="6">
        <v>14</v>
      </c>
      <c r="I1226" s="5" t="s">
        <v>119</v>
      </c>
      <c r="J1226" s="5" t="s">
        <v>39</v>
      </c>
      <c r="K1226" s="5" t="s">
        <v>7</v>
      </c>
      <c r="L1226" s="5" t="s">
        <v>118</v>
      </c>
      <c r="M1226" s="5" t="s">
        <v>152</v>
      </c>
      <c r="N1226" s="5" t="s">
        <v>392</v>
      </c>
      <c r="O1226" s="6">
        <v>0.36</v>
      </c>
      <c r="P1226" s="5" t="s">
        <v>3</v>
      </c>
      <c r="Q1226" s="5" t="s">
        <v>21</v>
      </c>
      <c r="R1226" s="5" t="s">
        <v>291</v>
      </c>
      <c r="S1226" s="5" t="s">
        <v>1505</v>
      </c>
      <c r="T1226" s="5">
        <v>30161</v>
      </c>
      <c r="U1226" s="8">
        <v>42115</v>
      </c>
      <c r="V1226" s="29" t="str">
        <f>TEXT(Table_1[[#This Row],[Order Date]], "DDD")</f>
        <v>Tue</v>
      </c>
      <c r="W1226" s="8">
        <v>42117</v>
      </c>
      <c r="X1226" s="7">
        <f>Table_1[[#This Row],[Ship Date]]-Table_1[[#This Row],[Order Date]]</f>
        <v>2</v>
      </c>
      <c r="Y1226" s="15">
        <v>1055.604</v>
      </c>
      <c r="Z1226" s="5">
        <v>4</v>
      </c>
      <c r="AA1226" s="15">
        <v>461.24</v>
      </c>
      <c r="AB1226" s="5">
        <v>89602</v>
      </c>
      <c r="AC1226" s="5">
        <f>IF(COUNTIF($AB$2:AB1226, AB1226) = 1, 1, 0)</f>
        <v>0</v>
      </c>
      <c r="AD1226" s="15">
        <f>'Formated Data'!$G1226-'Formated Data'!$E1226</f>
        <v>119.89999999999999</v>
      </c>
      <c r="AE1226" s="5" t="str" cm="1">
        <f t="array" ref="AE1226">_xlfn.IFS('Formated Data'!$Q1226="Central","Chris",'Formated Data'!$Q1226="East","Erin",'Formated Data'!$Q1226="South","Sam",'Formated Data'!$Q1226="West","William")</f>
        <v>Sam</v>
      </c>
    </row>
    <row r="1227" spans="1:31" ht="15.75" customHeight="1" x14ac:dyDescent="0.45">
      <c r="A1227" s="5">
        <v>2964</v>
      </c>
      <c r="B1227" s="5">
        <f>IF(COUNTIF($A$2:A1227, A1227) = 1, 1, 0)</f>
        <v>1</v>
      </c>
      <c r="C1227" s="5" t="s">
        <v>1504</v>
      </c>
      <c r="D1227" s="5" t="s">
        <v>56</v>
      </c>
      <c r="E1227" s="6">
        <v>0.06</v>
      </c>
      <c r="F1227" s="6" t="str">
        <f>IF(Table_1[[#This Row],[Discount]] &gt; 0, "After Discount", " No Discount")</f>
        <v>After Discount</v>
      </c>
      <c r="G1227" s="6">
        <v>42.98</v>
      </c>
      <c r="H1227" s="6">
        <v>4.62</v>
      </c>
      <c r="I1227" s="5" t="s">
        <v>9</v>
      </c>
      <c r="J1227" s="5" t="s">
        <v>8</v>
      </c>
      <c r="K1227" s="5" t="s">
        <v>24</v>
      </c>
      <c r="L1227" s="5" t="s">
        <v>45</v>
      </c>
      <c r="M1227" s="5" t="s">
        <v>5</v>
      </c>
      <c r="N1227" s="5" t="s">
        <v>1503</v>
      </c>
      <c r="O1227" s="6">
        <v>0.56000000000000005</v>
      </c>
      <c r="P1227" s="5" t="s">
        <v>3</v>
      </c>
      <c r="Q1227" s="5" t="s">
        <v>2</v>
      </c>
      <c r="R1227" s="5" t="s">
        <v>13</v>
      </c>
      <c r="S1227" s="5" t="s">
        <v>1502</v>
      </c>
      <c r="T1227" s="5">
        <v>43050</v>
      </c>
      <c r="U1227" s="8">
        <v>42115</v>
      </c>
      <c r="V1227" s="29" t="str">
        <f>TEXT(Table_1[[#This Row],[Order Date]], "DDD")</f>
        <v>Tue</v>
      </c>
      <c r="W1227" s="8">
        <v>42117</v>
      </c>
      <c r="X1227" s="7">
        <f>Table_1[[#This Row],[Ship Date]]-Table_1[[#This Row],[Order Date]]</f>
        <v>2</v>
      </c>
      <c r="Y1227" s="15">
        <v>-24.63</v>
      </c>
      <c r="Z1227" s="5">
        <v>1</v>
      </c>
      <c r="AA1227" s="15">
        <v>47.04</v>
      </c>
      <c r="AB1227" s="5">
        <v>88610</v>
      </c>
      <c r="AC1227" s="5">
        <f>IF(COUNTIF($AB$2:AB1227, AB1227) = 1, 1, 0)</f>
        <v>1</v>
      </c>
      <c r="AD1227" s="15">
        <f>'Formated Data'!$G1227-'Formated Data'!$E1227</f>
        <v>42.919999999999995</v>
      </c>
      <c r="AE1227" s="5" t="str" cm="1">
        <f t="array" ref="AE1227">_xlfn.IFS('Formated Data'!$Q1227="Central","Chris",'Formated Data'!$Q1227="East","Erin",'Formated Data'!$Q1227="South","Sam",'Formated Data'!$Q1227="West","William")</f>
        <v>Erin</v>
      </c>
    </row>
    <row r="1228" spans="1:31" ht="15.75" customHeight="1" x14ac:dyDescent="0.45">
      <c r="A1228" s="5">
        <v>535</v>
      </c>
      <c r="B1228" s="5">
        <f>IF(COUNTIF($A$2:A1228, A1228) = 1, 1, 0)</f>
        <v>1</v>
      </c>
      <c r="C1228" s="5" t="s">
        <v>1501</v>
      </c>
      <c r="D1228" s="5" t="s">
        <v>30</v>
      </c>
      <c r="E1228" s="6">
        <v>0</v>
      </c>
      <c r="F1228" s="6" t="str">
        <f>IF(Table_1[[#This Row],[Discount]] &gt; 0, "After Discount", " No Discount")</f>
        <v xml:space="preserve"> No Discount</v>
      </c>
      <c r="G1228" s="6">
        <v>15.99</v>
      </c>
      <c r="H1228" s="6">
        <v>13.18</v>
      </c>
      <c r="I1228" s="5" t="s">
        <v>9</v>
      </c>
      <c r="J1228" s="5" t="s">
        <v>39</v>
      </c>
      <c r="K1228" s="5" t="s">
        <v>24</v>
      </c>
      <c r="L1228" s="5" t="s">
        <v>106</v>
      </c>
      <c r="M1228" s="5" t="s">
        <v>5</v>
      </c>
      <c r="N1228" s="5" t="s">
        <v>844</v>
      </c>
      <c r="O1228" s="6">
        <v>0.37</v>
      </c>
      <c r="P1228" s="5" t="s">
        <v>3</v>
      </c>
      <c r="Q1228" s="5" t="s">
        <v>21</v>
      </c>
      <c r="R1228" s="5" t="s">
        <v>20</v>
      </c>
      <c r="S1228" s="5" t="s">
        <v>1500</v>
      </c>
      <c r="T1228" s="5">
        <v>22025</v>
      </c>
      <c r="U1228" s="8">
        <v>42115</v>
      </c>
      <c r="V1228" s="29" t="str">
        <f>TEXT(Table_1[[#This Row],[Order Date]], "DDD")</f>
        <v>Tue</v>
      </c>
      <c r="W1228" s="8">
        <v>42119</v>
      </c>
      <c r="X1228" s="7">
        <f>Table_1[[#This Row],[Ship Date]]-Table_1[[#This Row],[Order Date]]</f>
        <v>4</v>
      </c>
      <c r="Y1228" s="15">
        <v>46.488</v>
      </c>
      <c r="Z1228" s="5">
        <v>23</v>
      </c>
      <c r="AA1228" s="15">
        <v>403.25</v>
      </c>
      <c r="AB1228" s="5">
        <v>88511</v>
      </c>
      <c r="AC1228" s="5">
        <f>IF(COUNTIF($AB$2:AB1228, AB1228) = 1, 1, 0)</f>
        <v>1</v>
      </c>
      <c r="AD1228" s="15">
        <f>'Formated Data'!$G1228-'Formated Data'!$E1228</f>
        <v>15.99</v>
      </c>
      <c r="AE1228" s="5" t="str" cm="1">
        <f t="array" ref="AE1228">_xlfn.IFS('Formated Data'!$Q1228="Central","Chris",'Formated Data'!$Q1228="East","Erin",'Formated Data'!$Q1228="South","Sam",'Formated Data'!$Q1228="West","William")</f>
        <v>Sam</v>
      </c>
    </row>
    <row r="1229" spans="1:31" ht="15.75" customHeight="1" x14ac:dyDescent="0.45">
      <c r="A1229" s="5">
        <v>2548</v>
      </c>
      <c r="B1229" s="5">
        <f>IF(COUNTIF($A$2:A1229, A1229) = 1, 1, 0)</f>
        <v>0</v>
      </c>
      <c r="C1229" s="5" t="s">
        <v>664</v>
      </c>
      <c r="D1229" s="5" t="s">
        <v>30</v>
      </c>
      <c r="E1229" s="6">
        <v>0.05</v>
      </c>
      <c r="F1229" s="6" t="str">
        <f>IF(Table_1[[#This Row],[Discount]] &gt; 0, "After Discount", " No Discount")</f>
        <v>After Discount</v>
      </c>
      <c r="G1229" s="6">
        <v>30.98</v>
      </c>
      <c r="H1229" s="6">
        <v>9.18</v>
      </c>
      <c r="I1229" s="5" t="s">
        <v>17</v>
      </c>
      <c r="J1229" s="5" t="s">
        <v>51</v>
      </c>
      <c r="K1229" s="5" t="s">
        <v>24</v>
      </c>
      <c r="L1229" s="5" t="s">
        <v>38</v>
      </c>
      <c r="M1229" s="5" t="s">
        <v>5</v>
      </c>
      <c r="N1229" s="5" t="s">
        <v>1240</v>
      </c>
      <c r="O1229" s="6">
        <v>0.4</v>
      </c>
      <c r="P1229" s="5" t="s">
        <v>3</v>
      </c>
      <c r="Q1229" s="5" t="s">
        <v>48</v>
      </c>
      <c r="R1229" s="5" t="s">
        <v>54</v>
      </c>
      <c r="S1229" s="5" t="s">
        <v>62</v>
      </c>
      <c r="T1229" s="5">
        <v>90068</v>
      </c>
      <c r="U1229" s="8">
        <v>42115</v>
      </c>
      <c r="V1229" s="29" t="str">
        <f>TEXT(Table_1[[#This Row],[Order Date]], "DDD")</f>
        <v>Tue</v>
      </c>
      <c r="W1229" s="8">
        <v>42115</v>
      </c>
      <c r="X1229" s="7">
        <f>Table_1[[#This Row],[Ship Date]]-Table_1[[#This Row],[Order Date]]</f>
        <v>0</v>
      </c>
      <c r="Y1229" s="15">
        <v>61.47</v>
      </c>
      <c r="Z1229" s="5">
        <v>12</v>
      </c>
      <c r="AA1229" s="15">
        <v>382.29</v>
      </c>
      <c r="AB1229" s="5">
        <v>40997</v>
      </c>
      <c r="AC1229" s="5">
        <f>IF(COUNTIF($AB$2:AB1229, AB1229) = 1, 1, 0)</f>
        <v>1</v>
      </c>
      <c r="AD1229" s="15">
        <f>'Formated Data'!$G1229-'Formated Data'!$E1229</f>
        <v>30.93</v>
      </c>
      <c r="AE1229" s="5" t="str" cm="1">
        <f t="array" ref="AE1229">_xlfn.IFS('Formated Data'!$Q1229="Central","Chris",'Formated Data'!$Q1229="East","Erin",'Formated Data'!$Q1229="South","Sam",'Formated Data'!$Q1229="West","William")</f>
        <v>William</v>
      </c>
    </row>
    <row r="1230" spans="1:31" ht="15.75" customHeight="1" x14ac:dyDescent="0.45">
      <c r="A1230" s="5">
        <v>2548</v>
      </c>
      <c r="B1230" s="5">
        <f>IF(COUNTIF($A$2:A1230, A1230) = 1, 1, 0)</f>
        <v>0</v>
      </c>
      <c r="C1230" s="5" t="s">
        <v>664</v>
      </c>
      <c r="D1230" s="5" t="s">
        <v>30</v>
      </c>
      <c r="E1230" s="6">
        <v>0.05</v>
      </c>
      <c r="F1230" s="6" t="str">
        <f>IF(Table_1[[#This Row],[Discount]] &gt; 0, "After Discount", " No Discount")</f>
        <v>After Discount</v>
      </c>
      <c r="G1230" s="6">
        <v>22.99</v>
      </c>
      <c r="H1230" s="6">
        <v>8.99</v>
      </c>
      <c r="I1230" s="5" t="s">
        <v>9</v>
      </c>
      <c r="J1230" s="5" t="s">
        <v>51</v>
      </c>
      <c r="K1230" s="5" t="s">
        <v>24</v>
      </c>
      <c r="L1230" s="5" t="s">
        <v>79</v>
      </c>
      <c r="M1230" s="5" t="s">
        <v>50</v>
      </c>
      <c r="N1230" s="5" t="s">
        <v>1499</v>
      </c>
      <c r="O1230" s="6">
        <v>0.56999999999999995</v>
      </c>
      <c r="P1230" s="5" t="s">
        <v>3</v>
      </c>
      <c r="Q1230" s="5" t="s">
        <v>48</v>
      </c>
      <c r="R1230" s="5" t="s">
        <v>54</v>
      </c>
      <c r="S1230" s="5" t="s">
        <v>62</v>
      </c>
      <c r="T1230" s="5">
        <v>90068</v>
      </c>
      <c r="U1230" s="8">
        <v>42115</v>
      </c>
      <c r="V1230" s="29" t="str">
        <f>TEXT(Table_1[[#This Row],[Order Date]], "DDD")</f>
        <v>Tue</v>
      </c>
      <c r="W1230" s="8">
        <v>42122</v>
      </c>
      <c r="X1230" s="7">
        <f>Table_1[[#This Row],[Ship Date]]-Table_1[[#This Row],[Order Date]]</f>
        <v>7</v>
      </c>
      <c r="Y1230" s="15">
        <v>18.27</v>
      </c>
      <c r="Z1230" s="5">
        <v>37</v>
      </c>
      <c r="AA1230" s="15">
        <v>881.74</v>
      </c>
      <c r="AB1230" s="5">
        <v>40997</v>
      </c>
      <c r="AC1230" s="5">
        <f>IF(COUNTIF($AB$2:AB1230, AB1230) = 1, 1, 0)</f>
        <v>0</v>
      </c>
      <c r="AD1230" s="15">
        <f>'Formated Data'!$G1230-'Formated Data'!$E1230</f>
        <v>22.939999999999998</v>
      </c>
      <c r="AE1230" s="5" t="str" cm="1">
        <f t="array" ref="AE1230">_xlfn.IFS('Formated Data'!$Q1230="Central","Chris",'Formated Data'!$Q1230="East","Erin",'Formated Data'!$Q1230="South","Sam",'Formated Data'!$Q1230="West","William")</f>
        <v>William</v>
      </c>
    </row>
    <row r="1231" spans="1:31" ht="15.75" customHeight="1" x14ac:dyDescent="0.45">
      <c r="A1231" s="5">
        <v>2548</v>
      </c>
      <c r="B1231" s="5">
        <f>IF(COUNTIF($A$2:A1231, A1231) = 1, 1, 0)</f>
        <v>0</v>
      </c>
      <c r="C1231" s="5" t="s">
        <v>664</v>
      </c>
      <c r="D1231" s="5" t="s">
        <v>30</v>
      </c>
      <c r="E1231" s="6">
        <v>0.04</v>
      </c>
      <c r="F1231" s="6" t="str">
        <f>IF(Table_1[[#This Row],[Discount]] &gt; 0, "After Discount", " No Discount")</f>
        <v>After Discount</v>
      </c>
      <c r="G1231" s="6">
        <v>212.6</v>
      </c>
      <c r="H1231" s="6">
        <v>110.2</v>
      </c>
      <c r="I1231" s="5" t="s">
        <v>119</v>
      </c>
      <c r="J1231" s="5" t="s">
        <v>51</v>
      </c>
      <c r="K1231" s="5" t="s">
        <v>29</v>
      </c>
      <c r="L1231" s="5" t="s">
        <v>165</v>
      </c>
      <c r="M1231" s="5" t="s">
        <v>117</v>
      </c>
      <c r="N1231" s="5" t="s">
        <v>1471</v>
      </c>
      <c r="O1231" s="6">
        <v>0.73</v>
      </c>
      <c r="P1231" s="5" t="s">
        <v>3</v>
      </c>
      <c r="Q1231" s="5" t="s">
        <v>48</v>
      </c>
      <c r="R1231" s="5" t="s">
        <v>54</v>
      </c>
      <c r="S1231" s="5" t="s">
        <v>62</v>
      </c>
      <c r="T1231" s="5">
        <v>90068</v>
      </c>
      <c r="U1231" s="8">
        <v>42115</v>
      </c>
      <c r="V1231" s="29" t="str">
        <f>TEXT(Table_1[[#This Row],[Order Date]], "DDD")</f>
        <v>Tue</v>
      </c>
      <c r="W1231" s="8">
        <v>42119</v>
      </c>
      <c r="X1231" s="7">
        <f>Table_1[[#This Row],[Ship Date]]-Table_1[[#This Row],[Order Date]]</f>
        <v>4</v>
      </c>
      <c r="Y1231" s="15">
        <v>-513.79042000000004</v>
      </c>
      <c r="Z1231" s="5">
        <v>33</v>
      </c>
      <c r="AA1231" s="15">
        <v>7384.18</v>
      </c>
      <c r="AB1231" s="5">
        <v>40997</v>
      </c>
      <c r="AC1231" s="5">
        <f>IF(COUNTIF($AB$2:AB1231, AB1231) = 1, 1, 0)</f>
        <v>0</v>
      </c>
      <c r="AD1231" s="15">
        <f>'Formated Data'!$G1231-'Formated Data'!$E1231</f>
        <v>212.56</v>
      </c>
      <c r="AE1231" s="5" t="str" cm="1">
        <f t="array" ref="AE1231">_xlfn.IFS('Formated Data'!$Q1231="Central","Chris",'Formated Data'!$Q1231="East","Erin",'Formated Data'!$Q1231="South","Sam",'Formated Data'!$Q1231="West","William")</f>
        <v>William</v>
      </c>
    </row>
    <row r="1232" spans="1:31" ht="15.75" customHeight="1" x14ac:dyDescent="0.45">
      <c r="A1232" s="5">
        <v>2549</v>
      </c>
      <c r="B1232" s="5">
        <f>IF(COUNTIF($A$2:A1232, A1232) = 1, 1, 0)</f>
        <v>1</v>
      </c>
      <c r="C1232" s="5" t="s">
        <v>663</v>
      </c>
      <c r="D1232" s="5" t="s">
        <v>30</v>
      </c>
      <c r="E1232" s="6">
        <v>0.05</v>
      </c>
      <c r="F1232" s="6" t="str">
        <f>IF(Table_1[[#This Row],[Discount]] &gt; 0, "After Discount", " No Discount")</f>
        <v>After Discount</v>
      </c>
      <c r="G1232" s="6">
        <v>30.98</v>
      </c>
      <c r="H1232" s="6">
        <v>9.18</v>
      </c>
      <c r="I1232" s="5" t="s">
        <v>17</v>
      </c>
      <c r="J1232" s="5" t="s">
        <v>51</v>
      </c>
      <c r="K1232" s="5" t="s">
        <v>24</v>
      </c>
      <c r="L1232" s="5" t="s">
        <v>38</v>
      </c>
      <c r="M1232" s="5" t="s">
        <v>5</v>
      </c>
      <c r="N1232" s="5" t="s">
        <v>1240</v>
      </c>
      <c r="O1232" s="6">
        <v>0.4</v>
      </c>
      <c r="P1232" s="5" t="s">
        <v>3</v>
      </c>
      <c r="Q1232" s="5" t="s">
        <v>2</v>
      </c>
      <c r="R1232" s="5" t="s">
        <v>13</v>
      </c>
      <c r="S1232" s="5" t="s">
        <v>661</v>
      </c>
      <c r="T1232" s="5">
        <v>43213</v>
      </c>
      <c r="U1232" s="8">
        <v>42115</v>
      </c>
      <c r="V1232" s="29" t="str">
        <f>TEXT(Table_1[[#This Row],[Order Date]], "DDD")</f>
        <v>Tue</v>
      </c>
      <c r="W1232" s="8">
        <v>42115</v>
      </c>
      <c r="X1232" s="7">
        <f>Table_1[[#This Row],[Ship Date]]-Table_1[[#This Row],[Order Date]]</f>
        <v>0</v>
      </c>
      <c r="Y1232" s="15">
        <v>61.47</v>
      </c>
      <c r="Z1232" s="5">
        <v>3</v>
      </c>
      <c r="AA1232" s="15">
        <v>95.57</v>
      </c>
      <c r="AB1232" s="5">
        <v>88657</v>
      </c>
      <c r="AC1232" s="5">
        <f>IF(COUNTIF($AB$2:AB1232, AB1232) = 1, 1, 0)</f>
        <v>1</v>
      </c>
      <c r="AD1232" s="15">
        <f>'Formated Data'!$G1232-'Formated Data'!$E1232</f>
        <v>30.93</v>
      </c>
      <c r="AE1232" s="5" t="str" cm="1">
        <f t="array" ref="AE1232">_xlfn.IFS('Formated Data'!$Q1232="Central","Chris",'Formated Data'!$Q1232="East","Erin",'Formated Data'!$Q1232="South","Sam",'Formated Data'!$Q1232="West","William")</f>
        <v>Erin</v>
      </c>
    </row>
    <row r="1233" spans="1:31" ht="15.75" customHeight="1" x14ac:dyDescent="0.45">
      <c r="A1233" s="5">
        <v>2549</v>
      </c>
      <c r="B1233" s="5">
        <f>IF(COUNTIF($A$2:A1233, A1233) = 1, 1, 0)</f>
        <v>0</v>
      </c>
      <c r="C1233" s="5" t="s">
        <v>663</v>
      </c>
      <c r="D1233" s="5" t="s">
        <v>30</v>
      </c>
      <c r="E1233" s="6">
        <v>0.05</v>
      </c>
      <c r="F1233" s="6" t="str">
        <f>IF(Table_1[[#This Row],[Discount]] &gt; 0, "After Discount", " No Discount")</f>
        <v>After Discount</v>
      </c>
      <c r="G1233" s="6">
        <v>22.99</v>
      </c>
      <c r="H1233" s="6">
        <v>8.99</v>
      </c>
      <c r="I1233" s="5" t="s">
        <v>9</v>
      </c>
      <c r="J1233" s="5" t="s">
        <v>51</v>
      </c>
      <c r="K1233" s="5" t="s">
        <v>24</v>
      </c>
      <c r="L1233" s="5" t="s">
        <v>79</v>
      </c>
      <c r="M1233" s="5" t="s">
        <v>50</v>
      </c>
      <c r="N1233" s="5" t="s">
        <v>1499</v>
      </c>
      <c r="O1233" s="6">
        <v>0.56999999999999995</v>
      </c>
      <c r="P1233" s="5" t="s">
        <v>3</v>
      </c>
      <c r="Q1233" s="5" t="s">
        <v>2</v>
      </c>
      <c r="R1233" s="5" t="s">
        <v>13</v>
      </c>
      <c r="S1233" s="5" t="s">
        <v>661</v>
      </c>
      <c r="T1233" s="5">
        <v>43213</v>
      </c>
      <c r="U1233" s="8">
        <v>42115</v>
      </c>
      <c r="V1233" s="29" t="str">
        <f>TEXT(Table_1[[#This Row],[Order Date]], "DDD")</f>
        <v>Tue</v>
      </c>
      <c r="W1233" s="8">
        <v>42122</v>
      </c>
      <c r="X1233" s="7">
        <f>Table_1[[#This Row],[Ship Date]]-Table_1[[#This Row],[Order Date]]</f>
        <v>7</v>
      </c>
      <c r="Y1233" s="15">
        <v>18.27</v>
      </c>
      <c r="Z1233" s="5">
        <v>9</v>
      </c>
      <c r="AA1233" s="15">
        <v>214.48</v>
      </c>
      <c r="AB1233" s="5">
        <v>88657</v>
      </c>
      <c r="AC1233" s="5">
        <f>IF(COUNTIF($AB$2:AB1233, AB1233) = 1, 1, 0)</f>
        <v>0</v>
      </c>
      <c r="AD1233" s="15">
        <f>'Formated Data'!$G1233-'Formated Data'!$E1233</f>
        <v>22.939999999999998</v>
      </c>
      <c r="AE1233" s="5" t="str" cm="1">
        <f t="array" ref="AE1233">_xlfn.IFS('Formated Data'!$Q1233="Central","Chris",'Formated Data'!$Q1233="East","Erin",'Formated Data'!$Q1233="South","Sam",'Formated Data'!$Q1233="West","William")</f>
        <v>Erin</v>
      </c>
    </row>
    <row r="1234" spans="1:31" ht="15.75" customHeight="1" x14ac:dyDescent="0.45">
      <c r="A1234" s="5">
        <v>2549</v>
      </c>
      <c r="B1234" s="5">
        <f>IF(COUNTIF($A$2:A1234, A1234) = 1, 1, 0)</f>
        <v>0</v>
      </c>
      <c r="C1234" s="5" t="s">
        <v>663</v>
      </c>
      <c r="D1234" s="5" t="s">
        <v>30</v>
      </c>
      <c r="E1234" s="6">
        <v>0.04</v>
      </c>
      <c r="F1234" s="6" t="str">
        <f>IF(Table_1[[#This Row],[Discount]] &gt; 0, "After Discount", " No Discount")</f>
        <v>After Discount</v>
      </c>
      <c r="G1234" s="6">
        <v>212.6</v>
      </c>
      <c r="H1234" s="6">
        <v>110.2</v>
      </c>
      <c r="I1234" s="5" t="s">
        <v>119</v>
      </c>
      <c r="J1234" s="5" t="s">
        <v>51</v>
      </c>
      <c r="K1234" s="5" t="s">
        <v>29</v>
      </c>
      <c r="L1234" s="5" t="s">
        <v>165</v>
      </c>
      <c r="M1234" s="5" t="s">
        <v>117</v>
      </c>
      <c r="N1234" s="5" t="s">
        <v>1471</v>
      </c>
      <c r="O1234" s="6">
        <v>0.73</v>
      </c>
      <c r="P1234" s="5" t="s">
        <v>3</v>
      </c>
      <c r="Q1234" s="5" t="s">
        <v>2</v>
      </c>
      <c r="R1234" s="5" t="s">
        <v>13</v>
      </c>
      <c r="S1234" s="5" t="s">
        <v>661</v>
      </c>
      <c r="T1234" s="5">
        <v>43213</v>
      </c>
      <c r="U1234" s="8">
        <v>42115</v>
      </c>
      <c r="V1234" s="29" t="str">
        <f>TEXT(Table_1[[#This Row],[Order Date]], "DDD")</f>
        <v>Tue</v>
      </c>
      <c r="W1234" s="8">
        <v>42119</v>
      </c>
      <c r="X1234" s="7">
        <f>Table_1[[#This Row],[Ship Date]]-Table_1[[#This Row],[Order Date]]</f>
        <v>4</v>
      </c>
      <c r="Y1234" s="15">
        <v>-513.79042000000004</v>
      </c>
      <c r="Z1234" s="5">
        <v>8</v>
      </c>
      <c r="AA1234" s="15">
        <v>1790.1</v>
      </c>
      <c r="AB1234" s="5">
        <v>88657</v>
      </c>
      <c r="AC1234" s="5">
        <f>IF(COUNTIF($AB$2:AB1234, AB1234) = 1, 1, 0)</f>
        <v>0</v>
      </c>
      <c r="AD1234" s="15">
        <f>'Formated Data'!$G1234-'Formated Data'!$E1234</f>
        <v>212.56</v>
      </c>
      <c r="AE1234" s="5" t="str" cm="1">
        <f t="array" ref="AE1234">_xlfn.IFS('Formated Data'!$Q1234="Central","Chris",'Formated Data'!$Q1234="East","Erin",'Formated Data'!$Q1234="South","Sam",'Formated Data'!$Q1234="West","William")</f>
        <v>Erin</v>
      </c>
    </row>
    <row r="1235" spans="1:31" ht="15.75" customHeight="1" x14ac:dyDescent="0.45">
      <c r="A1235" s="5">
        <v>627</v>
      </c>
      <c r="B1235" s="5">
        <f>IF(COUNTIF($A$2:A1235, A1235) = 1, 1, 0)</f>
        <v>1</v>
      </c>
      <c r="C1235" s="5" t="s">
        <v>1498</v>
      </c>
      <c r="D1235" s="5" t="s">
        <v>72</v>
      </c>
      <c r="E1235" s="6">
        <v>0.02</v>
      </c>
      <c r="F1235" s="6" t="str">
        <f>IF(Table_1[[#This Row],[Discount]] &gt; 0, "After Discount", " No Discount")</f>
        <v>After Discount</v>
      </c>
      <c r="G1235" s="6">
        <v>419.19</v>
      </c>
      <c r="H1235" s="6">
        <v>19.989999999999998</v>
      </c>
      <c r="I1235" s="5" t="s">
        <v>9</v>
      </c>
      <c r="J1235" s="5" t="s">
        <v>39</v>
      </c>
      <c r="K1235" s="5" t="s">
        <v>24</v>
      </c>
      <c r="L1235" s="5" t="s">
        <v>23</v>
      </c>
      <c r="M1235" s="5" t="s">
        <v>5</v>
      </c>
      <c r="N1235" s="5" t="s">
        <v>1435</v>
      </c>
      <c r="O1235" s="6">
        <v>0.57999999999999996</v>
      </c>
      <c r="P1235" s="5" t="s">
        <v>3</v>
      </c>
      <c r="Q1235" s="5" t="s">
        <v>2</v>
      </c>
      <c r="R1235" s="5" t="s">
        <v>13</v>
      </c>
      <c r="S1235" s="5" t="s">
        <v>789</v>
      </c>
      <c r="T1235" s="5">
        <v>43952</v>
      </c>
      <c r="U1235" s="8">
        <v>42115</v>
      </c>
      <c r="V1235" s="29" t="str">
        <f>TEXT(Table_1[[#This Row],[Order Date]], "DDD")</f>
        <v>Tue</v>
      </c>
      <c r="W1235" s="8">
        <v>42116</v>
      </c>
      <c r="X1235" s="7">
        <f>Table_1[[#This Row],[Ship Date]]-Table_1[[#This Row],[Order Date]]</f>
        <v>1</v>
      </c>
      <c r="Y1235" s="15">
        <v>6610.2</v>
      </c>
      <c r="Z1235" s="5">
        <v>22</v>
      </c>
      <c r="AA1235" s="15">
        <v>9580</v>
      </c>
      <c r="AB1235" s="5">
        <v>90469</v>
      </c>
      <c r="AC1235" s="5">
        <f>IF(COUNTIF($AB$2:AB1235, AB1235) = 1, 1, 0)</f>
        <v>1</v>
      </c>
      <c r="AD1235" s="15">
        <f>'Formated Data'!$G1235-'Formated Data'!$E1235</f>
        <v>419.17</v>
      </c>
      <c r="AE1235" s="5" t="str" cm="1">
        <f t="array" ref="AE1235">_xlfn.IFS('Formated Data'!$Q1235="Central","Chris",'Formated Data'!$Q1235="East","Erin",'Formated Data'!$Q1235="South","Sam",'Formated Data'!$Q1235="West","William")</f>
        <v>Erin</v>
      </c>
    </row>
    <row r="1236" spans="1:31" ht="15.75" customHeight="1" x14ac:dyDescent="0.45">
      <c r="A1236" s="5">
        <v>2668</v>
      </c>
      <c r="B1236" s="5">
        <f>IF(COUNTIF($A$2:A1236, A1236) = 1, 1, 0)</f>
        <v>0</v>
      </c>
      <c r="C1236" s="5" t="s">
        <v>1497</v>
      </c>
      <c r="D1236" s="5" t="s">
        <v>10</v>
      </c>
      <c r="E1236" s="6">
        <v>0.06</v>
      </c>
      <c r="F1236" s="6" t="str">
        <f>IF(Table_1[[#This Row],[Discount]] &gt; 0, "After Discount", " No Discount")</f>
        <v>After Discount</v>
      </c>
      <c r="G1236" s="6">
        <v>3.93</v>
      </c>
      <c r="H1236" s="6">
        <v>0.99</v>
      </c>
      <c r="I1236" s="5" t="s">
        <v>9</v>
      </c>
      <c r="J1236" s="5" t="s">
        <v>16</v>
      </c>
      <c r="K1236" s="5" t="s">
        <v>24</v>
      </c>
      <c r="L1236" s="5" t="s">
        <v>61</v>
      </c>
      <c r="M1236" s="5" t="s">
        <v>37</v>
      </c>
      <c r="N1236" s="5" t="s">
        <v>1496</v>
      </c>
      <c r="O1236" s="6">
        <v>0.39</v>
      </c>
      <c r="P1236" s="5" t="s">
        <v>3</v>
      </c>
      <c r="Q1236" s="5" t="s">
        <v>70</v>
      </c>
      <c r="R1236" s="5" t="s">
        <v>132</v>
      </c>
      <c r="S1236" s="5" t="s">
        <v>1495</v>
      </c>
      <c r="T1236" s="5">
        <v>57701</v>
      </c>
      <c r="U1236" s="8">
        <v>42115</v>
      </c>
      <c r="V1236" s="29" t="str">
        <f>TEXT(Table_1[[#This Row],[Order Date]], "DDD")</f>
        <v>Tue</v>
      </c>
      <c r="W1236" s="8">
        <v>42117</v>
      </c>
      <c r="X1236" s="7">
        <f>Table_1[[#This Row],[Ship Date]]-Table_1[[#This Row],[Order Date]]</f>
        <v>2</v>
      </c>
      <c r="Y1236" s="15">
        <v>10.782400000000001</v>
      </c>
      <c r="Z1236" s="5">
        <v>6</v>
      </c>
      <c r="AA1236" s="15">
        <v>24.18</v>
      </c>
      <c r="AB1236" s="5">
        <v>87832</v>
      </c>
      <c r="AC1236" s="5">
        <f>IF(COUNTIF($AB$2:AB1236, AB1236) = 1, 1, 0)</f>
        <v>1</v>
      </c>
      <c r="AD1236" s="15">
        <f>'Formated Data'!$G1236-'Formated Data'!$E1236</f>
        <v>3.87</v>
      </c>
      <c r="AE1236" s="5" t="str" cm="1">
        <f t="array" ref="AE1236">_xlfn.IFS('Formated Data'!$Q1236="Central","Chris",'Formated Data'!$Q1236="East","Erin",'Formated Data'!$Q1236="South","Sam",'Formated Data'!$Q1236="West","William")</f>
        <v>Chris</v>
      </c>
    </row>
    <row r="1237" spans="1:31" ht="15.75" customHeight="1" x14ac:dyDescent="0.45">
      <c r="A1237" s="5">
        <v>2932</v>
      </c>
      <c r="B1237" s="5">
        <f>IF(COUNTIF($A$2:A1237, A1237) = 1, 1, 0)</f>
        <v>1</v>
      </c>
      <c r="C1237" s="5" t="s">
        <v>1494</v>
      </c>
      <c r="D1237" s="5" t="s">
        <v>56</v>
      </c>
      <c r="E1237" s="6">
        <v>0.01</v>
      </c>
      <c r="F1237" s="6" t="str">
        <f>IF(Table_1[[#This Row],[Discount]] &gt; 0, "After Discount", " No Discount")</f>
        <v>After Discount</v>
      </c>
      <c r="G1237" s="6">
        <v>35.44</v>
      </c>
      <c r="H1237" s="6">
        <v>19.989999999999998</v>
      </c>
      <c r="I1237" s="5" t="s">
        <v>9</v>
      </c>
      <c r="J1237" s="5" t="s">
        <v>51</v>
      </c>
      <c r="K1237" s="5" t="s">
        <v>24</v>
      </c>
      <c r="L1237" s="5" t="s">
        <v>38</v>
      </c>
      <c r="M1237" s="5" t="s">
        <v>5</v>
      </c>
      <c r="N1237" s="5" t="s">
        <v>441</v>
      </c>
      <c r="O1237" s="6">
        <v>0.38</v>
      </c>
      <c r="P1237" s="5" t="s">
        <v>3</v>
      </c>
      <c r="Q1237" s="5" t="s">
        <v>2</v>
      </c>
      <c r="R1237" s="5" t="s">
        <v>109</v>
      </c>
      <c r="S1237" s="5" t="s">
        <v>1493</v>
      </c>
      <c r="T1237" s="5">
        <v>6614</v>
      </c>
      <c r="U1237" s="8">
        <v>42116</v>
      </c>
      <c r="V1237" s="29" t="str">
        <f>TEXT(Table_1[[#This Row],[Order Date]], "DDD")</f>
        <v>Wed</v>
      </c>
      <c r="W1237" s="8">
        <v>42117</v>
      </c>
      <c r="X1237" s="7">
        <f>Table_1[[#This Row],[Ship Date]]-Table_1[[#This Row],[Order Date]]</f>
        <v>1</v>
      </c>
      <c r="Y1237" s="15">
        <v>-52.822800000000001</v>
      </c>
      <c r="Z1237" s="5">
        <v>1</v>
      </c>
      <c r="AA1237" s="15">
        <v>55.43</v>
      </c>
      <c r="AB1237" s="5">
        <v>87620</v>
      </c>
      <c r="AC1237" s="5">
        <f>IF(COUNTIF($AB$2:AB1237, AB1237) = 1, 1, 0)</f>
        <v>1</v>
      </c>
      <c r="AD1237" s="15">
        <f>'Formated Data'!$G1237-'Formated Data'!$E1237</f>
        <v>35.43</v>
      </c>
      <c r="AE1237" s="5" t="str" cm="1">
        <f t="array" ref="AE1237">_xlfn.IFS('Formated Data'!$Q1237="Central","Chris",'Formated Data'!$Q1237="East","Erin",'Formated Data'!$Q1237="South","Sam",'Formated Data'!$Q1237="West","William")</f>
        <v>Erin</v>
      </c>
    </row>
    <row r="1238" spans="1:31" ht="15.75" customHeight="1" x14ac:dyDescent="0.45">
      <c r="A1238" s="5">
        <v>2938</v>
      </c>
      <c r="B1238" s="5">
        <f>IF(COUNTIF($A$2:A1238, A1238) = 1, 1, 0)</f>
        <v>1</v>
      </c>
      <c r="C1238" s="5" t="s">
        <v>1492</v>
      </c>
      <c r="D1238" s="5" t="s">
        <v>56</v>
      </c>
      <c r="E1238" s="6">
        <v>0.03</v>
      </c>
      <c r="F1238" s="6" t="str">
        <f>IF(Table_1[[#This Row],[Discount]] &gt; 0, "After Discount", " No Discount")</f>
        <v>After Discount</v>
      </c>
      <c r="G1238" s="6">
        <v>47.9</v>
      </c>
      <c r="H1238" s="6">
        <v>5.86</v>
      </c>
      <c r="I1238" s="5" t="s">
        <v>9</v>
      </c>
      <c r="J1238" s="5" t="s">
        <v>51</v>
      </c>
      <c r="K1238" s="5" t="s">
        <v>24</v>
      </c>
      <c r="L1238" s="5" t="s">
        <v>38</v>
      </c>
      <c r="M1238" s="5" t="s">
        <v>5</v>
      </c>
      <c r="N1238" s="5" t="s">
        <v>856</v>
      </c>
      <c r="O1238" s="6">
        <v>0.37</v>
      </c>
      <c r="P1238" s="5" t="s">
        <v>3</v>
      </c>
      <c r="Q1238" s="5" t="s">
        <v>2</v>
      </c>
      <c r="R1238" s="5" t="s">
        <v>240</v>
      </c>
      <c r="S1238" s="5" t="s">
        <v>1491</v>
      </c>
      <c r="T1238" s="5">
        <v>2180</v>
      </c>
      <c r="U1238" s="8">
        <v>42116</v>
      </c>
      <c r="V1238" s="29" t="str">
        <f>TEXT(Table_1[[#This Row],[Order Date]], "DDD")</f>
        <v>Wed</v>
      </c>
      <c r="W1238" s="8">
        <v>42119</v>
      </c>
      <c r="X1238" s="7">
        <f>Table_1[[#This Row],[Ship Date]]-Table_1[[#This Row],[Order Date]]</f>
        <v>3</v>
      </c>
      <c r="Y1238" s="15">
        <v>642.99030000000005</v>
      </c>
      <c r="Z1238" s="5">
        <v>20</v>
      </c>
      <c r="AA1238" s="15">
        <v>931.87</v>
      </c>
      <c r="AB1238" s="5">
        <v>87620</v>
      </c>
      <c r="AC1238" s="5">
        <f>IF(COUNTIF($AB$2:AB1238, AB1238) = 1, 1, 0)</f>
        <v>0</v>
      </c>
      <c r="AD1238" s="15">
        <f>'Formated Data'!$G1238-'Formated Data'!$E1238</f>
        <v>47.87</v>
      </c>
      <c r="AE1238" s="5" t="str" cm="1">
        <f t="array" ref="AE1238">_xlfn.IFS('Formated Data'!$Q1238="Central","Chris",'Formated Data'!$Q1238="East","Erin",'Formated Data'!$Q1238="South","Sam",'Formated Data'!$Q1238="West","William")</f>
        <v>Erin</v>
      </c>
    </row>
    <row r="1239" spans="1:31" ht="15.75" customHeight="1" x14ac:dyDescent="0.45">
      <c r="A1239" s="5">
        <v>666</v>
      </c>
      <c r="B1239" s="5">
        <f>IF(COUNTIF($A$2:A1239, A1239) = 1, 1, 0)</f>
        <v>1</v>
      </c>
      <c r="C1239" s="5" t="s">
        <v>1490</v>
      </c>
      <c r="D1239" s="5" t="s">
        <v>30</v>
      </c>
      <c r="E1239" s="6">
        <v>0.02</v>
      </c>
      <c r="F1239" s="6" t="str">
        <f>IF(Table_1[[#This Row],[Discount]] &gt; 0, "After Discount", " No Discount")</f>
        <v>After Discount</v>
      </c>
      <c r="G1239" s="6">
        <v>4.57</v>
      </c>
      <c r="H1239" s="6">
        <v>5.42</v>
      </c>
      <c r="I1239" s="5" t="s">
        <v>9</v>
      </c>
      <c r="J1239" s="5" t="s">
        <v>39</v>
      </c>
      <c r="K1239" s="5" t="s">
        <v>24</v>
      </c>
      <c r="L1239" s="5" t="s">
        <v>106</v>
      </c>
      <c r="M1239" s="5" t="s">
        <v>5</v>
      </c>
      <c r="N1239" s="5" t="s">
        <v>1487</v>
      </c>
      <c r="O1239" s="6">
        <v>0.37</v>
      </c>
      <c r="P1239" s="5" t="s">
        <v>3</v>
      </c>
      <c r="Q1239" s="5" t="s">
        <v>21</v>
      </c>
      <c r="R1239" s="5" t="s">
        <v>91</v>
      </c>
      <c r="S1239" s="5" t="s">
        <v>1489</v>
      </c>
      <c r="T1239" s="5">
        <v>37211</v>
      </c>
      <c r="U1239" s="8">
        <v>42116</v>
      </c>
      <c r="V1239" s="29" t="str">
        <f>TEXT(Table_1[[#This Row],[Order Date]], "DDD")</f>
        <v>Wed</v>
      </c>
      <c r="W1239" s="8">
        <v>42120</v>
      </c>
      <c r="X1239" s="7">
        <f>Table_1[[#This Row],[Ship Date]]-Table_1[[#This Row],[Order Date]]</f>
        <v>4</v>
      </c>
      <c r="Y1239" s="15">
        <v>-352.81400000000002</v>
      </c>
      <c r="Z1239" s="5">
        <v>11</v>
      </c>
      <c r="AA1239" s="15">
        <v>54.04</v>
      </c>
      <c r="AB1239" s="5">
        <v>88679</v>
      </c>
      <c r="AC1239" s="5">
        <f>IF(COUNTIF($AB$2:AB1239, AB1239) = 1, 1, 0)</f>
        <v>1</v>
      </c>
      <c r="AD1239" s="15">
        <f>'Formated Data'!$G1239-'Formated Data'!$E1239</f>
        <v>4.5500000000000007</v>
      </c>
      <c r="AE1239" s="5" t="str" cm="1">
        <f t="array" ref="AE1239">_xlfn.IFS('Formated Data'!$Q1239="Central","Chris",'Formated Data'!$Q1239="East","Erin",'Formated Data'!$Q1239="South","Sam",'Formated Data'!$Q1239="West","William")</f>
        <v>Sam</v>
      </c>
    </row>
    <row r="1240" spans="1:31" ht="15.75" customHeight="1" x14ac:dyDescent="0.45">
      <c r="A1240" s="5">
        <v>667</v>
      </c>
      <c r="B1240" s="5">
        <f>IF(COUNTIF($A$2:A1240, A1240) = 1, 1, 0)</f>
        <v>0</v>
      </c>
      <c r="C1240" s="5" t="s">
        <v>1488</v>
      </c>
      <c r="D1240" s="5" t="s">
        <v>30</v>
      </c>
      <c r="E1240" s="6">
        <v>0.02</v>
      </c>
      <c r="F1240" s="6" t="str">
        <f>IF(Table_1[[#This Row],[Discount]] &gt; 0, "After Discount", " No Discount")</f>
        <v>After Discount</v>
      </c>
      <c r="G1240" s="6">
        <v>4.57</v>
      </c>
      <c r="H1240" s="6">
        <v>5.42</v>
      </c>
      <c r="I1240" s="5" t="s">
        <v>9</v>
      </c>
      <c r="J1240" s="5" t="s">
        <v>39</v>
      </c>
      <c r="K1240" s="5" t="s">
        <v>24</v>
      </c>
      <c r="L1240" s="5" t="s">
        <v>106</v>
      </c>
      <c r="M1240" s="5" t="s">
        <v>5</v>
      </c>
      <c r="N1240" s="5" t="s">
        <v>1487</v>
      </c>
      <c r="O1240" s="6">
        <v>0.37</v>
      </c>
      <c r="P1240" s="5" t="s">
        <v>3</v>
      </c>
      <c r="Q1240" s="5" t="s">
        <v>70</v>
      </c>
      <c r="R1240" s="5" t="s">
        <v>69</v>
      </c>
      <c r="S1240" s="5" t="s">
        <v>617</v>
      </c>
      <c r="T1240" s="5">
        <v>75203</v>
      </c>
      <c r="U1240" s="8">
        <v>42116</v>
      </c>
      <c r="V1240" s="29" t="str">
        <f>TEXT(Table_1[[#This Row],[Order Date]], "DDD")</f>
        <v>Wed</v>
      </c>
      <c r="W1240" s="8">
        <v>42120</v>
      </c>
      <c r="X1240" s="7">
        <f>Table_1[[#This Row],[Ship Date]]-Table_1[[#This Row],[Order Date]]</f>
        <v>4</v>
      </c>
      <c r="Y1240" s="15">
        <v>-124.2805</v>
      </c>
      <c r="Z1240" s="5">
        <v>45</v>
      </c>
      <c r="AA1240" s="15">
        <v>221.06</v>
      </c>
      <c r="AB1240" s="5">
        <v>48257</v>
      </c>
      <c r="AC1240" s="5">
        <f>IF(COUNTIF($AB$2:AB1240, AB1240) = 1, 1, 0)</f>
        <v>1</v>
      </c>
      <c r="AD1240" s="15">
        <f>'Formated Data'!$G1240-'Formated Data'!$E1240</f>
        <v>4.5500000000000007</v>
      </c>
      <c r="AE1240" s="5" t="str" cm="1">
        <f t="array" ref="AE1240">_xlfn.IFS('Formated Data'!$Q1240="Central","Chris",'Formated Data'!$Q1240="East","Erin",'Formated Data'!$Q1240="South","Sam",'Formated Data'!$Q1240="West","William")</f>
        <v>Chris</v>
      </c>
    </row>
    <row r="1241" spans="1:31" ht="15.75" customHeight="1" x14ac:dyDescent="0.45">
      <c r="A1241" s="5">
        <v>1777</v>
      </c>
      <c r="B1241" s="5">
        <f>IF(COUNTIF($A$2:A1241, A1241) = 1, 1, 0)</f>
        <v>0</v>
      </c>
      <c r="C1241" s="5" t="s">
        <v>1486</v>
      </c>
      <c r="D1241" s="5" t="s">
        <v>30</v>
      </c>
      <c r="E1241" s="6">
        <v>7.0000000000000007E-2</v>
      </c>
      <c r="F1241" s="6" t="str">
        <f>IF(Table_1[[#This Row],[Discount]] &gt; 0, "After Discount", " No Discount")</f>
        <v>After Discount</v>
      </c>
      <c r="G1241" s="6">
        <v>5.43</v>
      </c>
      <c r="H1241" s="6">
        <v>0.95</v>
      </c>
      <c r="I1241" s="5" t="s">
        <v>9</v>
      </c>
      <c r="J1241" s="5" t="s">
        <v>8</v>
      </c>
      <c r="K1241" s="5" t="s">
        <v>24</v>
      </c>
      <c r="L1241" s="5" t="s">
        <v>38</v>
      </c>
      <c r="M1241" s="5" t="s">
        <v>37</v>
      </c>
      <c r="N1241" s="5" t="s">
        <v>233</v>
      </c>
      <c r="O1241" s="6">
        <v>0.36</v>
      </c>
      <c r="P1241" s="5" t="s">
        <v>3</v>
      </c>
      <c r="Q1241" s="5" t="s">
        <v>70</v>
      </c>
      <c r="R1241" s="5" t="s">
        <v>172</v>
      </c>
      <c r="S1241" s="5" t="s">
        <v>1485</v>
      </c>
      <c r="T1241" s="5">
        <v>46383</v>
      </c>
      <c r="U1241" s="8">
        <v>42116</v>
      </c>
      <c r="V1241" s="29" t="str">
        <f>TEXT(Table_1[[#This Row],[Order Date]], "DDD")</f>
        <v>Wed</v>
      </c>
      <c r="W1241" s="8">
        <v>42120</v>
      </c>
      <c r="X1241" s="7">
        <f>Table_1[[#This Row],[Ship Date]]-Table_1[[#This Row],[Order Date]]</f>
        <v>4</v>
      </c>
      <c r="Y1241" s="15">
        <v>26.5029</v>
      </c>
      <c r="Z1241" s="5">
        <v>7</v>
      </c>
      <c r="AA1241" s="15">
        <v>38.409999999999997</v>
      </c>
      <c r="AB1241" s="5">
        <v>89939</v>
      </c>
      <c r="AC1241" s="5">
        <f>IF(COUNTIF($AB$2:AB1241, AB1241) = 1, 1, 0)</f>
        <v>1</v>
      </c>
      <c r="AD1241" s="15">
        <f>'Formated Data'!$G1241-'Formated Data'!$E1241</f>
        <v>5.3599999999999994</v>
      </c>
      <c r="AE1241" s="5" t="str" cm="1">
        <f t="array" ref="AE1241">_xlfn.IFS('Formated Data'!$Q1241="Central","Chris",'Formated Data'!$Q1241="East","Erin",'Formated Data'!$Q1241="South","Sam",'Formated Data'!$Q1241="West","William")</f>
        <v>Chris</v>
      </c>
    </row>
    <row r="1242" spans="1:31" ht="15.75" customHeight="1" x14ac:dyDescent="0.45">
      <c r="A1242" s="5">
        <v>678</v>
      </c>
      <c r="B1242" s="5">
        <f>IF(COUNTIF($A$2:A1242, A1242) = 1, 1, 0)</f>
        <v>1</v>
      </c>
      <c r="C1242" s="5" t="s">
        <v>1484</v>
      </c>
      <c r="D1242" s="5" t="s">
        <v>72</v>
      </c>
      <c r="E1242" s="6">
        <v>0.04</v>
      </c>
      <c r="F1242" s="6" t="str">
        <f>IF(Table_1[[#This Row],[Discount]] &gt; 0, "After Discount", " No Discount")</f>
        <v>After Discount</v>
      </c>
      <c r="G1242" s="6">
        <v>15.42</v>
      </c>
      <c r="H1242" s="6">
        <v>10.68</v>
      </c>
      <c r="I1242" s="5" t="s">
        <v>17</v>
      </c>
      <c r="J1242" s="5" t="s">
        <v>39</v>
      </c>
      <c r="K1242" s="5" t="s">
        <v>24</v>
      </c>
      <c r="L1242" s="5" t="s">
        <v>23</v>
      </c>
      <c r="M1242" s="5" t="s">
        <v>5</v>
      </c>
      <c r="N1242" s="5" t="s">
        <v>360</v>
      </c>
      <c r="O1242" s="6">
        <v>0.57999999999999996</v>
      </c>
      <c r="P1242" s="5" t="s">
        <v>3</v>
      </c>
      <c r="Q1242" s="5" t="s">
        <v>21</v>
      </c>
      <c r="R1242" s="5" t="s">
        <v>20</v>
      </c>
      <c r="S1242" s="5" t="s">
        <v>1483</v>
      </c>
      <c r="T1242" s="5">
        <v>24281</v>
      </c>
      <c r="U1242" s="8">
        <v>42116</v>
      </c>
      <c r="V1242" s="29" t="str">
        <f>TEXT(Table_1[[#This Row],[Order Date]], "DDD")</f>
        <v>Wed</v>
      </c>
      <c r="W1242" s="8">
        <v>42117</v>
      </c>
      <c r="X1242" s="7">
        <f>Table_1[[#This Row],[Ship Date]]-Table_1[[#This Row],[Order Date]]</f>
        <v>1</v>
      </c>
      <c r="Y1242" s="15">
        <v>-109.70399999999999</v>
      </c>
      <c r="Z1242" s="5">
        <v>5</v>
      </c>
      <c r="AA1242" s="15">
        <v>81.14</v>
      </c>
      <c r="AB1242" s="5">
        <v>88889</v>
      </c>
      <c r="AC1242" s="5">
        <f>IF(COUNTIF($AB$2:AB1242, AB1242) = 1, 1, 0)</f>
        <v>1</v>
      </c>
      <c r="AD1242" s="15">
        <f>'Formated Data'!$G1242-'Formated Data'!$E1242</f>
        <v>15.38</v>
      </c>
      <c r="AE1242" s="5" t="str" cm="1">
        <f t="array" ref="AE1242">_xlfn.IFS('Formated Data'!$Q1242="Central","Chris",'Formated Data'!$Q1242="East","Erin",'Formated Data'!$Q1242="South","Sam",'Formated Data'!$Q1242="West","William")</f>
        <v>Sam</v>
      </c>
    </row>
    <row r="1243" spans="1:31" ht="15.75" customHeight="1" x14ac:dyDescent="0.45">
      <c r="A1243" s="5">
        <v>2760</v>
      </c>
      <c r="B1243" s="5">
        <f>IF(COUNTIF($A$2:A1243, A1243) = 1, 1, 0)</f>
        <v>1</v>
      </c>
      <c r="C1243" s="5" t="s">
        <v>1482</v>
      </c>
      <c r="D1243" s="5" t="s">
        <v>72</v>
      </c>
      <c r="E1243" s="6">
        <v>0.08</v>
      </c>
      <c r="F1243" s="6" t="str">
        <f>IF(Table_1[[#This Row],[Discount]] &gt; 0, "After Discount", " No Discount")</f>
        <v>After Discount</v>
      </c>
      <c r="G1243" s="6">
        <v>22.01</v>
      </c>
      <c r="H1243" s="6">
        <v>5.53</v>
      </c>
      <c r="I1243" s="5" t="s">
        <v>9</v>
      </c>
      <c r="J1243" s="5" t="s">
        <v>39</v>
      </c>
      <c r="K1243" s="5" t="s">
        <v>24</v>
      </c>
      <c r="L1243" s="5" t="s">
        <v>79</v>
      </c>
      <c r="M1243" s="5" t="s">
        <v>50</v>
      </c>
      <c r="N1243" s="5" t="s">
        <v>1481</v>
      </c>
      <c r="O1243" s="6">
        <v>0.59</v>
      </c>
      <c r="P1243" s="5" t="s">
        <v>3</v>
      </c>
      <c r="Q1243" s="5" t="s">
        <v>2</v>
      </c>
      <c r="R1243" s="5" t="s">
        <v>109</v>
      </c>
      <c r="S1243" s="5" t="s">
        <v>1480</v>
      </c>
      <c r="T1243" s="5">
        <v>6708</v>
      </c>
      <c r="U1243" s="8">
        <v>42116</v>
      </c>
      <c r="V1243" s="29" t="str">
        <f>TEXT(Table_1[[#This Row],[Order Date]], "DDD")</f>
        <v>Wed</v>
      </c>
      <c r="W1243" s="8">
        <v>42118</v>
      </c>
      <c r="X1243" s="7">
        <f>Table_1[[#This Row],[Ship Date]]-Table_1[[#This Row],[Order Date]]</f>
        <v>2</v>
      </c>
      <c r="Y1243" s="15">
        <v>105.7</v>
      </c>
      <c r="Z1243" s="5">
        <v>11</v>
      </c>
      <c r="AA1243" s="15">
        <v>241.97</v>
      </c>
      <c r="AB1243" s="5">
        <v>90724</v>
      </c>
      <c r="AC1243" s="5">
        <f>IF(COUNTIF($AB$2:AB1243, AB1243) = 1, 1, 0)</f>
        <v>1</v>
      </c>
      <c r="AD1243" s="15">
        <f>'Formated Data'!$G1243-'Formated Data'!$E1243</f>
        <v>21.930000000000003</v>
      </c>
      <c r="AE1243" s="5" t="str" cm="1">
        <f t="array" ref="AE1243">_xlfn.IFS('Formated Data'!$Q1243="Central","Chris",'Formated Data'!$Q1243="East","Erin",'Formated Data'!$Q1243="South","Sam",'Formated Data'!$Q1243="West","William")</f>
        <v>Erin</v>
      </c>
    </row>
    <row r="1244" spans="1:31" ht="15.75" customHeight="1" x14ac:dyDescent="0.45">
      <c r="A1244" s="5">
        <v>2764</v>
      </c>
      <c r="B1244" s="5">
        <f>IF(COUNTIF($A$2:A1244, A1244) = 1, 1, 0)</f>
        <v>1</v>
      </c>
      <c r="C1244" s="5" t="s">
        <v>1479</v>
      </c>
      <c r="D1244" s="5" t="s">
        <v>72</v>
      </c>
      <c r="E1244" s="6">
        <v>0.02</v>
      </c>
      <c r="F1244" s="6" t="str">
        <f>IF(Table_1[[#This Row],[Discount]] &gt; 0, "After Discount", " No Discount")</f>
        <v>After Discount</v>
      </c>
      <c r="G1244" s="6">
        <v>29.74</v>
      </c>
      <c r="H1244" s="6">
        <v>6.64</v>
      </c>
      <c r="I1244" s="5" t="s">
        <v>9</v>
      </c>
      <c r="J1244" s="5" t="s">
        <v>39</v>
      </c>
      <c r="K1244" s="5" t="s">
        <v>24</v>
      </c>
      <c r="L1244" s="5" t="s">
        <v>23</v>
      </c>
      <c r="M1244" s="5" t="s">
        <v>5</v>
      </c>
      <c r="N1244" s="5" t="s">
        <v>1478</v>
      </c>
      <c r="O1244" s="6">
        <v>0.7</v>
      </c>
      <c r="P1244" s="5" t="s">
        <v>3</v>
      </c>
      <c r="Q1244" s="5" t="s">
        <v>2</v>
      </c>
      <c r="R1244" s="5" t="s">
        <v>236</v>
      </c>
      <c r="S1244" s="5" t="s">
        <v>1477</v>
      </c>
      <c r="T1244" s="5">
        <v>7601</v>
      </c>
      <c r="U1244" s="8">
        <v>42116</v>
      </c>
      <c r="V1244" s="29" t="str">
        <f>TEXT(Table_1[[#This Row],[Order Date]], "DDD")</f>
        <v>Wed</v>
      </c>
      <c r="W1244" s="8">
        <v>42116</v>
      </c>
      <c r="X1244" s="7">
        <f>Table_1[[#This Row],[Ship Date]]-Table_1[[#This Row],[Order Date]]</f>
        <v>0</v>
      </c>
      <c r="Y1244" s="15">
        <v>-21.06</v>
      </c>
      <c r="Z1244" s="5">
        <v>4</v>
      </c>
      <c r="AA1244" s="15">
        <v>120.81</v>
      </c>
      <c r="AB1244" s="5">
        <v>90724</v>
      </c>
      <c r="AC1244" s="5">
        <f>IF(COUNTIF($AB$2:AB1244, AB1244) = 1, 1, 0)</f>
        <v>0</v>
      </c>
      <c r="AD1244" s="15">
        <f>'Formated Data'!$G1244-'Formated Data'!$E1244</f>
        <v>29.72</v>
      </c>
      <c r="AE1244" s="5" t="str" cm="1">
        <f t="array" ref="AE1244">_xlfn.IFS('Formated Data'!$Q1244="Central","Chris",'Formated Data'!$Q1244="East","Erin",'Formated Data'!$Q1244="South","Sam",'Formated Data'!$Q1244="West","William")</f>
        <v>Erin</v>
      </c>
    </row>
    <row r="1245" spans="1:31" ht="15.75" customHeight="1" x14ac:dyDescent="0.45">
      <c r="A1245" s="5">
        <v>2737</v>
      </c>
      <c r="B1245" s="5">
        <f>IF(COUNTIF($A$2:A1245, A1245) = 1, 1, 0)</f>
        <v>1</v>
      </c>
      <c r="C1245" s="5" t="s">
        <v>738</v>
      </c>
      <c r="D1245" s="5" t="s">
        <v>10</v>
      </c>
      <c r="E1245" s="6">
        <v>0.05</v>
      </c>
      <c r="F1245" s="6" t="str">
        <f>IF(Table_1[[#This Row],[Discount]] &gt; 0, "After Discount", " No Discount")</f>
        <v>After Discount</v>
      </c>
      <c r="G1245" s="6">
        <v>100.98</v>
      </c>
      <c r="H1245" s="6">
        <v>7.18</v>
      </c>
      <c r="I1245" s="5" t="s">
        <v>9</v>
      </c>
      <c r="J1245" s="5" t="s">
        <v>51</v>
      </c>
      <c r="K1245" s="5" t="s">
        <v>7</v>
      </c>
      <c r="L1245" s="5" t="s">
        <v>15</v>
      </c>
      <c r="M1245" s="5" t="s">
        <v>5</v>
      </c>
      <c r="N1245" s="5" t="s">
        <v>1476</v>
      </c>
      <c r="O1245" s="6">
        <v>0.4</v>
      </c>
      <c r="P1245" s="5" t="s">
        <v>3</v>
      </c>
      <c r="Q1245" s="5" t="s">
        <v>2</v>
      </c>
      <c r="R1245" s="5" t="s">
        <v>638</v>
      </c>
      <c r="S1245" s="5" t="s">
        <v>736</v>
      </c>
      <c r="T1245" s="5">
        <v>5701</v>
      </c>
      <c r="U1245" s="8">
        <v>42116</v>
      </c>
      <c r="V1245" s="29" t="str">
        <f>TEXT(Table_1[[#This Row],[Order Date]], "DDD")</f>
        <v>Wed</v>
      </c>
      <c r="W1245" s="8">
        <v>42118</v>
      </c>
      <c r="X1245" s="7">
        <f>Table_1[[#This Row],[Ship Date]]-Table_1[[#This Row],[Order Date]]</f>
        <v>2</v>
      </c>
      <c r="Y1245" s="15">
        <v>566.60730000000001</v>
      </c>
      <c r="Z1245" s="5">
        <v>8</v>
      </c>
      <c r="AA1245" s="15">
        <v>821.17</v>
      </c>
      <c r="AB1245" s="5">
        <v>89018</v>
      </c>
      <c r="AC1245" s="5">
        <f>IF(COUNTIF($AB$2:AB1245, AB1245) = 1, 1, 0)</f>
        <v>1</v>
      </c>
      <c r="AD1245" s="15">
        <f>'Formated Data'!$G1245-'Formated Data'!$E1245</f>
        <v>100.93</v>
      </c>
      <c r="AE1245" s="5" t="str" cm="1">
        <f t="array" ref="AE1245">_xlfn.IFS('Formated Data'!$Q1245="Central","Chris",'Formated Data'!$Q1245="East","Erin",'Formated Data'!$Q1245="South","Sam",'Formated Data'!$Q1245="West","William")</f>
        <v>Erin</v>
      </c>
    </row>
    <row r="1246" spans="1:31" ht="15.75" customHeight="1" x14ac:dyDescent="0.45">
      <c r="A1246" s="5">
        <v>2114</v>
      </c>
      <c r="B1246" s="5">
        <f>IF(COUNTIF($A$2:A1246, A1246) = 1, 1, 0)</f>
        <v>0</v>
      </c>
      <c r="C1246" s="5" t="s">
        <v>1475</v>
      </c>
      <c r="D1246" s="5" t="s">
        <v>123</v>
      </c>
      <c r="E1246" s="6">
        <v>0.08</v>
      </c>
      <c r="F1246" s="6" t="str">
        <f>IF(Table_1[[#This Row],[Discount]] &gt; 0, "After Discount", " No Discount")</f>
        <v>After Discount</v>
      </c>
      <c r="G1246" s="6">
        <v>2.89</v>
      </c>
      <c r="H1246" s="6">
        <v>0.49</v>
      </c>
      <c r="I1246" s="5" t="s">
        <v>9</v>
      </c>
      <c r="J1246" s="5" t="s">
        <v>39</v>
      </c>
      <c r="K1246" s="5" t="s">
        <v>24</v>
      </c>
      <c r="L1246" s="5" t="s">
        <v>144</v>
      </c>
      <c r="M1246" s="5" t="s">
        <v>5</v>
      </c>
      <c r="N1246" s="5" t="s">
        <v>1474</v>
      </c>
      <c r="O1246" s="6">
        <v>0.38</v>
      </c>
      <c r="P1246" s="5" t="s">
        <v>3</v>
      </c>
      <c r="Q1246" s="5" t="s">
        <v>21</v>
      </c>
      <c r="R1246" s="5" t="s">
        <v>20</v>
      </c>
      <c r="S1246" s="5" t="s">
        <v>225</v>
      </c>
      <c r="T1246" s="5">
        <v>23518</v>
      </c>
      <c r="U1246" s="8">
        <v>42117</v>
      </c>
      <c r="V1246" s="29" t="str">
        <f>TEXT(Table_1[[#This Row],[Order Date]], "DDD")</f>
        <v>Thu</v>
      </c>
      <c r="W1246" s="8">
        <v>42117</v>
      </c>
      <c r="X1246" s="7">
        <f>Table_1[[#This Row],[Ship Date]]-Table_1[[#This Row],[Order Date]]</f>
        <v>0</v>
      </c>
      <c r="Y1246" s="15">
        <v>38.405999999999999</v>
      </c>
      <c r="Z1246" s="5">
        <v>1</v>
      </c>
      <c r="AA1246" s="15">
        <v>3.07</v>
      </c>
      <c r="AB1246" s="5">
        <v>88404</v>
      </c>
      <c r="AC1246" s="5">
        <f>IF(COUNTIF($AB$2:AB1246, AB1246) = 1, 1, 0)</f>
        <v>1</v>
      </c>
      <c r="AD1246" s="15">
        <f>'Formated Data'!$G1246-'Formated Data'!$E1246</f>
        <v>2.81</v>
      </c>
      <c r="AE1246" s="5" t="str" cm="1">
        <f t="array" ref="AE1246">_xlfn.IFS('Formated Data'!$Q1246="Central","Chris",'Formated Data'!$Q1246="East","Erin",'Formated Data'!$Q1246="South","Sam",'Formated Data'!$Q1246="West","William")</f>
        <v>Sam</v>
      </c>
    </row>
    <row r="1247" spans="1:31" ht="15.75" customHeight="1" x14ac:dyDescent="0.45">
      <c r="A1247" s="5">
        <v>1253</v>
      </c>
      <c r="B1247" s="5">
        <f>IF(COUNTIF($A$2:A1247, A1247) = 1, 1, 0)</f>
        <v>1</v>
      </c>
      <c r="C1247" s="5" t="s">
        <v>1472</v>
      </c>
      <c r="D1247" s="5" t="s">
        <v>30</v>
      </c>
      <c r="E1247" s="6">
        <v>0.02</v>
      </c>
      <c r="F1247" s="6" t="str">
        <f>IF(Table_1[[#This Row],[Discount]] &gt; 0, "After Discount", " No Discount")</f>
        <v>After Discount</v>
      </c>
      <c r="G1247" s="6">
        <v>46.89</v>
      </c>
      <c r="H1247" s="6">
        <v>5.0999999999999996</v>
      </c>
      <c r="I1247" s="5" t="s">
        <v>9</v>
      </c>
      <c r="J1247" s="5" t="s">
        <v>16</v>
      </c>
      <c r="K1247" s="5" t="s">
        <v>24</v>
      </c>
      <c r="L1247" s="5" t="s">
        <v>45</v>
      </c>
      <c r="M1247" s="5" t="s">
        <v>97</v>
      </c>
      <c r="N1247" s="5" t="s">
        <v>193</v>
      </c>
      <c r="O1247" s="6">
        <v>0.46</v>
      </c>
      <c r="P1247" s="5" t="s">
        <v>3</v>
      </c>
      <c r="Q1247" s="5" t="s">
        <v>70</v>
      </c>
      <c r="R1247" s="5" t="s">
        <v>69</v>
      </c>
      <c r="S1247" s="5" t="s">
        <v>1470</v>
      </c>
      <c r="T1247" s="5">
        <v>78613</v>
      </c>
      <c r="U1247" s="8">
        <v>42117</v>
      </c>
      <c r="V1247" s="29" t="str">
        <f>TEXT(Table_1[[#This Row],[Order Date]], "DDD")</f>
        <v>Thu</v>
      </c>
      <c r="W1247" s="8">
        <v>42117</v>
      </c>
      <c r="X1247" s="7">
        <f>Table_1[[#This Row],[Ship Date]]-Table_1[[#This Row],[Order Date]]</f>
        <v>0</v>
      </c>
      <c r="Y1247" s="15">
        <v>421.3485</v>
      </c>
      <c r="Z1247" s="5">
        <v>13</v>
      </c>
      <c r="AA1247" s="15">
        <v>610.65</v>
      </c>
      <c r="AB1247" s="5">
        <v>89981</v>
      </c>
      <c r="AC1247" s="5">
        <f>IF(COUNTIF($AB$2:AB1247, AB1247) = 1, 1, 0)</f>
        <v>1</v>
      </c>
      <c r="AD1247" s="15">
        <f>'Formated Data'!$G1247-'Formated Data'!$E1247</f>
        <v>46.87</v>
      </c>
      <c r="AE1247" s="5" t="str" cm="1">
        <f t="array" ref="AE1247">_xlfn.IFS('Formated Data'!$Q1247="Central","Chris",'Formated Data'!$Q1247="East","Erin",'Formated Data'!$Q1247="South","Sam",'Formated Data'!$Q1247="West","William")</f>
        <v>Chris</v>
      </c>
    </row>
    <row r="1248" spans="1:31" ht="15.75" customHeight="1" x14ac:dyDescent="0.45">
      <c r="A1248" s="5">
        <v>1253</v>
      </c>
      <c r="B1248" s="5">
        <f>IF(COUNTIF($A$2:A1248, A1248) = 1, 1, 0)</f>
        <v>0</v>
      </c>
      <c r="C1248" s="5" t="s">
        <v>1472</v>
      </c>
      <c r="D1248" s="5" t="s">
        <v>30</v>
      </c>
      <c r="E1248" s="6">
        <v>0.05</v>
      </c>
      <c r="F1248" s="6" t="str">
        <f>IF(Table_1[[#This Row],[Discount]] &gt; 0, "After Discount", " No Discount")</f>
        <v>After Discount</v>
      </c>
      <c r="G1248" s="6">
        <v>140.97999999999999</v>
      </c>
      <c r="H1248" s="6">
        <v>36.090000000000003</v>
      </c>
      <c r="I1248" s="5" t="s">
        <v>119</v>
      </c>
      <c r="J1248" s="5" t="s">
        <v>16</v>
      </c>
      <c r="K1248" s="5" t="s">
        <v>29</v>
      </c>
      <c r="L1248" s="5" t="s">
        <v>130</v>
      </c>
      <c r="M1248" s="5" t="s">
        <v>117</v>
      </c>
      <c r="N1248" s="5" t="s">
        <v>1473</v>
      </c>
      <c r="O1248" s="6">
        <v>0.77</v>
      </c>
      <c r="P1248" s="5" t="s">
        <v>3</v>
      </c>
      <c r="Q1248" s="5" t="s">
        <v>70</v>
      </c>
      <c r="R1248" s="5" t="s">
        <v>69</v>
      </c>
      <c r="S1248" s="5" t="s">
        <v>1470</v>
      </c>
      <c r="T1248" s="5">
        <v>78613</v>
      </c>
      <c r="U1248" s="8">
        <v>42117</v>
      </c>
      <c r="V1248" s="29" t="str">
        <f>TEXT(Table_1[[#This Row],[Order Date]], "DDD")</f>
        <v>Thu</v>
      </c>
      <c r="W1248" s="8">
        <v>42119</v>
      </c>
      <c r="X1248" s="7">
        <f>Table_1[[#This Row],[Ship Date]]-Table_1[[#This Row],[Order Date]]</f>
        <v>2</v>
      </c>
      <c r="Y1248" s="15">
        <v>-373.09</v>
      </c>
      <c r="Z1248" s="5">
        <v>5</v>
      </c>
      <c r="AA1248" s="15">
        <v>699.24</v>
      </c>
      <c r="AB1248" s="5">
        <v>89981</v>
      </c>
      <c r="AC1248" s="5">
        <f>IF(COUNTIF($AB$2:AB1248, AB1248) = 1, 1, 0)</f>
        <v>0</v>
      </c>
      <c r="AD1248" s="15">
        <f>'Formated Data'!$G1248-'Formated Data'!$E1248</f>
        <v>140.92999999999998</v>
      </c>
      <c r="AE1248" s="5" t="str" cm="1">
        <f t="array" ref="AE1248">_xlfn.IFS('Formated Data'!$Q1248="Central","Chris",'Formated Data'!$Q1248="East","Erin",'Formated Data'!$Q1248="South","Sam",'Formated Data'!$Q1248="West","William")</f>
        <v>Chris</v>
      </c>
    </row>
    <row r="1249" spans="1:31" ht="15.75" customHeight="1" x14ac:dyDescent="0.45">
      <c r="A1249" s="5">
        <v>1253</v>
      </c>
      <c r="B1249" s="5">
        <f>IF(COUNTIF($A$2:A1249, A1249) = 1, 1, 0)</f>
        <v>0</v>
      </c>
      <c r="C1249" s="5" t="s">
        <v>1472</v>
      </c>
      <c r="D1249" s="5" t="s">
        <v>30</v>
      </c>
      <c r="E1249" s="6">
        <v>0.1</v>
      </c>
      <c r="F1249" s="6" t="str">
        <f>IF(Table_1[[#This Row],[Discount]] &gt; 0, "After Discount", " No Discount")</f>
        <v>After Discount</v>
      </c>
      <c r="G1249" s="6">
        <v>212.6</v>
      </c>
      <c r="H1249" s="6">
        <v>110.2</v>
      </c>
      <c r="I1249" s="5" t="s">
        <v>119</v>
      </c>
      <c r="J1249" s="5" t="s">
        <v>16</v>
      </c>
      <c r="K1249" s="5" t="s">
        <v>29</v>
      </c>
      <c r="L1249" s="5" t="s">
        <v>165</v>
      </c>
      <c r="M1249" s="5" t="s">
        <v>117</v>
      </c>
      <c r="N1249" s="5" t="s">
        <v>1471</v>
      </c>
      <c r="O1249" s="6">
        <v>0.73</v>
      </c>
      <c r="P1249" s="5" t="s">
        <v>3</v>
      </c>
      <c r="Q1249" s="5" t="s">
        <v>70</v>
      </c>
      <c r="R1249" s="5" t="s">
        <v>69</v>
      </c>
      <c r="S1249" s="5" t="s">
        <v>1470</v>
      </c>
      <c r="T1249" s="5">
        <v>78613</v>
      </c>
      <c r="U1249" s="8">
        <v>42117</v>
      </c>
      <c r="V1249" s="29" t="str">
        <f>TEXT(Table_1[[#This Row],[Order Date]], "DDD")</f>
        <v>Thu</v>
      </c>
      <c r="W1249" s="8">
        <v>42119</v>
      </c>
      <c r="X1249" s="7">
        <f>Table_1[[#This Row],[Ship Date]]-Table_1[[#This Row],[Order Date]]</f>
        <v>2</v>
      </c>
      <c r="Y1249" s="15">
        <v>-3465.0720000000001</v>
      </c>
      <c r="Z1249" s="5">
        <v>12</v>
      </c>
      <c r="AA1249" s="15">
        <v>2346.0300000000002</v>
      </c>
      <c r="AB1249" s="5">
        <v>89981</v>
      </c>
      <c r="AC1249" s="5">
        <f>IF(COUNTIF($AB$2:AB1249, AB1249) = 1, 1, 0)</f>
        <v>0</v>
      </c>
      <c r="AD1249" s="15">
        <f>'Formated Data'!$G1249-'Formated Data'!$E1249</f>
        <v>212.5</v>
      </c>
      <c r="AE1249" s="5" t="str" cm="1">
        <f t="array" ref="AE1249">_xlfn.IFS('Formated Data'!$Q1249="Central","Chris",'Formated Data'!$Q1249="East","Erin",'Formated Data'!$Q1249="South","Sam",'Formated Data'!$Q1249="West","William")</f>
        <v>Chris</v>
      </c>
    </row>
    <row r="1250" spans="1:31" ht="15.75" customHeight="1" x14ac:dyDescent="0.45">
      <c r="A1250" s="5">
        <v>146</v>
      </c>
      <c r="B1250" s="5">
        <f>IF(COUNTIF($A$2:A1250, A1250) = 1, 1, 0)</f>
        <v>0</v>
      </c>
      <c r="C1250" s="5" t="s">
        <v>1469</v>
      </c>
      <c r="D1250" s="5" t="s">
        <v>72</v>
      </c>
      <c r="E1250" s="6">
        <v>0.06</v>
      </c>
      <c r="F1250" s="6" t="str">
        <f>IF(Table_1[[#This Row],[Discount]] &gt; 0, "After Discount", " No Discount")</f>
        <v>After Discount</v>
      </c>
      <c r="G1250" s="6">
        <v>180.98</v>
      </c>
      <c r="H1250" s="6">
        <v>26.2</v>
      </c>
      <c r="I1250" s="5" t="s">
        <v>119</v>
      </c>
      <c r="J1250" s="5" t="s">
        <v>39</v>
      </c>
      <c r="K1250" s="5" t="s">
        <v>29</v>
      </c>
      <c r="L1250" s="5" t="s">
        <v>153</v>
      </c>
      <c r="M1250" s="5" t="s">
        <v>152</v>
      </c>
      <c r="N1250" s="5" t="s">
        <v>223</v>
      </c>
      <c r="O1250" s="6">
        <v>0.59</v>
      </c>
      <c r="P1250" s="5" t="s">
        <v>3</v>
      </c>
      <c r="Q1250" s="5" t="s">
        <v>70</v>
      </c>
      <c r="R1250" s="5" t="s">
        <v>69</v>
      </c>
      <c r="S1250" s="5" t="s">
        <v>1468</v>
      </c>
      <c r="T1250" s="5">
        <v>76148</v>
      </c>
      <c r="U1250" s="8">
        <v>42117</v>
      </c>
      <c r="V1250" s="29" t="str">
        <f>TEXT(Table_1[[#This Row],[Order Date]], "DDD")</f>
        <v>Thu</v>
      </c>
      <c r="W1250" s="8">
        <v>42118</v>
      </c>
      <c r="X1250" s="7">
        <f>Table_1[[#This Row],[Ship Date]]-Table_1[[#This Row],[Order Date]]</f>
        <v>1</v>
      </c>
      <c r="Y1250" s="15">
        <v>251.4084</v>
      </c>
      <c r="Z1250" s="5">
        <v>5</v>
      </c>
      <c r="AA1250" s="15">
        <v>929.57</v>
      </c>
      <c r="AB1250" s="5">
        <v>91090</v>
      </c>
      <c r="AC1250" s="5">
        <f>IF(COUNTIF($AB$2:AB1250, AB1250) = 1, 1, 0)</f>
        <v>1</v>
      </c>
      <c r="AD1250" s="15">
        <f>'Formated Data'!$G1250-'Formated Data'!$E1250</f>
        <v>180.92</v>
      </c>
      <c r="AE1250" s="5" t="str" cm="1">
        <f t="array" ref="AE1250">_xlfn.IFS('Formated Data'!$Q1250="Central","Chris",'Formated Data'!$Q1250="East","Erin",'Formated Data'!$Q1250="South","Sam",'Formated Data'!$Q1250="West","William")</f>
        <v>Chris</v>
      </c>
    </row>
    <row r="1251" spans="1:31" ht="15.75" customHeight="1" x14ac:dyDescent="0.45">
      <c r="A1251" s="5">
        <v>699</v>
      </c>
      <c r="B1251" s="5">
        <f>IF(COUNTIF($A$2:A1251, A1251) = 1, 1, 0)</f>
        <v>0</v>
      </c>
      <c r="C1251" s="5" t="s">
        <v>63</v>
      </c>
      <c r="D1251" s="5" t="s">
        <v>72</v>
      </c>
      <c r="E1251" s="6">
        <v>0.03</v>
      </c>
      <c r="F1251" s="6" t="str">
        <f>IF(Table_1[[#This Row],[Discount]] &gt; 0, "After Discount", " No Discount")</f>
        <v>After Discount</v>
      </c>
      <c r="G1251" s="6">
        <v>5.28</v>
      </c>
      <c r="H1251" s="6">
        <v>5.61</v>
      </c>
      <c r="I1251" s="5" t="s">
        <v>9</v>
      </c>
      <c r="J1251" s="5" t="s">
        <v>8</v>
      </c>
      <c r="K1251" s="5" t="s">
        <v>24</v>
      </c>
      <c r="L1251" s="5" t="s">
        <v>38</v>
      </c>
      <c r="M1251" s="5" t="s">
        <v>5</v>
      </c>
      <c r="N1251" s="5" t="s">
        <v>1119</v>
      </c>
      <c r="O1251" s="6">
        <v>0.4</v>
      </c>
      <c r="P1251" s="5" t="s">
        <v>3</v>
      </c>
      <c r="Q1251" s="5" t="s">
        <v>48</v>
      </c>
      <c r="R1251" s="5" t="s">
        <v>54</v>
      </c>
      <c r="S1251" s="5" t="s">
        <v>62</v>
      </c>
      <c r="T1251" s="5">
        <v>90041</v>
      </c>
      <c r="U1251" s="8">
        <v>42117</v>
      </c>
      <c r="V1251" s="29" t="str">
        <f>TEXT(Table_1[[#This Row],[Order Date]], "DDD")</f>
        <v>Thu</v>
      </c>
      <c r="W1251" s="8">
        <v>42118</v>
      </c>
      <c r="X1251" s="7">
        <f>Table_1[[#This Row],[Ship Date]]-Table_1[[#This Row],[Order Date]]</f>
        <v>1</v>
      </c>
      <c r="Y1251" s="15">
        <v>-16.670000000000002</v>
      </c>
      <c r="Z1251" s="5">
        <v>5</v>
      </c>
      <c r="AA1251" s="15">
        <v>32.5</v>
      </c>
      <c r="AB1251" s="5">
        <v>44517</v>
      </c>
      <c r="AC1251" s="5">
        <f>IF(COUNTIF($AB$2:AB1251, AB1251) = 1, 1, 0)</f>
        <v>1</v>
      </c>
      <c r="AD1251" s="15">
        <f>'Formated Data'!$G1251-'Formated Data'!$E1251</f>
        <v>5.25</v>
      </c>
      <c r="AE1251" s="5" t="str" cm="1">
        <f t="array" ref="AE1251">_xlfn.IFS('Formated Data'!$Q1251="Central","Chris",'Formated Data'!$Q1251="East","Erin",'Formated Data'!$Q1251="South","Sam",'Formated Data'!$Q1251="West","William")</f>
        <v>William</v>
      </c>
    </row>
    <row r="1252" spans="1:31" ht="15.75" customHeight="1" x14ac:dyDescent="0.45">
      <c r="A1252" s="5">
        <v>702</v>
      </c>
      <c r="B1252" s="5">
        <f>IF(COUNTIF($A$2:A1252, A1252) = 1, 1, 0)</f>
        <v>1</v>
      </c>
      <c r="C1252" s="5" t="s">
        <v>57</v>
      </c>
      <c r="D1252" s="5" t="s">
        <v>72</v>
      </c>
      <c r="E1252" s="6">
        <v>0.03</v>
      </c>
      <c r="F1252" s="6" t="str">
        <f>IF(Table_1[[#This Row],[Discount]] &gt; 0, "After Discount", " No Discount")</f>
        <v>After Discount</v>
      </c>
      <c r="G1252" s="6">
        <v>5.28</v>
      </c>
      <c r="H1252" s="6">
        <v>5.61</v>
      </c>
      <c r="I1252" s="5" t="s">
        <v>9</v>
      </c>
      <c r="J1252" s="5" t="s">
        <v>8</v>
      </c>
      <c r="K1252" s="5" t="s">
        <v>24</v>
      </c>
      <c r="L1252" s="5" t="s">
        <v>38</v>
      </c>
      <c r="M1252" s="5" t="s">
        <v>5</v>
      </c>
      <c r="N1252" s="5" t="s">
        <v>1119</v>
      </c>
      <c r="O1252" s="6">
        <v>0.4</v>
      </c>
      <c r="P1252" s="5" t="s">
        <v>3</v>
      </c>
      <c r="Q1252" s="5" t="s">
        <v>48</v>
      </c>
      <c r="R1252" s="5" t="s">
        <v>54</v>
      </c>
      <c r="S1252" s="5" t="s">
        <v>53</v>
      </c>
      <c r="T1252" s="5">
        <v>95404</v>
      </c>
      <c r="U1252" s="8">
        <v>42117</v>
      </c>
      <c r="V1252" s="29" t="str">
        <f>TEXT(Table_1[[#This Row],[Order Date]], "DDD")</f>
        <v>Thu</v>
      </c>
      <c r="W1252" s="8">
        <v>42118</v>
      </c>
      <c r="X1252" s="7">
        <f>Table_1[[#This Row],[Ship Date]]-Table_1[[#This Row],[Order Date]]</f>
        <v>1</v>
      </c>
      <c r="Y1252" s="15">
        <v>-16.670000000000002</v>
      </c>
      <c r="Z1252" s="5">
        <v>1</v>
      </c>
      <c r="AA1252" s="15">
        <v>6.5</v>
      </c>
      <c r="AB1252" s="5">
        <v>87977</v>
      </c>
      <c r="AC1252" s="5">
        <f>IF(COUNTIF($AB$2:AB1252, AB1252) = 1, 1, 0)</f>
        <v>1</v>
      </c>
      <c r="AD1252" s="15">
        <f>'Formated Data'!$G1252-'Formated Data'!$E1252</f>
        <v>5.25</v>
      </c>
      <c r="AE1252" s="5" t="str" cm="1">
        <f t="array" ref="AE1252">_xlfn.IFS('Formated Data'!$Q1252="Central","Chris",'Formated Data'!$Q1252="East","Erin",'Formated Data'!$Q1252="South","Sam",'Formated Data'!$Q1252="West","William")</f>
        <v>William</v>
      </c>
    </row>
    <row r="1253" spans="1:31" ht="15.75" customHeight="1" x14ac:dyDescent="0.45">
      <c r="A1253" s="5">
        <v>1304</v>
      </c>
      <c r="B1253" s="5">
        <f>IF(COUNTIF($A$2:A1253, A1253) = 1, 1, 0)</f>
        <v>1</v>
      </c>
      <c r="C1253" s="5" t="s">
        <v>1467</v>
      </c>
      <c r="D1253" s="5" t="s">
        <v>72</v>
      </c>
      <c r="E1253" s="6">
        <v>0.08</v>
      </c>
      <c r="F1253" s="6" t="str">
        <f>IF(Table_1[[#This Row],[Discount]] &gt; 0, "After Discount", " No Discount")</f>
        <v>After Discount</v>
      </c>
      <c r="G1253" s="6">
        <v>2.88</v>
      </c>
      <c r="H1253" s="6">
        <v>0.5</v>
      </c>
      <c r="I1253" s="5" t="s">
        <v>9</v>
      </c>
      <c r="J1253" s="5" t="s">
        <v>8</v>
      </c>
      <c r="K1253" s="5" t="s">
        <v>24</v>
      </c>
      <c r="L1253" s="5" t="s">
        <v>144</v>
      </c>
      <c r="M1253" s="5" t="s">
        <v>5</v>
      </c>
      <c r="N1253" s="5" t="s">
        <v>1466</v>
      </c>
      <c r="O1253" s="6">
        <v>0.39</v>
      </c>
      <c r="P1253" s="5" t="s">
        <v>3</v>
      </c>
      <c r="Q1253" s="5" t="s">
        <v>48</v>
      </c>
      <c r="R1253" s="5" t="s">
        <v>65</v>
      </c>
      <c r="S1253" s="5" t="s">
        <v>1465</v>
      </c>
      <c r="T1253" s="5">
        <v>84084</v>
      </c>
      <c r="U1253" s="8">
        <v>42117</v>
      </c>
      <c r="V1253" s="29" t="str">
        <f>TEXT(Table_1[[#This Row],[Order Date]], "DDD")</f>
        <v>Thu</v>
      </c>
      <c r="W1253" s="8">
        <v>42118</v>
      </c>
      <c r="X1253" s="7">
        <f>Table_1[[#This Row],[Ship Date]]-Table_1[[#This Row],[Order Date]]</f>
        <v>1</v>
      </c>
      <c r="Y1253" s="15">
        <v>6.0305999999999997</v>
      </c>
      <c r="Z1253" s="5">
        <v>3</v>
      </c>
      <c r="AA1253" s="15">
        <v>8.74</v>
      </c>
      <c r="AB1253" s="5">
        <v>87004</v>
      </c>
      <c r="AC1253" s="5">
        <f>IF(COUNTIF($AB$2:AB1253, AB1253) = 1, 1, 0)</f>
        <v>1</v>
      </c>
      <c r="AD1253" s="15">
        <f>'Formated Data'!$G1253-'Formated Data'!$E1253</f>
        <v>2.8</v>
      </c>
      <c r="AE1253" s="5" t="str" cm="1">
        <f t="array" ref="AE1253">_xlfn.IFS('Formated Data'!$Q1253="Central","Chris",'Formated Data'!$Q1253="East","Erin",'Formated Data'!$Q1253="South","Sam",'Formated Data'!$Q1253="West","William")</f>
        <v>William</v>
      </c>
    </row>
    <row r="1254" spans="1:31" ht="15.75" customHeight="1" x14ac:dyDescent="0.45">
      <c r="A1254" s="5">
        <v>483</v>
      </c>
      <c r="B1254" s="5">
        <f>IF(COUNTIF($A$2:A1254, A1254) = 1, 1, 0)</f>
        <v>0</v>
      </c>
      <c r="C1254" s="5" t="s">
        <v>1464</v>
      </c>
      <c r="D1254" s="5" t="s">
        <v>10</v>
      </c>
      <c r="E1254" s="6">
        <v>0.06</v>
      </c>
      <c r="F1254" s="6" t="str">
        <f>IF(Table_1[[#This Row],[Discount]] &gt; 0, "After Discount", " No Discount")</f>
        <v>After Discount</v>
      </c>
      <c r="G1254" s="6">
        <v>3.36</v>
      </c>
      <c r="H1254" s="6">
        <v>6.27</v>
      </c>
      <c r="I1254" s="5" t="s">
        <v>9</v>
      </c>
      <c r="J1254" s="5" t="s">
        <v>39</v>
      </c>
      <c r="K1254" s="5" t="s">
        <v>24</v>
      </c>
      <c r="L1254" s="5" t="s">
        <v>106</v>
      </c>
      <c r="M1254" s="5" t="s">
        <v>5</v>
      </c>
      <c r="N1254" s="5" t="s">
        <v>1039</v>
      </c>
      <c r="O1254" s="6">
        <v>0.4</v>
      </c>
      <c r="P1254" s="5" t="s">
        <v>3</v>
      </c>
      <c r="Q1254" s="5" t="s">
        <v>70</v>
      </c>
      <c r="R1254" s="5" t="s">
        <v>260</v>
      </c>
      <c r="S1254" s="5" t="s">
        <v>1463</v>
      </c>
      <c r="T1254" s="5">
        <v>60543</v>
      </c>
      <c r="U1254" s="8">
        <v>42117</v>
      </c>
      <c r="V1254" s="29" t="str">
        <f>TEXT(Table_1[[#This Row],[Order Date]], "DDD")</f>
        <v>Thu</v>
      </c>
      <c r="W1254" s="8">
        <v>42118</v>
      </c>
      <c r="X1254" s="7">
        <f>Table_1[[#This Row],[Ship Date]]-Table_1[[#This Row],[Order Date]]</f>
        <v>1</v>
      </c>
      <c r="Y1254" s="15">
        <v>-24.057539999999999</v>
      </c>
      <c r="Z1254" s="5">
        <v>2</v>
      </c>
      <c r="AA1254" s="15">
        <v>8.82</v>
      </c>
      <c r="AB1254" s="5">
        <v>90354</v>
      </c>
      <c r="AC1254" s="5">
        <f>IF(COUNTIF($AB$2:AB1254, AB1254) = 1, 1, 0)</f>
        <v>1</v>
      </c>
      <c r="AD1254" s="15">
        <f>'Formated Data'!$G1254-'Formated Data'!$E1254</f>
        <v>3.3</v>
      </c>
      <c r="AE1254" s="5" t="str" cm="1">
        <f t="array" ref="AE1254">_xlfn.IFS('Formated Data'!$Q1254="Central","Chris",'Formated Data'!$Q1254="East","Erin",'Formated Data'!$Q1254="South","Sam",'Formated Data'!$Q1254="West","William")</f>
        <v>Chris</v>
      </c>
    </row>
    <row r="1255" spans="1:31" ht="15.75" customHeight="1" x14ac:dyDescent="0.45">
      <c r="A1255" s="5">
        <v>483</v>
      </c>
      <c r="B1255" s="5">
        <f>IF(COUNTIF($A$2:A1255, A1255) = 1, 1, 0)</f>
        <v>0</v>
      </c>
      <c r="C1255" s="5" t="s">
        <v>1464</v>
      </c>
      <c r="D1255" s="5" t="s">
        <v>10</v>
      </c>
      <c r="E1255" s="6">
        <v>7.0000000000000007E-2</v>
      </c>
      <c r="F1255" s="6" t="str">
        <f>IF(Table_1[[#This Row],[Discount]] &gt; 0, "After Discount", " No Discount")</f>
        <v>After Discount</v>
      </c>
      <c r="G1255" s="6">
        <v>699.99</v>
      </c>
      <c r="H1255" s="6">
        <v>24.49</v>
      </c>
      <c r="I1255" s="5" t="s">
        <v>9</v>
      </c>
      <c r="J1255" s="5" t="s">
        <v>39</v>
      </c>
      <c r="K1255" s="5" t="s">
        <v>7</v>
      </c>
      <c r="L1255" s="5" t="s">
        <v>43</v>
      </c>
      <c r="M1255" s="5" t="s">
        <v>42</v>
      </c>
      <c r="N1255" s="5" t="s">
        <v>645</v>
      </c>
      <c r="O1255" s="6">
        <v>0.41</v>
      </c>
      <c r="P1255" s="5" t="s">
        <v>3</v>
      </c>
      <c r="Q1255" s="5" t="s">
        <v>70</v>
      </c>
      <c r="R1255" s="5" t="s">
        <v>260</v>
      </c>
      <c r="S1255" s="5" t="s">
        <v>1463</v>
      </c>
      <c r="T1255" s="5">
        <v>60543</v>
      </c>
      <c r="U1255" s="8">
        <v>42117</v>
      </c>
      <c r="V1255" s="29" t="str">
        <f>TEXT(Table_1[[#This Row],[Order Date]], "DDD")</f>
        <v>Thu</v>
      </c>
      <c r="W1255" s="8">
        <v>42119</v>
      </c>
      <c r="X1255" s="7">
        <f>Table_1[[#This Row],[Ship Date]]-Table_1[[#This Row],[Order Date]]</f>
        <v>2</v>
      </c>
      <c r="Y1255" s="15">
        <v>2583.5614799999998</v>
      </c>
      <c r="Z1255" s="5">
        <v>9</v>
      </c>
      <c r="AA1255" s="15">
        <v>5976.09</v>
      </c>
      <c r="AB1255" s="5">
        <v>90354</v>
      </c>
      <c r="AC1255" s="5">
        <f>IF(COUNTIF($AB$2:AB1255, AB1255) = 1, 1, 0)</f>
        <v>0</v>
      </c>
      <c r="AD1255" s="15">
        <f>'Formated Data'!$G1255-'Formated Data'!$E1255</f>
        <v>699.92</v>
      </c>
      <c r="AE1255" s="5" t="str" cm="1">
        <f t="array" ref="AE1255">_xlfn.IFS('Formated Data'!$Q1255="Central","Chris",'Formated Data'!$Q1255="East","Erin",'Formated Data'!$Q1255="South","Sam",'Formated Data'!$Q1255="West","William")</f>
        <v>Chris</v>
      </c>
    </row>
    <row r="1256" spans="1:31" ht="15.75" customHeight="1" x14ac:dyDescent="0.45">
      <c r="A1256" s="5">
        <v>1257</v>
      </c>
      <c r="B1256" s="5">
        <f>IF(COUNTIF($A$2:A1256, A1256) = 1, 1, 0)</f>
        <v>1</v>
      </c>
      <c r="C1256" s="5" t="s">
        <v>945</v>
      </c>
      <c r="D1256" s="5" t="s">
        <v>123</v>
      </c>
      <c r="E1256" s="6">
        <v>0.04</v>
      </c>
      <c r="F1256" s="6" t="str">
        <f>IF(Table_1[[#This Row],[Discount]] &gt; 0, "After Discount", " No Discount")</f>
        <v>After Discount</v>
      </c>
      <c r="G1256" s="6">
        <v>2.52</v>
      </c>
      <c r="H1256" s="6">
        <v>1.92</v>
      </c>
      <c r="I1256" s="5" t="s">
        <v>9</v>
      </c>
      <c r="J1256" s="5" t="s">
        <v>16</v>
      </c>
      <c r="K1256" s="5" t="s">
        <v>24</v>
      </c>
      <c r="L1256" s="5" t="s">
        <v>59</v>
      </c>
      <c r="M1256" s="5" t="s">
        <v>37</v>
      </c>
      <c r="N1256" s="5" t="s">
        <v>1462</v>
      </c>
      <c r="O1256" s="6">
        <v>0.82</v>
      </c>
      <c r="P1256" s="5" t="s">
        <v>3</v>
      </c>
      <c r="Q1256" s="5" t="s">
        <v>48</v>
      </c>
      <c r="R1256" s="5" t="s">
        <v>296</v>
      </c>
      <c r="S1256" s="5" t="s">
        <v>943</v>
      </c>
      <c r="T1256" s="5">
        <v>80013</v>
      </c>
      <c r="U1256" s="8">
        <v>42118</v>
      </c>
      <c r="V1256" s="29" t="str">
        <f>TEXT(Table_1[[#This Row],[Order Date]], "DDD")</f>
        <v>Fri</v>
      </c>
      <c r="W1256" s="8">
        <v>42118</v>
      </c>
      <c r="X1256" s="7">
        <f>Table_1[[#This Row],[Ship Date]]-Table_1[[#This Row],[Order Date]]</f>
        <v>0</v>
      </c>
      <c r="Y1256" s="15">
        <v>-8.2080000000000002</v>
      </c>
      <c r="Z1256" s="5">
        <v>1</v>
      </c>
      <c r="AA1256" s="15">
        <v>3.13</v>
      </c>
      <c r="AB1256" s="5">
        <v>86536</v>
      </c>
      <c r="AC1256" s="5">
        <f>IF(COUNTIF($AB$2:AB1256, AB1256) = 1, 1, 0)</f>
        <v>1</v>
      </c>
      <c r="AD1256" s="15">
        <f>'Formated Data'!$G1256-'Formated Data'!$E1256</f>
        <v>2.48</v>
      </c>
      <c r="AE1256" s="5" t="str" cm="1">
        <f t="array" ref="AE1256">_xlfn.IFS('Formated Data'!$Q1256="Central","Chris",'Formated Data'!$Q1256="East","Erin",'Formated Data'!$Q1256="South","Sam",'Formated Data'!$Q1256="West","William")</f>
        <v>William</v>
      </c>
    </row>
    <row r="1257" spans="1:31" ht="15.75" customHeight="1" x14ac:dyDescent="0.45">
      <c r="A1257" s="5">
        <v>3325</v>
      </c>
      <c r="B1257" s="5">
        <f>IF(COUNTIF($A$2:A1257, A1257) = 1, 1, 0)</f>
        <v>1</v>
      </c>
      <c r="C1257" s="5" t="s">
        <v>204</v>
      </c>
      <c r="D1257" s="5" t="s">
        <v>123</v>
      </c>
      <c r="E1257" s="6">
        <v>7.0000000000000007E-2</v>
      </c>
      <c r="F1257" s="6" t="str">
        <f>IF(Table_1[[#This Row],[Discount]] &gt; 0, "After Discount", " No Discount")</f>
        <v>After Discount</v>
      </c>
      <c r="G1257" s="6">
        <v>5.58</v>
      </c>
      <c r="H1257" s="6">
        <v>1.99</v>
      </c>
      <c r="I1257" s="5" t="s">
        <v>9</v>
      </c>
      <c r="J1257" s="5" t="s">
        <v>8</v>
      </c>
      <c r="K1257" s="5" t="s">
        <v>24</v>
      </c>
      <c r="L1257" s="5" t="s">
        <v>79</v>
      </c>
      <c r="M1257" s="5" t="s">
        <v>37</v>
      </c>
      <c r="N1257" s="5" t="s">
        <v>1461</v>
      </c>
      <c r="O1257" s="6">
        <v>0.46</v>
      </c>
      <c r="P1257" s="5" t="s">
        <v>3</v>
      </c>
      <c r="Q1257" s="5" t="s">
        <v>48</v>
      </c>
      <c r="R1257" s="5" t="s">
        <v>47</v>
      </c>
      <c r="S1257" s="5" t="s">
        <v>46</v>
      </c>
      <c r="T1257" s="5">
        <v>97420</v>
      </c>
      <c r="U1257" s="8">
        <v>42118</v>
      </c>
      <c r="V1257" s="29" t="str">
        <f>TEXT(Table_1[[#This Row],[Order Date]], "DDD")</f>
        <v>Fri</v>
      </c>
      <c r="W1257" s="8">
        <v>42120</v>
      </c>
      <c r="X1257" s="7">
        <f>Table_1[[#This Row],[Ship Date]]-Table_1[[#This Row],[Order Date]]</f>
        <v>2</v>
      </c>
      <c r="Y1257" s="15">
        <v>23.045999999999999</v>
      </c>
      <c r="Z1257" s="5">
        <v>23</v>
      </c>
      <c r="AA1257" s="15">
        <v>121.46</v>
      </c>
      <c r="AB1257" s="5">
        <v>90987</v>
      </c>
      <c r="AC1257" s="5">
        <f>IF(COUNTIF($AB$2:AB1257, AB1257) = 1, 1, 0)</f>
        <v>1</v>
      </c>
      <c r="AD1257" s="15">
        <f>'Formated Data'!$G1257-'Formated Data'!$E1257</f>
        <v>5.51</v>
      </c>
      <c r="AE1257" s="5" t="str" cm="1">
        <f t="array" ref="AE1257">_xlfn.IFS('Formated Data'!$Q1257="Central","Chris",'Formated Data'!$Q1257="East","Erin",'Formated Data'!$Q1257="South","Sam",'Formated Data'!$Q1257="West","William")</f>
        <v>William</v>
      </c>
    </row>
    <row r="1258" spans="1:31" ht="15.75" customHeight="1" x14ac:dyDescent="0.45">
      <c r="A1258" s="5">
        <v>1085</v>
      </c>
      <c r="B1258" s="5">
        <f>IF(COUNTIF($A$2:A1258, A1258) = 1, 1, 0)</f>
        <v>0</v>
      </c>
      <c r="C1258" s="5" t="s">
        <v>1129</v>
      </c>
      <c r="D1258" s="5" t="s">
        <v>56</v>
      </c>
      <c r="E1258" s="6">
        <v>0.04</v>
      </c>
      <c r="F1258" s="6" t="str">
        <f>IF(Table_1[[#This Row],[Discount]] &gt; 0, "After Discount", " No Discount")</f>
        <v>After Discount</v>
      </c>
      <c r="G1258" s="6">
        <v>9.06</v>
      </c>
      <c r="H1258" s="6">
        <v>9.86</v>
      </c>
      <c r="I1258" s="5" t="s">
        <v>9</v>
      </c>
      <c r="J1258" s="5" t="s">
        <v>16</v>
      </c>
      <c r="K1258" s="5" t="s">
        <v>24</v>
      </c>
      <c r="L1258" s="5" t="s">
        <v>38</v>
      </c>
      <c r="M1258" s="5" t="s">
        <v>5</v>
      </c>
      <c r="N1258" s="5" t="s">
        <v>300</v>
      </c>
      <c r="O1258" s="6">
        <v>0.4</v>
      </c>
      <c r="P1258" s="5" t="s">
        <v>3</v>
      </c>
      <c r="Q1258" s="5" t="s">
        <v>2</v>
      </c>
      <c r="R1258" s="5" t="s">
        <v>1</v>
      </c>
      <c r="S1258" s="5" t="s">
        <v>1127</v>
      </c>
      <c r="T1258" s="5">
        <v>11729</v>
      </c>
      <c r="U1258" s="8">
        <v>42118</v>
      </c>
      <c r="V1258" s="29" t="str">
        <f>TEXT(Table_1[[#This Row],[Order Date]], "DDD")</f>
        <v>Fri</v>
      </c>
      <c r="W1258" s="8">
        <v>42119</v>
      </c>
      <c r="X1258" s="7">
        <f>Table_1[[#This Row],[Ship Date]]-Table_1[[#This Row],[Order Date]]</f>
        <v>1</v>
      </c>
      <c r="Y1258" s="15">
        <v>-53.25</v>
      </c>
      <c r="Z1258" s="5">
        <v>3</v>
      </c>
      <c r="AA1258" s="15">
        <v>30.87</v>
      </c>
      <c r="AB1258" s="5">
        <v>86123</v>
      </c>
      <c r="AC1258" s="5">
        <f>IF(COUNTIF($AB$2:AB1258, AB1258) = 1, 1, 0)</f>
        <v>1</v>
      </c>
      <c r="AD1258" s="15">
        <f>'Formated Data'!$G1258-'Formated Data'!$E1258</f>
        <v>9.0200000000000014</v>
      </c>
      <c r="AE1258" s="5" t="str" cm="1">
        <f t="array" ref="AE1258">_xlfn.IFS('Formated Data'!$Q1258="Central","Chris",'Formated Data'!$Q1258="East","Erin",'Formated Data'!$Q1258="South","Sam",'Formated Data'!$Q1258="West","William")</f>
        <v>Erin</v>
      </c>
    </row>
    <row r="1259" spans="1:31" ht="15.75" customHeight="1" x14ac:dyDescent="0.45">
      <c r="A1259" s="5">
        <v>1086</v>
      </c>
      <c r="B1259" s="5">
        <f>IF(COUNTIF($A$2:A1259, A1259) = 1, 1, 0)</f>
        <v>1</v>
      </c>
      <c r="C1259" s="5" t="s">
        <v>1460</v>
      </c>
      <c r="D1259" s="5" t="s">
        <v>56</v>
      </c>
      <c r="E1259" s="6">
        <v>0.04</v>
      </c>
      <c r="F1259" s="6" t="str">
        <f>IF(Table_1[[#This Row],[Discount]] &gt; 0, "After Discount", " No Discount")</f>
        <v>After Discount</v>
      </c>
      <c r="G1259" s="6">
        <v>14.27</v>
      </c>
      <c r="H1259" s="6">
        <v>7.27</v>
      </c>
      <c r="I1259" s="5" t="s">
        <v>9</v>
      </c>
      <c r="J1259" s="5" t="s">
        <v>16</v>
      </c>
      <c r="K1259" s="5" t="s">
        <v>24</v>
      </c>
      <c r="L1259" s="5" t="s">
        <v>106</v>
      </c>
      <c r="M1259" s="5" t="s">
        <v>5</v>
      </c>
      <c r="N1259" s="5" t="s">
        <v>1459</v>
      </c>
      <c r="O1259" s="6">
        <v>0.38</v>
      </c>
      <c r="P1259" s="5" t="s">
        <v>3</v>
      </c>
      <c r="Q1259" s="5" t="s">
        <v>2</v>
      </c>
      <c r="R1259" s="5" t="s">
        <v>1</v>
      </c>
      <c r="S1259" s="5" t="s">
        <v>1458</v>
      </c>
      <c r="T1259" s="5">
        <v>11746</v>
      </c>
      <c r="U1259" s="8">
        <v>42118</v>
      </c>
      <c r="V1259" s="29" t="str">
        <f>TEXT(Table_1[[#This Row],[Order Date]], "DDD")</f>
        <v>Fri</v>
      </c>
      <c r="W1259" s="8">
        <v>42119</v>
      </c>
      <c r="X1259" s="7">
        <f>Table_1[[#This Row],[Ship Date]]-Table_1[[#This Row],[Order Date]]</f>
        <v>1</v>
      </c>
      <c r="Y1259" s="15">
        <v>2.125</v>
      </c>
      <c r="Z1259" s="5">
        <v>3</v>
      </c>
      <c r="AA1259" s="15">
        <v>45.24</v>
      </c>
      <c r="AB1259" s="5">
        <v>86123</v>
      </c>
      <c r="AC1259" s="5">
        <f>IF(COUNTIF($AB$2:AB1259, AB1259) = 1, 1, 0)</f>
        <v>0</v>
      </c>
      <c r="AD1259" s="15">
        <f>'Formated Data'!$G1259-'Formated Data'!$E1259</f>
        <v>14.23</v>
      </c>
      <c r="AE1259" s="5" t="str" cm="1">
        <f t="array" ref="AE1259">_xlfn.IFS('Formated Data'!$Q1259="Central","Chris",'Formated Data'!$Q1259="East","Erin",'Formated Data'!$Q1259="South","Sam",'Formated Data'!$Q1259="West","William")</f>
        <v>Erin</v>
      </c>
    </row>
    <row r="1260" spans="1:31" ht="15.75" customHeight="1" x14ac:dyDescent="0.45">
      <c r="A1260" s="5">
        <v>1670</v>
      </c>
      <c r="B1260" s="5">
        <f>IF(COUNTIF($A$2:A1260, A1260) = 1, 1, 0)</f>
        <v>1</v>
      </c>
      <c r="C1260" s="5" t="s">
        <v>1456</v>
      </c>
      <c r="D1260" s="5" t="s">
        <v>30</v>
      </c>
      <c r="E1260" s="6">
        <v>0.03</v>
      </c>
      <c r="F1260" s="6" t="str">
        <f>IF(Table_1[[#This Row],[Discount]] &gt; 0, "After Discount", " No Discount")</f>
        <v>After Discount</v>
      </c>
      <c r="G1260" s="6">
        <v>35.409999999999997</v>
      </c>
      <c r="H1260" s="6">
        <v>1.99</v>
      </c>
      <c r="I1260" s="5" t="s">
        <v>9</v>
      </c>
      <c r="J1260" s="5" t="s">
        <v>51</v>
      </c>
      <c r="K1260" s="5" t="s">
        <v>7</v>
      </c>
      <c r="L1260" s="5" t="s">
        <v>15</v>
      </c>
      <c r="M1260" s="5" t="s">
        <v>50</v>
      </c>
      <c r="N1260" s="5" t="s">
        <v>1457</v>
      </c>
      <c r="O1260" s="6">
        <v>0.43</v>
      </c>
      <c r="P1260" s="5" t="s">
        <v>3</v>
      </c>
      <c r="Q1260" s="5" t="s">
        <v>21</v>
      </c>
      <c r="R1260" s="5" t="s">
        <v>20</v>
      </c>
      <c r="S1260" s="5" t="s">
        <v>1454</v>
      </c>
      <c r="T1260" s="5">
        <v>24060</v>
      </c>
      <c r="U1260" s="8">
        <v>42118</v>
      </c>
      <c r="V1260" s="29" t="str">
        <f>TEXT(Table_1[[#This Row],[Order Date]], "DDD")</f>
        <v>Fri</v>
      </c>
      <c r="W1260" s="8">
        <v>42120</v>
      </c>
      <c r="X1260" s="7">
        <f>Table_1[[#This Row],[Ship Date]]-Table_1[[#This Row],[Order Date]]</f>
        <v>2</v>
      </c>
      <c r="Y1260" s="15">
        <v>1912.422</v>
      </c>
      <c r="Z1260" s="5">
        <v>10</v>
      </c>
      <c r="AA1260" s="15">
        <v>367.52</v>
      </c>
      <c r="AB1260" s="5">
        <v>86722</v>
      </c>
      <c r="AC1260" s="5">
        <f>IF(COUNTIF($AB$2:AB1260, AB1260) = 1, 1, 0)</f>
        <v>1</v>
      </c>
      <c r="AD1260" s="15">
        <f>'Formated Data'!$G1260-'Formated Data'!$E1260</f>
        <v>35.379999999999995</v>
      </c>
      <c r="AE1260" s="5" t="str" cm="1">
        <f t="array" ref="AE1260">_xlfn.IFS('Formated Data'!$Q1260="Central","Chris",'Formated Data'!$Q1260="East","Erin",'Formated Data'!$Q1260="South","Sam",'Formated Data'!$Q1260="West","William")</f>
        <v>Sam</v>
      </c>
    </row>
    <row r="1261" spans="1:31" ht="15.75" customHeight="1" x14ac:dyDescent="0.45">
      <c r="A1261" s="5">
        <v>1670</v>
      </c>
      <c r="B1261" s="5">
        <f>IF(COUNTIF($A$2:A1261, A1261) = 1, 1, 0)</f>
        <v>0</v>
      </c>
      <c r="C1261" s="5" t="s">
        <v>1456</v>
      </c>
      <c r="D1261" s="5" t="s">
        <v>30</v>
      </c>
      <c r="E1261" s="6">
        <v>0</v>
      </c>
      <c r="F1261" s="6" t="str">
        <f>IF(Table_1[[#This Row],[Discount]] &gt; 0, "After Discount", " No Discount")</f>
        <v xml:space="preserve"> No Discount</v>
      </c>
      <c r="G1261" s="6">
        <v>142.86000000000001</v>
      </c>
      <c r="H1261" s="6">
        <v>19.989999999999998</v>
      </c>
      <c r="I1261" s="5" t="s">
        <v>9</v>
      </c>
      <c r="J1261" s="5" t="s">
        <v>51</v>
      </c>
      <c r="K1261" s="5" t="s">
        <v>24</v>
      </c>
      <c r="L1261" s="5" t="s">
        <v>23</v>
      </c>
      <c r="M1261" s="5" t="s">
        <v>5</v>
      </c>
      <c r="N1261" s="5" t="s">
        <v>1455</v>
      </c>
      <c r="O1261" s="6">
        <v>0.56000000000000005</v>
      </c>
      <c r="P1261" s="5" t="s">
        <v>3</v>
      </c>
      <c r="Q1261" s="5" t="s">
        <v>21</v>
      </c>
      <c r="R1261" s="5" t="s">
        <v>20</v>
      </c>
      <c r="S1261" s="5" t="s">
        <v>1454</v>
      </c>
      <c r="T1261" s="5">
        <v>24060</v>
      </c>
      <c r="U1261" s="8">
        <v>42118</v>
      </c>
      <c r="V1261" s="29" t="str">
        <f>TEXT(Table_1[[#This Row],[Order Date]], "DDD")</f>
        <v>Fri</v>
      </c>
      <c r="W1261" s="8">
        <v>42127</v>
      </c>
      <c r="X1261" s="7">
        <f>Table_1[[#This Row],[Ship Date]]-Table_1[[#This Row],[Order Date]]</f>
        <v>9</v>
      </c>
      <c r="Y1261" s="15">
        <v>-739.32600000000002</v>
      </c>
      <c r="Z1261" s="5">
        <v>11</v>
      </c>
      <c r="AA1261" s="15">
        <v>1576.35</v>
      </c>
      <c r="AB1261" s="5">
        <v>86722</v>
      </c>
      <c r="AC1261" s="5">
        <f>IF(COUNTIF($AB$2:AB1261, AB1261) = 1, 1, 0)</f>
        <v>0</v>
      </c>
      <c r="AD1261" s="15">
        <f>'Formated Data'!$G1261-'Formated Data'!$E1261</f>
        <v>142.86000000000001</v>
      </c>
      <c r="AE1261" s="5" t="str" cm="1">
        <f t="array" ref="AE1261">_xlfn.IFS('Formated Data'!$Q1261="Central","Chris",'Formated Data'!$Q1261="East","Erin",'Formated Data'!$Q1261="South","Sam",'Formated Data'!$Q1261="West","William")</f>
        <v>Sam</v>
      </c>
    </row>
    <row r="1262" spans="1:31" ht="15.75" customHeight="1" x14ac:dyDescent="0.45">
      <c r="A1262" s="5">
        <v>1391</v>
      </c>
      <c r="B1262" s="5">
        <f>IF(COUNTIF($A$2:A1262, A1262) = 1, 1, 0)</f>
        <v>1</v>
      </c>
      <c r="C1262" s="5" t="s">
        <v>1300</v>
      </c>
      <c r="D1262" s="5" t="s">
        <v>10</v>
      </c>
      <c r="E1262" s="6">
        <v>0</v>
      </c>
      <c r="F1262" s="6" t="str">
        <f>IF(Table_1[[#This Row],[Discount]] &gt; 0, "After Discount", " No Discount")</f>
        <v xml:space="preserve"> No Discount</v>
      </c>
      <c r="G1262" s="6">
        <v>2.88</v>
      </c>
      <c r="H1262" s="6">
        <v>0.7</v>
      </c>
      <c r="I1262" s="5" t="s">
        <v>17</v>
      </c>
      <c r="J1262" s="5" t="s">
        <v>8</v>
      </c>
      <c r="K1262" s="5" t="s">
        <v>24</v>
      </c>
      <c r="L1262" s="5" t="s">
        <v>79</v>
      </c>
      <c r="M1262" s="5" t="s">
        <v>37</v>
      </c>
      <c r="N1262" s="5" t="s">
        <v>910</v>
      </c>
      <c r="O1262" s="6">
        <v>0.56000000000000005</v>
      </c>
      <c r="P1262" s="5" t="s">
        <v>3</v>
      </c>
      <c r="Q1262" s="5" t="s">
        <v>48</v>
      </c>
      <c r="R1262" s="5" t="s">
        <v>54</v>
      </c>
      <c r="S1262" s="5" t="s">
        <v>1299</v>
      </c>
      <c r="T1262" s="5">
        <v>94086</v>
      </c>
      <c r="U1262" s="8">
        <v>42118</v>
      </c>
      <c r="V1262" s="29" t="str">
        <f>TEXT(Table_1[[#This Row],[Order Date]], "DDD")</f>
        <v>Fri</v>
      </c>
      <c r="W1262" s="8">
        <v>42118</v>
      </c>
      <c r="X1262" s="7">
        <f>Table_1[[#This Row],[Ship Date]]-Table_1[[#This Row],[Order Date]]</f>
        <v>0</v>
      </c>
      <c r="Y1262" s="15">
        <v>-0.11</v>
      </c>
      <c r="Z1262" s="5">
        <v>1</v>
      </c>
      <c r="AA1262" s="15">
        <v>7.96</v>
      </c>
      <c r="AB1262" s="5">
        <v>88727</v>
      </c>
      <c r="AC1262" s="5">
        <f>IF(COUNTIF($AB$2:AB1262, AB1262) = 1, 1, 0)</f>
        <v>1</v>
      </c>
      <c r="AD1262" s="15">
        <f>'Formated Data'!$G1262-'Formated Data'!$E1262</f>
        <v>2.88</v>
      </c>
      <c r="AE1262" s="5" t="str" cm="1">
        <f t="array" ref="AE1262">_xlfn.IFS('Formated Data'!$Q1262="Central","Chris",'Formated Data'!$Q1262="East","Erin",'Formated Data'!$Q1262="South","Sam",'Formated Data'!$Q1262="West","William")</f>
        <v>William</v>
      </c>
    </row>
    <row r="1263" spans="1:31" ht="15.75" customHeight="1" x14ac:dyDescent="0.45">
      <c r="A1263" s="5">
        <v>2570</v>
      </c>
      <c r="B1263" s="5">
        <f>IF(COUNTIF($A$2:A1263, A1263) = 1, 1, 0)</f>
        <v>1</v>
      </c>
      <c r="C1263" s="5" t="s">
        <v>1451</v>
      </c>
      <c r="D1263" s="5" t="s">
        <v>123</v>
      </c>
      <c r="E1263" s="6">
        <v>0</v>
      </c>
      <c r="F1263" s="6" t="str">
        <f>IF(Table_1[[#This Row],[Discount]] &gt; 0, "After Discount", " No Discount")</f>
        <v xml:space="preserve"> No Discount</v>
      </c>
      <c r="G1263" s="6">
        <v>4.37</v>
      </c>
      <c r="H1263" s="6">
        <v>5.15</v>
      </c>
      <c r="I1263" s="5" t="s">
        <v>9</v>
      </c>
      <c r="J1263" s="5" t="s">
        <v>8</v>
      </c>
      <c r="K1263" s="5" t="s">
        <v>24</v>
      </c>
      <c r="L1263" s="5" t="s">
        <v>45</v>
      </c>
      <c r="M1263" s="5" t="s">
        <v>5</v>
      </c>
      <c r="N1263" s="5" t="s">
        <v>1453</v>
      </c>
      <c r="O1263" s="6">
        <v>0.59</v>
      </c>
      <c r="P1263" s="5" t="s">
        <v>3</v>
      </c>
      <c r="Q1263" s="5" t="s">
        <v>48</v>
      </c>
      <c r="R1263" s="5" t="s">
        <v>54</v>
      </c>
      <c r="S1263" s="5" t="s">
        <v>1078</v>
      </c>
      <c r="T1263" s="5">
        <v>95616</v>
      </c>
      <c r="U1263" s="8">
        <v>42119</v>
      </c>
      <c r="V1263" s="29" t="str">
        <f>TEXT(Table_1[[#This Row],[Order Date]], "DDD")</f>
        <v>Sat</v>
      </c>
      <c r="W1263" s="8">
        <v>42121</v>
      </c>
      <c r="X1263" s="7">
        <f>Table_1[[#This Row],[Ship Date]]-Table_1[[#This Row],[Order Date]]</f>
        <v>2</v>
      </c>
      <c r="Y1263" s="15">
        <v>-150.2604</v>
      </c>
      <c r="Z1263" s="5">
        <v>19</v>
      </c>
      <c r="AA1263" s="15">
        <v>87.85</v>
      </c>
      <c r="AB1263" s="5">
        <v>90327</v>
      </c>
      <c r="AC1263" s="5">
        <f>IF(COUNTIF($AB$2:AB1263, AB1263) = 1, 1, 0)</f>
        <v>1</v>
      </c>
      <c r="AD1263" s="15">
        <f>'Formated Data'!$G1263-'Formated Data'!$E1263</f>
        <v>4.37</v>
      </c>
      <c r="AE1263" s="5" t="str" cm="1">
        <f t="array" ref="AE1263">_xlfn.IFS('Formated Data'!$Q1263="Central","Chris",'Formated Data'!$Q1263="East","Erin",'Formated Data'!$Q1263="South","Sam",'Formated Data'!$Q1263="West","William")</f>
        <v>William</v>
      </c>
    </row>
    <row r="1264" spans="1:31" ht="15.75" customHeight="1" x14ac:dyDescent="0.45">
      <c r="A1264" s="5">
        <v>2570</v>
      </c>
      <c r="B1264" s="5">
        <f>IF(COUNTIF($A$2:A1264, A1264) = 1, 1, 0)</f>
        <v>0</v>
      </c>
      <c r="C1264" s="5" t="s">
        <v>1451</v>
      </c>
      <c r="D1264" s="5" t="s">
        <v>123</v>
      </c>
      <c r="E1264" s="6">
        <v>0.01</v>
      </c>
      <c r="F1264" s="6" t="str">
        <f>IF(Table_1[[#This Row],[Discount]] &gt; 0, "After Discount", " No Discount")</f>
        <v>After Discount</v>
      </c>
      <c r="G1264" s="6">
        <v>500.98</v>
      </c>
      <c r="H1264" s="6">
        <v>56</v>
      </c>
      <c r="I1264" s="5" t="s">
        <v>119</v>
      </c>
      <c r="J1264" s="5" t="s">
        <v>8</v>
      </c>
      <c r="K1264" s="5" t="s">
        <v>29</v>
      </c>
      <c r="L1264" s="5" t="s">
        <v>153</v>
      </c>
      <c r="M1264" s="5" t="s">
        <v>152</v>
      </c>
      <c r="N1264" s="5" t="s">
        <v>460</v>
      </c>
      <c r="O1264" s="6">
        <v>0.6</v>
      </c>
      <c r="P1264" s="5" t="s">
        <v>3</v>
      </c>
      <c r="Q1264" s="5" t="s">
        <v>48</v>
      </c>
      <c r="R1264" s="5" t="s">
        <v>54</v>
      </c>
      <c r="S1264" s="5" t="s">
        <v>1078</v>
      </c>
      <c r="T1264" s="5">
        <v>95616</v>
      </c>
      <c r="U1264" s="8">
        <v>42119</v>
      </c>
      <c r="V1264" s="29" t="str">
        <f>TEXT(Table_1[[#This Row],[Order Date]], "DDD")</f>
        <v>Sat</v>
      </c>
      <c r="W1264" s="8">
        <v>42120</v>
      </c>
      <c r="X1264" s="7">
        <f>Table_1[[#This Row],[Ship Date]]-Table_1[[#This Row],[Order Date]]</f>
        <v>1</v>
      </c>
      <c r="Y1264" s="15">
        <v>4899.1288000000004</v>
      </c>
      <c r="Z1264" s="5">
        <v>14</v>
      </c>
      <c r="AA1264" s="15">
        <v>7429.63</v>
      </c>
      <c r="AB1264" s="5">
        <v>90327</v>
      </c>
      <c r="AC1264" s="5">
        <f>IF(COUNTIF($AB$2:AB1264, AB1264) = 1, 1, 0)</f>
        <v>0</v>
      </c>
      <c r="AD1264" s="15">
        <f>'Formated Data'!$G1264-'Formated Data'!$E1264</f>
        <v>500.97</v>
      </c>
      <c r="AE1264" s="5" t="str" cm="1">
        <f t="array" ref="AE1264">_xlfn.IFS('Formated Data'!$Q1264="Central","Chris",'Formated Data'!$Q1264="East","Erin",'Formated Data'!$Q1264="South","Sam",'Formated Data'!$Q1264="West","William")</f>
        <v>William</v>
      </c>
    </row>
    <row r="1265" spans="1:31" ht="15.75" customHeight="1" x14ac:dyDescent="0.45">
      <c r="A1265" s="5">
        <v>2570</v>
      </c>
      <c r="B1265" s="5">
        <f>IF(COUNTIF($A$2:A1265, A1265) = 1, 1, 0)</f>
        <v>0</v>
      </c>
      <c r="C1265" s="5" t="s">
        <v>1451</v>
      </c>
      <c r="D1265" s="5" t="s">
        <v>123</v>
      </c>
      <c r="E1265" s="6">
        <v>0.02</v>
      </c>
      <c r="F1265" s="6" t="str">
        <f>IF(Table_1[[#This Row],[Discount]] &gt; 0, "After Discount", " No Discount")</f>
        <v>After Discount</v>
      </c>
      <c r="G1265" s="6">
        <v>12.58</v>
      </c>
      <c r="H1265" s="6">
        <v>5.16</v>
      </c>
      <c r="I1265" s="5" t="s">
        <v>9</v>
      </c>
      <c r="J1265" s="5" t="s">
        <v>8</v>
      </c>
      <c r="K1265" s="5" t="s">
        <v>29</v>
      </c>
      <c r="L1265" s="5" t="s">
        <v>28</v>
      </c>
      <c r="M1265" s="5" t="s">
        <v>5</v>
      </c>
      <c r="N1265" s="5" t="s">
        <v>1452</v>
      </c>
      <c r="O1265" s="6">
        <v>0.43</v>
      </c>
      <c r="P1265" s="5" t="s">
        <v>3</v>
      </c>
      <c r="Q1265" s="5" t="s">
        <v>48</v>
      </c>
      <c r="R1265" s="5" t="s">
        <v>54</v>
      </c>
      <c r="S1265" s="5" t="s">
        <v>1078</v>
      </c>
      <c r="T1265" s="5">
        <v>95616</v>
      </c>
      <c r="U1265" s="8">
        <v>42119</v>
      </c>
      <c r="V1265" s="29" t="str">
        <f>TEXT(Table_1[[#This Row],[Order Date]], "DDD")</f>
        <v>Sat</v>
      </c>
      <c r="W1265" s="8">
        <v>42119</v>
      </c>
      <c r="X1265" s="7">
        <f>Table_1[[#This Row],[Ship Date]]-Table_1[[#This Row],[Order Date]]</f>
        <v>0</v>
      </c>
      <c r="Y1265" s="15">
        <v>44.712000000000003</v>
      </c>
      <c r="Z1265" s="5">
        <v>18</v>
      </c>
      <c r="AA1265" s="15">
        <v>224.29</v>
      </c>
      <c r="AB1265" s="5">
        <v>90327</v>
      </c>
      <c r="AC1265" s="5">
        <f>IF(COUNTIF($AB$2:AB1265, AB1265) = 1, 1, 0)</f>
        <v>0</v>
      </c>
      <c r="AD1265" s="15">
        <f>'Formated Data'!$G1265-'Formated Data'!$E1265</f>
        <v>12.56</v>
      </c>
      <c r="AE1265" s="5" t="str" cm="1">
        <f t="array" ref="AE1265">_xlfn.IFS('Formated Data'!$Q1265="Central","Chris",'Formated Data'!$Q1265="East","Erin",'Formated Data'!$Q1265="South","Sam",'Formated Data'!$Q1265="West","William")</f>
        <v>William</v>
      </c>
    </row>
    <row r="1266" spans="1:31" ht="15.75" customHeight="1" x14ac:dyDescent="0.45">
      <c r="A1266" s="5">
        <v>2570</v>
      </c>
      <c r="B1266" s="5">
        <f>IF(COUNTIF($A$2:A1266, A1266) = 1, 1, 0)</f>
        <v>0</v>
      </c>
      <c r="C1266" s="5" t="s">
        <v>1451</v>
      </c>
      <c r="D1266" s="5" t="s">
        <v>123</v>
      </c>
      <c r="E1266" s="6">
        <v>0.1</v>
      </c>
      <c r="F1266" s="6" t="str">
        <f>IF(Table_1[[#This Row],[Discount]] &gt; 0, "After Discount", " No Discount")</f>
        <v>After Discount</v>
      </c>
      <c r="G1266" s="6">
        <v>7.7</v>
      </c>
      <c r="H1266" s="6">
        <v>3.68</v>
      </c>
      <c r="I1266" s="5" t="s">
        <v>9</v>
      </c>
      <c r="J1266" s="5" t="s">
        <v>8</v>
      </c>
      <c r="K1266" s="5" t="s">
        <v>29</v>
      </c>
      <c r="L1266" s="5" t="s">
        <v>28</v>
      </c>
      <c r="M1266" s="5" t="s">
        <v>37</v>
      </c>
      <c r="N1266" s="5" t="s">
        <v>1449</v>
      </c>
      <c r="O1266" s="6">
        <v>0.52</v>
      </c>
      <c r="P1266" s="5" t="s">
        <v>3</v>
      </c>
      <c r="Q1266" s="5" t="s">
        <v>48</v>
      </c>
      <c r="R1266" s="5" t="s">
        <v>54</v>
      </c>
      <c r="S1266" s="5" t="s">
        <v>1078</v>
      </c>
      <c r="T1266" s="5">
        <v>95616</v>
      </c>
      <c r="U1266" s="8">
        <v>42119</v>
      </c>
      <c r="V1266" s="29" t="str">
        <f>TEXT(Table_1[[#This Row],[Order Date]], "DDD")</f>
        <v>Sat</v>
      </c>
      <c r="W1266" s="8">
        <v>42120</v>
      </c>
      <c r="X1266" s="7">
        <f>Table_1[[#This Row],[Ship Date]]-Table_1[[#This Row],[Order Date]]</f>
        <v>1</v>
      </c>
      <c r="Y1266" s="15">
        <v>-22.626000000000001</v>
      </c>
      <c r="Z1266" s="5">
        <v>7</v>
      </c>
      <c r="AA1266" s="15">
        <v>51.2</v>
      </c>
      <c r="AB1266" s="5">
        <v>90327</v>
      </c>
      <c r="AC1266" s="5">
        <f>IF(COUNTIF($AB$2:AB1266, AB1266) = 1, 1, 0)</f>
        <v>0</v>
      </c>
      <c r="AD1266" s="15">
        <f>'Formated Data'!$G1266-'Formated Data'!$E1266</f>
        <v>7.6000000000000005</v>
      </c>
      <c r="AE1266" s="5" t="str" cm="1">
        <f t="array" ref="AE1266">_xlfn.IFS('Formated Data'!$Q1266="Central","Chris",'Formated Data'!$Q1266="East","Erin",'Formated Data'!$Q1266="South","Sam",'Formated Data'!$Q1266="West","William")</f>
        <v>William</v>
      </c>
    </row>
    <row r="1267" spans="1:31" ht="15.75" customHeight="1" x14ac:dyDescent="0.45">
      <c r="A1267" s="5">
        <v>2571</v>
      </c>
      <c r="B1267" s="5">
        <f>IF(COUNTIF($A$2:A1267, A1267) = 1, 1, 0)</f>
        <v>1</v>
      </c>
      <c r="C1267" s="5" t="s">
        <v>1450</v>
      </c>
      <c r="D1267" s="5" t="s">
        <v>123</v>
      </c>
      <c r="E1267" s="6">
        <v>0.01</v>
      </c>
      <c r="F1267" s="6" t="str">
        <f>IF(Table_1[[#This Row],[Discount]] &gt; 0, "After Discount", " No Discount")</f>
        <v>After Discount</v>
      </c>
      <c r="G1267" s="6">
        <v>500.98</v>
      </c>
      <c r="H1267" s="6">
        <v>56</v>
      </c>
      <c r="I1267" s="5" t="s">
        <v>119</v>
      </c>
      <c r="J1267" s="5" t="s">
        <v>8</v>
      </c>
      <c r="K1267" s="5" t="s">
        <v>29</v>
      </c>
      <c r="L1267" s="5" t="s">
        <v>153</v>
      </c>
      <c r="M1267" s="5" t="s">
        <v>152</v>
      </c>
      <c r="N1267" s="5" t="s">
        <v>460</v>
      </c>
      <c r="O1267" s="6">
        <v>0.6</v>
      </c>
      <c r="P1267" s="5" t="s">
        <v>3</v>
      </c>
      <c r="Q1267" s="5" t="s">
        <v>2</v>
      </c>
      <c r="R1267" s="5" t="s">
        <v>1</v>
      </c>
      <c r="S1267" s="5" t="s">
        <v>302</v>
      </c>
      <c r="T1267" s="5">
        <v>10165</v>
      </c>
      <c r="U1267" s="8">
        <v>42119</v>
      </c>
      <c r="V1267" s="29" t="str">
        <f>TEXT(Table_1[[#This Row],[Order Date]], "DDD")</f>
        <v>Sat</v>
      </c>
      <c r="W1267" s="8">
        <v>42120</v>
      </c>
      <c r="X1267" s="7">
        <f>Table_1[[#This Row],[Ship Date]]-Table_1[[#This Row],[Order Date]]</f>
        <v>1</v>
      </c>
      <c r="Y1267" s="15">
        <v>4260.1120000000001</v>
      </c>
      <c r="Z1267" s="5">
        <v>56</v>
      </c>
      <c r="AA1267" s="15">
        <v>29718.53</v>
      </c>
      <c r="AB1267" s="5">
        <v>50656</v>
      </c>
      <c r="AC1267" s="5">
        <f>IF(COUNTIF($AB$2:AB1267, AB1267) = 1, 1, 0)</f>
        <v>1</v>
      </c>
      <c r="AD1267" s="15">
        <f>'Formated Data'!$G1267-'Formated Data'!$E1267</f>
        <v>500.97</v>
      </c>
      <c r="AE1267" s="5" t="str" cm="1">
        <f t="array" ref="AE1267">_xlfn.IFS('Formated Data'!$Q1267="Central","Chris",'Formated Data'!$Q1267="East","Erin",'Formated Data'!$Q1267="South","Sam",'Formated Data'!$Q1267="West","William")</f>
        <v>Erin</v>
      </c>
    </row>
    <row r="1268" spans="1:31" ht="15.75" customHeight="1" x14ac:dyDescent="0.45">
      <c r="A1268" s="5">
        <v>2571</v>
      </c>
      <c r="B1268" s="5">
        <f>IF(COUNTIF($A$2:A1268, A1268) = 1, 1, 0)</f>
        <v>0</v>
      </c>
      <c r="C1268" s="5" t="s">
        <v>1450</v>
      </c>
      <c r="D1268" s="5" t="s">
        <v>123</v>
      </c>
      <c r="E1268" s="6">
        <v>0.1</v>
      </c>
      <c r="F1268" s="6" t="str">
        <f>IF(Table_1[[#This Row],[Discount]] &gt; 0, "After Discount", " No Discount")</f>
        <v>After Discount</v>
      </c>
      <c r="G1268" s="6">
        <v>7.7</v>
      </c>
      <c r="H1268" s="6">
        <v>3.68</v>
      </c>
      <c r="I1268" s="5" t="s">
        <v>9</v>
      </c>
      <c r="J1268" s="5" t="s">
        <v>8</v>
      </c>
      <c r="K1268" s="5" t="s">
        <v>29</v>
      </c>
      <c r="L1268" s="5" t="s">
        <v>28</v>
      </c>
      <c r="M1268" s="5" t="s">
        <v>37</v>
      </c>
      <c r="N1268" s="5" t="s">
        <v>1449</v>
      </c>
      <c r="O1268" s="6">
        <v>0.52</v>
      </c>
      <c r="P1268" s="5" t="s">
        <v>3</v>
      </c>
      <c r="Q1268" s="5" t="s">
        <v>2</v>
      </c>
      <c r="R1268" s="5" t="s">
        <v>1</v>
      </c>
      <c r="S1268" s="5" t="s">
        <v>302</v>
      </c>
      <c r="T1268" s="5">
        <v>10165</v>
      </c>
      <c r="U1268" s="8">
        <v>42119</v>
      </c>
      <c r="V1268" s="29" t="str">
        <f>TEXT(Table_1[[#This Row],[Order Date]], "DDD")</f>
        <v>Sat</v>
      </c>
      <c r="W1268" s="8">
        <v>42120</v>
      </c>
      <c r="X1268" s="7">
        <f>Table_1[[#This Row],[Ship Date]]-Table_1[[#This Row],[Order Date]]</f>
        <v>1</v>
      </c>
      <c r="Y1268" s="15">
        <v>-25.14</v>
      </c>
      <c r="Z1268" s="5">
        <v>27</v>
      </c>
      <c r="AA1268" s="15">
        <v>197.48</v>
      </c>
      <c r="AB1268" s="5">
        <v>50656</v>
      </c>
      <c r="AC1268" s="5">
        <f>IF(COUNTIF($AB$2:AB1268, AB1268) = 1, 1, 0)</f>
        <v>0</v>
      </c>
      <c r="AD1268" s="15">
        <f>'Formated Data'!$G1268-'Formated Data'!$E1268</f>
        <v>7.6000000000000005</v>
      </c>
      <c r="AE1268" s="5" t="str" cm="1">
        <f t="array" ref="AE1268">_xlfn.IFS('Formated Data'!$Q1268="Central","Chris",'Formated Data'!$Q1268="East","Erin",'Formated Data'!$Q1268="South","Sam",'Formated Data'!$Q1268="West","William")</f>
        <v>Erin</v>
      </c>
    </row>
    <row r="1269" spans="1:31" ht="15.75" customHeight="1" x14ac:dyDescent="0.45">
      <c r="A1269" s="5">
        <v>3379</v>
      </c>
      <c r="B1269" s="5">
        <f>IF(COUNTIF($A$2:A1269, A1269) = 1, 1, 0)</f>
        <v>0</v>
      </c>
      <c r="C1269" s="5" t="s">
        <v>1448</v>
      </c>
      <c r="D1269" s="5" t="s">
        <v>123</v>
      </c>
      <c r="E1269" s="6">
        <v>0.05</v>
      </c>
      <c r="F1269" s="6" t="str">
        <f>IF(Table_1[[#This Row],[Discount]] &gt; 0, "After Discount", " No Discount")</f>
        <v>After Discount</v>
      </c>
      <c r="G1269" s="6">
        <v>3.14</v>
      </c>
      <c r="H1269" s="6">
        <v>1.92</v>
      </c>
      <c r="I1269" s="5" t="s">
        <v>17</v>
      </c>
      <c r="J1269" s="5" t="s">
        <v>16</v>
      </c>
      <c r="K1269" s="5" t="s">
        <v>24</v>
      </c>
      <c r="L1269" s="5" t="s">
        <v>59</v>
      </c>
      <c r="M1269" s="5" t="s">
        <v>37</v>
      </c>
      <c r="N1269" s="5" t="s">
        <v>1447</v>
      </c>
      <c r="O1269" s="6">
        <v>0.84</v>
      </c>
      <c r="P1269" s="5" t="s">
        <v>3</v>
      </c>
      <c r="Q1269" s="5" t="s">
        <v>21</v>
      </c>
      <c r="R1269" s="5" t="s">
        <v>291</v>
      </c>
      <c r="S1269" s="5" t="s">
        <v>1446</v>
      </c>
      <c r="T1269" s="5">
        <v>30144</v>
      </c>
      <c r="U1269" s="8">
        <v>42119</v>
      </c>
      <c r="V1269" s="29" t="str">
        <f>TEXT(Table_1[[#This Row],[Order Date]], "DDD")</f>
        <v>Sat</v>
      </c>
      <c r="W1269" s="8">
        <v>42120</v>
      </c>
      <c r="X1269" s="7">
        <f>Table_1[[#This Row],[Ship Date]]-Table_1[[#This Row],[Order Date]]</f>
        <v>1</v>
      </c>
      <c r="Y1269" s="15">
        <v>1628.37</v>
      </c>
      <c r="Z1269" s="5">
        <v>18</v>
      </c>
      <c r="AA1269" s="15">
        <v>59.22</v>
      </c>
      <c r="AB1269" s="5">
        <v>88839</v>
      </c>
      <c r="AC1269" s="5">
        <f>IF(COUNTIF($AB$2:AB1269, AB1269) = 1, 1, 0)</f>
        <v>1</v>
      </c>
      <c r="AD1269" s="15">
        <f>'Formated Data'!$G1269-'Formated Data'!$E1269</f>
        <v>3.0900000000000003</v>
      </c>
      <c r="AE1269" s="5" t="str" cm="1">
        <f t="array" ref="AE1269">_xlfn.IFS('Formated Data'!$Q1269="Central","Chris",'Formated Data'!$Q1269="East","Erin",'Formated Data'!$Q1269="South","Sam",'Formated Data'!$Q1269="West","William")</f>
        <v>Sam</v>
      </c>
    </row>
    <row r="1270" spans="1:31" ht="15.75" customHeight="1" x14ac:dyDescent="0.45">
      <c r="A1270" s="5">
        <v>731</v>
      </c>
      <c r="B1270" s="5">
        <f>IF(COUNTIF($A$2:A1270, A1270) = 1, 1, 0)</f>
        <v>1</v>
      </c>
      <c r="C1270" s="5" t="s">
        <v>1445</v>
      </c>
      <c r="D1270" s="5" t="s">
        <v>56</v>
      </c>
      <c r="E1270" s="6">
        <v>0.09</v>
      </c>
      <c r="F1270" s="6" t="str">
        <f>IF(Table_1[[#This Row],[Discount]] &gt; 0, "After Discount", " No Discount")</f>
        <v>After Discount</v>
      </c>
      <c r="G1270" s="6">
        <v>101.41</v>
      </c>
      <c r="H1270" s="6">
        <v>35</v>
      </c>
      <c r="I1270" s="5" t="s">
        <v>9</v>
      </c>
      <c r="J1270" s="5" t="s">
        <v>8</v>
      </c>
      <c r="K1270" s="5" t="s">
        <v>24</v>
      </c>
      <c r="L1270" s="5" t="s">
        <v>23</v>
      </c>
      <c r="M1270" s="5" t="s">
        <v>42</v>
      </c>
      <c r="N1270" s="5" t="s">
        <v>1444</v>
      </c>
      <c r="O1270" s="6">
        <v>0.82</v>
      </c>
      <c r="P1270" s="5" t="s">
        <v>3</v>
      </c>
      <c r="Q1270" s="5" t="s">
        <v>2</v>
      </c>
      <c r="R1270" s="5" t="s">
        <v>240</v>
      </c>
      <c r="S1270" s="5" t="s">
        <v>637</v>
      </c>
      <c r="T1270" s="5">
        <v>1803</v>
      </c>
      <c r="U1270" s="8">
        <v>42120</v>
      </c>
      <c r="V1270" s="29" t="str">
        <f>TEXT(Table_1[[#This Row],[Order Date]], "DDD")</f>
        <v>Sun</v>
      </c>
      <c r="W1270" s="8">
        <v>42121</v>
      </c>
      <c r="X1270" s="7">
        <f>Table_1[[#This Row],[Ship Date]]-Table_1[[#This Row],[Order Date]]</f>
        <v>1</v>
      </c>
      <c r="Y1270" s="15">
        <v>-801.15480000000002</v>
      </c>
      <c r="Z1270" s="5">
        <v>12</v>
      </c>
      <c r="AA1270" s="15">
        <v>1178.32</v>
      </c>
      <c r="AB1270" s="5">
        <v>90362</v>
      </c>
      <c r="AC1270" s="5">
        <f>IF(COUNTIF($AB$2:AB1270, AB1270) = 1, 1, 0)</f>
        <v>1</v>
      </c>
      <c r="AD1270" s="15">
        <f>'Formated Data'!$G1270-'Formated Data'!$E1270</f>
        <v>101.32</v>
      </c>
      <c r="AE1270" s="5" t="str" cm="1">
        <f t="array" ref="AE1270">_xlfn.IFS('Formated Data'!$Q1270="Central","Chris",'Formated Data'!$Q1270="East","Erin",'Formated Data'!$Q1270="South","Sam",'Formated Data'!$Q1270="West","William")</f>
        <v>Erin</v>
      </c>
    </row>
    <row r="1271" spans="1:31" ht="15.75" customHeight="1" x14ac:dyDescent="0.45">
      <c r="A1271" s="5">
        <v>1893</v>
      </c>
      <c r="B1271" s="5">
        <f>IF(COUNTIF($A$2:A1271, A1271) = 1, 1, 0)</f>
        <v>1</v>
      </c>
      <c r="C1271" s="5" t="s">
        <v>1443</v>
      </c>
      <c r="D1271" s="5" t="s">
        <v>30</v>
      </c>
      <c r="E1271" s="6">
        <v>0.03</v>
      </c>
      <c r="F1271" s="6" t="str">
        <f>IF(Table_1[[#This Row],[Discount]] &gt; 0, "After Discount", " No Discount")</f>
        <v>After Discount</v>
      </c>
      <c r="G1271" s="6">
        <v>180.98</v>
      </c>
      <c r="H1271" s="6">
        <v>26.2</v>
      </c>
      <c r="I1271" s="5" t="s">
        <v>119</v>
      </c>
      <c r="J1271" s="5" t="s">
        <v>8</v>
      </c>
      <c r="K1271" s="5" t="s">
        <v>29</v>
      </c>
      <c r="L1271" s="5" t="s">
        <v>153</v>
      </c>
      <c r="M1271" s="5" t="s">
        <v>152</v>
      </c>
      <c r="N1271" s="5" t="s">
        <v>223</v>
      </c>
      <c r="O1271" s="6">
        <v>0.59</v>
      </c>
      <c r="P1271" s="5" t="s">
        <v>3</v>
      </c>
      <c r="Q1271" s="5" t="s">
        <v>70</v>
      </c>
      <c r="R1271" s="5" t="s">
        <v>168</v>
      </c>
      <c r="S1271" s="5" t="s">
        <v>1442</v>
      </c>
      <c r="T1271" s="5">
        <v>63119</v>
      </c>
      <c r="U1271" s="8">
        <v>42120</v>
      </c>
      <c r="V1271" s="29" t="str">
        <f>TEXT(Table_1[[#This Row],[Order Date]], "DDD")</f>
        <v>Sun</v>
      </c>
      <c r="W1271" s="8">
        <v>42124</v>
      </c>
      <c r="X1271" s="7">
        <f>Table_1[[#This Row],[Ship Date]]-Table_1[[#This Row],[Order Date]]</f>
        <v>4</v>
      </c>
      <c r="Y1271" s="15">
        <v>588.54</v>
      </c>
      <c r="Z1271" s="5">
        <v>5</v>
      </c>
      <c r="AA1271" s="15">
        <v>928.92</v>
      </c>
      <c r="AB1271" s="5">
        <v>91262</v>
      </c>
      <c r="AC1271" s="5">
        <f>IF(COUNTIF($AB$2:AB1271, AB1271) = 1, 1, 0)</f>
        <v>1</v>
      </c>
      <c r="AD1271" s="15">
        <f>'Formated Data'!$G1271-'Formated Data'!$E1271</f>
        <v>180.95</v>
      </c>
      <c r="AE1271" s="5" t="str" cm="1">
        <f t="array" ref="AE1271">_xlfn.IFS('Formated Data'!$Q1271="Central","Chris",'Formated Data'!$Q1271="East","Erin",'Formated Data'!$Q1271="South","Sam",'Formated Data'!$Q1271="West","William")</f>
        <v>Chris</v>
      </c>
    </row>
    <row r="1272" spans="1:31" ht="15.75" customHeight="1" x14ac:dyDescent="0.45">
      <c r="A1272" s="5">
        <v>2491</v>
      </c>
      <c r="B1272" s="5">
        <f>IF(COUNTIF($A$2:A1272, A1272) = 1, 1, 0)</f>
        <v>0</v>
      </c>
      <c r="C1272" s="5" t="s">
        <v>1436</v>
      </c>
      <c r="D1272" s="5" t="s">
        <v>30</v>
      </c>
      <c r="E1272" s="6">
        <v>0.06</v>
      </c>
      <c r="F1272" s="6" t="str">
        <f>IF(Table_1[[#This Row],[Discount]] &gt; 0, "After Discount", " No Discount")</f>
        <v>After Discount</v>
      </c>
      <c r="G1272" s="6">
        <v>4.28</v>
      </c>
      <c r="H1272" s="6">
        <v>0.94</v>
      </c>
      <c r="I1272" s="5" t="s">
        <v>9</v>
      </c>
      <c r="J1272" s="5" t="s">
        <v>8</v>
      </c>
      <c r="K1272" s="5" t="s">
        <v>24</v>
      </c>
      <c r="L1272" s="5" t="s">
        <v>79</v>
      </c>
      <c r="M1272" s="5" t="s">
        <v>37</v>
      </c>
      <c r="N1272" s="5" t="s">
        <v>1440</v>
      </c>
      <c r="O1272" s="6">
        <v>0.56000000000000005</v>
      </c>
      <c r="P1272" s="5" t="s">
        <v>3</v>
      </c>
      <c r="Q1272" s="5" t="s">
        <v>48</v>
      </c>
      <c r="R1272" s="5" t="s">
        <v>54</v>
      </c>
      <c r="S1272" s="5" t="s">
        <v>62</v>
      </c>
      <c r="T1272" s="5">
        <v>90045</v>
      </c>
      <c r="U1272" s="8">
        <v>42120</v>
      </c>
      <c r="V1272" s="29" t="str">
        <f>TEXT(Table_1[[#This Row],[Order Date]], "DDD")</f>
        <v>Sun</v>
      </c>
      <c r="W1272" s="8">
        <v>42122</v>
      </c>
      <c r="X1272" s="7">
        <f>Table_1[[#This Row],[Ship Date]]-Table_1[[#This Row],[Order Date]]</f>
        <v>2</v>
      </c>
      <c r="Y1272" s="15">
        <v>0.37</v>
      </c>
      <c r="Z1272" s="5">
        <v>9</v>
      </c>
      <c r="AA1272" s="15">
        <v>38.96</v>
      </c>
      <c r="AB1272" s="5">
        <v>11712</v>
      </c>
      <c r="AC1272" s="5">
        <f>IF(COUNTIF($AB$2:AB1272, AB1272) = 1, 1, 0)</f>
        <v>1</v>
      </c>
      <c r="AD1272" s="15">
        <f>'Formated Data'!$G1272-'Formated Data'!$E1272</f>
        <v>4.2200000000000006</v>
      </c>
      <c r="AE1272" s="5" t="str" cm="1">
        <f t="array" ref="AE1272">_xlfn.IFS('Formated Data'!$Q1272="Central","Chris",'Formated Data'!$Q1272="East","Erin",'Formated Data'!$Q1272="South","Sam",'Formated Data'!$Q1272="West","William")</f>
        <v>William</v>
      </c>
    </row>
    <row r="1273" spans="1:31" ht="15.75" customHeight="1" x14ac:dyDescent="0.45">
      <c r="A1273" s="5">
        <v>2495</v>
      </c>
      <c r="B1273" s="5">
        <f>IF(COUNTIF($A$2:A1273, A1273) = 1, 1, 0)</f>
        <v>1</v>
      </c>
      <c r="C1273" s="5" t="s">
        <v>1441</v>
      </c>
      <c r="D1273" s="5" t="s">
        <v>30</v>
      </c>
      <c r="E1273" s="6">
        <v>0.06</v>
      </c>
      <c r="F1273" s="6" t="str">
        <f>IF(Table_1[[#This Row],[Discount]] &gt; 0, "After Discount", " No Discount")</f>
        <v>After Discount</v>
      </c>
      <c r="G1273" s="6">
        <v>4.28</v>
      </c>
      <c r="H1273" s="6">
        <v>0.94</v>
      </c>
      <c r="I1273" s="5" t="s">
        <v>9</v>
      </c>
      <c r="J1273" s="5" t="s">
        <v>8</v>
      </c>
      <c r="K1273" s="5" t="s">
        <v>24</v>
      </c>
      <c r="L1273" s="5" t="s">
        <v>79</v>
      </c>
      <c r="M1273" s="5" t="s">
        <v>37</v>
      </c>
      <c r="N1273" s="5" t="s">
        <v>1440</v>
      </c>
      <c r="O1273" s="6">
        <v>0.56000000000000005</v>
      </c>
      <c r="P1273" s="5" t="s">
        <v>3</v>
      </c>
      <c r="Q1273" s="5" t="s">
        <v>48</v>
      </c>
      <c r="R1273" s="5" t="s">
        <v>1439</v>
      </c>
      <c r="S1273" s="5" t="s">
        <v>1438</v>
      </c>
      <c r="T1273" s="5">
        <v>82901</v>
      </c>
      <c r="U1273" s="8">
        <v>42120</v>
      </c>
      <c r="V1273" s="29" t="str">
        <f>TEXT(Table_1[[#This Row],[Order Date]], "DDD")</f>
        <v>Sun</v>
      </c>
      <c r="W1273" s="8">
        <v>42122</v>
      </c>
      <c r="X1273" s="7">
        <f>Table_1[[#This Row],[Ship Date]]-Table_1[[#This Row],[Order Date]]</f>
        <v>2</v>
      </c>
      <c r="Y1273" s="15">
        <v>0.37</v>
      </c>
      <c r="Z1273" s="5">
        <v>2</v>
      </c>
      <c r="AA1273" s="15">
        <v>8.66</v>
      </c>
      <c r="AB1273" s="5">
        <v>86885</v>
      </c>
      <c r="AC1273" s="5">
        <f>IF(COUNTIF($AB$2:AB1273, AB1273) = 1, 1, 0)</f>
        <v>1</v>
      </c>
      <c r="AD1273" s="15">
        <f>'Formated Data'!$G1273-'Formated Data'!$E1273</f>
        <v>4.2200000000000006</v>
      </c>
      <c r="AE1273" s="5" t="str" cm="1">
        <f t="array" ref="AE1273">_xlfn.IFS('Formated Data'!$Q1273="Central","Chris",'Formated Data'!$Q1273="East","Erin",'Formated Data'!$Q1273="South","Sam",'Formated Data'!$Q1273="West","William")</f>
        <v>William</v>
      </c>
    </row>
    <row r="1274" spans="1:31" ht="15.75" customHeight="1" x14ac:dyDescent="0.45">
      <c r="A1274" s="5">
        <v>2489</v>
      </c>
      <c r="B1274" s="5">
        <f>IF(COUNTIF($A$2:A1274, A1274) = 1, 1, 0)</f>
        <v>0</v>
      </c>
      <c r="C1274" s="5" t="s">
        <v>1437</v>
      </c>
      <c r="D1274" s="5" t="s">
        <v>72</v>
      </c>
      <c r="E1274" s="6">
        <v>0.04</v>
      </c>
      <c r="F1274" s="6" t="str">
        <f>IF(Table_1[[#This Row],[Discount]] &gt; 0, "After Discount", " No Discount")</f>
        <v>After Discount</v>
      </c>
      <c r="G1274" s="6">
        <v>419.19</v>
      </c>
      <c r="H1274" s="6">
        <v>19.989999999999998</v>
      </c>
      <c r="I1274" s="5" t="s">
        <v>9</v>
      </c>
      <c r="J1274" s="5" t="s">
        <v>16</v>
      </c>
      <c r="K1274" s="5" t="s">
        <v>24</v>
      </c>
      <c r="L1274" s="5" t="s">
        <v>23</v>
      </c>
      <c r="M1274" s="5" t="s">
        <v>5</v>
      </c>
      <c r="N1274" s="5" t="s">
        <v>1435</v>
      </c>
      <c r="O1274" s="6">
        <v>0.57999999999999996</v>
      </c>
      <c r="P1274" s="5" t="s">
        <v>3</v>
      </c>
      <c r="Q1274" s="5" t="s">
        <v>48</v>
      </c>
      <c r="R1274" s="5" t="s">
        <v>54</v>
      </c>
      <c r="S1274" s="5" t="s">
        <v>1133</v>
      </c>
      <c r="T1274" s="5">
        <v>94521</v>
      </c>
      <c r="U1274" s="8">
        <v>42120</v>
      </c>
      <c r="V1274" s="29" t="str">
        <f>TEXT(Table_1[[#This Row],[Order Date]], "DDD")</f>
        <v>Sun</v>
      </c>
      <c r="W1274" s="8">
        <v>42121</v>
      </c>
      <c r="X1274" s="7">
        <f>Table_1[[#This Row],[Ship Date]]-Table_1[[#This Row],[Order Date]]</f>
        <v>1</v>
      </c>
      <c r="Y1274" s="15">
        <v>1388.3559</v>
      </c>
      <c r="Z1274" s="5">
        <v>5</v>
      </c>
      <c r="AA1274" s="15">
        <v>2012.11</v>
      </c>
      <c r="AB1274" s="5">
        <v>86885</v>
      </c>
      <c r="AC1274" s="5">
        <f>IF(COUNTIF($AB$2:AB1274, AB1274) = 1, 1, 0)</f>
        <v>0</v>
      </c>
      <c r="AD1274" s="15">
        <f>'Formated Data'!$G1274-'Formated Data'!$E1274</f>
        <v>419.15</v>
      </c>
      <c r="AE1274" s="5" t="str" cm="1">
        <f t="array" ref="AE1274">_xlfn.IFS('Formated Data'!$Q1274="Central","Chris",'Formated Data'!$Q1274="East","Erin",'Formated Data'!$Q1274="South","Sam",'Formated Data'!$Q1274="West","William")</f>
        <v>William</v>
      </c>
    </row>
    <row r="1275" spans="1:31" ht="15.75" customHeight="1" x14ac:dyDescent="0.45">
      <c r="A1275" s="5">
        <v>2491</v>
      </c>
      <c r="B1275" s="5">
        <f>IF(COUNTIF($A$2:A1275, A1275) = 1, 1, 0)</f>
        <v>0</v>
      </c>
      <c r="C1275" s="5" t="s">
        <v>1436</v>
      </c>
      <c r="D1275" s="5" t="s">
        <v>72</v>
      </c>
      <c r="E1275" s="6">
        <v>0.04</v>
      </c>
      <c r="F1275" s="6" t="str">
        <f>IF(Table_1[[#This Row],[Discount]] &gt; 0, "After Discount", " No Discount")</f>
        <v>After Discount</v>
      </c>
      <c r="G1275" s="6">
        <v>419.19</v>
      </c>
      <c r="H1275" s="6">
        <v>19.989999999999998</v>
      </c>
      <c r="I1275" s="5" t="s">
        <v>9</v>
      </c>
      <c r="J1275" s="5" t="s">
        <v>16</v>
      </c>
      <c r="K1275" s="5" t="s">
        <v>24</v>
      </c>
      <c r="L1275" s="5" t="s">
        <v>23</v>
      </c>
      <c r="M1275" s="5" t="s">
        <v>5</v>
      </c>
      <c r="N1275" s="5" t="s">
        <v>1435</v>
      </c>
      <c r="O1275" s="6">
        <v>0.57999999999999996</v>
      </c>
      <c r="P1275" s="5" t="s">
        <v>3</v>
      </c>
      <c r="Q1275" s="5" t="s">
        <v>48</v>
      </c>
      <c r="R1275" s="5" t="s">
        <v>54</v>
      </c>
      <c r="S1275" s="5" t="s">
        <v>62</v>
      </c>
      <c r="T1275" s="5">
        <v>90045</v>
      </c>
      <c r="U1275" s="8">
        <v>42120</v>
      </c>
      <c r="V1275" s="29" t="str">
        <f>TEXT(Table_1[[#This Row],[Order Date]], "DDD")</f>
        <v>Sun</v>
      </c>
      <c r="W1275" s="8">
        <v>42121</v>
      </c>
      <c r="X1275" s="7">
        <f>Table_1[[#This Row],[Ship Date]]-Table_1[[#This Row],[Order Date]]</f>
        <v>1</v>
      </c>
      <c r="Y1275" s="15">
        <v>1947.67</v>
      </c>
      <c r="Z1275" s="5">
        <v>20</v>
      </c>
      <c r="AA1275" s="15">
        <v>8048.45</v>
      </c>
      <c r="AB1275" s="5">
        <v>23042</v>
      </c>
      <c r="AC1275" s="5">
        <f>IF(COUNTIF($AB$2:AB1275, AB1275) = 1, 1, 0)</f>
        <v>1</v>
      </c>
      <c r="AD1275" s="15">
        <f>'Formated Data'!$G1275-'Formated Data'!$E1275</f>
        <v>419.15</v>
      </c>
      <c r="AE1275" s="5" t="str" cm="1">
        <f t="array" ref="AE1275">_xlfn.IFS('Formated Data'!$Q1275="Central","Chris",'Formated Data'!$Q1275="East","Erin",'Formated Data'!$Q1275="South","Sam",'Formated Data'!$Q1275="West","William")</f>
        <v>William</v>
      </c>
    </row>
    <row r="1276" spans="1:31" ht="15.75" customHeight="1" x14ac:dyDescent="0.45">
      <c r="A1276" s="5">
        <v>2380</v>
      </c>
      <c r="B1276" s="5">
        <f>IF(COUNTIF($A$2:A1276, A1276) = 1, 1, 0)</f>
        <v>1</v>
      </c>
      <c r="C1276" s="5" t="s">
        <v>1248</v>
      </c>
      <c r="D1276" s="5" t="s">
        <v>10</v>
      </c>
      <c r="E1276" s="6">
        <v>7.0000000000000007E-2</v>
      </c>
      <c r="F1276" s="6" t="str">
        <f>IF(Table_1[[#This Row],[Discount]] &gt; 0, "After Discount", " No Discount")</f>
        <v>After Discount</v>
      </c>
      <c r="G1276" s="6">
        <v>3.38</v>
      </c>
      <c r="H1276" s="6">
        <v>0.85</v>
      </c>
      <c r="I1276" s="5" t="s">
        <v>9</v>
      </c>
      <c r="J1276" s="5" t="s">
        <v>51</v>
      </c>
      <c r="K1276" s="5" t="s">
        <v>24</v>
      </c>
      <c r="L1276" s="5" t="s">
        <v>79</v>
      </c>
      <c r="M1276" s="5" t="s">
        <v>37</v>
      </c>
      <c r="N1276" s="5" t="s">
        <v>1434</v>
      </c>
      <c r="O1276" s="6">
        <v>0.48</v>
      </c>
      <c r="P1276" s="5" t="s">
        <v>3</v>
      </c>
      <c r="Q1276" s="5" t="s">
        <v>70</v>
      </c>
      <c r="R1276" s="5" t="s">
        <v>160</v>
      </c>
      <c r="S1276" s="5" t="s">
        <v>1247</v>
      </c>
      <c r="T1276" s="5">
        <v>49505</v>
      </c>
      <c r="U1276" s="8">
        <v>42120</v>
      </c>
      <c r="V1276" s="29" t="str">
        <f>TEXT(Table_1[[#This Row],[Order Date]], "DDD")</f>
        <v>Sun</v>
      </c>
      <c r="W1276" s="8">
        <v>42122</v>
      </c>
      <c r="X1276" s="7">
        <f>Table_1[[#This Row],[Ship Date]]-Table_1[[#This Row],[Order Date]]</f>
        <v>2</v>
      </c>
      <c r="Y1276" s="15">
        <v>19.04</v>
      </c>
      <c r="Z1276" s="5">
        <v>9</v>
      </c>
      <c r="AA1276" s="15">
        <v>29.08</v>
      </c>
      <c r="AB1276" s="5">
        <v>86654</v>
      </c>
      <c r="AC1276" s="5">
        <f>IF(COUNTIF($AB$2:AB1276, AB1276) = 1, 1, 0)</f>
        <v>1</v>
      </c>
      <c r="AD1276" s="15">
        <f>'Formated Data'!$G1276-'Formated Data'!$E1276</f>
        <v>3.31</v>
      </c>
      <c r="AE1276" s="5" t="str" cm="1">
        <f t="array" ref="AE1276">_xlfn.IFS('Formated Data'!$Q1276="Central","Chris",'Formated Data'!$Q1276="East","Erin",'Formated Data'!$Q1276="South","Sam",'Formated Data'!$Q1276="West","William")</f>
        <v>Chris</v>
      </c>
    </row>
    <row r="1277" spans="1:31" ht="15.75" customHeight="1" x14ac:dyDescent="0.45">
      <c r="A1277" s="5">
        <v>2382</v>
      </c>
      <c r="B1277" s="5">
        <f>IF(COUNTIF($A$2:A1277, A1277) = 1, 1, 0)</f>
        <v>1</v>
      </c>
      <c r="C1277" s="5" t="s">
        <v>1246</v>
      </c>
      <c r="D1277" s="5" t="s">
        <v>10</v>
      </c>
      <c r="E1277" s="6">
        <v>7.0000000000000007E-2</v>
      </c>
      <c r="F1277" s="6" t="str">
        <f>IF(Table_1[[#This Row],[Discount]] &gt; 0, "After Discount", " No Discount")</f>
        <v>After Discount</v>
      </c>
      <c r="G1277" s="6">
        <v>3.38</v>
      </c>
      <c r="H1277" s="6">
        <v>0.85</v>
      </c>
      <c r="I1277" s="5" t="s">
        <v>9</v>
      </c>
      <c r="J1277" s="5" t="s">
        <v>51</v>
      </c>
      <c r="K1277" s="5" t="s">
        <v>24</v>
      </c>
      <c r="L1277" s="5" t="s">
        <v>79</v>
      </c>
      <c r="M1277" s="5" t="s">
        <v>37</v>
      </c>
      <c r="N1277" s="5" t="s">
        <v>1434</v>
      </c>
      <c r="O1277" s="6">
        <v>0.48</v>
      </c>
      <c r="P1277" s="5" t="s">
        <v>3</v>
      </c>
      <c r="Q1277" s="5" t="s">
        <v>2</v>
      </c>
      <c r="R1277" s="5" t="s">
        <v>1</v>
      </c>
      <c r="S1277" s="5" t="s">
        <v>302</v>
      </c>
      <c r="T1277" s="5">
        <v>10024</v>
      </c>
      <c r="U1277" s="8">
        <v>42120</v>
      </c>
      <c r="V1277" s="29" t="str">
        <f>TEXT(Table_1[[#This Row],[Order Date]], "DDD")</f>
        <v>Sun</v>
      </c>
      <c r="W1277" s="8">
        <v>42122</v>
      </c>
      <c r="X1277" s="7">
        <f>Table_1[[#This Row],[Ship Date]]-Table_1[[#This Row],[Order Date]]</f>
        <v>2</v>
      </c>
      <c r="Y1277" s="15">
        <v>19.04</v>
      </c>
      <c r="Z1277" s="5">
        <v>34</v>
      </c>
      <c r="AA1277" s="15">
        <v>109.86</v>
      </c>
      <c r="AB1277" s="5">
        <v>13606</v>
      </c>
      <c r="AC1277" s="5">
        <f>IF(COUNTIF($AB$2:AB1277, AB1277) = 1, 1, 0)</f>
        <v>1</v>
      </c>
      <c r="AD1277" s="15">
        <f>'Formated Data'!$G1277-'Formated Data'!$E1277</f>
        <v>3.31</v>
      </c>
      <c r="AE1277" s="5" t="str" cm="1">
        <f t="array" ref="AE1277">_xlfn.IFS('Formated Data'!$Q1277="Central","Chris",'Formated Data'!$Q1277="East","Erin",'Formated Data'!$Q1277="South","Sam",'Formated Data'!$Q1277="West","William")</f>
        <v>Erin</v>
      </c>
    </row>
    <row r="1278" spans="1:31" ht="15.75" customHeight="1" x14ac:dyDescent="0.45">
      <c r="A1278" s="5">
        <v>2468</v>
      </c>
      <c r="B1278" s="5">
        <f>IF(COUNTIF($A$2:A1278, A1278) = 1, 1, 0)</f>
        <v>0</v>
      </c>
      <c r="C1278" s="5" t="s">
        <v>1433</v>
      </c>
      <c r="D1278" s="5" t="s">
        <v>123</v>
      </c>
      <c r="E1278" s="6">
        <v>0.09</v>
      </c>
      <c r="F1278" s="6" t="str">
        <f>IF(Table_1[[#This Row],[Discount]] &gt; 0, "After Discount", " No Discount")</f>
        <v>After Discount</v>
      </c>
      <c r="G1278" s="6">
        <v>58.1</v>
      </c>
      <c r="H1278" s="6">
        <v>1.49</v>
      </c>
      <c r="I1278" s="5" t="s">
        <v>17</v>
      </c>
      <c r="J1278" s="5" t="s">
        <v>16</v>
      </c>
      <c r="K1278" s="5" t="s">
        <v>24</v>
      </c>
      <c r="L1278" s="5" t="s">
        <v>106</v>
      </c>
      <c r="M1278" s="5" t="s">
        <v>5</v>
      </c>
      <c r="N1278" s="5" t="s">
        <v>1432</v>
      </c>
      <c r="O1278" s="6">
        <v>0.38</v>
      </c>
      <c r="P1278" s="5" t="s">
        <v>3</v>
      </c>
      <c r="Q1278" s="5" t="s">
        <v>21</v>
      </c>
      <c r="R1278" s="5" t="s">
        <v>33</v>
      </c>
      <c r="S1278" s="5" t="s">
        <v>1431</v>
      </c>
      <c r="T1278" s="5">
        <v>28144</v>
      </c>
      <c r="U1278" s="8">
        <v>42121</v>
      </c>
      <c r="V1278" s="29" t="str">
        <f>TEXT(Table_1[[#This Row],[Order Date]], "DDD")</f>
        <v>Mon</v>
      </c>
      <c r="W1278" s="8">
        <v>42123</v>
      </c>
      <c r="X1278" s="7">
        <f>Table_1[[#This Row],[Ship Date]]-Table_1[[#This Row],[Order Date]]</f>
        <v>2</v>
      </c>
      <c r="Y1278" s="15">
        <v>765.75</v>
      </c>
      <c r="Z1278" s="5">
        <v>3</v>
      </c>
      <c r="AA1278" s="15">
        <v>169.46</v>
      </c>
      <c r="AB1278" s="5">
        <v>88135</v>
      </c>
      <c r="AC1278" s="5">
        <f>IF(COUNTIF($AB$2:AB1278, AB1278) = 1, 1, 0)</f>
        <v>1</v>
      </c>
      <c r="AD1278" s="15">
        <f>'Formated Data'!$G1278-'Formated Data'!$E1278</f>
        <v>58.01</v>
      </c>
      <c r="AE1278" s="5" t="str" cm="1">
        <f t="array" ref="AE1278">_xlfn.IFS('Formated Data'!$Q1278="Central","Chris",'Formated Data'!$Q1278="East","Erin",'Formated Data'!$Q1278="South","Sam",'Formated Data'!$Q1278="West","William")</f>
        <v>Sam</v>
      </c>
    </row>
    <row r="1279" spans="1:31" ht="15.75" customHeight="1" x14ac:dyDescent="0.45">
      <c r="A1279" s="5">
        <v>983</v>
      </c>
      <c r="B1279" s="5">
        <f>IF(COUNTIF($A$2:A1279, A1279) = 1, 1, 0)</f>
        <v>1</v>
      </c>
      <c r="C1279" s="5" t="s">
        <v>1430</v>
      </c>
      <c r="D1279" s="5" t="s">
        <v>30</v>
      </c>
      <c r="E1279" s="6">
        <v>0.09</v>
      </c>
      <c r="F1279" s="6" t="str">
        <f>IF(Table_1[[#This Row],[Discount]] &gt; 0, "After Discount", " No Discount")</f>
        <v>After Discount</v>
      </c>
      <c r="G1279" s="6">
        <v>300.97000000000003</v>
      </c>
      <c r="H1279" s="6">
        <v>7.18</v>
      </c>
      <c r="I1279" s="5" t="s">
        <v>9</v>
      </c>
      <c r="J1279" s="5" t="s">
        <v>39</v>
      </c>
      <c r="K1279" s="5" t="s">
        <v>7</v>
      </c>
      <c r="L1279" s="5" t="s">
        <v>15</v>
      </c>
      <c r="M1279" s="5" t="s">
        <v>5</v>
      </c>
      <c r="N1279" s="5" t="s">
        <v>1211</v>
      </c>
      <c r="O1279" s="6">
        <v>0.48</v>
      </c>
      <c r="P1279" s="5" t="s">
        <v>3</v>
      </c>
      <c r="Q1279" s="5" t="s">
        <v>21</v>
      </c>
      <c r="R1279" s="5" t="s">
        <v>206</v>
      </c>
      <c r="S1279" s="5" t="s">
        <v>1429</v>
      </c>
      <c r="T1279" s="5">
        <v>72143</v>
      </c>
      <c r="U1279" s="8">
        <v>42121</v>
      </c>
      <c r="V1279" s="29" t="str">
        <f>TEXT(Table_1[[#This Row],[Order Date]], "DDD")</f>
        <v>Mon</v>
      </c>
      <c r="W1279" s="8">
        <v>42121</v>
      </c>
      <c r="X1279" s="7">
        <f>Table_1[[#This Row],[Ship Date]]-Table_1[[#This Row],[Order Date]]</f>
        <v>0</v>
      </c>
      <c r="Y1279" s="15">
        <v>17.771999999999998</v>
      </c>
      <c r="Z1279" s="5">
        <v>10</v>
      </c>
      <c r="AA1279" s="15">
        <v>2848.38</v>
      </c>
      <c r="AB1279" s="5">
        <v>90201</v>
      </c>
      <c r="AC1279" s="5">
        <f>IF(COUNTIF($AB$2:AB1279, AB1279) = 1, 1, 0)</f>
        <v>1</v>
      </c>
      <c r="AD1279" s="15">
        <f>'Formated Data'!$G1279-'Formated Data'!$E1279</f>
        <v>300.88000000000005</v>
      </c>
      <c r="AE1279" s="5" t="str" cm="1">
        <f t="array" ref="AE1279">_xlfn.IFS('Formated Data'!$Q1279="Central","Chris",'Formated Data'!$Q1279="East","Erin",'Formated Data'!$Q1279="South","Sam",'Formated Data'!$Q1279="West","William")</f>
        <v>Sam</v>
      </c>
    </row>
    <row r="1280" spans="1:31" ht="15.75" customHeight="1" x14ac:dyDescent="0.45">
      <c r="A1280" s="5">
        <v>202</v>
      </c>
      <c r="B1280" s="5">
        <f>IF(COUNTIF($A$2:A1280, A1280) = 1, 1, 0)</f>
        <v>0</v>
      </c>
      <c r="C1280" s="5" t="s">
        <v>1428</v>
      </c>
      <c r="D1280" s="5" t="s">
        <v>10</v>
      </c>
      <c r="E1280" s="6">
        <v>0.09</v>
      </c>
      <c r="F1280" s="6" t="str">
        <f>IF(Table_1[[#This Row],[Discount]] &gt; 0, "After Discount", " No Discount")</f>
        <v>After Discount</v>
      </c>
      <c r="G1280" s="6">
        <v>12.28</v>
      </c>
      <c r="H1280" s="6">
        <v>4.8600000000000003</v>
      </c>
      <c r="I1280" s="5" t="s">
        <v>9</v>
      </c>
      <c r="J1280" s="5" t="s">
        <v>39</v>
      </c>
      <c r="K1280" s="5" t="s">
        <v>24</v>
      </c>
      <c r="L1280" s="5" t="s">
        <v>38</v>
      </c>
      <c r="M1280" s="5" t="s">
        <v>5</v>
      </c>
      <c r="N1280" s="5" t="s">
        <v>1036</v>
      </c>
      <c r="O1280" s="6">
        <v>0.38</v>
      </c>
      <c r="P1280" s="5" t="s">
        <v>3</v>
      </c>
      <c r="Q1280" s="5" t="s">
        <v>70</v>
      </c>
      <c r="R1280" s="5" t="s">
        <v>273</v>
      </c>
      <c r="S1280" s="5" t="s">
        <v>1427</v>
      </c>
      <c r="T1280" s="5">
        <v>74006</v>
      </c>
      <c r="U1280" s="8">
        <v>42121</v>
      </c>
      <c r="V1280" s="29" t="str">
        <f>TEXT(Table_1[[#This Row],[Order Date]], "DDD")</f>
        <v>Mon</v>
      </c>
      <c r="W1280" s="8">
        <v>42122</v>
      </c>
      <c r="X1280" s="7">
        <f>Table_1[[#This Row],[Ship Date]]-Table_1[[#This Row],[Order Date]]</f>
        <v>1</v>
      </c>
      <c r="Y1280" s="15">
        <v>1.73</v>
      </c>
      <c r="Z1280" s="5">
        <v>3</v>
      </c>
      <c r="AA1280" s="15">
        <v>34.65</v>
      </c>
      <c r="AB1280" s="5">
        <v>88971</v>
      </c>
      <c r="AC1280" s="5">
        <f>IF(COUNTIF($AB$2:AB1280, AB1280) = 1, 1, 0)</f>
        <v>1</v>
      </c>
      <c r="AD1280" s="15">
        <f>'Formated Data'!$G1280-'Formated Data'!$E1280</f>
        <v>12.19</v>
      </c>
      <c r="AE1280" s="5" t="str" cm="1">
        <f t="array" ref="AE1280">_xlfn.IFS('Formated Data'!$Q1280="Central","Chris",'Formated Data'!$Q1280="East","Erin",'Formated Data'!$Q1280="South","Sam",'Formated Data'!$Q1280="West","William")</f>
        <v>Chris</v>
      </c>
    </row>
    <row r="1281" spans="1:31" ht="15.75" customHeight="1" x14ac:dyDescent="0.45">
      <c r="A1281" s="5">
        <v>762</v>
      </c>
      <c r="B1281" s="5">
        <f>IF(COUNTIF($A$2:A1281, A1281) = 1, 1, 0)</f>
        <v>1</v>
      </c>
      <c r="C1281" s="5" t="s">
        <v>1426</v>
      </c>
      <c r="D1281" s="5" t="s">
        <v>10</v>
      </c>
      <c r="E1281" s="6">
        <v>0</v>
      </c>
      <c r="F1281" s="6" t="str">
        <f>IF(Table_1[[#This Row],[Discount]] &gt; 0, "After Discount", " No Discount")</f>
        <v xml:space="preserve"> No Discount</v>
      </c>
      <c r="G1281" s="6">
        <v>125.99</v>
      </c>
      <c r="H1281" s="6">
        <v>8.99</v>
      </c>
      <c r="I1281" s="5" t="s">
        <v>9</v>
      </c>
      <c r="J1281" s="5" t="s">
        <v>51</v>
      </c>
      <c r="K1281" s="5" t="s">
        <v>7</v>
      </c>
      <c r="L1281" s="5" t="s">
        <v>6</v>
      </c>
      <c r="M1281" s="5" t="s">
        <v>5</v>
      </c>
      <c r="N1281" s="5" t="s">
        <v>1425</v>
      </c>
      <c r="O1281" s="6">
        <v>0.56999999999999995</v>
      </c>
      <c r="P1281" s="5" t="s">
        <v>3</v>
      </c>
      <c r="Q1281" s="5" t="s">
        <v>48</v>
      </c>
      <c r="R1281" s="5" t="s">
        <v>103</v>
      </c>
      <c r="S1281" s="5" t="s">
        <v>1424</v>
      </c>
      <c r="T1281" s="5">
        <v>98661</v>
      </c>
      <c r="U1281" s="8">
        <v>42121</v>
      </c>
      <c r="V1281" s="29" t="str">
        <f>TEXT(Table_1[[#This Row],[Order Date]], "DDD")</f>
        <v>Mon</v>
      </c>
      <c r="W1281" s="8">
        <v>42123</v>
      </c>
      <c r="X1281" s="7">
        <f>Table_1[[#This Row],[Ship Date]]-Table_1[[#This Row],[Order Date]]</f>
        <v>2</v>
      </c>
      <c r="Y1281" s="15">
        <v>613.89576</v>
      </c>
      <c r="Z1281" s="5">
        <v>12</v>
      </c>
      <c r="AA1281" s="15">
        <v>1362.2</v>
      </c>
      <c r="AB1281" s="5">
        <v>87525</v>
      </c>
      <c r="AC1281" s="5">
        <f>IF(COUNTIF($AB$2:AB1281, AB1281) = 1, 1, 0)</f>
        <v>1</v>
      </c>
      <c r="AD1281" s="15">
        <f>'Formated Data'!$G1281-'Formated Data'!$E1281</f>
        <v>125.99</v>
      </c>
      <c r="AE1281" s="5" t="str" cm="1">
        <f t="array" ref="AE1281">_xlfn.IFS('Formated Data'!$Q1281="Central","Chris",'Formated Data'!$Q1281="East","Erin",'Formated Data'!$Q1281="South","Sam",'Formated Data'!$Q1281="West","William")</f>
        <v>William</v>
      </c>
    </row>
    <row r="1282" spans="1:31" ht="15.75" customHeight="1" x14ac:dyDescent="0.45">
      <c r="A1282" s="5">
        <v>3320</v>
      </c>
      <c r="B1282" s="5">
        <f>IF(COUNTIF($A$2:A1282, A1282) = 1, 1, 0)</f>
        <v>1</v>
      </c>
      <c r="C1282" s="5" t="s">
        <v>1422</v>
      </c>
      <c r="D1282" s="5" t="s">
        <v>10</v>
      </c>
      <c r="E1282" s="6">
        <v>0.08</v>
      </c>
      <c r="F1282" s="6" t="str">
        <f>IF(Table_1[[#This Row],[Discount]] &gt; 0, "After Discount", " No Discount")</f>
        <v>After Discount</v>
      </c>
      <c r="G1282" s="6">
        <v>3.28</v>
      </c>
      <c r="H1282" s="6">
        <v>3.97</v>
      </c>
      <c r="I1282" s="5" t="s">
        <v>9</v>
      </c>
      <c r="J1282" s="5" t="s">
        <v>51</v>
      </c>
      <c r="K1282" s="5" t="s">
        <v>24</v>
      </c>
      <c r="L1282" s="5" t="s">
        <v>79</v>
      </c>
      <c r="M1282" s="5" t="s">
        <v>37</v>
      </c>
      <c r="N1282" s="5" t="s">
        <v>1423</v>
      </c>
      <c r="O1282" s="6">
        <v>0.56000000000000005</v>
      </c>
      <c r="P1282" s="5" t="s">
        <v>3</v>
      </c>
      <c r="Q1282" s="5" t="s">
        <v>21</v>
      </c>
      <c r="R1282" s="5" t="s">
        <v>91</v>
      </c>
      <c r="S1282" s="5" t="s">
        <v>1420</v>
      </c>
      <c r="T1282" s="5">
        <v>38301</v>
      </c>
      <c r="U1282" s="8">
        <v>42121</v>
      </c>
      <c r="V1282" s="29" t="str">
        <f>TEXT(Table_1[[#This Row],[Order Date]], "DDD")</f>
        <v>Mon</v>
      </c>
      <c r="W1282" s="8">
        <v>42122</v>
      </c>
      <c r="X1282" s="7">
        <f>Table_1[[#This Row],[Ship Date]]-Table_1[[#This Row],[Order Date]]</f>
        <v>1</v>
      </c>
      <c r="Y1282" s="15">
        <v>0.42659999999999998</v>
      </c>
      <c r="Z1282" s="5">
        <v>18</v>
      </c>
      <c r="AA1282" s="15">
        <v>57.24</v>
      </c>
      <c r="AB1282" s="5">
        <v>90103</v>
      </c>
      <c r="AC1282" s="5">
        <f>IF(COUNTIF($AB$2:AB1282, AB1282) = 1, 1, 0)</f>
        <v>1</v>
      </c>
      <c r="AD1282" s="15">
        <f>'Formated Data'!$G1282-'Formated Data'!$E1282</f>
        <v>3.1999999999999997</v>
      </c>
      <c r="AE1282" s="5" t="str" cm="1">
        <f t="array" ref="AE1282">_xlfn.IFS('Formated Data'!$Q1282="Central","Chris",'Formated Data'!$Q1282="East","Erin",'Formated Data'!$Q1282="South","Sam",'Formated Data'!$Q1282="West","William")</f>
        <v>Sam</v>
      </c>
    </row>
    <row r="1283" spans="1:31" ht="15.75" customHeight="1" x14ac:dyDescent="0.45">
      <c r="A1283" s="5">
        <v>3320</v>
      </c>
      <c r="B1283" s="5">
        <f>IF(COUNTIF($A$2:A1283, A1283) = 1, 1, 0)</f>
        <v>0</v>
      </c>
      <c r="C1283" s="5" t="s">
        <v>1422</v>
      </c>
      <c r="D1283" s="5" t="s">
        <v>10</v>
      </c>
      <c r="E1283" s="6">
        <v>0.09</v>
      </c>
      <c r="F1283" s="6" t="str">
        <f>IF(Table_1[[#This Row],[Discount]] &gt; 0, "After Discount", " No Discount")</f>
        <v>After Discount</v>
      </c>
      <c r="G1283" s="6">
        <v>40.97</v>
      </c>
      <c r="H1283" s="6">
        <v>8.99</v>
      </c>
      <c r="I1283" s="5" t="s">
        <v>17</v>
      </c>
      <c r="J1283" s="5" t="s">
        <v>51</v>
      </c>
      <c r="K1283" s="5" t="s">
        <v>24</v>
      </c>
      <c r="L1283" s="5" t="s">
        <v>79</v>
      </c>
      <c r="M1283" s="5" t="s">
        <v>50</v>
      </c>
      <c r="N1283" s="5" t="s">
        <v>1421</v>
      </c>
      <c r="O1283" s="6">
        <v>0.59</v>
      </c>
      <c r="P1283" s="5" t="s">
        <v>3</v>
      </c>
      <c r="Q1283" s="5" t="s">
        <v>21</v>
      </c>
      <c r="R1283" s="5" t="s">
        <v>91</v>
      </c>
      <c r="S1283" s="5" t="s">
        <v>1420</v>
      </c>
      <c r="T1283" s="5">
        <v>38301</v>
      </c>
      <c r="U1283" s="8">
        <v>42121</v>
      </c>
      <c r="V1283" s="29" t="str">
        <f>TEXT(Table_1[[#This Row],[Order Date]], "DDD")</f>
        <v>Mon</v>
      </c>
      <c r="W1283" s="8">
        <v>42123</v>
      </c>
      <c r="X1283" s="7">
        <f>Table_1[[#This Row],[Ship Date]]-Table_1[[#This Row],[Order Date]]</f>
        <v>2</v>
      </c>
      <c r="Y1283" s="15">
        <v>66.215999999999994</v>
      </c>
      <c r="Z1283" s="5">
        <v>22</v>
      </c>
      <c r="AA1283" s="15">
        <v>824.7</v>
      </c>
      <c r="AB1283" s="5">
        <v>90103</v>
      </c>
      <c r="AC1283" s="5">
        <f>IF(COUNTIF($AB$2:AB1283, AB1283) = 1, 1, 0)</f>
        <v>0</v>
      </c>
      <c r="AD1283" s="15">
        <f>'Formated Data'!$G1283-'Formated Data'!$E1283</f>
        <v>40.879999999999995</v>
      </c>
      <c r="AE1283" s="5" t="str" cm="1">
        <f t="array" ref="AE1283">_xlfn.IFS('Formated Data'!$Q1283="Central","Chris",'Formated Data'!$Q1283="East","Erin",'Formated Data'!$Q1283="South","Sam",'Formated Data'!$Q1283="West","William")</f>
        <v>Sam</v>
      </c>
    </row>
    <row r="1284" spans="1:31" ht="15.75" customHeight="1" x14ac:dyDescent="0.45">
      <c r="A1284" s="5">
        <v>1439</v>
      </c>
      <c r="B1284" s="5">
        <f>IF(COUNTIF($A$2:A1284, A1284) = 1, 1, 0)</f>
        <v>1</v>
      </c>
      <c r="C1284" s="5" t="s">
        <v>1419</v>
      </c>
      <c r="D1284" s="5" t="s">
        <v>123</v>
      </c>
      <c r="E1284" s="6">
        <v>0.05</v>
      </c>
      <c r="F1284" s="6" t="str">
        <f>IF(Table_1[[#This Row],[Discount]] &gt; 0, "After Discount", " No Discount")</f>
        <v>After Discount</v>
      </c>
      <c r="G1284" s="6">
        <v>6.48</v>
      </c>
      <c r="H1284" s="6">
        <v>6.22</v>
      </c>
      <c r="I1284" s="5" t="s">
        <v>9</v>
      </c>
      <c r="J1284" s="5" t="s">
        <v>39</v>
      </c>
      <c r="K1284" s="5" t="s">
        <v>24</v>
      </c>
      <c r="L1284" s="5" t="s">
        <v>38</v>
      </c>
      <c r="M1284" s="5" t="s">
        <v>5</v>
      </c>
      <c r="N1284" s="5" t="s">
        <v>1418</v>
      </c>
      <c r="O1284" s="6">
        <v>0.37</v>
      </c>
      <c r="P1284" s="5" t="s">
        <v>3</v>
      </c>
      <c r="Q1284" s="5" t="s">
        <v>2</v>
      </c>
      <c r="R1284" s="5" t="s">
        <v>13</v>
      </c>
      <c r="S1284" s="5" t="s">
        <v>1417</v>
      </c>
      <c r="T1284" s="5">
        <v>44117</v>
      </c>
      <c r="U1284" s="8">
        <v>42122</v>
      </c>
      <c r="V1284" s="29" t="str">
        <f>TEXT(Table_1[[#This Row],[Order Date]], "DDD")</f>
        <v>Tue</v>
      </c>
      <c r="W1284" s="8">
        <v>42123</v>
      </c>
      <c r="X1284" s="7">
        <f>Table_1[[#This Row],[Ship Date]]-Table_1[[#This Row],[Order Date]]</f>
        <v>1</v>
      </c>
      <c r="Y1284" s="15">
        <v>-29.07</v>
      </c>
      <c r="Z1284" s="5">
        <v>3</v>
      </c>
      <c r="AA1284" s="15">
        <v>21.46</v>
      </c>
      <c r="AB1284" s="5">
        <v>90121</v>
      </c>
      <c r="AC1284" s="5">
        <f>IF(COUNTIF($AB$2:AB1284, AB1284) = 1, 1, 0)</f>
        <v>1</v>
      </c>
      <c r="AD1284" s="15">
        <f>'Formated Data'!$G1284-'Formated Data'!$E1284</f>
        <v>6.4300000000000006</v>
      </c>
      <c r="AE1284" s="5" t="str" cm="1">
        <f t="array" ref="AE1284">_xlfn.IFS('Formated Data'!$Q1284="Central","Chris",'Formated Data'!$Q1284="East","Erin",'Formated Data'!$Q1284="South","Sam",'Formated Data'!$Q1284="West","William")</f>
        <v>Erin</v>
      </c>
    </row>
    <row r="1285" spans="1:31" ht="15.75" customHeight="1" x14ac:dyDescent="0.45">
      <c r="A1285" s="5">
        <v>3011</v>
      </c>
      <c r="B1285" s="5">
        <f>IF(COUNTIF($A$2:A1285, A1285) = 1, 1, 0)</f>
        <v>1</v>
      </c>
      <c r="C1285" s="5" t="s">
        <v>809</v>
      </c>
      <c r="D1285" s="5" t="s">
        <v>123</v>
      </c>
      <c r="E1285" s="6">
        <v>0.03</v>
      </c>
      <c r="F1285" s="6" t="str">
        <f>IF(Table_1[[#This Row],[Discount]] &gt; 0, "After Discount", " No Discount")</f>
        <v>After Discount</v>
      </c>
      <c r="G1285" s="6">
        <v>300.64999999999998</v>
      </c>
      <c r="H1285" s="6">
        <v>24.49</v>
      </c>
      <c r="I1285" s="5" t="s">
        <v>9</v>
      </c>
      <c r="J1285" s="5" t="s">
        <v>39</v>
      </c>
      <c r="K1285" s="5" t="s">
        <v>24</v>
      </c>
      <c r="L1285" s="5" t="s">
        <v>45</v>
      </c>
      <c r="M1285" s="5" t="s">
        <v>42</v>
      </c>
      <c r="N1285" s="5" t="s">
        <v>1416</v>
      </c>
      <c r="O1285" s="6">
        <v>0.52</v>
      </c>
      <c r="P1285" s="5" t="s">
        <v>3</v>
      </c>
      <c r="Q1285" s="5" t="s">
        <v>2</v>
      </c>
      <c r="R1285" s="5" t="s">
        <v>240</v>
      </c>
      <c r="S1285" s="5" t="s">
        <v>239</v>
      </c>
      <c r="T1285" s="5">
        <v>2113</v>
      </c>
      <c r="U1285" s="8">
        <v>42122</v>
      </c>
      <c r="V1285" s="29" t="str">
        <f>TEXT(Table_1[[#This Row],[Order Date]], "DDD")</f>
        <v>Tue</v>
      </c>
      <c r="W1285" s="8">
        <v>42124</v>
      </c>
      <c r="X1285" s="7">
        <f>Table_1[[#This Row],[Ship Date]]-Table_1[[#This Row],[Order Date]]</f>
        <v>2</v>
      </c>
      <c r="Y1285" s="15">
        <v>1282.4960000000001</v>
      </c>
      <c r="Z1285" s="5">
        <v>32</v>
      </c>
      <c r="AA1285" s="15">
        <v>9705.4599999999991</v>
      </c>
      <c r="AB1285" s="5">
        <v>7623</v>
      </c>
      <c r="AC1285" s="5">
        <f>IF(COUNTIF($AB$2:AB1285, AB1285) = 1, 1, 0)</f>
        <v>1</v>
      </c>
      <c r="AD1285" s="15">
        <f>'Formated Data'!$G1285-'Formated Data'!$E1285</f>
        <v>300.62</v>
      </c>
      <c r="AE1285" s="5" t="str" cm="1">
        <f t="array" ref="AE1285">_xlfn.IFS('Formated Data'!$Q1285="Central","Chris",'Formated Data'!$Q1285="East","Erin",'Formated Data'!$Q1285="South","Sam",'Formated Data'!$Q1285="West","William")</f>
        <v>Erin</v>
      </c>
    </row>
    <row r="1286" spans="1:31" ht="15.75" customHeight="1" x14ac:dyDescent="0.45">
      <c r="A1286" s="5">
        <v>3011</v>
      </c>
      <c r="B1286" s="5">
        <f>IF(COUNTIF($A$2:A1286, A1286) = 1, 1, 0)</f>
        <v>0</v>
      </c>
      <c r="C1286" s="5" t="s">
        <v>809</v>
      </c>
      <c r="D1286" s="5" t="s">
        <v>123</v>
      </c>
      <c r="E1286" s="6">
        <v>0.06</v>
      </c>
      <c r="F1286" s="6" t="str">
        <f>IF(Table_1[[#This Row],[Discount]] &gt; 0, "After Discount", " No Discount")</f>
        <v>After Discount</v>
      </c>
      <c r="G1286" s="6">
        <v>49.99</v>
      </c>
      <c r="H1286" s="6">
        <v>19.989999999999998</v>
      </c>
      <c r="I1286" s="5" t="s">
        <v>9</v>
      </c>
      <c r="J1286" s="5" t="s">
        <v>39</v>
      </c>
      <c r="K1286" s="5" t="s">
        <v>7</v>
      </c>
      <c r="L1286" s="5" t="s">
        <v>15</v>
      </c>
      <c r="M1286" s="5" t="s">
        <v>5</v>
      </c>
      <c r="N1286" s="5" t="s">
        <v>1415</v>
      </c>
      <c r="O1286" s="6">
        <v>0.45</v>
      </c>
      <c r="P1286" s="5" t="s">
        <v>3</v>
      </c>
      <c r="Q1286" s="5" t="s">
        <v>2</v>
      </c>
      <c r="R1286" s="5" t="s">
        <v>240</v>
      </c>
      <c r="S1286" s="5" t="s">
        <v>239</v>
      </c>
      <c r="T1286" s="5">
        <v>2113</v>
      </c>
      <c r="U1286" s="8">
        <v>42122</v>
      </c>
      <c r="V1286" s="29" t="str">
        <f>TEXT(Table_1[[#This Row],[Order Date]], "DDD")</f>
        <v>Tue</v>
      </c>
      <c r="W1286" s="8">
        <v>42124</v>
      </c>
      <c r="X1286" s="7">
        <f>Table_1[[#This Row],[Ship Date]]-Table_1[[#This Row],[Order Date]]</f>
        <v>2</v>
      </c>
      <c r="Y1286" s="15">
        <v>17.2</v>
      </c>
      <c r="Z1286" s="5">
        <v>67</v>
      </c>
      <c r="AA1286" s="15">
        <v>3247.54</v>
      </c>
      <c r="AB1286" s="5">
        <v>7623</v>
      </c>
      <c r="AC1286" s="5">
        <f>IF(COUNTIF($AB$2:AB1286, AB1286) = 1, 1, 0)</f>
        <v>0</v>
      </c>
      <c r="AD1286" s="15">
        <f>'Formated Data'!$G1286-'Formated Data'!$E1286</f>
        <v>49.93</v>
      </c>
      <c r="AE1286" s="5" t="str" cm="1">
        <f t="array" ref="AE1286">_xlfn.IFS('Formated Data'!$Q1286="Central","Chris",'Formated Data'!$Q1286="East","Erin",'Formated Data'!$Q1286="South","Sam",'Formated Data'!$Q1286="West","William")</f>
        <v>Erin</v>
      </c>
    </row>
    <row r="1287" spans="1:31" ht="15.75" customHeight="1" x14ac:dyDescent="0.45">
      <c r="A1287" s="5">
        <v>3011</v>
      </c>
      <c r="B1287" s="5">
        <f>IF(COUNTIF($A$2:A1287, A1287) = 1, 1, 0)</f>
        <v>0</v>
      </c>
      <c r="C1287" s="5" t="s">
        <v>809</v>
      </c>
      <c r="D1287" s="5" t="s">
        <v>123</v>
      </c>
      <c r="E1287" s="6">
        <v>0.1</v>
      </c>
      <c r="F1287" s="6" t="str">
        <f>IF(Table_1[[#This Row],[Discount]] &gt; 0, "After Discount", " No Discount")</f>
        <v>After Discount</v>
      </c>
      <c r="G1287" s="6">
        <v>104.85</v>
      </c>
      <c r="H1287" s="6">
        <v>4.6500000000000004</v>
      </c>
      <c r="I1287" s="5" t="s">
        <v>9</v>
      </c>
      <c r="J1287" s="5" t="s">
        <v>39</v>
      </c>
      <c r="K1287" s="5" t="s">
        <v>24</v>
      </c>
      <c r="L1287" s="5" t="s">
        <v>38</v>
      </c>
      <c r="M1287" s="5" t="s">
        <v>5</v>
      </c>
      <c r="N1287" s="5" t="s">
        <v>1413</v>
      </c>
      <c r="O1287" s="6">
        <v>0.37</v>
      </c>
      <c r="P1287" s="5" t="s">
        <v>3</v>
      </c>
      <c r="Q1287" s="5" t="s">
        <v>2</v>
      </c>
      <c r="R1287" s="5" t="s">
        <v>240</v>
      </c>
      <c r="S1287" s="5" t="s">
        <v>239</v>
      </c>
      <c r="T1287" s="5">
        <v>2113</v>
      </c>
      <c r="U1287" s="8">
        <v>42122</v>
      </c>
      <c r="V1287" s="29" t="str">
        <f>TEXT(Table_1[[#This Row],[Order Date]], "DDD")</f>
        <v>Tue</v>
      </c>
      <c r="W1287" s="8">
        <v>42123</v>
      </c>
      <c r="X1287" s="7">
        <f>Table_1[[#This Row],[Ship Date]]-Table_1[[#This Row],[Order Date]]</f>
        <v>1</v>
      </c>
      <c r="Y1287" s="15">
        <v>1184.1199999999999</v>
      </c>
      <c r="Z1287" s="5">
        <v>58</v>
      </c>
      <c r="AA1287" s="15">
        <v>5582.63</v>
      </c>
      <c r="AB1287" s="5">
        <v>7623</v>
      </c>
      <c r="AC1287" s="5">
        <f>IF(COUNTIF($AB$2:AB1287, AB1287) = 1, 1, 0)</f>
        <v>0</v>
      </c>
      <c r="AD1287" s="15">
        <f>'Formated Data'!$G1287-'Formated Data'!$E1287</f>
        <v>104.75</v>
      </c>
      <c r="AE1287" s="5" t="str" cm="1">
        <f t="array" ref="AE1287">_xlfn.IFS('Formated Data'!$Q1287="Central","Chris",'Formated Data'!$Q1287="East","Erin",'Formated Data'!$Q1287="South","Sam",'Formated Data'!$Q1287="West","William")</f>
        <v>Erin</v>
      </c>
    </row>
    <row r="1288" spans="1:31" ht="15.75" customHeight="1" x14ac:dyDescent="0.45">
      <c r="A1288" s="5">
        <v>3012</v>
      </c>
      <c r="B1288" s="5">
        <f>IF(COUNTIF($A$2:A1288, A1288) = 1, 1, 0)</f>
        <v>1</v>
      </c>
      <c r="C1288" s="5" t="s">
        <v>1414</v>
      </c>
      <c r="D1288" s="5" t="s">
        <v>123</v>
      </c>
      <c r="E1288" s="6">
        <v>0.03</v>
      </c>
      <c r="F1288" s="6" t="str">
        <f>IF(Table_1[[#This Row],[Discount]] &gt; 0, "After Discount", " No Discount")</f>
        <v>After Discount</v>
      </c>
      <c r="G1288" s="6">
        <v>300.64999999999998</v>
      </c>
      <c r="H1288" s="6">
        <v>24.49</v>
      </c>
      <c r="I1288" s="5" t="s">
        <v>9</v>
      </c>
      <c r="J1288" s="5" t="s">
        <v>39</v>
      </c>
      <c r="K1288" s="5" t="s">
        <v>24</v>
      </c>
      <c r="L1288" s="5" t="s">
        <v>45</v>
      </c>
      <c r="M1288" s="5" t="s">
        <v>42</v>
      </c>
      <c r="N1288" s="5" t="s">
        <v>1416</v>
      </c>
      <c r="O1288" s="6">
        <v>0.52</v>
      </c>
      <c r="P1288" s="5" t="s">
        <v>3</v>
      </c>
      <c r="Q1288" s="5" t="s">
        <v>2</v>
      </c>
      <c r="R1288" s="5" t="s">
        <v>1</v>
      </c>
      <c r="S1288" s="5" t="s">
        <v>1412</v>
      </c>
      <c r="T1288" s="5">
        <v>14609</v>
      </c>
      <c r="U1288" s="8">
        <v>42122</v>
      </c>
      <c r="V1288" s="29" t="str">
        <f>TEXT(Table_1[[#This Row],[Order Date]], "DDD")</f>
        <v>Tue</v>
      </c>
      <c r="W1288" s="8">
        <v>42124</v>
      </c>
      <c r="X1288" s="7">
        <f>Table_1[[#This Row],[Ship Date]]-Table_1[[#This Row],[Order Date]]</f>
        <v>2</v>
      </c>
      <c r="Y1288" s="15">
        <v>1474.8704</v>
      </c>
      <c r="Z1288" s="5">
        <v>8</v>
      </c>
      <c r="AA1288" s="15">
        <v>2426.36</v>
      </c>
      <c r="AB1288" s="5">
        <v>86346</v>
      </c>
      <c r="AC1288" s="5">
        <f>IF(COUNTIF($AB$2:AB1288, AB1288) = 1, 1, 0)</f>
        <v>1</v>
      </c>
      <c r="AD1288" s="15">
        <f>'Formated Data'!$G1288-'Formated Data'!$E1288</f>
        <v>300.62</v>
      </c>
      <c r="AE1288" s="5" t="str" cm="1">
        <f t="array" ref="AE1288">_xlfn.IFS('Formated Data'!$Q1288="Central","Chris",'Formated Data'!$Q1288="East","Erin",'Formated Data'!$Q1288="South","Sam",'Formated Data'!$Q1288="West","William")</f>
        <v>Erin</v>
      </c>
    </row>
    <row r="1289" spans="1:31" ht="15.75" customHeight="1" x14ac:dyDescent="0.45">
      <c r="A1289" s="5">
        <v>3012</v>
      </c>
      <c r="B1289" s="5">
        <f>IF(COUNTIF($A$2:A1289, A1289) = 1, 1, 0)</f>
        <v>0</v>
      </c>
      <c r="C1289" s="5" t="s">
        <v>1414</v>
      </c>
      <c r="D1289" s="5" t="s">
        <v>123</v>
      </c>
      <c r="E1289" s="6">
        <v>0.06</v>
      </c>
      <c r="F1289" s="6" t="str">
        <f>IF(Table_1[[#This Row],[Discount]] &gt; 0, "After Discount", " No Discount")</f>
        <v>After Discount</v>
      </c>
      <c r="G1289" s="6">
        <v>49.99</v>
      </c>
      <c r="H1289" s="6">
        <v>19.989999999999998</v>
      </c>
      <c r="I1289" s="5" t="s">
        <v>9</v>
      </c>
      <c r="J1289" s="5" t="s">
        <v>39</v>
      </c>
      <c r="K1289" s="5" t="s">
        <v>7</v>
      </c>
      <c r="L1289" s="5" t="s">
        <v>15</v>
      </c>
      <c r="M1289" s="5" t="s">
        <v>5</v>
      </c>
      <c r="N1289" s="5" t="s">
        <v>1415</v>
      </c>
      <c r="O1289" s="6">
        <v>0.45</v>
      </c>
      <c r="P1289" s="5" t="s">
        <v>3</v>
      </c>
      <c r="Q1289" s="5" t="s">
        <v>2</v>
      </c>
      <c r="R1289" s="5" t="s">
        <v>1</v>
      </c>
      <c r="S1289" s="5" t="s">
        <v>1412</v>
      </c>
      <c r="T1289" s="5">
        <v>14609</v>
      </c>
      <c r="U1289" s="8">
        <v>42122</v>
      </c>
      <c r="V1289" s="29" t="str">
        <f>TEXT(Table_1[[#This Row],[Order Date]], "DDD")</f>
        <v>Tue</v>
      </c>
      <c r="W1289" s="8">
        <v>42124</v>
      </c>
      <c r="X1289" s="7">
        <f>Table_1[[#This Row],[Ship Date]]-Table_1[[#This Row],[Order Date]]</f>
        <v>2</v>
      </c>
      <c r="Y1289" s="15">
        <v>19.78</v>
      </c>
      <c r="Z1289" s="5">
        <v>17</v>
      </c>
      <c r="AA1289" s="15">
        <v>824</v>
      </c>
      <c r="AB1289" s="5">
        <v>86346</v>
      </c>
      <c r="AC1289" s="5">
        <f>IF(COUNTIF($AB$2:AB1289, AB1289) = 1, 1, 0)</f>
        <v>0</v>
      </c>
      <c r="AD1289" s="15">
        <f>'Formated Data'!$G1289-'Formated Data'!$E1289</f>
        <v>49.93</v>
      </c>
      <c r="AE1289" s="5" t="str" cm="1">
        <f t="array" ref="AE1289">_xlfn.IFS('Formated Data'!$Q1289="Central","Chris",'Formated Data'!$Q1289="East","Erin",'Formated Data'!$Q1289="South","Sam",'Formated Data'!$Q1289="West","William")</f>
        <v>Erin</v>
      </c>
    </row>
    <row r="1290" spans="1:31" ht="15.75" customHeight="1" x14ac:dyDescent="0.45">
      <c r="A1290" s="5">
        <v>3012</v>
      </c>
      <c r="B1290" s="5">
        <f>IF(COUNTIF($A$2:A1290, A1290) = 1, 1, 0)</f>
        <v>0</v>
      </c>
      <c r="C1290" s="5" t="s">
        <v>1414</v>
      </c>
      <c r="D1290" s="5" t="s">
        <v>123</v>
      </c>
      <c r="E1290" s="6">
        <v>0.1</v>
      </c>
      <c r="F1290" s="6" t="str">
        <f>IF(Table_1[[#This Row],[Discount]] &gt; 0, "After Discount", " No Discount")</f>
        <v>After Discount</v>
      </c>
      <c r="G1290" s="6">
        <v>104.85</v>
      </c>
      <c r="H1290" s="6">
        <v>4.6500000000000004</v>
      </c>
      <c r="I1290" s="5" t="s">
        <v>9</v>
      </c>
      <c r="J1290" s="5" t="s">
        <v>39</v>
      </c>
      <c r="K1290" s="5" t="s">
        <v>24</v>
      </c>
      <c r="L1290" s="5" t="s">
        <v>38</v>
      </c>
      <c r="M1290" s="5" t="s">
        <v>5</v>
      </c>
      <c r="N1290" s="5" t="s">
        <v>1413</v>
      </c>
      <c r="O1290" s="6">
        <v>0.37</v>
      </c>
      <c r="P1290" s="5" t="s">
        <v>3</v>
      </c>
      <c r="Q1290" s="5" t="s">
        <v>2</v>
      </c>
      <c r="R1290" s="5" t="s">
        <v>1</v>
      </c>
      <c r="S1290" s="5" t="s">
        <v>1412</v>
      </c>
      <c r="T1290" s="5">
        <v>14609</v>
      </c>
      <c r="U1290" s="8">
        <v>42122</v>
      </c>
      <c r="V1290" s="29" t="str">
        <f>TEXT(Table_1[[#This Row],[Order Date]], "DDD")</f>
        <v>Tue</v>
      </c>
      <c r="W1290" s="8">
        <v>42123</v>
      </c>
      <c r="X1290" s="7">
        <f>Table_1[[#This Row],[Ship Date]]-Table_1[[#This Row],[Order Date]]</f>
        <v>1</v>
      </c>
      <c r="Y1290" s="15">
        <v>929.79570000000001</v>
      </c>
      <c r="Z1290" s="5">
        <v>14</v>
      </c>
      <c r="AA1290" s="15">
        <v>1347.53</v>
      </c>
      <c r="AB1290" s="5">
        <v>86346</v>
      </c>
      <c r="AC1290" s="5">
        <f>IF(COUNTIF($AB$2:AB1290, AB1290) = 1, 1, 0)</f>
        <v>0</v>
      </c>
      <c r="AD1290" s="15">
        <f>'Formated Data'!$G1290-'Formated Data'!$E1290</f>
        <v>104.75</v>
      </c>
      <c r="AE1290" s="5" t="str" cm="1">
        <f t="array" ref="AE1290">_xlfn.IFS('Formated Data'!$Q1290="Central","Chris",'Formated Data'!$Q1290="East","Erin",'Formated Data'!$Q1290="South","Sam",'Formated Data'!$Q1290="West","William")</f>
        <v>Erin</v>
      </c>
    </row>
    <row r="1291" spans="1:31" ht="15.75" customHeight="1" x14ac:dyDescent="0.45">
      <c r="A1291" s="5">
        <v>2254</v>
      </c>
      <c r="B1291" s="5">
        <f>IF(COUNTIF($A$2:A1291, A1291) = 1, 1, 0)</f>
        <v>0</v>
      </c>
      <c r="C1291" s="5" t="s">
        <v>1410</v>
      </c>
      <c r="D1291" s="5" t="s">
        <v>56</v>
      </c>
      <c r="E1291" s="6">
        <v>0.1</v>
      </c>
      <c r="F1291" s="6" t="str">
        <f>IF(Table_1[[#This Row],[Discount]] &gt; 0, "After Discount", " No Discount")</f>
        <v>After Discount</v>
      </c>
      <c r="G1291" s="6">
        <v>48.91</v>
      </c>
      <c r="H1291" s="6">
        <v>5.97</v>
      </c>
      <c r="I1291" s="5" t="s">
        <v>9</v>
      </c>
      <c r="J1291" s="5" t="s">
        <v>39</v>
      </c>
      <c r="K1291" s="5" t="s">
        <v>24</v>
      </c>
      <c r="L1291" s="5" t="s">
        <v>38</v>
      </c>
      <c r="M1291" s="5" t="s">
        <v>5</v>
      </c>
      <c r="N1291" s="5" t="s">
        <v>1411</v>
      </c>
      <c r="O1291" s="6">
        <v>0.38</v>
      </c>
      <c r="P1291" s="5" t="s">
        <v>3</v>
      </c>
      <c r="Q1291" s="5" t="s">
        <v>21</v>
      </c>
      <c r="R1291" s="5" t="s">
        <v>365</v>
      </c>
      <c r="S1291" s="5" t="s">
        <v>1409</v>
      </c>
      <c r="T1291" s="5">
        <v>42003</v>
      </c>
      <c r="U1291" s="8">
        <v>42122</v>
      </c>
      <c r="V1291" s="29" t="str">
        <f>TEXT(Table_1[[#This Row],[Order Date]], "DDD")</f>
        <v>Tue</v>
      </c>
      <c r="W1291" s="8">
        <v>42124</v>
      </c>
      <c r="X1291" s="7">
        <f>Table_1[[#This Row],[Ship Date]]-Table_1[[#This Row],[Order Date]]</f>
        <v>2</v>
      </c>
      <c r="Y1291" s="15">
        <v>156.74340000000001</v>
      </c>
      <c r="Z1291" s="5">
        <v>14</v>
      </c>
      <c r="AA1291" s="15">
        <v>618.96</v>
      </c>
      <c r="AB1291" s="5">
        <v>89279</v>
      </c>
      <c r="AC1291" s="5">
        <f>IF(COUNTIF($AB$2:AB1291, AB1291) = 1, 1, 0)</f>
        <v>1</v>
      </c>
      <c r="AD1291" s="15">
        <f>'Formated Data'!$G1291-'Formated Data'!$E1291</f>
        <v>48.809999999999995</v>
      </c>
      <c r="AE1291" s="5" t="str" cm="1">
        <f t="array" ref="AE1291">_xlfn.IFS('Formated Data'!$Q1291="Central","Chris",'Formated Data'!$Q1291="East","Erin",'Formated Data'!$Q1291="South","Sam",'Formated Data'!$Q1291="West","William")</f>
        <v>Sam</v>
      </c>
    </row>
    <row r="1292" spans="1:31" ht="15.75" customHeight="1" x14ac:dyDescent="0.45">
      <c r="A1292" s="5">
        <v>2254</v>
      </c>
      <c r="B1292" s="5">
        <f>IF(COUNTIF($A$2:A1292, A1292) = 1, 1, 0)</f>
        <v>0</v>
      </c>
      <c r="C1292" s="5" t="s">
        <v>1410</v>
      </c>
      <c r="D1292" s="5" t="s">
        <v>56</v>
      </c>
      <c r="E1292" s="6">
        <v>0.08</v>
      </c>
      <c r="F1292" s="6" t="str">
        <f>IF(Table_1[[#This Row],[Discount]] &gt; 0, "After Discount", " No Discount")</f>
        <v>After Discount</v>
      </c>
      <c r="G1292" s="6">
        <v>5.98</v>
      </c>
      <c r="H1292" s="6">
        <v>5.46</v>
      </c>
      <c r="I1292" s="5" t="s">
        <v>9</v>
      </c>
      <c r="J1292" s="5" t="s">
        <v>39</v>
      </c>
      <c r="K1292" s="5" t="s">
        <v>24</v>
      </c>
      <c r="L1292" s="5" t="s">
        <v>38</v>
      </c>
      <c r="M1292" s="5" t="s">
        <v>5</v>
      </c>
      <c r="N1292" s="5" t="s">
        <v>139</v>
      </c>
      <c r="O1292" s="6">
        <v>0.36</v>
      </c>
      <c r="P1292" s="5" t="s">
        <v>3</v>
      </c>
      <c r="Q1292" s="5" t="s">
        <v>21</v>
      </c>
      <c r="R1292" s="5" t="s">
        <v>365</v>
      </c>
      <c r="S1292" s="5" t="s">
        <v>1409</v>
      </c>
      <c r="T1292" s="5">
        <v>42003</v>
      </c>
      <c r="U1292" s="8">
        <v>42122</v>
      </c>
      <c r="V1292" s="29" t="str">
        <f>TEXT(Table_1[[#This Row],[Order Date]], "DDD")</f>
        <v>Tue</v>
      </c>
      <c r="W1292" s="8">
        <v>42122</v>
      </c>
      <c r="X1292" s="7">
        <f>Table_1[[#This Row],[Ship Date]]-Table_1[[#This Row],[Order Date]]</f>
        <v>0</v>
      </c>
      <c r="Y1292" s="15">
        <v>110.11799999999999</v>
      </c>
      <c r="Z1292" s="5">
        <v>13</v>
      </c>
      <c r="AA1292" s="15">
        <v>77.540000000000006</v>
      </c>
      <c r="AB1292" s="5">
        <v>89279</v>
      </c>
      <c r="AC1292" s="5">
        <f>IF(COUNTIF($AB$2:AB1292, AB1292) = 1, 1, 0)</f>
        <v>0</v>
      </c>
      <c r="AD1292" s="15">
        <f>'Formated Data'!$G1292-'Formated Data'!$E1292</f>
        <v>5.9</v>
      </c>
      <c r="AE1292" s="5" t="str" cm="1">
        <f t="array" ref="AE1292">_xlfn.IFS('Formated Data'!$Q1292="Central","Chris",'Formated Data'!$Q1292="East","Erin",'Formated Data'!$Q1292="South","Sam",'Formated Data'!$Q1292="West","William")</f>
        <v>Sam</v>
      </c>
    </row>
    <row r="1293" spans="1:31" ht="15.75" customHeight="1" x14ac:dyDescent="0.45">
      <c r="A1293" s="5">
        <v>2912</v>
      </c>
      <c r="B1293" s="5">
        <f>IF(COUNTIF($A$2:A1293, A1293) = 1, 1, 0)</f>
        <v>1</v>
      </c>
      <c r="C1293" s="5" t="s">
        <v>1407</v>
      </c>
      <c r="D1293" s="5" t="s">
        <v>56</v>
      </c>
      <c r="E1293" s="6">
        <v>0.04</v>
      </c>
      <c r="F1293" s="6" t="str">
        <f>IF(Table_1[[#This Row],[Discount]] &gt; 0, "After Discount", " No Discount")</f>
        <v>After Discount</v>
      </c>
      <c r="G1293" s="6">
        <v>4.13</v>
      </c>
      <c r="H1293" s="6">
        <v>0.99</v>
      </c>
      <c r="I1293" s="5" t="s">
        <v>17</v>
      </c>
      <c r="J1293" s="5" t="s">
        <v>16</v>
      </c>
      <c r="K1293" s="5" t="s">
        <v>24</v>
      </c>
      <c r="L1293" s="5" t="s">
        <v>144</v>
      </c>
      <c r="M1293" s="5" t="s">
        <v>5</v>
      </c>
      <c r="N1293" s="5" t="s">
        <v>1408</v>
      </c>
      <c r="O1293" s="6">
        <v>0.39</v>
      </c>
      <c r="P1293" s="5" t="s">
        <v>3</v>
      </c>
      <c r="Q1293" s="5" t="s">
        <v>70</v>
      </c>
      <c r="R1293" s="5" t="s">
        <v>430</v>
      </c>
      <c r="S1293" s="5" t="s">
        <v>1406</v>
      </c>
      <c r="T1293" s="5">
        <v>58201</v>
      </c>
      <c r="U1293" s="8">
        <v>42122</v>
      </c>
      <c r="V1293" s="29" t="str">
        <f>TEXT(Table_1[[#This Row],[Order Date]], "DDD")</f>
        <v>Tue</v>
      </c>
      <c r="W1293" s="8">
        <v>42124</v>
      </c>
      <c r="X1293" s="7">
        <f>Table_1[[#This Row],[Ship Date]]-Table_1[[#This Row],[Order Date]]</f>
        <v>2</v>
      </c>
      <c r="Y1293" s="15">
        <v>22.307700000000001</v>
      </c>
      <c r="Z1293" s="5">
        <v>7</v>
      </c>
      <c r="AA1293" s="15">
        <v>32.33</v>
      </c>
      <c r="AB1293" s="5">
        <v>87396</v>
      </c>
      <c r="AC1293" s="5">
        <f>IF(COUNTIF($AB$2:AB1293, AB1293) = 1, 1, 0)</f>
        <v>1</v>
      </c>
      <c r="AD1293" s="15">
        <f>'Formated Data'!$G1293-'Formated Data'!$E1293</f>
        <v>4.09</v>
      </c>
      <c r="AE1293" s="5" t="str" cm="1">
        <f t="array" ref="AE1293">_xlfn.IFS('Formated Data'!$Q1293="Central","Chris",'Formated Data'!$Q1293="East","Erin",'Formated Data'!$Q1293="South","Sam",'Formated Data'!$Q1293="West","William")</f>
        <v>Chris</v>
      </c>
    </row>
    <row r="1294" spans="1:31" ht="15.75" customHeight="1" x14ac:dyDescent="0.45">
      <c r="A1294" s="5">
        <v>2912</v>
      </c>
      <c r="B1294" s="5">
        <f>IF(COUNTIF($A$2:A1294, A1294) = 1, 1, 0)</f>
        <v>0</v>
      </c>
      <c r="C1294" s="5" t="s">
        <v>1407</v>
      </c>
      <c r="D1294" s="5" t="s">
        <v>56</v>
      </c>
      <c r="E1294" s="6">
        <v>0.06</v>
      </c>
      <c r="F1294" s="6" t="str">
        <f>IF(Table_1[[#This Row],[Discount]] &gt; 0, "After Discount", " No Discount")</f>
        <v>After Discount</v>
      </c>
      <c r="G1294" s="6">
        <v>55.48</v>
      </c>
      <c r="H1294" s="6">
        <v>14.3</v>
      </c>
      <c r="I1294" s="5" t="s">
        <v>9</v>
      </c>
      <c r="J1294" s="5" t="s">
        <v>16</v>
      </c>
      <c r="K1294" s="5" t="s">
        <v>24</v>
      </c>
      <c r="L1294" s="5" t="s">
        <v>38</v>
      </c>
      <c r="M1294" s="5" t="s">
        <v>5</v>
      </c>
      <c r="N1294" s="5" t="s">
        <v>494</v>
      </c>
      <c r="O1294" s="6">
        <v>0.37</v>
      </c>
      <c r="P1294" s="5" t="s">
        <v>3</v>
      </c>
      <c r="Q1294" s="5" t="s">
        <v>70</v>
      </c>
      <c r="R1294" s="5" t="s">
        <v>430</v>
      </c>
      <c r="S1294" s="5" t="s">
        <v>1406</v>
      </c>
      <c r="T1294" s="5">
        <v>58201</v>
      </c>
      <c r="U1294" s="8">
        <v>42122</v>
      </c>
      <c r="V1294" s="29" t="str">
        <f>TEXT(Table_1[[#This Row],[Order Date]], "DDD")</f>
        <v>Tue</v>
      </c>
      <c r="W1294" s="8">
        <v>42124</v>
      </c>
      <c r="X1294" s="7">
        <f>Table_1[[#This Row],[Ship Date]]-Table_1[[#This Row],[Order Date]]</f>
        <v>2</v>
      </c>
      <c r="Y1294" s="15">
        <v>443.02140000000003</v>
      </c>
      <c r="Z1294" s="5">
        <v>12</v>
      </c>
      <c r="AA1294" s="15">
        <v>642.05999999999995</v>
      </c>
      <c r="AB1294" s="5">
        <v>87396</v>
      </c>
      <c r="AC1294" s="5">
        <f>IF(COUNTIF($AB$2:AB1294, AB1294) = 1, 1, 0)</f>
        <v>0</v>
      </c>
      <c r="AD1294" s="15">
        <f>'Formated Data'!$G1294-'Formated Data'!$E1294</f>
        <v>55.419999999999995</v>
      </c>
      <c r="AE1294" s="5" t="str" cm="1">
        <f t="array" ref="AE1294">_xlfn.IFS('Formated Data'!$Q1294="Central","Chris",'Formated Data'!$Q1294="East","Erin",'Formated Data'!$Q1294="South","Sam",'Formated Data'!$Q1294="West","William")</f>
        <v>Chris</v>
      </c>
    </row>
    <row r="1295" spans="1:31" ht="15.75" customHeight="1" x14ac:dyDescent="0.45">
      <c r="A1295" s="5">
        <v>3359</v>
      </c>
      <c r="B1295" s="5">
        <f>IF(COUNTIF($A$2:A1295, A1295) = 1, 1, 0)</f>
        <v>1</v>
      </c>
      <c r="C1295" s="5" t="s">
        <v>1405</v>
      </c>
      <c r="D1295" s="5" t="s">
        <v>56</v>
      </c>
      <c r="E1295" s="6">
        <v>0.09</v>
      </c>
      <c r="F1295" s="6" t="str">
        <f>IF(Table_1[[#This Row],[Discount]] &gt; 0, "After Discount", " No Discount")</f>
        <v>After Discount</v>
      </c>
      <c r="G1295" s="6">
        <v>28.53</v>
      </c>
      <c r="H1295" s="6">
        <v>1.49</v>
      </c>
      <c r="I1295" s="5" t="s">
        <v>9</v>
      </c>
      <c r="J1295" s="5" t="s">
        <v>16</v>
      </c>
      <c r="K1295" s="5" t="s">
        <v>24</v>
      </c>
      <c r="L1295" s="5" t="s">
        <v>106</v>
      </c>
      <c r="M1295" s="5" t="s">
        <v>5</v>
      </c>
      <c r="N1295" s="5" t="s">
        <v>105</v>
      </c>
      <c r="O1295" s="6">
        <v>0.38</v>
      </c>
      <c r="P1295" s="5" t="s">
        <v>3</v>
      </c>
      <c r="Q1295" s="5" t="s">
        <v>70</v>
      </c>
      <c r="R1295" s="5" t="s">
        <v>147</v>
      </c>
      <c r="S1295" s="5" t="s">
        <v>1404</v>
      </c>
      <c r="T1295" s="5">
        <v>53213</v>
      </c>
      <c r="U1295" s="8">
        <v>42122</v>
      </c>
      <c r="V1295" s="29" t="str">
        <f>TEXT(Table_1[[#This Row],[Order Date]], "DDD")</f>
        <v>Tue</v>
      </c>
      <c r="W1295" s="8">
        <v>42124</v>
      </c>
      <c r="X1295" s="7">
        <f>Table_1[[#This Row],[Ship Date]]-Table_1[[#This Row],[Order Date]]</f>
        <v>2</v>
      </c>
      <c r="Y1295" s="15">
        <v>107.45462000000001</v>
      </c>
      <c r="Z1295" s="5">
        <v>6</v>
      </c>
      <c r="AA1295" s="15">
        <v>157.33000000000001</v>
      </c>
      <c r="AB1295" s="5">
        <v>91437</v>
      </c>
      <c r="AC1295" s="5">
        <f>IF(COUNTIF($AB$2:AB1295, AB1295) = 1, 1, 0)</f>
        <v>1</v>
      </c>
      <c r="AD1295" s="15">
        <f>'Formated Data'!$G1295-'Formated Data'!$E1295</f>
        <v>28.44</v>
      </c>
      <c r="AE1295" s="5" t="str" cm="1">
        <f t="array" ref="AE1295">_xlfn.IFS('Formated Data'!$Q1295="Central","Chris",'Formated Data'!$Q1295="East","Erin",'Formated Data'!$Q1295="South","Sam",'Formated Data'!$Q1295="West","William")</f>
        <v>Chris</v>
      </c>
    </row>
    <row r="1296" spans="1:31" ht="15.75" customHeight="1" x14ac:dyDescent="0.45">
      <c r="A1296" s="5">
        <v>234</v>
      </c>
      <c r="B1296" s="5">
        <f>IF(COUNTIF($A$2:A1296, A1296) = 1, 1, 0)</f>
        <v>0</v>
      </c>
      <c r="C1296" s="5" t="s">
        <v>1403</v>
      </c>
      <c r="D1296" s="5" t="s">
        <v>30</v>
      </c>
      <c r="E1296" s="6">
        <v>0.06</v>
      </c>
      <c r="F1296" s="6" t="str">
        <f>IF(Table_1[[#This Row],[Discount]] &gt; 0, "After Discount", " No Discount")</f>
        <v>After Discount</v>
      </c>
      <c r="G1296" s="6">
        <v>3.34</v>
      </c>
      <c r="H1296" s="6">
        <v>7.49</v>
      </c>
      <c r="I1296" s="5" t="s">
        <v>17</v>
      </c>
      <c r="J1296" s="5" t="s">
        <v>51</v>
      </c>
      <c r="K1296" s="5" t="s">
        <v>24</v>
      </c>
      <c r="L1296" s="5" t="s">
        <v>79</v>
      </c>
      <c r="M1296" s="5" t="s">
        <v>37</v>
      </c>
      <c r="N1296" s="5" t="s">
        <v>1402</v>
      </c>
      <c r="O1296" s="6">
        <v>0.54</v>
      </c>
      <c r="P1296" s="5" t="s">
        <v>3</v>
      </c>
      <c r="Q1296" s="5" t="s">
        <v>70</v>
      </c>
      <c r="R1296" s="5" t="s">
        <v>126</v>
      </c>
      <c r="S1296" s="5" t="s">
        <v>1401</v>
      </c>
      <c r="T1296" s="5">
        <v>50208</v>
      </c>
      <c r="U1296" s="8">
        <v>42122</v>
      </c>
      <c r="V1296" s="29" t="str">
        <f>TEXT(Table_1[[#This Row],[Order Date]], "DDD")</f>
        <v>Tue</v>
      </c>
      <c r="W1296" s="8">
        <v>42124</v>
      </c>
      <c r="X1296" s="7">
        <f>Table_1[[#This Row],[Ship Date]]-Table_1[[#This Row],[Order Date]]</f>
        <v>2</v>
      </c>
      <c r="Y1296" s="15">
        <v>-175.86</v>
      </c>
      <c r="Z1296" s="5">
        <v>8</v>
      </c>
      <c r="AA1296" s="15">
        <v>27.45</v>
      </c>
      <c r="AB1296" s="5">
        <v>90239</v>
      </c>
      <c r="AC1296" s="5">
        <f>IF(COUNTIF($AB$2:AB1296, AB1296) = 1, 1, 0)</f>
        <v>1</v>
      </c>
      <c r="AD1296" s="15">
        <f>'Formated Data'!$G1296-'Formated Data'!$E1296</f>
        <v>3.28</v>
      </c>
      <c r="AE1296" s="5" t="str" cm="1">
        <f t="array" ref="AE1296">_xlfn.IFS('Formated Data'!$Q1296="Central","Chris",'Formated Data'!$Q1296="East","Erin",'Formated Data'!$Q1296="South","Sam",'Formated Data'!$Q1296="West","William")</f>
        <v>Chris</v>
      </c>
    </row>
    <row r="1297" spans="1:31" ht="15.75" customHeight="1" x14ac:dyDescent="0.45">
      <c r="A1297" s="5">
        <v>1217</v>
      </c>
      <c r="B1297" s="5">
        <f>IF(COUNTIF($A$2:A1297, A1297) = 1, 1, 0)</f>
        <v>1</v>
      </c>
      <c r="C1297" s="5" t="s">
        <v>1400</v>
      </c>
      <c r="D1297" s="5" t="s">
        <v>72</v>
      </c>
      <c r="E1297" s="6">
        <v>0.09</v>
      </c>
      <c r="F1297" s="6" t="str">
        <f>IF(Table_1[[#This Row],[Discount]] &gt; 0, "After Discount", " No Discount")</f>
        <v>After Discount</v>
      </c>
      <c r="G1297" s="6">
        <v>130.97999999999999</v>
      </c>
      <c r="H1297" s="6">
        <v>30</v>
      </c>
      <c r="I1297" s="5" t="s">
        <v>119</v>
      </c>
      <c r="J1297" s="5" t="s">
        <v>51</v>
      </c>
      <c r="K1297" s="5" t="s">
        <v>29</v>
      </c>
      <c r="L1297" s="5" t="s">
        <v>153</v>
      </c>
      <c r="M1297" s="5" t="s">
        <v>152</v>
      </c>
      <c r="N1297" s="5" t="s">
        <v>178</v>
      </c>
      <c r="O1297" s="6">
        <v>0.78</v>
      </c>
      <c r="P1297" s="5" t="s">
        <v>3</v>
      </c>
      <c r="Q1297" s="5" t="s">
        <v>2</v>
      </c>
      <c r="R1297" s="5" t="s">
        <v>240</v>
      </c>
      <c r="S1297" s="5" t="s">
        <v>239</v>
      </c>
      <c r="T1297" s="5">
        <v>2112</v>
      </c>
      <c r="U1297" s="8">
        <v>42122</v>
      </c>
      <c r="V1297" s="29" t="str">
        <f>TEXT(Table_1[[#This Row],[Order Date]], "DDD")</f>
        <v>Tue</v>
      </c>
      <c r="W1297" s="8">
        <v>42125</v>
      </c>
      <c r="X1297" s="7">
        <f>Table_1[[#This Row],[Ship Date]]-Table_1[[#This Row],[Order Date]]</f>
        <v>3</v>
      </c>
      <c r="Y1297" s="15">
        <v>-421.76</v>
      </c>
      <c r="Z1297" s="5">
        <v>41</v>
      </c>
      <c r="AA1297" s="15">
        <v>5258.94</v>
      </c>
      <c r="AB1297" s="5">
        <v>54595</v>
      </c>
      <c r="AC1297" s="5">
        <f>IF(COUNTIF($AB$2:AB1297, AB1297) = 1, 1, 0)</f>
        <v>1</v>
      </c>
      <c r="AD1297" s="15">
        <f>'Formated Data'!$G1297-'Formated Data'!$E1297</f>
        <v>130.88999999999999</v>
      </c>
      <c r="AE1297" s="5" t="str" cm="1">
        <f t="array" ref="AE1297">_xlfn.IFS('Formated Data'!$Q1297="Central","Chris",'Formated Data'!$Q1297="East","Erin",'Formated Data'!$Q1297="South","Sam",'Formated Data'!$Q1297="West","William")</f>
        <v>Erin</v>
      </c>
    </row>
    <row r="1298" spans="1:31" ht="15.75" customHeight="1" x14ac:dyDescent="0.45">
      <c r="A1298" s="5">
        <v>1226</v>
      </c>
      <c r="B1298" s="5">
        <f>IF(COUNTIF($A$2:A1298, A1298) = 1, 1, 0)</f>
        <v>1</v>
      </c>
      <c r="C1298" s="5" t="s">
        <v>1399</v>
      </c>
      <c r="D1298" s="5" t="s">
        <v>72</v>
      </c>
      <c r="E1298" s="6">
        <v>0.02</v>
      </c>
      <c r="F1298" s="6" t="str">
        <f>IF(Table_1[[#This Row],[Discount]] &gt; 0, "After Discount", " No Discount")</f>
        <v>After Discount</v>
      </c>
      <c r="G1298" s="6">
        <v>8.34</v>
      </c>
      <c r="H1298" s="6">
        <v>2.64</v>
      </c>
      <c r="I1298" s="5" t="s">
        <v>9</v>
      </c>
      <c r="J1298" s="5" t="s">
        <v>51</v>
      </c>
      <c r="K1298" s="5" t="s">
        <v>24</v>
      </c>
      <c r="L1298" s="5" t="s">
        <v>59</v>
      </c>
      <c r="M1298" s="5" t="s">
        <v>50</v>
      </c>
      <c r="N1298" s="5" t="s">
        <v>572</v>
      </c>
      <c r="O1298" s="6">
        <v>0.59</v>
      </c>
      <c r="P1298" s="5" t="s">
        <v>3</v>
      </c>
      <c r="Q1298" s="5" t="s">
        <v>2</v>
      </c>
      <c r="R1298" s="5" t="s">
        <v>100</v>
      </c>
      <c r="S1298" s="5" t="s">
        <v>1398</v>
      </c>
      <c r="T1298" s="5">
        <v>2861</v>
      </c>
      <c r="U1298" s="8">
        <v>42122</v>
      </c>
      <c r="V1298" s="29" t="str">
        <f>TEXT(Table_1[[#This Row],[Order Date]], "DDD")</f>
        <v>Tue</v>
      </c>
      <c r="W1298" s="8">
        <v>42124</v>
      </c>
      <c r="X1298" s="7">
        <f>Table_1[[#This Row],[Ship Date]]-Table_1[[#This Row],[Order Date]]</f>
        <v>2</v>
      </c>
      <c r="Y1298" s="15">
        <v>6.79</v>
      </c>
      <c r="Z1298" s="5">
        <v>8</v>
      </c>
      <c r="AA1298" s="15">
        <v>66.739999999999995</v>
      </c>
      <c r="AB1298" s="5">
        <v>90800</v>
      </c>
      <c r="AC1298" s="5">
        <f>IF(COUNTIF($AB$2:AB1298, AB1298) = 1, 1, 0)</f>
        <v>1</v>
      </c>
      <c r="AD1298" s="15">
        <f>'Formated Data'!$G1298-'Formated Data'!$E1298</f>
        <v>8.32</v>
      </c>
      <c r="AE1298" s="5" t="str" cm="1">
        <f t="array" ref="AE1298">_xlfn.IFS('Formated Data'!$Q1298="Central","Chris",'Formated Data'!$Q1298="East","Erin",'Formated Data'!$Q1298="South","Sam",'Formated Data'!$Q1298="West","William")</f>
        <v>Erin</v>
      </c>
    </row>
    <row r="1299" spans="1:31" ht="15.75" customHeight="1" x14ac:dyDescent="0.45">
      <c r="A1299" s="5">
        <v>1227</v>
      </c>
      <c r="B1299" s="5">
        <f>IF(COUNTIF($A$2:A1299, A1299) = 1, 1, 0)</f>
        <v>1</v>
      </c>
      <c r="C1299" s="5" t="s">
        <v>1397</v>
      </c>
      <c r="D1299" s="5" t="s">
        <v>72</v>
      </c>
      <c r="E1299" s="6">
        <v>0.09</v>
      </c>
      <c r="F1299" s="6" t="str">
        <f>IF(Table_1[[#This Row],[Discount]] &gt; 0, "After Discount", " No Discount")</f>
        <v>After Discount</v>
      </c>
      <c r="G1299" s="6">
        <v>130.97999999999999</v>
      </c>
      <c r="H1299" s="6">
        <v>30</v>
      </c>
      <c r="I1299" s="5" t="s">
        <v>119</v>
      </c>
      <c r="J1299" s="5" t="s">
        <v>51</v>
      </c>
      <c r="K1299" s="5" t="s">
        <v>29</v>
      </c>
      <c r="L1299" s="5" t="s">
        <v>153</v>
      </c>
      <c r="M1299" s="5" t="s">
        <v>152</v>
      </c>
      <c r="N1299" s="5" t="s">
        <v>178</v>
      </c>
      <c r="O1299" s="6">
        <v>0.78</v>
      </c>
      <c r="P1299" s="5" t="s">
        <v>3</v>
      </c>
      <c r="Q1299" s="5" t="s">
        <v>2</v>
      </c>
      <c r="R1299" s="5" t="s">
        <v>638</v>
      </c>
      <c r="S1299" s="5" t="s">
        <v>1396</v>
      </c>
      <c r="T1299" s="5">
        <v>5403</v>
      </c>
      <c r="U1299" s="8">
        <v>42122</v>
      </c>
      <c r="V1299" s="29" t="str">
        <f>TEXT(Table_1[[#This Row],[Order Date]], "DDD")</f>
        <v>Tue</v>
      </c>
      <c r="W1299" s="8">
        <v>42125</v>
      </c>
      <c r="X1299" s="7">
        <f>Table_1[[#This Row],[Ship Date]]-Table_1[[#This Row],[Order Date]]</f>
        <v>3</v>
      </c>
      <c r="Y1299" s="15">
        <v>-421.76</v>
      </c>
      <c r="Z1299" s="5">
        <v>10</v>
      </c>
      <c r="AA1299" s="15">
        <v>1282.67</v>
      </c>
      <c r="AB1299" s="5">
        <v>90800</v>
      </c>
      <c r="AC1299" s="5">
        <f>IF(COUNTIF($AB$2:AB1299, AB1299) = 1, 1, 0)</f>
        <v>0</v>
      </c>
      <c r="AD1299" s="15">
        <f>'Formated Data'!$G1299-'Formated Data'!$E1299</f>
        <v>130.88999999999999</v>
      </c>
      <c r="AE1299" s="5" t="str" cm="1">
        <f t="array" ref="AE1299">_xlfn.IFS('Formated Data'!$Q1299="Central","Chris",'Formated Data'!$Q1299="East","Erin",'Formated Data'!$Q1299="South","Sam",'Formated Data'!$Q1299="West","William")</f>
        <v>Erin</v>
      </c>
    </row>
    <row r="1300" spans="1:31" ht="15.75" customHeight="1" x14ac:dyDescent="0.45">
      <c r="A1300" s="5">
        <v>2353</v>
      </c>
      <c r="B1300" s="5">
        <f>IF(COUNTIF($A$2:A1300, A1300) = 1, 1, 0)</f>
        <v>1</v>
      </c>
      <c r="C1300" s="5" t="s">
        <v>1394</v>
      </c>
      <c r="D1300" s="5" t="s">
        <v>123</v>
      </c>
      <c r="E1300" s="6">
        <v>0.04</v>
      </c>
      <c r="F1300" s="6" t="str">
        <f>IF(Table_1[[#This Row],[Discount]] &gt; 0, "After Discount", " No Discount")</f>
        <v>After Discount</v>
      </c>
      <c r="G1300" s="6">
        <v>5.98</v>
      </c>
      <c r="H1300" s="6">
        <v>0.96</v>
      </c>
      <c r="I1300" s="5" t="s">
        <v>9</v>
      </c>
      <c r="J1300" s="5" t="s">
        <v>39</v>
      </c>
      <c r="K1300" s="5" t="s">
        <v>24</v>
      </c>
      <c r="L1300" s="5" t="s">
        <v>79</v>
      </c>
      <c r="M1300" s="5" t="s">
        <v>37</v>
      </c>
      <c r="N1300" s="5" t="s">
        <v>1395</v>
      </c>
      <c r="O1300" s="6">
        <v>0.6</v>
      </c>
      <c r="P1300" s="5" t="s">
        <v>3</v>
      </c>
      <c r="Q1300" s="5" t="s">
        <v>2</v>
      </c>
      <c r="R1300" s="5" t="s">
        <v>81</v>
      </c>
      <c r="S1300" s="5" t="s">
        <v>532</v>
      </c>
      <c r="T1300" s="5">
        <v>21040</v>
      </c>
      <c r="U1300" s="8">
        <v>42123</v>
      </c>
      <c r="V1300" s="29" t="str">
        <f>TEXT(Table_1[[#This Row],[Order Date]], "DDD")</f>
        <v>Wed</v>
      </c>
      <c r="W1300" s="8">
        <v>42124</v>
      </c>
      <c r="X1300" s="7">
        <f>Table_1[[#This Row],[Ship Date]]-Table_1[[#This Row],[Order Date]]</f>
        <v>1</v>
      </c>
      <c r="Y1300" s="15">
        <v>52.697600000000001</v>
      </c>
      <c r="Z1300" s="5">
        <v>22</v>
      </c>
      <c r="AA1300" s="15">
        <v>131.79</v>
      </c>
      <c r="AB1300" s="5">
        <v>86164</v>
      </c>
      <c r="AC1300" s="5">
        <f>IF(COUNTIF($AB$2:AB1300, AB1300) = 1, 1, 0)</f>
        <v>1</v>
      </c>
      <c r="AD1300" s="15">
        <f>'Formated Data'!$G1300-'Formated Data'!$E1300</f>
        <v>5.94</v>
      </c>
      <c r="AE1300" s="5" t="str" cm="1">
        <f t="array" ref="AE1300">_xlfn.IFS('Formated Data'!$Q1300="Central","Chris",'Formated Data'!$Q1300="East","Erin",'Formated Data'!$Q1300="South","Sam",'Formated Data'!$Q1300="West","William")</f>
        <v>Erin</v>
      </c>
    </row>
    <row r="1301" spans="1:31" ht="15.75" customHeight="1" x14ac:dyDescent="0.45">
      <c r="A1301" s="5">
        <v>2353</v>
      </c>
      <c r="B1301" s="5">
        <f>IF(COUNTIF($A$2:A1301, A1301) = 1, 1, 0)</f>
        <v>0</v>
      </c>
      <c r="C1301" s="5" t="s">
        <v>1394</v>
      </c>
      <c r="D1301" s="5" t="s">
        <v>123</v>
      </c>
      <c r="E1301" s="6">
        <v>0.01</v>
      </c>
      <c r="F1301" s="6" t="str">
        <f>IF(Table_1[[#This Row],[Discount]] &gt; 0, "After Discount", " No Discount")</f>
        <v>After Discount</v>
      </c>
      <c r="G1301" s="6">
        <v>20.99</v>
      </c>
      <c r="H1301" s="6">
        <v>0.99</v>
      </c>
      <c r="I1301" s="5" t="s">
        <v>9</v>
      </c>
      <c r="J1301" s="5" t="s">
        <v>39</v>
      </c>
      <c r="K1301" s="5" t="s">
        <v>7</v>
      </c>
      <c r="L1301" s="5" t="s">
        <v>6</v>
      </c>
      <c r="M1301" s="5" t="s">
        <v>37</v>
      </c>
      <c r="N1301" s="5" t="s">
        <v>884</v>
      </c>
      <c r="O1301" s="6">
        <v>0.56999999999999995</v>
      </c>
      <c r="P1301" s="5" t="s">
        <v>3</v>
      </c>
      <c r="Q1301" s="5" t="s">
        <v>2</v>
      </c>
      <c r="R1301" s="5" t="s">
        <v>81</v>
      </c>
      <c r="S1301" s="5" t="s">
        <v>532</v>
      </c>
      <c r="T1301" s="5">
        <v>21040</v>
      </c>
      <c r="U1301" s="8">
        <v>42123</v>
      </c>
      <c r="V1301" s="29" t="str">
        <f>TEXT(Table_1[[#This Row],[Order Date]], "DDD")</f>
        <v>Wed</v>
      </c>
      <c r="W1301" s="8">
        <v>42124</v>
      </c>
      <c r="X1301" s="7">
        <f>Table_1[[#This Row],[Ship Date]]-Table_1[[#This Row],[Order Date]]</f>
        <v>1</v>
      </c>
      <c r="Y1301" s="15">
        <v>-78.194159999999997</v>
      </c>
      <c r="Z1301" s="5">
        <v>2</v>
      </c>
      <c r="AA1301" s="15">
        <v>35.33</v>
      </c>
      <c r="AB1301" s="5">
        <v>86164</v>
      </c>
      <c r="AC1301" s="5">
        <f>IF(COUNTIF($AB$2:AB1301, AB1301) = 1, 1, 0)</f>
        <v>0</v>
      </c>
      <c r="AD1301" s="15">
        <f>'Formated Data'!$G1301-'Formated Data'!$E1301</f>
        <v>20.979999999999997</v>
      </c>
      <c r="AE1301" s="5" t="str" cm="1">
        <f t="array" ref="AE1301">_xlfn.IFS('Formated Data'!$Q1301="Central","Chris",'Formated Data'!$Q1301="East","Erin",'Formated Data'!$Q1301="South","Sam",'Formated Data'!$Q1301="West","William")</f>
        <v>Erin</v>
      </c>
    </row>
    <row r="1302" spans="1:31" ht="15.75" customHeight="1" x14ac:dyDescent="0.45">
      <c r="A1302" s="5">
        <v>782</v>
      </c>
      <c r="B1302" s="5">
        <f>IF(COUNTIF($A$2:A1302, A1302) = 1, 1, 0)</f>
        <v>1</v>
      </c>
      <c r="C1302" s="5" t="s">
        <v>1393</v>
      </c>
      <c r="D1302" s="5" t="s">
        <v>56</v>
      </c>
      <c r="E1302" s="6">
        <v>0.04</v>
      </c>
      <c r="F1302" s="6" t="str">
        <f>IF(Table_1[[#This Row],[Discount]] &gt; 0, "After Discount", " No Discount")</f>
        <v>After Discount</v>
      </c>
      <c r="G1302" s="6">
        <v>34.76</v>
      </c>
      <c r="H1302" s="6">
        <v>5.49</v>
      </c>
      <c r="I1302" s="5" t="s">
        <v>9</v>
      </c>
      <c r="J1302" s="5" t="s">
        <v>51</v>
      </c>
      <c r="K1302" s="5" t="s">
        <v>24</v>
      </c>
      <c r="L1302" s="5" t="s">
        <v>23</v>
      </c>
      <c r="M1302" s="5" t="s">
        <v>5</v>
      </c>
      <c r="N1302" s="5" t="s">
        <v>1392</v>
      </c>
      <c r="O1302" s="6">
        <v>0.6</v>
      </c>
      <c r="P1302" s="5" t="s">
        <v>3</v>
      </c>
      <c r="Q1302" s="5" t="s">
        <v>48</v>
      </c>
      <c r="R1302" s="5" t="s">
        <v>54</v>
      </c>
      <c r="S1302" s="5" t="s">
        <v>1391</v>
      </c>
      <c r="T1302" s="5">
        <v>90604</v>
      </c>
      <c r="U1302" s="8">
        <v>42123</v>
      </c>
      <c r="V1302" s="29" t="str">
        <f>TEXT(Table_1[[#This Row],[Order Date]], "DDD")</f>
        <v>Wed</v>
      </c>
      <c r="W1302" s="8">
        <v>42124</v>
      </c>
      <c r="X1302" s="7">
        <f>Table_1[[#This Row],[Ship Date]]-Table_1[[#This Row],[Order Date]]</f>
        <v>1</v>
      </c>
      <c r="Y1302" s="15">
        <v>192.51689999999999</v>
      </c>
      <c r="Z1302" s="5">
        <v>8</v>
      </c>
      <c r="AA1302" s="15">
        <v>279.01</v>
      </c>
      <c r="AB1302" s="5">
        <v>90962</v>
      </c>
      <c r="AC1302" s="5">
        <f>IF(COUNTIF($AB$2:AB1302, AB1302) = 1, 1, 0)</f>
        <v>1</v>
      </c>
      <c r="AD1302" s="15">
        <f>'Formated Data'!$G1302-'Formated Data'!$E1302</f>
        <v>34.72</v>
      </c>
      <c r="AE1302" s="5" t="str" cm="1">
        <f t="array" ref="AE1302">_xlfn.IFS('Formated Data'!$Q1302="Central","Chris",'Formated Data'!$Q1302="East","Erin",'Formated Data'!$Q1302="South","Sam",'Formated Data'!$Q1302="West","William")</f>
        <v>William</v>
      </c>
    </row>
    <row r="1303" spans="1:31" ht="15.75" customHeight="1" x14ac:dyDescent="0.45">
      <c r="A1303" s="5">
        <v>803</v>
      </c>
      <c r="B1303" s="5">
        <f>IF(COUNTIF($A$2:A1303, A1303) = 1, 1, 0)</f>
        <v>1</v>
      </c>
      <c r="C1303" s="5" t="s">
        <v>1390</v>
      </c>
      <c r="D1303" s="5" t="s">
        <v>72</v>
      </c>
      <c r="E1303" s="6">
        <v>0.03</v>
      </c>
      <c r="F1303" s="6" t="str">
        <f>IF(Table_1[[#This Row],[Discount]] &gt; 0, "After Discount", " No Discount")</f>
        <v>After Discount</v>
      </c>
      <c r="G1303" s="6">
        <v>35.99</v>
      </c>
      <c r="H1303" s="6">
        <v>5</v>
      </c>
      <c r="I1303" s="5" t="s">
        <v>9</v>
      </c>
      <c r="J1303" s="5" t="s">
        <v>51</v>
      </c>
      <c r="K1303" s="5" t="s">
        <v>7</v>
      </c>
      <c r="L1303" s="5" t="s">
        <v>6</v>
      </c>
      <c r="M1303" s="5" t="s">
        <v>5</v>
      </c>
      <c r="N1303" s="5" t="s">
        <v>1389</v>
      </c>
      <c r="O1303" s="6">
        <v>0.85</v>
      </c>
      <c r="P1303" s="5" t="s">
        <v>3</v>
      </c>
      <c r="Q1303" s="5" t="s">
        <v>21</v>
      </c>
      <c r="R1303" s="5" t="s">
        <v>75</v>
      </c>
      <c r="S1303" s="5" t="s">
        <v>1388</v>
      </c>
      <c r="T1303" s="5">
        <v>32168</v>
      </c>
      <c r="U1303" s="8">
        <v>42123</v>
      </c>
      <c r="V1303" s="29" t="str">
        <f>TEXT(Table_1[[#This Row],[Order Date]], "DDD")</f>
        <v>Wed</v>
      </c>
      <c r="W1303" s="8">
        <v>42124</v>
      </c>
      <c r="X1303" s="7">
        <f>Table_1[[#This Row],[Ship Date]]-Table_1[[#This Row],[Order Date]]</f>
        <v>1</v>
      </c>
      <c r="Y1303" s="15">
        <v>-184.548</v>
      </c>
      <c r="Z1303" s="5">
        <v>3</v>
      </c>
      <c r="AA1303" s="15">
        <v>93.82</v>
      </c>
      <c r="AB1303" s="5">
        <v>90048</v>
      </c>
      <c r="AC1303" s="5">
        <f>IF(COUNTIF($AB$2:AB1303, AB1303) = 1, 1, 0)</f>
        <v>1</v>
      </c>
      <c r="AD1303" s="15">
        <f>'Formated Data'!$G1303-'Formated Data'!$E1303</f>
        <v>35.96</v>
      </c>
      <c r="AE1303" s="5" t="str" cm="1">
        <f t="array" ref="AE1303">_xlfn.IFS('Formated Data'!$Q1303="Central","Chris",'Formated Data'!$Q1303="East","Erin",'Formated Data'!$Q1303="South","Sam",'Formated Data'!$Q1303="West","William")</f>
        <v>Sam</v>
      </c>
    </row>
    <row r="1304" spans="1:31" ht="15.75" customHeight="1" x14ac:dyDescent="0.45">
      <c r="A1304" s="5">
        <v>2115</v>
      </c>
      <c r="B1304" s="5">
        <f>IF(COUNTIF($A$2:A1304, A1304) = 1, 1, 0)</f>
        <v>1</v>
      </c>
      <c r="C1304" s="5" t="s">
        <v>1387</v>
      </c>
      <c r="D1304" s="5" t="s">
        <v>72</v>
      </c>
      <c r="E1304" s="6">
        <v>0.02</v>
      </c>
      <c r="F1304" s="6" t="str">
        <f>IF(Table_1[[#This Row],[Discount]] &gt; 0, "After Discount", " No Discount")</f>
        <v>After Discount</v>
      </c>
      <c r="G1304" s="6">
        <v>95.95</v>
      </c>
      <c r="H1304" s="6">
        <v>74.349999999999994</v>
      </c>
      <c r="I1304" s="5" t="s">
        <v>119</v>
      </c>
      <c r="J1304" s="5" t="s">
        <v>39</v>
      </c>
      <c r="K1304" s="5" t="s">
        <v>29</v>
      </c>
      <c r="L1304" s="5" t="s">
        <v>153</v>
      </c>
      <c r="M1304" s="5" t="s">
        <v>152</v>
      </c>
      <c r="N1304" s="5" t="s">
        <v>1386</v>
      </c>
      <c r="O1304" s="6">
        <v>0.56999999999999995</v>
      </c>
      <c r="P1304" s="5" t="s">
        <v>3</v>
      </c>
      <c r="Q1304" s="5" t="s">
        <v>21</v>
      </c>
      <c r="R1304" s="5" t="s">
        <v>20</v>
      </c>
      <c r="S1304" s="5" t="s">
        <v>1385</v>
      </c>
      <c r="T1304" s="5">
        <v>22124</v>
      </c>
      <c r="U1304" s="8">
        <v>42123</v>
      </c>
      <c r="V1304" s="29" t="str">
        <f>TEXT(Table_1[[#This Row],[Order Date]], "DDD")</f>
        <v>Wed</v>
      </c>
      <c r="W1304" s="8">
        <v>42125</v>
      </c>
      <c r="X1304" s="7">
        <f>Table_1[[#This Row],[Ship Date]]-Table_1[[#This Row],[Order Date]]</f>
        <v>2</v>
      </c>
      <c r="Y1304" s="15">
        <v>636.52200000000005</v>
      </c>
      <c r="Z1304" s="5">
        <v>14</v>
      </c>
      <c r="AA1304" s="15">
        <v>1377.46</v>
      </c>
      <c r="AB1304" s="5">
        <v>88406</v>
      </c>
      <c r="AC1304" s="5">
        <f>IF(COUNTIF($AB$2:AB1304, AB1304) = 1, 1, 0)</f>
        <v>1</v>
      </c>
      <c r="AD1304" s="15">
        <f>'Formated Data'!$G1304-'Formated Data'!$E1304</f>
        <v>95.93</v>
      </c>
      <c r="AE1304" s="5" t="str" cm="1">
        <f t="array" ref="AE1304">_xlfn.IFS('Formated Data'!$Q1304="Central","Chris",'Formated Data'!$Q1304="East","Erin",'Formated Data'!$Q1304="South","Sam",'Formated Data'!$Q1304="West","William")</f>
        <v>Sam</v>
      </c>
    </row>
    <row r="1305" spans="1:31" ht="15.75" customHeight="1" x14ac:dyDescent="0.45">
      <c r="A1305" s="5">
        <v>3381</v>
      </c>
      <c r="B1305" s="5">
        <f>IF(COUNTIF($A$2:A1305, A1305) = 1, 1, 0)</f>
        <v>0</v>
      </c>
      <c r="C1305" s="5" t="s">
        <v>1384</v>
      </c>
      <c r="D1305" s="5" t="s">
        <v>72</v>
      </c>
      <c r="E1305" s="6">
        <v>0.02</v>
      </c>
      <c r="F1305" s="6" t="str">
        <f>IF(Table_1[[#This Row],[Discount]] &gt; 0, "After Discount", " No Discount")</f>
        <v>After Discount</v>
      </c>
      <c r="G1305" s="6">
        <v>28.53</v>
      </c>
      <c r="H1305" s="6">
        <v>1.49</v>
      </c>
      <c r="I1305" s="5" t="s">
        <v>9</v>
      </c>
      <c r="J1305" s="5" t="s">
        <v>16</v>
      </c>
      <c r="K1305" s="5" t="s">
        <v>24</v>
      </c>
      <c r="L1305" s="5" t="s">
        <v>106</v>
      </c>
      <c r="M1305" s="5" t="s">
        <v>5</v>
      </c>
      <c r="N1305" s="5" t="s">
        <v>105</v>
      </c>
      <c r="O1305" s="6">
        <v>0.38</v>
      </c>
      <c r="P1305" s="5" t="s">
        <v>3</v>
      </c>
      <c r="Q1305" s="5" t="s">
        <v>21</v>
      </c>
      <c r="R1305" s="5" t="s">
        <v>291</v>
      </c>
      <c r="S1305" s="5" t="s">
        <v>1383</v>
      </c>
      <c r="T1305" s="5">
        <v>31204</v>
      </c>
      <c r="U1305" s="8">
        <v>42123</v>
      </c>
      <c r="V1305" s="29" t="str">
        <f>TEXT(Table_1[[#This Row],[Order Date]], "DDD")</f>
        <v>Wed</v>
      </c>
      <c r="W1305" s="8">
        <v>42123</v>
      </c>
      <c r="X1305" s="7">
        <f>Table_1[[#This Row],[Ship Date]]-Table_1[[#This Row],[Order Date]]</f>
        <v>0</v>
      </c>
      <c r="Y1305" s="15">
        <v>1.992</v>
      </c>
      <c r="Z1305" s="5">
        <v>18</v>
      </c>
      <c r="AA1305" s="15">
        <v>513.33000000000004</v>
      </c>
      <c r="AB1305" s="5">
        <v>88840</v>
      </c>
      <c r="AC1305" s="5">
        <f>IF(COUNTIF($AB$2:AB1305, AB1305) = 1, 1, 0)</f>
        <v>1</v>
      </c>
      <c r="AD1305" s="15">
        <f>'Formated Data'!$G1305-'Formated Data'!$E1305</f>
        <v>28.51</v>
      </c>
      <c r="AE1305" s="5" t="str" cm="1">
        <f t="array" ref="AE1305">_xlfn.IFS('Formated Data'!$Q1305="Central","Chris",'Formated Data'!$Q1305="East","Erin",'Formated Data'!$Q1305="South","Sam",'Formated Data'!$Q1305="West","William")</f>
        <v>Sam</v>
      </c>
    </row>
    <row r="1306" spans="1:31" ht="15.75" customHeight="1" x14ac:dyDescent="0.45">
      <c r="A1306" s="5">
        <v>3393</v>
      </c>
      <c r="B1306" s="5">
        <f>IF(COUNTIF($A$2:A1306, A1306) = 1, 1, 0)</f>
        <v>0</v>
      </c>
      <c r="C1306" s="5" t="s">
        <v>1382</v>
      </c>
      <c r="D1306" s="5" t="s">
        <v>72</v>
      </c>
      <c r="E1306" s="6">
        <v>0.08</v>
      </c>
      <c r="F1306" s="6" t="str">
        <f>IF(Table_1[[#This Row],[Discount]] &gt; 0, "After Discount", " No Discount")</f>
        <v>After Discount</v>
      </c>
      <c r="G1306" s="6">
        <v>125.99</v>
      </c>
      <c r="H1306" s="6">
        <v>7.69</v>
      </c>
      <c r="I1306" s="5" t="s">
        <v>9</v>
      </c>
      <c r="J1306" s="5" t="s">
        <v>8</v>
      </c>
      <c r="K1306" s="5" t="s">
        <v>7</v>
      </c>
      <c r="L1306" s="5" t="s">
        <v>6</v>
      </c>
      <c r="M1306" s="5" t="s">
        <v>5</v>
      </c>
      <c r="N1306" s="5" t="s">
        <v>1381</v>
      </c>
      <c r="O1306" s="6">
        <v>0.59</v>
      </c>
      <c r="P1306" s="5" t="s">
        <v>3</v>
      </c>
      <c r="Q1306" s="5" t="s">
        <v>48</v>
      </c>
      <c r="R1306" s="5" t="s">
        <v>103</v>
      </c>
      <c r="S1306" s="5" t="s">
        <v>1380</v>
      </c>
      <c r="T1306" s="5">
        <v>99163</v>
      </c>
      <c r="U1306" s="8">
        <v>42123</v>
      </c>
      <c r="V1306" s="29" t="str">
        <f>TEXT(Table_1[[#This Row],[Order Date]], "DDD")</f>
        <v>Wed</v>
      </c>
      <c r="W1306" s="8">
        <v>42124</v>
      </c>
      <c r="X1306" s="7">
        <f>Table_1[[#This Row],[Ship Date]]-Table_1[[#This Row],[Order Date]]</f>
        <v>1</v>
      </c>
      <c r="Y1306" s="15">
        <v>374.625</v>
      </c>
      <c r="Z1306" s="5">
        <v>7</v>
      </c>
      <c r="AA1306" s="15">
        <v>710.36</v>
      </c>
      <c r="AB1306" s="5">
        <v>87908</v>
      </c>
      <c r="AC1306" s="5">
        <f>IF(COUNTIF($AB$2:AB1306, AB1306) = 1, 1, 0)</f>
        <v>1</v>
      </c>
      <c r="AD1306" s="15">
        <f>'Formated Data'!$G1306-'Formated Data'!$E1306</f>
        <v>125.91</v>
      </c>
      <c r="AE1306" s="5" t="str" cm="1">
        <f t="array" ref="AE1306">_xlfn.IFS('Formated Data'!$Q1306="Central","Chris",'Formated Data'!$Q1306="East","Erin",'Formated Data'!$Q1306="South","Sam",'Formated Data'!$Q1306="West","William")</f>
        <v>William</v>
      </c>
    </row>
    <row r="1307" spans="1:31" ht="15.75" customHeight="1" x14ac:dyDescent="0.45">
      <c r="A1307" s="5">
        <v>617</v>
      </c>
      <c r="B1307" s="5">
        <f>IF(COUNTIF($A$2:A1307, A1307) = 1, 1, 0)</f>
        <v>1</v>
      </c>
      <c r="C1307" s="5" t="s">
        <v>1379</v>
      </c>
      <c r="D1307" s="5" t="s">
        <v>10</v>
      </c>
      <c r="E1307" s="6">
        <v>0.02</v>
      </c>
      <c r="F1307" s="6" t="str">
        <f>IF(Table_1[[#This Row],[Discount]] &gt; 0, "After Discount", " No Discount")</f>
        <v>After Discount</v>
      </c>
      <c r="G1307" s="6">
        <v>15.57</v>
      </c>
      <c r="H1307" s="6">
        <v>1.39</v>
      </c>
      <c r="I1307" s="5" t="s">
        <v>9</v>
      </c>
      <c r="J1307" s="5" t="s">
        <v>8</v>
      </c>
      <c r="K1307" s="5" t="s">
        <v>24</v>
      </c>
      <c r="L1307" s="5" t="s">
        <v>181</v>
      </c>
      <c r="M1307" s="5" t="s">
        <v>5</v>
      </c>
      <c r="N1307" s="5" t="s">
        <v>180</v>
      </c>
      <c r="O1307" s="6">
        <v>0.38</v>
      </c>
      <c r="P1307" s="5" t="s">
        <v>3</v>
      </c>
      <c r="Q1307" s="5" t="s">
        <v>48</v>
      </c>
      <c r="R1307" s="5" t="s">
        <v>296</v>
      </c>
      <c r="S1307" s="5" t="s">
        <v>1377</v>
      </c>
      <c r="T1307" s="5">
        <v>81001</v>
      </c>
      <c r="U1307" s="8">
        <v>42123</v>
      </c>
      <c r="V1307" s="29" t="str">
        <f>TEXT(Table_1[[#This Row],[Order Date]], "DDD")</f>
        <v>Wed</v>
      </c>
      <c r="W1307" s="8">
        <v>42124</v>
      </c>
      <c r="X1307" s="7">
        <f>Table_1[[#This Row],[Ship Date]]-Table_1[[#This Row],[Order Date]]</f>
        <v>1</v>
      </c>
      <c r="Y1307" s="15">
        <v>23.5428</v>
      </c>
      <c r="Z1307" s="5">
        <v>3</v>
      </c>
      <c r="AA1307" s="15">
        <v>46.23</v>
      </c>
      <c r="AB1307" s="5">
        <v>88198</v>
      </c>
      <c r="AC1307" s="5">
        <f>IF(COUNTIF($AB$2:AB1307, AB1307) = 1, 1, 0)</f>
        <v>1</v>
      </c>
      <c r="AD1307" s="15">
        <f>'Formated Data'!$G1307-'Formated Data'!$E1307</f>
        <v>15.55</v>
      </c>
      <c r="AE1307" s="5" t="str" cm="1">
        <f t="array" ref="AE1307">_xlfn.IFS('Formated Data'!$Q1307="Central","Chris",'Formated Data'!$Q1307="East","Erin",'Formated Data'!$Q1307="South","Sam",'Formated Data'!$Q1307="West","William")</f>
        <v>William</v>
      </c>
    </row>
    <row r="1308" spans="1:31" ht="15.75" customHeight="1" x14ac:dyDescent="0.45">
      <c r="A1308" s="5">
        <v>617</v>
      </c>
      <c r="B1308" s="5">
        <f>IF(COUNTIF($A$2:A1308, A1308) = 1, 1, 0)</f>
        <v>0</v>
      </c>
      <c r="C1308" s="5" t="s">
        <v>1379</v>
      </c>
      <c r="D1308" s="5" t="s">
        <v>10</v>
      </c>
      <c r="E1308" s="6">
        <v>0.02</v>
      </c>
      <c r="F1308" s="6" t="str">
        <f>IF(Table_1[[#This Row],[Discount]] &gt; 0, "After Discount", " No Discount")</f>
        <v>After Discount</v>
      </c>
      <c r="G1308" s="6">
        <v>20.89</v>
      </c>
      <c r="H1308" s="6">
        <v>11.52</v>
      </c>
      <c r="I1308" s="5" t="s">
        <v>9</v>
      </c>
      <c r="J1308" s="5" t="s">
        <v>8</v>
      </c>
      <c r="K1308" s="5" t="s">
        <v>24</v>
      </c>
      <c r="L1308" s="5" t="s">
        <v>23</v>
      </c>
      <c r="M1308" s="5" t="s">
        <v>5</v>
      </c>
      <c r="N1308" s="5" t="s">
        <v>1378</v>
      </c>
      <c r="O1308" s="6">
        <v>0.83</v>
      </c>
      <c r="P1308" s="5" t="s">
        <v>3</v>
      </c>
      <c r="Q1308" s="5" t="s">
        <v>48</v>
      </c>
      <c r="R1308" s="5" t="s">
        <v>296</v>
      </c>
      <c r="S1308" s="5" t="s">
        <v>1377</v>
      </c>
      <c r="T1308" s="5">
        <v>81001</v>
      </c>
      <c r="U1308" s="8">
        <v>42123</v>
      </c>
      <c r="V1308" s="29" t="str">
        <f>TEXT(Table_1[[#This Row],[Order Date]], "DDD")</f>
        <v>Wed</v>
      </c>
      <c r="W1308" s="8">
        <v>42124</v>
      </c>
      <c r="X1308" s="7">
        <f>Table_1[[#This Row],[Ship Date]]-Table_1[[#This Row],[Order Date]]</f>
        <v>1</v>
      </c>
      <c r="Y1308" s="15">
        <v>-276.11279999999999</v>
      </c>
      <c r="Z1308" s="5">
        <v>13</v>
      </c>
      <c r="AA1308" s="15">
        <v>279.27999999999997</v>
      </c>
      <c r="AB1308" s="5">
        <v>88198</v>
      </c>
      <c r="AC1308" s="5">
        <f>IF(COUNTIF($AB$2:AB1308, AB1308) = 1, 1, 0)</f>
        <v>0</v>
      </c>
      <c r="AD1308" s="15">
        <f>'Formated Data'!$G1308-'Formated Data'!$E1308</f>
        <v>20.87</v>
      </c>
      <c r="AE1308" s="5" t="str" cm="1">
        <f t="array" ref="AE1308">_xlfn.IFS('Formated Data'!$Q1308="Central","Chris",'Formated Data'!$Q1308="East","Erin",'Formated Data'!$Q1308="South","Sam",'Formated Data'!$Q1308="West","William")</f>
        <v>William</v>
      </c>
    </row>
    <row r="1309" spans="1:31" ht="15.75" customHeight="1" x14ac:dyDescent="0.45">
      <c r="A1309" s="5">
        <v>618</v>
      </c>
      <c r="B1309" s="5">
        <f>IF(COUNTIF($A$2:A1309, A1309) = 1, 1, 0)</f>
        <v>0</v>
      </c>
      <c r="C1309" s="5" t="s">
        <v>1375</v>
      </c>
      <c r="D1309" s="5" t="s">
        <v>10</v>
      </c>
      <c r="E1309" s="6">
        <v>0.06</v>
      </c>
      <c r="F1309" s="6" t="str">
        <f>IF(Table_1[[#This Row],[Discount]] &gt; 0, "After Discount", " No Discount")</f>
        <v>After Discount</v>
      </c>
      <c r="G1309" s="6">
        <v>5.38</v>
      </c>
      <c r="H1309" s="6">
        <v>5.24</v>
      </c>
      <c r="I1309" s="5" t="s">
        <v>17</v>
      </c>
      <c r="J1309" s="5" t="s">
        <v>8</v>
      </c>
      <c r="K1309" s="5" t="s">
        <v>24</v>
      </c>
      <c r="L1309" s="5" t="s">
        <v>106</v>
      </c>
      <c r="M1309" s="5" t="s">
        <v>5</v>
      </c>
      <c r="N1309" s="5" t="s">
        <v>1376</v>
      </c>
      <c r="O1309" s="6">
        <v>0.36</v>
      </c>
      <c r="P1309" s="5" t="s">
        <v>3</v>
      </c>
      <c r="Q1309" s="5" t="s">
        <v>48</v>
      </c>
      <c r="R1309" s="5" t="s">
        <v>296</v>
      </c>
      <c r="S1309" s="5" t="s">
        <v>1373</v>
      </c>
      <c r="T1309" s="5">
        <v>81007</v>
      </c>
      <c r="U1309" s="8">
        <v>42123</v>
      </c>
      <c r="V1309" s="29" t="str">
        <f>TEXT(Table_1[[#This Row],[Order Date]], "DDD")</f>
        <v>Wed</v>
      </c>
      <c r="W1309" s="8">
        <v>42124</v>
      </c>
      <c r="X1309" s="7">
        <f>Table_1[[#This Row],[Ship Date]]-Table_1[[#This Row],[Order Date]]</f>
        <v>1</v>
      </c>
      <c r="Y1309" s="15">
        <v>-64.670940000000002</v>
      </c>
      <c r="Z1309" s="5">
        <v>14</v>
      </c>
      <c r="AA1309" s="15">
        <v>81.819999999999993</v>
      </c>
      <c r="AB1309" s="5">
        <v>88198</v>
      </c>
      <c r="AC1309" s="5">
        <f>IF(COUNTIF($AB$2:AB1309, AB1309) = 1, 1, 0)</f>
        <v>0</v>
      </c>
      <c r="AD1309" s="15">
        <f>'Formated Data'!$G1309-'Formated Data'!$E1309</f>
        <v>5.32</v>
      </c>
      <c r="AE1309" s="5" t="str" cm="1">
        <f t="array" ref="AE1309">_xlfn.IFS('Formated Data'!$Q1309="Central","Chris",'Formated Data'!$Q1309="East","Erin",'Formated Data'!$Q1309="South","Sam",'Formated Data'!$Q1309="West","William")</f>
        <v>William</v>
      </c>
    </row>
    <row r="1310" spans="1:31" ht="15.75" customHeight="1" x14ac:dyDescent="0.45">
      <c r="A1310" s="5">
        <v>618</v>
      </c>
      <c r="B1310" s="5">
        <f>IF(COUNTIF($A$2:A1310, A1310) = 1, 1, 0)</f>
        <v>0</v>
      </c>
      <c r="C1310" s="5" t="s">
        <v>1375</v>
      </c>
      <c r="D1310" s="5" t="s">
        <v>10</v>
      </c>
      <c r="E1310" s="6">
        <v>0.03</v>
      </c>
      <c r="F1310" s="6" t="str">
        <f>IF(Table_1[[#This Row],[Discount]] &gt; 0, "After Discount", " No Discount")</f>
        <v>After Discount</v>
      </c>
      <c r="G1310" s="6">
        <v>7.35</v>
      </c>
      <c r="H1310" s="6">
        <v>5.96</v>
      </c>
      <c r="I1310" s="5" t="s">
        <v>9</v>
      </c>
      <c r="J1310" s="5" t="s">
        <v>8</v>
      </c>
      <c r="K1310" s="5" t="s">
        <v>24</v>
      </c>
      <c r="L1310" s="5" t="s">
        <v>38</v>
      </c>
      <c r="M1310" s="5" t="s">
        <v>5</v>
      </c>
      <c r="N1310" s="5" t="s">
        <v>1374</v>
      </c>
      <c r="O1310" s="6">
        <v>0.38</v>
      </c>
      <c r="P1310" s="5" t="s">
        <v>3</v>
      </c>
      <c r="Q1310" s="5" t="s">
        <v>48</v>
      </c>
      <c r="R1310" s="5" t="s">
        <v>296</v>
      </c>
      <c r="S1310" s="5" t="s">
        <v>1373</v>
      </c>
      <c r="T1310" s="5">
        <v>81007</v>
      </c>
      <c r="U1310" s="8">
        <v>42123</v>
      </c>
      <c r="V1310" s="29" t="str">
        <f>TEXT(Table_1[[#This Row],[Order Date]], "DDD")</f>
        <v>Wed</v>
      </c>
      <c r="W1310" s="8">
        <v>42124</v>
      </c>
      <c r="X1310" s="7">
        <f>Table_1[[#This Row],[Ship Date]]-Table_1[[#This Row],[Order Date]]</f>
        <v>1</v>
      </c>
      <c r="Y1310" s="15">
        <v>-11.113200000000001</v>
      </c>
      <c r="Z1310" s="5">
        <v>1</v>
      </c>
      <c r="AA1310" s="15">
        <v>13.16</v>
      </c>
      <c r="AB1310" s="5">
        <v>88198</v>
      </c>
      <c r="AC1310" s="5">
        <f>IF(COUNTIF($AB$2:AB1310, AB1310) = 1, 1, 0)</f>
        <v>0</v>
      </c>
      <c r="AD1310" s="15">
        <f>'Formated Data'!$G1310-'Formated Data'!$E1310</f>
        <v>7.3199999999999994</v>
      </c>
      <c r="AE1310" s="5" t="str" cm="1">
        <f t="array" ref="AE1310">_xlfn.IFS('Formated Data'!$Q1310="Central","Chris",'Formated Data'!$Q1310="East","Erin",'Formated Data'!$Q1310="South","Sam",'Formated Data'!$Q1310="West","William")</f>
        <v>William</v>
      </c>
    </row>
    <row r="1311" spans="1:31" ht="15.75" customHeight="1" x14ac:dyDescent="0.45">
      <c r="A1311" s="5">
        <v>638</v>
      </c>
      <c r="B1311" s="5">
        <f>IF(COUNTIF($A$2:A1311, A1311) = 1, 1, 0)</f>
        <v>1</v>
      </c>
      <c r="C1311" s="5" t="s">
        <v>1372</v>
      </c>
      <c r="D1311" s="5" t="s">
        <v>123</v>
      </c>
      <c r="E1311" s="6">
        <v>0.06</v>
      </c>
      <c r="F1311" s="6" t="str">
        <f>IF(Table_1[[#This Row],[Discount]] &gt; 0, "After Discount", " No Discount")</f>
        <v>After Discount</v>
      </c>
      <c r="G1311" s="6">
        <v>65.989999999999995</v>
      </c>
      <c r="H1311" s="6">
        <v>8.8000000000000007</v>
      </c>
      <c r="I1311" s="5" t="s">
        <v>17</v>
      </c>
      <c r="J1311" s="5" t="s">
        <v>8</v>
      </c>
      <c r="K1311" s="5" t="s">
        <v>7</v>
      </c>
      <c r="L1311" s="5" t="s">
        <v>6</v>
      </c>
      <c r="M1311" s="5" t="s">
        <v>5</v>
      </c>
      <c r="N1311" s="5" t="s">
        <v>1370</v>
      </c>
      <c r="O1311" s="6">
        <v>0.57999999999999996</v>
      </c>
      <c r="P1311" s="5" t="s">
        <v>3</v>
      </c>
      <c r="Q1311" s="5" t="s">
        <v>48</v>
      </c>
      <c r="R1311" s="5" t="s">
        <v>54</v>
      </c>
      <c r="S1311" s="5" t="s">
        <v>1371</v>
      </c>
      <c r="T1311" s="5">
        <v>95062</v>
      </c>
      <c r="U1311" s="8">
        <v>42124</v>
      </c>
      <c r="V1311" s="29" t="str">
        <f>TEXT(Table_1[[#This Row],[Order Date]], "DDD")</f>
        <v>Thu</v>
      </c>
      <c r="W1311" s="8">
        <v>42125</v>
      </c>
      <c r="X1311" s="7">
        <f>Table_1[[#This Row],[Ship Date]]-Table_1[[#This Row],[Order Date]]</f>
        <v>1</v>
      </c>
      <c r="Y1311" s="15">
        <v>288.08999999999997</v>
      </c>
      <c r="Z1311" s="5">
        <v>9</v>
      </c>
      <c r="AA1311" s="15">
        <v>506.38</v>
      </c>
      <c r="AB1311" s="5">
        <v>87954</v>
      </c>
      <c r="AC1311" s="5">
        <f>IF(COUNTIF($AB$2:AB1311, AB1311) = 1, 1, 0)</f>
        <v>1</v>
      </c>
      <c r="AD1311" s="15">
        <f>'Formated Data'!$G1311-'Formated Data'!$E1311</f>
        <v>65.929999999999993</v>
      </c>
      <c r="AE1311" s="5" t="str" cm="1">
        <f t="array" ref="AE1311">_xlfn.IFS('Formated Data'!$Q1311="Central","Chris",'Formated Data'!$Q1311="East","Erin",'Formated Data'!$Q1311="South","Sam",'Formated Data'!$Q1311="West","William")</f>
        <v>William</v>
      </c>
    </row>
    <row r="1312" spans="1:31" ht="15.75" customHeight="1" x14ac:dyDescent="0.45">
      <c r="A1312" s="5">
        <v>638</v>
      </c>
      <c r="B1312" s="5">
        <f>IF(COUNTIF($A$2:A1312, A1312) = 1, 1, 0)</f>
        <v>0</v>
      </c>
      <c r="C1312" s="5" t="s">
        <v>1372</v>
      </c>
      <c r="D1312" s="5" t="s">
        <v>123</v>
      </c>
      <c r="E1312" s="6">
        <v>0</v>
      </c>
      <c r="F1312" s="6" t="str">
        <f>IF(Table_1[[#This Row],[Discount]] &gt; 0, "After Discount", " No Discount")</f>
        <v xml:space="preserve"> No Discount</v>
      </c>
      <c r="G1312" s="6">
        <v>195.99</v>
      </c>
      <c r="H1312" s="6">
        <v>4.2</v>
      </c>
      <c r="I1312" s="5" t="s">
        <v>17</v>
      </c>
      <c r="J1312" s="5" t="s">
        <v>8</v>
      </c>
      <c r="K1312" s="5" t="s">
        <v>7</v>
      </c>
      <c r="L1312" s="5" t="s">
        <v>6</v>
      </c>
      <c r="M1312" s="5" t="s">
        <v>5</v>
      </c>
      <c r="N1312" s="5" t="s">
        <v>1368</v>
      </c>
      <c r="O1312" s="6">
        <v>0.56999999999999995</v>
      </c>
      <c r="P1312" s="5" t="s">
        <v>3</v>
      </c>
      <c r="Q1312" s="5" t="s">
        <v>48</v>
      </c>
      <c r="R1312" s="5" t="s">
        <v>54</v>
      </c>
      <c r="S1312" s="5" t="s">
        <v>1371</v>
      </c>
      <c r="T1312" s="5">
        <v>95062</v>
      </c>
      <c r="U1312" s="8">
        <v>42124</v>
      </c>
      <c r="V1312" s="29" t="str">
        <f>TEXT(Table_1[[#This Row],[Order Date]], "DDD")</f>
        <v>Thu</v>
      </c>
      <c r="W1312" s="8">
        <v>42126</v>
      </c>
      <c r="X1312" s="7">
        <f>Table_1[[#This Row],[Ship Date]]-Table_1[[#This Row],[Order Date]]</f>
        <v>2</v>
      </c>
      <c r="Y1312" s="15">
        <v>719.47680000000003</v>
      </c>
      <c r="Z1312" s="5">
        <v>6</v>
      </c>
      <c r="AA1312" s="15">
        <v>1042.72</v>
      </c>
      <c r="AB1312" s="5">
        <v>87954</v>
      </c>
      <c r="AC1312" s="5">
        <f>IF(COUNTIF($AB$2:AB1312, AB1312) = 1, 1, 0)</f>
        <v>0</v>
      </c>
      <c r="AD1312" s="15">
        <f>'Formated Data'!$G1312-'Formated Data'!$E1312</f>
        <v>195.99</v>
      </c>
      <c r="AE1312" s="5" t="str" cm="1">
        <f t="array" ref="AE1312">_xlfn.IFS('Formated Data'!$Q1312="Central","Chris",'Formated Data'!$Q1312="East","Erin",'Formated Data'!$Q1312="South","Sam",'Formated Data'!$Q1312="West","William")</f>
        <v>William</v>
      </c>
    </row>
    <row r="1313" spans="1:31" ht="15.75" customHeight="1" x14ac:dyDescent="0.45">
      <c r="A1313" s="5">
        <v>640</v>
      </c>
      <c r="B1313" s="5">
        <f>IF(COUNTIF($A$2:A1313, A1313) = 1, 1, 0)</f>
        <v>0</v>
      </c>
      <c r="C1313" s="5" t="s">
        <v>1369</v>
      </c>
      <c r="D1313" s="5" t="s">
        <v>123</v>
      </c>
      <c r="E1313" s="6">
        <v>0.06</v>
      </c>
      <c r="F1313" s="6" t="str">
        <f>IF(Table_1[[#This Row],[Discount]] &gt; 0, "After Discount", " No Discount")</f>
        <v>After Discount</v>
      </c>
      <c r="G1313" s="6">
        <v>65.989999999999995</v>
      </c>
      <c r="H1313" s="6">
        <v>8.8000000000000007</v>
      </c>
      <c r="I1313" s="5" t="s">
        <v>17</v>
      </c>
      <c r="J1313" s="5" t="s">
        <v>8</v>
      </c>
      <c r="K1313" s="5" t="s">
        <v>7</v>
      </c>
      <c r="L1313" s="5" t="s">
        <v>6</v>
      </c>
      <c r="M1313" s="5" t="s">
        <v>5</v>
      </c>
      <c r="N1313" s="5" t="s">
        <v>1370</v>
      </c>
      <c r="O1313" s="6">
        <v>0.57999999999999996</v>
      </c>
      <c r="P1313" s="5" t="s">
        <v>3</v>
      </c>
      <c r="Q1313" s="5" t="s">
        <v>48</v>
      </c>
      <c r="R1313" s="5" t="s">
        <v>103</v>
      </c>
      <c r="S1313" s="5" t="s">
        <v>299</v>
      </c>
      <c r="T1313" s="5">
        <v>98119</v>
      </c>
      <c r="U1313" s="8">
        <v>42124</v>
      </c>
      <c r="V1313" s="29" t="str">
        <f>TEXT(Table_1[[#This Row],[Order Date]], "DDD")</f>
        <v>Thu</v>
      </c>
      <c r="W1313" s="8">
        <v>42125</v>
      </c>
      <c r="X1313" s="7">
        <f>Table_1[[#This Row],[Ship Date]]-Table_1[[#This Row],[Order Date]]</f>
        <v>1</v>
      </c>
      <c r="Y1313" s="15">
        <v>288.08999999999997</v>
      </c>
      <c r="Z1313" s="5">
        <v>34</v>
      </c>
      <c r="AA1313" s="15">
        <v>1912.98</v>
      </c>
      <c r="AB1313" s="5">
        <v>45380</v>
      </c>
      <c r="AC1313" s="5">
        <f>IF(COUNTIF($AB$2:AB1313, AB1313) = 1, 1, 0)</f>
        <v>1</v>
      </c>
      <c r="AD1313" s="15">
        <f>'Formated Data'!$G1313-'Formated Data'!$E1313</f>
        <v>65.929999999999993</v>
      </c>
      <c r="AE1313" s="5" t="str" cm="1">
        <f t="array" ref="AE1313">_xlfn.IFS('Formated Data'!$Q1313="Central","Chris",'Formated Data'!$Q1313="East","Erin",'Formated Data'!$Q1313="South","Sam",'Formated Data'!$Q1313="West","William")</f>
        <v>William</v>
      </c>
    </row>
    <row r="1314" spans="1:31" ht="15.75" customHeight="1" x14ac:dyDescent="0.45">
      <c r="A1314" s="5">
        <v>640</v>
      </c>
      <c r="B1314" s="5">
        <f>IF(COUNTIF($A$2:A1314, A1314) = 1, 1, 0)</f>
        <v>0</v>
      </c>
      <c r="C1314" s="5" t="s">
        <v>1369</v>
      </c>
      <c r="D1314" s="5" t="s">
        <v>123</v>
      </c>
      <c r="E1314" s="6">
        <v>0</v>
      </c>
      <c r="F1314" s="6" t="str">
        <f>IF(Table_1[[#This Row],[Discount]] &gt; 0, "After Discount", " No Discount")</f>
        <v xml:space="preserve"> No Discount</v>
      </c>
      <c r="G1314" s="6">
        <v>195.99</v>
      </c>
      <c r="H1314" s="6">
        <v>4.2</v>
      </c>
      <c r="I1314" s="5" t="s">
        <v>17</v>
      </c>
      <c r="J1314" s="5" t="s">
        <v>8</v>
      </c>
      <c r="K1314" s="5" t="s">
        <v>7</v>
      </c>
      <c r="L1314" s="5" t="s">
        <v>6</v>
      </c>
      <c r="M1314" s="5" t="s">
        <v>5</v>
      </c>
      <c r="N1314" s="5" t="s">
        <v>1368</v>
      </c>
      <c r="O1314" s="6">
        <v>0.56999999999999995</v>
      </c>
      <c r="P1314" s="5" t="s">
        <v>3</v>
      </c>
      <c r="Q1314" s="5" t="s">
        <v>48</v>
      </c>
      <c r="R1314" s="5" t="s">
        <v>103</v>
      </c>
      <c r="S1314" s="5" t="s">
        <v>299</v>
      </c>
      <c r="T1314" s="5">
        <v>98119</v>
      </c>
      <c r="U1314" s="8">
        <v>42124</v>
      </c>
      <c r="V1314" s="29" t="str">
        <f>TEXT(Table_1[[#This Row],[Order Date]], "DDD")</f>
        <v>Thu</v>
      </c>
      <c r="W1314" s="8">
        <v>42126</v>
      </c>
      <c r="X1314" s="7">
        <f>Table_1[[#This Row],[Ship Date]]-Table_1[[#This Row],[Order Date]]</f>
        <v>2</v>
      </c>
      <c r="Y1314" s="15">
        <v>1030.509</v>
      </c>
      <c r="Z1314" s="5">
        <v>24</v>
      </c>
      <c r="AA1314" s="15">
        <v>4170.87</v>
      </c>
      <c r="AB1314" s="5">
        <v>45380</v>
      </c>
      <c r="AC1314" s="5">
        <f>IF(COUNTIF($AB$2:AB1314, AB1314) = 1, 1, 0)</f>
        <v>0</v>
      </c>
      <c r="AD1314" s="15">
        <f>'Formated Data'!$G1314-'Formated Data'!$E1314</f>
        <v>195.99</v>
      </c>
      <c r="AE1314" s="5" t="str" cm="1">
        <f t="array" ref="AE1314">_xlfn.IFS('Formated Data'!$Q1314="Central","Chris",'Formated Data'!$Q1314="East","Erin",'Formated Data'!$Q1314="South","Sam",'Formated Data'!$Q1314="West","William")</f>
        <v>William</v>
      </c>
    </row>
    <row r="1315" spans="1:31" ht="15.75" customHeight="1" x14ac:dyDescent="0.45">
      <c r="A1315" s="5">
        <v>851</v>
      </c>
      <c r="B1315" s="5">
        <f>IF(COUNTIF($A$2:A1315, A1315) = 1, 1, 0)</f>
        <v>0</v>
      </c>
      <c r="C1315" s="5" t="s">
        <v>1367</v>
      </c>
      <c r="D1315" s="5" t="s">
        <v>123</v>
      </c>
      <c r="E1315" s="6">
        <v>0.06</v>
      </c>
      <c r="F1315" s="6" t="str">
        <f>IF(Table_1[[#This Row],[Discount]] &gt; 0, "After Discount", " No Discount")</f>
        <v>After Discount</v>
      </c>
      <c r="G1315" s="6">
        <v>1.26</v>
      </c>
      <c r="H1315" s="6">
        <v>0.7</v>
      </c>
      <c r="I1315" s="5" t="s">
        <v>9</v>
      </c>
      <c r="J1315" s="5" t="s">
        <v>39</v>
      </c>
      <c r="K1315" s="5" t="s">
        <v>24</v>
      </c>
      <c r="L1315" s="5" t="s">
        <v>61</v>
      </c>
      <c r="M1315" s="5" t="s">
        <v>37</v>
      </c>
      <c r="N1315" s="5" t="s">
        <v>1366</v>
      </c>
      <c r="O1315" s="6">
        <v>0.81</v>
      </c>
      <c r="P1315" s="5" t="s">
        <v>3</v>
      </c>
      <c r="Q1315" s="5" t="s">
        <v>48</v>
      </c>
      <c r="R1315" s="5" t="s">
        <v>54</v>
      </c>
      <c r="S1315" s="5" t="s">
        <v>1365</v>
      </c>
      <c r="T1315" s="5">
        <v>91745</v>
      </c>
      <c r="U1315" s="8">
        <v>42124</v>
      </c>
      <c r="V1315" s="29" t="str">
        <f>TEXT(Table_1[[#This Row],[Order Date]], "DDD")</f>
        <v>Thu</v>
      </c>
      <c r="W1315" s="8">
        <v>42124</v>
      </c>
      <c r="X1315" s="7">
        <f>Table_1[[#This Row],[Ship Date]]-Table_1[[#This Row],[Order Date]]</f>
        <v>0</v>
      </c>
      <c r="Y1315" s="15">
        <v>-6.6096000000000004</v>
      </c>
      <c r="Z1315" s="5">
        <v>4</v>
      </c>
      <c r="AA1315" s="15">
        <v>5.28</v>
      </c>
      <c r="AB1315" s="5">
        <v>88571</v>
      </c>
      <c r="AC1315" s="5">
        <f>IF(COUNTIF($AB$2:AB1315, AB1315) = 1, 1, 0)</f>
        <v>1</v>
      </c>
      <c r="AD1315" s="15">
        <f>'Formated Data'!$G1315-'Formated Data'!$E1315</f>
        <v>1.2</v>
      </c>
      <c r="AE1315" s="5" t="str" cm="1">
        <f t="array" ref="AE1315">_xlfn.IFS('Formated Data'!$Q1315="Central","Chris",'Formated Data'!$Q1315="East","Erin",'Formated Data'!$Q1315="South","Sam",'Formated Data'!$Q1315="West","William")</f>
        <v>William</v>
      </c>
    </row>
    <row r="1316" spans="1:31" ht="15.75" customHeight="1" x14ac:dyDescent="0.45">
      <c r="A1316" s="5">
        <v>854</v>
      </c>
      <c r="B1316" s="5">
        <f>IF(COUNTIF($A$2:A1316, A1316) = 1, 1, 0)</f>
        <v>1</v>
      </c>
      <c r="C1316" s="5" t="s">
        <v>1364</v>
      </c>
      <c r="D1316" s="5" t="s">
        <v>123</v>
      </c>
      <c r="E1316" s="6">
        <v>0.06</v>
      </c>
      <c r="F1316" s="6" t="str">
        <f>IF(Table_1[[#This Row],[Discount]] &gt; 0, "After Discount", " No Discount")</f>
        <v>After Discount</v>
      </c>
      <c r="G1316" s="6">
        <v>1.76</v>
      </c>
      <c r="H1316" s="6">
        <v>0.7</v>
      </c>
      <c r="I1316" s="5" t="s">
        <v>9</v>
      </c>
      <c r="J1316" s="5" t="s">
        <v>39</v>
      </c>
      <c r="K1316" s="5" t="s">
        <v>24</v>
      </c>
      <c r="L1316" s="5" t="s">
        <v>79</v>
      </c>
      <c r="M1316" s="5" t="s">
        <v>37</v>
      </c>
      <c r="N1316" s="5" t="s">
        <v>518</v>
      </c>
      <c r="O1316" s="6">
        <v>0.56000000000000005</v>
      </c>
      <c r="P1316" s="5" t="s">
        <v>3</v>
      </c>
      <c r="Q1316" s="5" t="s">
        <v>2</v>
      </c>
      <c r="R1316" s="5" t="s">
        <v>109</v>
      </c>
      <c r="S1316" s="5" t="s">
        <v>1363</v>
      </c>
      <c r="T1316" s="5">
        <v>6405</v>
      </c>
      <c r="U1316" s="8">
        <v>42124</v>
      </c>
      <c r="V1316" s="29" t="str">
        <f>TEXT(Table_1[[#This Row],[Order Date]], "DDD")</f>
        <v>Thu</v>
      </c>
      <c r="W1316" s="8">
        <v>42126</v>
      </c>
      <c r="X1316" s="7">
        <f>Table_1[[#This Row],[Ship Date]]-Table_1[[#This Row],[Order Date]]</f>
        <v>2</v>
      </c>
      <c r="Y1316" s="15">
        <v>1.2236</v>
      </c>
      <c r="Z1316" s="5">
        <v>22</v>
      </c>
      <c r="AA1316" s="15">
        <v>39.26</v>
      </c>
      <c r="AB1316" s="5">
        <v>88571</v>
      </c>
      <c r="AC1316" s="5">
        <f>IF(COUNTIF($AB$2:AB1316, AB1316) = 1, 1, 0)</f>
        <v>0</v>
      </c>
      <c r="AD1316" s="15">
        <f>'Formated Data'!$G1316-'Formated Data'!$E1316</f>
        <v>1.7</v>
      </c>
      <c r="AE1316" s="5" t="str" cm="1">
        <f t="array" ref="AE1316">_xlfn.IFS('Formated Data'!$Q1316="Central","Chris",'Formated Data'!$Q1316="East","Erin",'Formated Data'!$Q1316="South","Sam",'Formated Data'!$Q1316="West","William")</f>
        <v>Erin</v>
      </c>
    </row>
    <row r="1317" spans="1:31" ht="15.75" customHeight="1" x14ac:dyDescent="0.45">
      <c r="A1317" s="5">
        <v>855</v>
      </c>
      <c r="B1317" s="5">
        <f>IF(COUNTIF($A$2:A1317, A1317) = 1, 1, 0)</f>
        <v>1</v>
      </c>
      <c r="C1317" s="5" t="s">
        <v>1362</v>
      </c>
      <c r="D1317" s="5" t="s">
        <v>123</v>
      </c>
      <c r="E1317" s="6">
        <v>0.02</v>
      </c>
      <c r="F1317" s="6" t="str">
        <f>IF(Table_1[[#This Row],[Discount]] &gt; 0, "After Discount", " No Discount")</f>
        <v>After Discount</v>
      </c>
      <c r="G1317" s="6">
        <v>24.98</v>
      </c>
      <c r="H1317" s="6">
        <v>8.7899999999999991</v>
      </c>
      <c r="I1317" s="5" t="s">
        <v>9</v>
      </c>
      <c r="J1317" s="5" t="s">
        <v>39</v>
      </c>
      <c r="K1317" s="5" t="s">
        <v>24</v>
      </c>
      <c r="L1317" s="5" t="s">
        <v>23</v>
      </c>
      <c r="M1317" s="5" t="s">
        <v>5</v>
      </c>
      <c r="N1317" s="5" t="s">
        <v>1361</v>
      </c>
      <c r="O1317" s="6">
        <v>0.66</v>
      </c>
      <c r="P1317" s="5" t="s">
        <v>3</v>
      </c>
      <c r="Q1317" s="5" t="s">
        <v>2</v>
      </c>
      <c r="R1317" s="5" t="s">
        <v>109</v>
      </c>
      <c r="S1317" s="5" t="s">
        <v>1360</v>
      </c>
      <c r="T1317" s="5">
        <v>6810</v>
      </c>
      <c r="U1317" s="8">
        <v>42124</v>
      </c>
      <c r="V1317" s="29" t="str">
        <f>TEXT(Table_1[[#This Row],[Order Date]], "DDD")</f>
        <v>Thu</v>
      </c>
      <c r="W1317" s="8">
        <v>42125</v>
      </c>
      <c r="X1317" s="7">
        <f>Table_1[[#This Row],[Ship Date]]-Table_1[[#This Row],[Order Date]]</f>
        <v>1</v>
      </c>
      <c r="Y1317" s="15">
        <v>4.3148</v>
      </c>
      <c r="Z1317" s="5">
        <v>23</v>
      </c>
      <c r="AA1317" s="15">
        <v>606.51</v>
      </c>
      <c r="AB1317" s="5">
        <v>88571</v>
      </c>
      <c r="AC1317" s="5">
        <f>IF(COUNTIF($AB$2:AB1317, AB1317) = 1, 1, 0)</f>
        <v>0</v>
      </c>
      <c r="AD1317" s="15">
        <f>'Formated Data'!$G1317-'Formated Data'!$E1317</f>
        <v>24.96</v>
      </c>
      <c r="AE1317" s="5" t="str" cm="1">
        <f t="array" ref="AE1317">_xlfn.IFS('Formated Data'!$Q1317="Central","Chris",'Formated Data'!$Q1317="East","Erin",'Formated Data'!$Q1317="South","Sam",'Formated Data'!$Q1317="West","William")</f>
        <v>Erin</v>
      </c>
    </row>
    <row r="1318" spans="1:31" ht="15.75" customHeight="1" x14ac:dyDescent="0.45">
      <c r="A1318" s="5">
        <v>858</v>
      </c>
      <c r="B1318" s="5">
        <f>IF(COUNTIF($A$2:A1318, A1318) = 1, 1, 0)</f>
        <v>1</v>
      </c>
      <c r="C1318" s="5" t="s">
        <v>1359</v>
      </c>
      <c r="D1318" s="5" t="s">
        <v>123</v>
      </c>
      <c r="E1318" s="6">
        <v>0.05</v>
      </c>
      <c r="F1318" s="6" t="str">
        <f>IF(Table_1[[#This Row],[Discount]] &gt; 0, "After Discount", " No Discount")</f>
        <v>After Discount</v>
      </c>
      <c r="G1318" s="6">
        <v>35.99</v>
      </c>
      <c r="H1318" s="6">
        <v>5.99</v>
      </c>
      <c r="I1318" s="5" t="s">
        <v>17</v>
      </c>
      <c r="J1318" s="5" t="s">
        <v>39</v>
      </c>
      <c r="K1318" s="5" t="s">
        <v>7</v>
      </c>
      <c r="L1318" s="5" t="s">
        <v>6</v>
      </c>
      <c r="M1318" s="5" t="s">
        <v>37</v>
      </c>
      <c r="N1318" s="5" t="s">
        <v>540</v>
      </c>
      <c r="O1318" s="6">
        <v>0.38</v>
      </c>
      <c r="P1318" s="5" t="s">
        <v>3</v>
      </c>
      <c r="Q1318" s="5" t="s">
        <v>2</v>
      </c>
      <c r="R1318" s="5" t="s">
        <v>244</v>
      </c>
      <c r="S1318" s="5" t="s">
        <v>816</v>
      </c>
      <c r="T1318" s="5">
        <v>4240</v>
      </c>
      <c r="U1318" s="8">
        <v>42124</v>
      </c>
      <c r="V1318" s="29" t="str">
        <f>TEXT(Table_1[[#This Row],[Order Date]], "DDD")</f>
        <v>Thu</v>
      </c>
      <c r="W1318" s="8">
        <v>42126</v>
      </c>
      <c r="X1318" s="7">
        <f>Table_1[[#This Row],[Ship Date]]-Table_1[[#This Row],[Order Date]]</f>
        <v>2</v>
      </c>
      <c r="Y1318" s="15">
        <v>-125.83296</v>
      </c>
      <c r="Z1318" s="5">
        <v>2</v>
      </c>
      <c r="AA1318" s="15">
        <v>64.89</v>
      </c>
      <c r="AB1318" s="5">
        <v>88571</v>
      </c>
      <c r="AC1318" s="5">
        <f>IF(COUNTIF($AB$2:AB1318, AB1318) = 1, 1, 0)</f>
        <v>0</v>
      </c>
      <c r="AD1318" s="15">
        <f>'Formated Data'!$G1318-'Formated Data'!$E1318</f>
        <v>35.940000000000005</v>
      </c>
      <c r="AE1318" s="5" t="str" cm="1">
        <f t="array" ref="AE1318">_xlfn.IFS('Formated Data'!$Q1318="Central","Chris",'Formated Data'!$Q1318="East","Erin",'Formated Data'!$Q1318="South","Sam",'Formated Data'!$Q1318="West","William")</f>
        <v>Erin</v>
      </c>
    </row>
    <row r="1319" spans="1:31" ht="15.75" customHeight="1" x14ac:dyDescent="0.45">
      <c r="A1319" s="5">
        <v>2704</v>
      </c>
      <c r="B1319" s="5">
        <f>IF(COUNTIF($A$2:A1319, A1319) = 1, 1, 0)</f>
        <v>1</v>
      </c>
      <c r="C1319" s="5" t="s">
        <v>1353</v>
      </c>
      <c r="D1319" s="5" t="s">
        <v>123</v>
      </c>
      <c r="E1319" s="6">
        <v>0.06</v>
      </c>
      <c r="F1319" s="6" t="str">
        <f>IF(Table_1[[#This Row],[Discount]] &gt; 0, "After Discount", " No Discount")</f>
        <v>After Discount</v>
      </c>
      <c r="G1319" s="6">
        <v>3.6</v>
      </c>
      <c r="H1319" s="6">
        <v>2.2000000000000002</v>
      </c>
      <c r="I1319" s="5" t="s">
        <v>9</v>
      </c>
      <c r="J1319" s="5" t="s">
        <v>8</v>
      </c>
      <c r="K1319" s="5" t="s">
        <v>24</v>
      </c>
      <c r="L1319" s="5" t="s">
        <v>38</v>
      </c>
      <c r="M1319" s="5" t="s">
        <v>37</v>
      </c>
      <c r="N1319" s="5" t="s">
        <v>1358</v>
      </c>
      <c r="O1319" s="6">
        <v>0.39</v>
      </c>
      <c r="P1319" s="5" t="s">
        <v>3</v>
      </c>
      <c r="Q1319" s="5" t="s">
        <v>21</v>
      </c>
      <c r="R1319" s="5" t="s">
        <v>75</v>
      </c>
      <c r="S1319" s="5" t="s">
        <v>1351</v>
      </c>
      <c r="T1319" s="5">
        <v>32503</v>
      </c>
      <c r="U1319" s="8">
        <v>42124</v>
      </c>
      <c r="V1319" s="29" t="str">
        <f>TEXT(Table_1[[#This Row],[Order Date]], "DDD")</f>
        <v>Thu</v>
      </c>
      <c r="W1319" s="8">
        <v>42126</v>
      </c>
      <c r="X1319" s="7">
        <f>Table_1[[#This Row],[Ship Date]]-Table_1[[#This Row],[Order Date]]</f>
        <v>2</v>
      </c>
      <c r="Y1319" s="15">
        <v>2755.6421999999998</v>
      </c>
      <c r="Z1319" s="5">
        <v>4</v>
      </c>
      <c r="AA1319" s="15">
        <v>15.19</v>
      </c>
      <c r="AB1319" s="5">
        <v>91407</v>
      </c>
      <c r="AC1319" s="5">
        <f>IF(COUNTIF($AB$2:AB1319, AB1319) = 1, 1, 0)</f>
        <v>1</v>
      </c>
      <c r="AD1319" s="15">
        <f>'Formated Data'!$G1319-'Formated Data'!$E1319</f>
        <v>3.54</v>
      </c>
      <c r="AE1319" s="5" t="str" cm="1">
        <f t="array" ref="AE1319">_xlfn.IFS('Formated Data'!$Q1319="Central","Chris",'Formated Data'!$Q1319="East","Erin",'Formated Data'!$Q1319="South","Sam",'Formated Data'!$Q1319="West","William")</f>
        <v>Sam</v>
      </c>
    </row>
    <row r="1320" spans="1:31" ht="15.75" customHeight="1" x14ac:dyDescent="0.45">
      <c r="A1320" s="5">
        <v>1352</v>
      </c>
      <c r="B1320" s="5">
        <f>IF(COUNTIF($A$2:A1320, A1320) = 1, 1, 0)</f>
        <v>1</v>
      </c>
      <c r="C1320" s="5" t="s">
        <v>1357</v>
      </c>
      <c r="D1320" s="5" t="s">
        <v>56</v>
      </c>
      <c r="E1320" s="6">
        <v>0.05</v>
      </c>
      <c r="F1320" s="6" t="str">
        <f>IF(Table_1[[#This Row],[Discount]] &gt; 0, "After Discount", " No Discount")</f>
        <v>After Discount</v>
      </c>
      <c r="G1320" s="6">
        <v>17.670000000000002</v>
      </c>
      <c r="H1320" s="6">
        <v>8.99</v>
      </c>
      <c r="I1320" s="5" t="s">
        <v>9</v>
      </c>
      <c r="J1320" s="5" t="s">
        <v>16</v>
      </c>
      <c r="K1320" s="5" t="s">
        <v>29</v>
      </c>
      <c r="L1320" s="5" t="s">
        <v>28</v>
      </c>
      <c r="M1320" s="5" t="s">
        <v>50</v>
      </c>
      <c r="N1320" s="5" t="s">
        <v>1318</v>
      </c>
      <c r="O1320" s="6">
        <v>0.47</v>
      </c>
      <c r="P1320" s="5" t="s">
        <v>3</v>
      </c>
      <c r="Q1320" s="5" t="s">
        <v>2</v>
      </c>
      <c r="R1320" s="5" t="s">
        <v>81</v>
      </c>
      <c r="S1320" s="5" t="s">
        <v>1356</v>
      </c>
      <c r="T1320" s="5">
        <v>20746</v>
      </c>
      <c r="U1320" s="8">
        <v>42124</v>
      </c>
      <c r="V1320" s="29" t="str">
        <f>TEXT(Table_1[[#This Row],[Order Date]], "DDD")</f>
        <v>Thu</v>
      </c>
      <c r="W1320" s="8">
        <v>42125</v>
      </c>
      <c r="X1320" s="7">
        <f>Table_1[[#This Row],[Ship Date]]-Table_1[[#This Row],[Order Date]]</f>
        <v>1</v>
      </c>
      <c r="Y1320" s="15">
        <v>46.036799999999999</v>
      </c>
      <c r="Z1320" s="5">
        <v>16</v>
      </c>
      <c r="AA1320" s="15">
        <v>283.44</v>
      </c>
      <c r="AB1320" s="5">
        <v>88234</v>
      </c>
      <c r="AC1320" s="5">
        <f>IF(COUNTIF($AB$2:AB1320, AB1320) = 1, 1, 0)</f>
        <v>1</v>
      </c>
      <c r="AD1320" s="15">
        <f>'Formated Data'!$G1320-'Formated Data'!$E1320</f>
        <v>17.62</v>
      </c>
      <c r="AE1320" s="5" t="str" cm="1">
        <f t="array" ref="AE1320">_xlfn.IFS('Formated Data'!$Q1320="Central","Chris",'Formated Data'!$Q1320="East","Erin",'Formated Data'!$Q1320="South","Sam",'Formated Data'!$Q1320="West","William")</f>
        <v>Erin</v>
      </c>
    </row>
    <row r="1321" spans="1:31" ht="15.75" customHeight="1" x14ac:dyDescent="0.45">
      <c r="A1321" s="5">
        <v>1347</v>
      </c>
      <c r="B1321" s="5">
        <f>IF(COUNTIF($A$2:A1321, A1321) = 1, 1, 0)</f>
        <v>1</v>
      </c>
      <c r="C1321" s="5" t="s">
        <v>1355</v>
      </c>
      <c r="D1321" s="5" t="s">
        <v>30</v>
      </c>
      <c r="E1321" s="6">
        <v>0.1</v>
      </c>
      <c r="F1321" s="6" t="str">
        <f>IF(Table_1[[#This Row],[Discount]] &gt; 0, "After Discount", " No Discount")</f>
        <v>After Discount</v>
      </c>
      <c r="G1321" s="6">
        <v>2.62</v>
      </c>
      <c r="H1321" s="6">
        <v>0.8</v>
      </c>
      <c r="I1321" s="5" t="s">
        <v>9</v>
      </c>
      <c r="J1321" s="5" t="s">
        <v>16</v>
      </c>
      <c r="K1321" s="5" t="s">
        <v>24</v>
      </c>
      <c r="L1321" s="5" t="s">
        <v>61</v>
      </c>
      <c r="M1321" s="5" t="s">
        <v>37</v>
      </c>
      <c r="N1321" s="5" t="s">
        <v>833</v>
      </c>
      <c r="O1321" s="6">
        <v>0.39</v>
      </c>
      <c r="P1321" s="5" t="s">
        <v>3</v>
      </c>
      <c r="Q1321" s="5" t="s">
        <v>21</v>
      </c>
      <c r="R1321" s="5" t="s">
        <v>75</v>
      </c>
      <c r="S1321" s="5" t="s">
        <v>1354</v>
      </c>
      <c r="T1321" s="5">
        <v>33511</v>
      </c>
      <c r="U1321" s="8">
        <v>42124</v>
      </c>
      <c r="V1321" s="29" t="str">
        <f>TEXT(Table_1[[#This Row],[Order Date]], "DDD")</f>
        <v>Thu</v>
      </c>
      <c r="W1321" s="8">
        <v>42130</v>
      </c>
      <c r="X1321" s="7">
        <f>Table_1[[#This Row],[Ship Date]]-Table_1[[#This Row],[Order Date]]</f>
        <v>6</v>
      </c>
      <c r="Y1321" s="15">
        <v>-94.490899999999996</v>
      </c>
      <c r="Z1321" s="5">
        <v>21</v>
      </c>
      <c r="AA1321" s="15">
        <v>51.86</v>
      </c>
      <c r="AB1321" s="5">
        <v>89686</v>
      </c>
      <c r="AC1321" s="5">
        <f>IF(COUNTIF($AB$2:AB1321, AB1321) = 1, 1, 0)</f>
        <v>1</v>
      </c>
      <c r="AD1321" s="15">
        <f>'Formated Data'!$G1321-'Formated Data'!$E1321</f>
        <v>2.52</v>
      </c>
      <c r="AE1321" s="5" t="str" cm="1">
        <f t="array" ref="AE1321">_xlfn.IFS('Formated Data'!$Q1321="Central","Chris",'Formated Data'!$Q1321="East","Erin",'Formated Data'!$Q1321="South","Sam",'Formated Data'!$Q1321="West","William")</f>
        <v>Sam</v>
      </c>
    </row>
    <row r="1322" spans="1:31" ht="15.75" customHeight="1" x14ac:dyDescent="0.45">
      <c r="A1322" s="5">
        <v>2704</v>
      </c>
      <c r="B1322" s="5">
        <f>IF(COUNTIF($A$2:A1322, A1322) = 1, 1, 0)</f>
        <v>0</v>
      </c>
      <c r="C1322" s="5" t="s">
        <v>1353</v>
      </c>
      <c r="D1322" s="5" t="s">
        <v>30</v>
      </c>
      <c r="E1322" s="6">
        <v>0.03</v>
      </c>
      <c r="F1322" s="6" t="str">
        <f>IF(Table_1[[#This Row],[Discount]] &gt; 0, "After Discount", " No Discount")</f>
        <v>After Discount</v>
      </c>
      <c r="G1322" s="6">
        <v>13.48</v>
      </c>
      <c r="H1322" s="6">
        <v>4.51</v>
      </c>
      <c r="I1322" s="5" t="s">
        <v>17</v>
      </c>
      <c r="J1322" s="5" t="s">
        <v>8</v>
      </c>
      <c r="K1322" s="5" t="s">
        <v>24</v>
      </c>
      <c r="L1322" s="5" t="s">
        <v>23</v>
      </c>
      <c r="M1322" s="5" t="s">
        <v>5</v>
      </c>
      <c r="N1322" s="5" t="s">
        <v>1352</v>
      </c>
      <c r="O1322" s="6">
        <v>0.59</v>
      </c>
      <c r="P1322" s="5" t="s">
        <v>3</v>
      </c>
      <c r="Q1322" s="5" t="s">
        <v>21</v>
      </c>
      <c r="R1322" s="5" t="s">
        <v>75</v>
      </c>
      <c r="S1322" s="5" t="s">
        <v>1351</v>
      </c>
      <c r="T1322" s="5">
        <v>32503</v>
      </c>
      <c r="U1322" s="8">
        <v>42124</v>
      </c>
      <c r="V1322" s="29" t="str">
        <f>TEXT(Table_1[[#This Row],[Order Date]], "DDD")</f>
        <v>Thu</v>
      </c>
      <c r="W1322" s="8">
        <v>42128</v>
      </c>
      <c r="X1322" s="7">
        <f>Table_1[[#This Row],[Ship Date]]-Table_1[[#This Row],[Order Date]]</f>
        <v>4</v>
      </c>
      <c r="Y1322" s="15">
        <v>-256.01799999999997</v>
      </c>
      <c r="Z1322" s="5">
        <v>4</v>
      </c>
      <c r="AA1322" s="15">
        <v>59.49</v>
      </c>
      <c r="AB1322" s="5">
        <v>91408</v>
      </c>
      <c r="AC1322" s="5">
        <f>IF(COUNTIF($AB$2:AB1322, AB1322) = 1, 1, 0)</f>
        <v>1</v>
      </c>
      <c r="AD1322" s="15">
        <f>'Formated Data'!$G1322-'Formated Data'!$E1322</f>
        <v>13.450000000000001</v>
      </c>
      <c r="AE1322" s="5" t="str" cm="1">
        <f t="array" ref="AE1322">_xlfn.IFS('Formated Data'!$Q1322="Central","Chris",'Formated Data'!$Q1322="East","Erin",'Formated Data'!$Q1322="South","Sam",'Formated Data'!$Q1322="West","William")</f>
        <v>Sam</v>
      </c>
    </row>
    <row r="1323" spans="1:31" ht="15.75" customHeight="1" x14ac:dyDescent="0.45">
      <c r="A1323" s="5">
        <v>2823</v>
      </c>
      <c r="B1323" s="5">
        <f>IF(COUNTIF($A$2:A1323, A1323) = 1, 1, 0)</f>
        <v>1</v>
      </c>
      <c r="C1323" s="5" t="s">
        <v>1350</v>
      </c>
      <c r="D1323" s="5" t="s">
        <v>30</v>
      </c>
      <c r="E1323" s="6">
        <v>0.02</v>
      </c>
      <c r="F1323" s="6" t="str">
        <f>IF(Table_1[[#This Row],[Discount]] &gt; 0, "After Discount", " No Discount")</f>
        <v>After Discount</v>
      </c>
      <c r="G1323" s="6">
        <v>21.98</v>
      </c>
      <c r="H1323" s="6">
        <v>2.87</v>
      </c>
      <c r="I1323" s="5" t="s">
        <v>9</v>
      </c>
      <c r="J1323" s="5" t="s">
        <v>39</v>
      </c>
      <c r="K1323" s="5" t="s">
        <v>24</v>
      </c>
      <c r="L1323" s="5" t="s">
        <v>79</v>
      </c>
      <c r="M1323" s="5" t="s">
        <v>50</v>
      </c>
      <c r="N1323" s="5" t="s">
        <v>1349</v>
      </c>
      <c r="O1323" s="6">
        <v>0.55000000000000004</v>
      </c>
      <c r="P1323" s="5" t="s">
        <v>3</v>
      </c>
      <c r="Q1323" s="5" t="s">
        <v>48</v>
      </c>
      <c r="R1323" s="5" t="s">
        <v>996</v>
      </c>
      <c r="S1323" s="5" t="s">
        <v>1348</v>
      </c>
      <c r="T1323" s="5">
        <v>89031</v>
      </c>
      <c r="U1323" s="8">
        <v>42124</v>
      </c>
      <c r="V1323" s="29" t="str">
        <f>TEXT(Table_1[[#This Row],[Order Date]], "DDD")</f>
        <v>Thu</v>
      </c>
      <c r="W1323" s="8">
        <v>42126</v>
      </c>
      <c r="X1323" s="7">
        <f>Table_1[[#This Row],[Ship Date]]-Table_1[[#This Row],[Order Date]]</f>
        <v>2</v>
      </c>
      <c r="Y1323" s="15">
        <v>165.6345</v>
      </c>
      <c r="Z1323" s="5">
        <v>11</v>
      </c>
      <c r="AA1323" s="15">
        <v>240.05</v>
      </c>
      <c r="AB1323" s="5">
        <v>87240</v>
      </c>
      <c r="AC1323" s="5">
        <f>IF(COUNTIF($AB$2:AB1323, AB1323) = 1, 1, 0)</f>
        <v>1</v>
      </c>
      <c r="AD1323" s="15">
        <f>'Formated Data'!$G1323-'Formated Data'!$E1323</f>
        <v>21.96</v>
      </c>
      <c r="AE1323" s="5" t="str" cm="1">
        <f t="array" ref="AE1323">_xlfn.IFS('Formated Data'!$Q1323="Central","Chris",'Formated Data'!$Q1323="East","Erin",'Formated Data'!$Q1323="South","Sam",'Formated Data'!$Q1323="West","William")</f>
        <v>William</v>
      </c>
    </row>
    <row r="1324" spans="1:31" ht="15.75" customHeight="1" x14ac:dyDescent="0.45">
      <c r="A1324" s="5">
        <v>1989</v>
      </c>
      <c r="B1324" s="5">
        <f>IF(COUNTIF($A$2:A1324, A1324) = 1, 1, 0)</f>
        <v>0</v>
      </c>
      <c r="C1324" s="5" t="s">
        <v>1101</v>
      </c>
      <c r="D1324" s="5" t="s">
        <v>72</v>
      </c>
      <c r="E1324" s="6">
        <v>0.1</v>
      </c>
      <c r="F1324" s="6" t="str">
        <f>IF(Table_1[[#This Row],[Discount]] &gt; 0, "After Discount", " No Discount")</f>
        <v>After Discount</v>
      </c>
      <c r="G1324" s="6">
        <v>1.6</v>
      </c>
      <c r="H1324" s="6">
        <v>1.29</v>
      </c>
      <c r="I1324" s="5" t="s">
        <v>9</v>
      </c>
      <c r="J1324" s="5" t="s">
        <v>16</v>
      </c>
      <c r="K1324" s="5" t="s">
        <v>24</v>
      </c>
      <c r="L1324" s="5" t="s">
        <v>79</v>
      </c>
      <c r="M1324" s="5" t="s">
        <v>37</v>
      </c>
      <c r="N1324" s="5" t="s">
        <v>1347</v>
      </c>
      <c r="O1324" s="6">
        <v>0.42</v>
      </c>
      <c r="P1324" s="5" t="s">
        <v>3</v>
      </c>
      <c r="Q1324" s="5" t="s">
        <v>48</v>
      </c>
      <c r="R1324" s="5" t="s">
        <v>65</v>
      </c>
      <c r="S1324" s="5" t="s">
        <v>1099</v>
      </c>
      <c r="T1324" s="5">
        <v>84117</v>
      </c>
      <c r="U1324" s="8">
        <v>42124</v>
      </c>
      <c r="V1324" s="29" t="str">
        <f>TEXT(Table_1[[#This Row],[Order Date]], "DDD")</f>
        <v>Thu</v>
      </c>
      <c r="W1324" s="8">
        <v>42124</v>
      </c>
      <c r="X1324" s="7">
        <f>Table_1[[#This Row],[Ship Date]]-Table_1[[#This Row],[Order Date]]</f>
        <v>0</v>
      </c>
      <c r="Y1324" s="15">
        <v>-14.990399999999999</v>
      </c>
      <c r="Z1324" s="5">
        <v>11</v>
      </c>
      <c r="AA1324" s="15">
        <v>16.88</v>
      </c>
      <c r="AB1324" s="5">
        <v>90003</v>
      </c>
      <c r="AC1324" s="5">
        <f>IF(COUNTIF($AB$2:AB1324, AB1324) = 1, 1, 0)</f>
        <v>1</v>
      </c>
      <c r="AD1324" s="15">
        <f>'Formated Data'!$G1324-'Formated Data'!$E1324</f>
        <v>1.5</v>
      </c>
      <c r="AE1324" s="5" t="str" cm="1">
        <f t="array" ref="AE1324">_xlfn.IFS('Formated Data'!$Q1324="Central","Chris",'Formated Data'!$Q1324="East","Erin",'Formated Data'!$Q1324="South","Sam",'Formated Data'!$Q1324="West","William")</f>
        <v>William</v>
      </c>
    </row>
    <row r="1325" spans="1:31" ht="15.75" customHeight="1" x14ac:dyDescent="0.45">
      <c r="A1325" s="5">
        <v>2394</v>
      </c>
      <c r="B1325" s="5">
        <f>IF(COUNTIF($A$2:A1325, A1325) = 1, 1, 0)</f>
        <v>1</v>
      </c>
      <c r="C1325" s="5" t="s">
        <v>1345</v>
      </c>
      <c r="D1325" s="5" t="s">
        <v>123</v>
      </c>
      <c r="E1325" s="6">
        <v>0.01</v>
      </c>
      <c r="F1325" s="6" t="str">
        <f>IF(Table_1[[#This Row],[Discount]] &gt; 0, "After Discount", " No Discount")</f>
        <v>After Discount</v>
      </c>
      <c r="G1325" s="6">
        <v>11.7</v>
      </c>
      <c r="H1325" s="6">
        <v>5.63</v>
      </c>
      <c r="I1325" s="5" t="s">
        <v>9</v>
      </c>
      <c r="J1325" s="5" t="s">
        <v>39</v>
      </c>
      <c r="K1325" s="5" t="s">
        <v>24</v>
      </c>
      <c r="L1325" s="5" t="s">
        <v>106</v>
      </c>
      <c r="M1325" s="5" t="s">
        <v>5</v>
      </c>
      <c r="N1325" s="5" t="s">
        <v>1346</v>
      </c>
      <c r="O1325" s="6">
        <v>0.4</v>
      </c>
      <c r="P1325" s="5" t="s">
        <v>3</v>
      </c>
      <c r="Q1325" s="5" t="s">
        <v>21</v>
      </c>
      <c r="R1325" s="5" t="s">
        <v>291</v>
      </c>
      <c r="S1325" s="5" t="s">
        <v>1343</v>
      </c>
      <c r="T1325" s="5">
        <v>30328</v>
      </c>
      <c r="U1325" s="8">
        <v>42125</v>
      </c>
      <c r="V1325" s="29" t="str">
        <f>TEXT(Table_1[[#This Row],[Order Date]], "DDD")</f>
        <v>Fri</v>
      </c>
      <c r="W1325" s="8">
        <v>42127</v>
      </c>
      <c r="X1325" s="7">
        <f>Table_1[[#This Row],[Ship Date]]-Table_1[[#This Row],[Order Date]]</f>
        <v>2</v>
      </c>
      <c r="Y1325" s="15">
        <v>39.21</v>
      </c>
      <c r="Z1325" s="5">
        <v>16</v>
      </c>
      <c r="AA1325" s="15">
        <v>196.69</v>
      </c>
      <c r="AB1325" s="5">
        <v>86949</v>
      </c>
      <c r="AC1325" s="5">
        <f>IF(COUNTIF($AB$2:AB1325, AB1325) = 1, 1, 0)</f>
        <v>1</v>
      </c>
      <c r="AD1325" s="15">
        <f>'Formated Data'!$G1325-'Formated Data'!$E1325</f>
        <v>11.69</v>
      </c>
      <c r="AE1325" s="5" t="str" cm="1">
        <f t="array" ref="AE1325">_xlfn.IFS('Formated Data'!$Q1325="Central","Chris",'Formated Data'!$Q1325="East","Erin",'Formated Data'!$Q1325="South","Sam",'Formated Data'!$Q1325="West","William")</f>
        <v>Sam</v>
      </c>
    </row>
    <row r="1326" spans="1:31" ht="15.75" customHeight="1" x14ac:dyDescent="0.45">
      <c r="A1326" s="5">
        <v>2394</v>
      </c>
      <c r="B1326" s="5">
        <f>IF(COUNTIF($A$2:A1326, A1326) = 1, 1, 0)</f>
        <v>0</v>
      </c>
      <c r="C1326" s="5" t="s">
        <v>1345</v>
      </c>
      <c r="D1326" s="5" t="s">
        <v>123</v>
      </c>
      <c r="E1326" s="6">
        <v>0.03</v>
      </c>
      <c r="F1326" s="6" t="str">
        <f>IF(Table_1[[#This Row],[Discount]] &gt; 0, "After Discount", " No Discount")</f>
        <v>After Discount</v>
      </c>
      <c r="G1326" s="6">
        <v>4.55</v>
      </c>
      <c r="H1326" s="6">
        <v>1.49</v>
      </c>
      <c r="I1326" s="5" t="s">
        <v>9</v>
      </c>
      <c r="J1326" s="5" t="s">
        <v>39</v>
      </c>
      <c r="K1326" s="5" t="s">
        <v>24</v>
      </c>
      <c r="L1326" s="5" t="s">
        <v>106</v>
      </c>
      <c r="M1326" s="5" t="s">
        <v>5</v>
      </c>
      <c r="N1326" s="5" t="s">
        <v>1344</v>
      </c>
      <c r="O1326" s="6">
        <v>0.35</v>
      </c>
      <c r="P1326" s="5" t="s">
        <v>3</v>
      </c>
      <c r="Q1326" s="5" t="s">
        <v>21</v>
      </c>
      <c r="R1326" s="5" t="s">
        <v>291</v>
      </c>
      <c r="S1326" s="5" t="s">
        <v>1343</v>
      </c>
      <c r="T1326" s="5">
        <v>30328</v>
      </c>
      <c r="U1326" s="8">
        <v>42125</v>
      </c>
      <c r="V1326" s="29" t="str">
        <f>TEXT(Table_1[[#This Row],[Order Date]], "DDD")</f>
        <v>Fri</v>
      </c>
      <c r="W1326" s="8">
        <v>42125</v>
      </c>
      <c r="X1326" s="7">
        <f>Table_1[[#This Row],[Ship Date]]-Table_1[[#This Row],[Order Date]]</f>
        <v>0</v>
      </c>
      <c r="Y1326" s="15">
        <v>100.38</v>
      </c>
      <c r="Z1326" s="5">
        <v>9</v>
      </c>
      <c r="AA1326" s="15">
        <v>40.28</v>
      </c>
      <c r="AB1326" s="5">
        <v>86949</v>
      </c>
      <c r="AC1326" s="5">
        <f>IF(COUNTIF($AB$2:AB1326, AB1326) = 1, 1, 0)</f>
        <v>0</v>
      </c>
      <c r="AD1326" s="15">
        <f>'Formated Data'!$G1326-'Formated Data'!$E1326</f>
        <v>4.5199999999999996</v>
      </c>
      <c r="AE1326" s="5" t="str" cm="1">
        <f t="array" ref="AE1326">_xlfn.IFS('Formated Data'!$Q1326="Central","Chris",'Formated Data'!$Q1326="East","Erin",'Formated Data'!$Q1326="South","Sam",'Formated Data'!$Q1326="West","William")</f>
        <v>Sam</v>
      </c>
    </row>
    <row r="1327" spans="1:31" ht="15.75" customHeight="1" x14ac:dyDescent="0.45">
      <c r="A1327" s="5">
        <v>2724</v>
      </c>
      <c r="B1327" s="5">
        <f>IF(COUNTIF($A$2:A1327, A1327) = 1, 1, 0)</f>
        <v>1</v>
      </c>
      <c r="C1327" s="5" t="s">
        <v>1342</v>
      </c>
      <c r="D1327" s="5" t="s">
        <v>123</v>
      </c>
      <c r="E1327" s="6">
        <v>0.06</v>
      </c>
      <c r="F1327" s="6" t="str">
        <f>IF(Table_1[[#This Row],[Discount]] &gt; 0, "After Discount", " No Discount")</f>
        <v>After Discount</v>
      </c>
      <c r="G1327" s="6">
        <v>4.9800000000000004</v>
      </c>
      <c r="H1327" s="6">
        <v>7.44</v>
      </c>
      <c r="I1327" s="5" t="s">
        <v>9</v>
      </c>
      <c r="J1327" s="5" t="s">
        <v>16</v>
      </c>
      <c r="K1327" s="5" t="s">
        <v>24</v>
      </c>
      <c r="L1327" s="5" t="s">
        <v>38</v>
      </c>
      <c r="M1327" s="5" t="s">
        <v>5</v>
      </c>
      <c r="N1327" s="5" t="s">
        <v>320</v>
      </c>
      <c r="O1327" s="6">
        <v>0.36</v>
      </c>
      <c r="P1327" s="5" t="s">
        <v>3</v>
      </c>
      <c r="Q1327" s="5" t="s">
        <v>21</v>
      </c>
      <c r="R1327" s="5" t="s">
        <v>91</v>
      </c>
      <c r="S1327" s="5" t="s">
        <v>1340</v>
      </c>
      <c r="T1327" s="5">
        <v>37421</v>
      </c>
      <c r="U1327" s="8">
        <v>42125</v>
      </c>
      <c r="V1327" s="29" t="str">
        <f>TEXT(Table_1[[#This Row],[Order Date]], "DDD")</f>
        <v>Fri</v>
      </c>
      <c r="W1327" s="8">
        <v>42126</v>
      </c>
      <c r="X1327" s="7">
        <f>Table_1[[#This Row],[Ship Date]]-Table_1[[#This Row],[Order Date]]</f>
        <v>1</v>
      </c>
      <c r="Y1327" s="15">
        <v>-37.561999999999998</v>
      </c>
      <c r="Z1327" s="5">
        <v>10</v>
      </c>
      <c r="AA1327" s="15">
        <v>53.21</v>
      </c>
      <c r="AB1327" s="5">
        <v>88959</v>
      </c>
      <c r="AC1327" s="5">
        <f>IF(COUNTIF($AB$2:AB1327, AB1327) = 1, 1, 0)</f>
        <v>1</v>
      </c>
      <c r="AD1327" s="15">
        <f>'Formated Data'!$G1327-'Formated Data'!$E1327</f>
        <v>4.9200000000000008</v>
      </c>
      <c r="AE1327" s="5" t="str" cm="1">
        <f t="array" ref="AE1327">_xlfn.IFS('Formated Data'!$Q1327="Central","Chris",'Formated Data'!$Q1327="East","Erin",'Formated Data'!$Q1327="South","Sam",'Formated Data'!$Q1327="West","William")</f>
        <v>Sam</v>
      </c>
    </row>
    <row r="1328" spans="1:31" ht="15.75" customHeight="1" x14ac:dyDescent="0.45">
      <c r="A1328" s="5">
        <v>2724</v>
      </c>
      <c r="B1328" s="5">
        <f>IF(COUNTIF($A$2:A1328, A1328) = 1, 1, 0)</f>
        <v>0</v>
      </c>
      <c r="C1328" s="5" t="s">
        <v>1342</v>
      </c>
      <c r="D1328" s="5" t="s">
        <v>123</v>
      </c>
      <c r="E1328" s="6">
        <v>0.01</v>
      </c>
      <c r="F1328" s="6" t="str">
        <f>IF(Table_1[[#This Row],[Discount]] &gt; 0, "After Discount", " No Discount")</f>
        <v>After Discount</v>
      </c>
      <c r="G1328" s="6">
        <v>6.48</v>
      </c>
      <c r="H1328" s="6">
        <v>7.37</v>
      </c>
      <c r="I1328" s="5" t="s">
        <v>9</v>
      </c>
      <c r="J1328" s="5" t="s">
        <v>16</v>
      </c>
      <c r="K1328" s="5" t="s">
        <v>24</v>
      </c>
      <c r="L1328" s="5" t="s">
        <v>38</v>
      </c>
      <c r="M1328" s="5" t="s">
        <v>5</v>
      </c>
      <c r="N1328" s="5" t="s">
        <v>1341</v>
      </c>
      <c r="O1328" s="6">
        <v>0.37</v>
      </c>
      <c r="P1328" s="5" t="s">
        <v>3</v>
      </c>
      <c r="Q1328" s="5" t="s">
        <v>21</v>
      </c>
      <c r="R1328" s="5" t="s">
        <v>91</v>
      </c>
      <c r="S1328" s="5" t="s">
        <v>1340</v>
      </c>
      <c r="T1328" s="5">
        <v>37421</v>
      </c>
      <c r="U1328" s="8">
        <v>42125</v>
      </c>
      <c r="V1328" s="29" t="str">
        <f>TEXT(Table_1[[#This Row],[Order Date]], "DDD")</f>
        <v>Fri</v>
      </c>
      <c r="W1328" s="8">
        <v>42127</v>
      </c>
      <c r="X1328" s="7">
        <f>Table_1[[#This Row],[Ship Date]]-Table_1[[#This Row],[Order Date]]</f>
        <v>2</v>
      </c>
      <c r="Y1328" s="15">
        <v>-449.69400000000002</v>
      </c>
      <c r="Z1328" s="5">
        <v>18</v>
      </c>
      <c r="AA1328" s="15">
        <v>122.8</v>
      </c>
      <c r="AB1328" s="5">
        <v>88959</v>
      </c>
      <c r="AC1328" s="5">
        <f>IF(COUNTIF($AB$2:AB1328, AB1328) = 1, 1, 0)</f>
        <v>0</v>
      </c>
      <c r="AD1328" s="15">
        <f>'Formated Data'!$G1328-'Formated Data'!$E1328</f>
        <v>6.4700000000000006</v>
      </c>
      <c r="AE1328" s="5" t="str" cm="1">
        <f t="array" ref="AE1328">_xlfn.IFS('Formated Data'!$Q1328="Central","Chris",'Formated Data'!$Q1328="East","Erin",'Formated Data'!$Q1328="South","Sam",'Formated Data'!$Q1328="West","William")</f>
        <v>Sam</v>
      </c>
    </row>
    <row r="1329" spans="1:31" ht="15.75" customHeight="1" x14ac:dyDescent="0.45">
      <c r="A1329" s="5">
        <v>1271</v>
      </c>
      <c r="B1329" s="5">
        <f>IF(COUNTIF($A$2:A1329, A1329) = 1, 1, 0)</f>
        <v>0</v>
      </c>
      <c r="C1329" s="5" t="s">
        <v>1339</v>
      </c>
      <c r="D1329" s="5" t="s">
        <v>30</v>
      </c>
      <c r="E1329" s="6">
        <v>0.1</v>
      </c>
      <c r="F1329" s="6" t="str">
        <f>IF(Table_1[[#This Row],[Discount]] &gt; 0, "After Discount", " No Discount")</f>
        <v>After Discount</v>
      </c>
      <c r="G1329" s="6">
        <v>34.229999999999997</v>
      </c>
      <c r="H1329" s="6">
        <v>5.0199999999999996</v>
      </c>
      <c r="I1329" s="5" t="s">
        <v>9</v>
      </c>
      <c r="J1329" s="5" t="s">
        <v>39</v>
      </c>
      <c r="K1329" s="5" t="s">
        <v>29</v>
      </c>
      <c r="L1329" s="5" t="s">
        <v>28</v>
      </c>
      <c r="M1329" s="5" t="s">
        <v>5</v>
      </c>
      <c r="N1329" s="5" t="s">
        <v>1338</v>
      </c>
      <c r="O1329" s="6">
        <v>0.55000000000000004</v>
      </c>
      <c r="P1329" s="5" t="s">
        <v>3</v>
      </c>
      <c r="Q1329" s="5" t="s">
        <v>48</v>
      </c>
      <c r="R1329" s="5" t="s">
        <v>54</v>
      </c>
      <c r="S1329" s="5" t="s">
        <v>1337</v>
      </c>
      <c r="T1329" s="5">
        <v>91941</v>
      </c>
      <c r="U1329" s="8">
        <v>42125</v>
      </c>
      <c r="V1329" s="29" t="str">
        <f>TEXT(Table_1[[#This Row],[Order Date]], "DDD")</f>
        <v>Fri</v>
      </c>
      <c r="W1329" s="8">
        <v>42130</v>
      </c>
      <c r="X1329" s="7">
        <f>Table_1[[#This Row],[Ship Date]]-Table_1[[#This Row],[Order Date]]</f>
        <v>5</v>
      </c>
      <c r="Y1329" s="15">
        <v>151.56540000000001</v>
      </c>
      <c r="Z1329" s="5">
        <v>7</v>
      </c>
      <c r="AA1329" s="15">
        <v>219.66</v>
      </c>
      <c r="AB1329" s="5">
        <v>88411</v>
      </c>
      <c r="AC1329" s="5">
        <f>IF(COUNTIF($AB$2:AB1329, AB1329) = 1, 1, 0)</f>
        <v>1</v>
      </c>
      <c r="AD1329" s="15">
        <f>'Formated Data'!$G1329-'Formated Data'!$E1329</f>
        <v>34.129999999999995</v>
      </c>
      <c r="AE1329" s="5" t="str" cm="1">
        <f t="array" ref="AE1329">_xlfn.IFS('Formated Data'!$Q1329="Central","Chris",'Formated Data'!$Q1329="East","Erin",'Formated Data'!$Q1329="South","Sam",'Formated Data'!$Q1329="West","William")</f>
        <v>William</v>
      </c>
    </row>
    <row r="1330" spans="1:31" ht="15.75" customHeight="1" x14ac:dyDescent="0.45">
      <c r="A1330" s="5">
        <v>1383</v>
      </c>
      <c r="B1330" s="5">
        <f>IF(COUNTIF($A$2:A1330, A1330) = 1, 1, 0)</f>
        <v>1</v>
      </c>
      <c r="C1330" s="5" t="s">
        <v>1336</v>
      </c>
      <c r="D1330" s="5" t="s">
        <v>72</v>
      </c>
      <c r="E1330" s="6">
        <v>0.03</v>
      </c>
      <c r="F1330" s="6" t="str">
        <f>IF(Table_1[[#This Row],[Discount]] &gt; 0, "After Discount", " No Discount")</f>
        <v>After Discount</v>
      </c>
      <c r="G1330" s="6">
        <v>2.23</v>
      </c>
      <c r="H1330" s="6">
        <v>4.57</v>
      </c>
      <c r="I1330" s="5" t="s">
        <v>9</v>
      </c>
      <c r="J1330" s="5" t="s">
        <v>8</v>
      </c>
      <c r="K1330" s="5" t="s">
        <v>29</v>
      </c>
      <c r="L1330" s="5" t="s">
        <v>28</v>
      </c>
      <c r="M1330" s="5" t="s">
        <v>50</v>
      </c>
      <c r="N1330" s="5" t="s">
        <v>1335</v>
      </c>
      <c r="O1330" s="6">
        <v>0.41</v>
      </c>
      <c r="P1330" s="5" t="s">
        <v>3</v>
      </c>
      <c r="Q1330" s="5" t="s">
        <v>48</v>
      </c>
      <c r="R1330" s="5" t="s">
        <v>65</v>
      </c>
      <c r="S1330" s="5" t="s">
        <v>1334</v>
      </c>
      <c r="T1330" s="5">
        <v>84120</v>
      </c>
      <c r="U1330" s="8">
        <v>42125</v>
      </c>
      <c r="V1330" s="29" t="str">
        <f>TEXT(Table_1[[#This Row],[Order Date]], "DDD")</f>
        <v>Fri</v>
      </c>
      <c r="W1330" s="8">
        <v>42126</v>
      </c>
      <c r="X1330" s="7">
        <f>Table_1[[#This Row],[Ship Date]]-Table_1[[#This Row],[Order Date]]</f>
        <v>1</v>
      </c>
      <c r="Y1330" s="15">
        <v>-93.25</v>
      </c>
      <c r="Z1330" s="5">
        <v>12</v>
      </c>
      <c r="AA1330" s="15">
        <v>28.66</v>
      </c>
      <c r="AB1330" s="5">
        <v>89406</v>
      </c>
      <c r="AC1330" s="5">
        <f>IF(COUNTIF($AB$2:AB1330, AB1330) = 1, 1, 0)</f>
        <v>1</v>
      </c>
      <c r="AD1330" s="15">
        <f>'Formated Data'!$G1330-'Formated Data'!$E1330</f>
        <v>2.2000000000000002</v>
      </c>
      <c r="AE1330" s="5" t="str" cm="1">
        <f t="array" ref="AE1330">_xlfn.IFS('Formated Data'!$Q1330="Central","Chris",'Formated Data'!$Q1330="East","Erin",'Formated Data'!$Q1330="South","Sam",'Formated Data'!$Q1330="West","William")</f>
        <v>William</v>
      </c>
    </row>
    <row r="1331" spans="1:31" ht="15.75" customHeight="1" x14ac:dyDescent="0.45">
      <c r="A1331" s="5">
        <v>381</v>
      </c>
      <c r="B1331" s="5">
        <f>IF(COUNTIF($A$2:A1331, A1331) = 1, 1, 0)</f>
        <v>1</v>
      </c>
      <c r="C1331" s="5" t="s">
        <v>1333</v>
      </c>
      <c r="D1331" s="5" t="s">
        <v>10</v>
      </c>
      <c r="E1331" s="6">
        <v>7.0000000000000007E-2</v>
      </c>
      <c r="F1331" s="6" t="str">
        <f>IF(Table_1[[#This Row],[Discount]] &gt; 0, "After Discount", " No Discount")</f>
        <v>After Discount</v>
      </c>
      <c r="G1331" s="6">
        <v>415.88</v>
      </c>
      <c r="H1331" s="6">
        <v>11.37</v>
      </c>
      <c r="I1331" s="5" t="s">
        <v>9</v>
      </c>
      <c r="J1331" s="5" t="s">
        <v>39</v>
      </c>
      <c r="K1331" s="5" t="s">
        <v>24</v>
      </c>
      <c r="L1331" s="5" t="s">
        <v>23</v>
      </c>
      <c r="M1331" s="5" t="s">
        <v>5</v>
      </c>
      <c r="N1331" s="5" t="s">
        <v>1332</v>
      </c>
      <c r="O1331" s="6">
        <v>0.56999999999999995</v>
      </c>
      <c r="P1331" s="5" t="s">
        <v>3</v>
      </c>
      <c r="Q1331" s="5" t="s">
        <v>70</v>
      </c>
      <c r="R1331" s="5" t="s">
        <v>260</v>
      </c>
      <c r="S1331" s="5" t="s">
        <v>1331</v>
      </c>
      <c r="T1331" s="5">
        <v>61701</v>
      </c>
      <c r="U1331" s="8">
        <v>42125</v>
      </c>
      <c r="V1331" s="29" t="str">
        <f>TEXT(Table_1[[#This Row],[Order Date]], "DDD")</f>
        <v>Fri</v>
      </c>
      <c r="W1331" s="8">
        <v>42125</v>
      </c>
      <c r="X1331" s="7">
        <f>Table_1[[#This Row],[Ship Date]]-Table_1[[#This Row],[Order Date]]</f>
        <v>0</v>
      </c>
      <c r="Y1331" s="15">
        <v>-539.59</v>
      </c>
      <c r="Z1331" s="5">
        <v>1</v>
      </c>
      <c r="AA1331" s="15">
        <v>394.51</v>
      </c>
      <c r="AB1331" s="5">
        <v>88929</v>
      </c>
      <c r="AC1331" s="5">
        <f>IF(COUNTIF($AB$2:AB1331, AB1331) = 1, 1, 0)</f>
        <v>1</v>
      </c>
      <c r="AD1331" s="15">
        <f>'Formated Data'!$G1331-'Formated Data'!$E1331</f>
        <v>415.81</v>
      </c>
      <c r="AE1331" s="5" t="str" cm="1">
        <f t="array" ref="AE1331">_xlfn.IFS('Formated Data'!$Q1331="Central","Chris",'Formated Data'!$Q1331="East","Erin",'Formated Data'!$Q1331="South","Sam",'Formated Data'!$Q1331="West","William")</f>
        <v>Chris</v>
      </c>
    </row>
    <row r="1332" spans="1:31" ht="15.75" customHeight="1" x14ac:dyDescent="0.45">
      <c r="A1332" s="5">
        <v>1193</v>
      </c>
      <c r="B1332" s="5">
        <f>IF(COUNTIF($A$2:A1332, A1332) = 1, 1, 0)</f>
        <v>0</v>
      </c>
      <c r="C1332" s="5" t="s">
        <v>107</v>
      </c>
      <c r="D1332" s="5" t="s">
        <v>10</v>
      </c>
      <c r="E1332" s="6">
        <v>0.03</v>
      </c>
      <c r="F1332" s="6" t="str">
        <f>IF(Table_1[[#This Row],[Discount]] &gt; 0, "After Discount", " No Discount")</f>
        <v>After Discount</v>
      </c>
      <c r="G1332" s="6">
        <v>5.98</v>
      </c>
      <c r="H1332" s="6">
        <v>1.49</v>
      </c>
      <c r="I1332" s="5" t="s">
        <v>9</v>
      </c>
      <c r="J1332" s="5" t="s">
        <v>51</v>
      </c>
      <c r="K1332" s="5" t="s">
        <v>24</v>
      </c>
      <c r="L1332" s="5" t="s">
        <v>106</v>
      </c>
      <c r="M1332" s="5" t="s">
        <v>5</v>
      </c>
      <c r="N1332" s="5" t="s">
        <v>424</v>
      </c>
      <c r="O1332" s="6">
        <v>0.39</v>
      </c>
      <c r="P1332" s="5" t="s">
        <v>3</v>
      </c>
      <c r="Q1332" s="5" t="s">
        <v>2</v>
      </c>
      <c r="R1332" s="5" t="s">
        <v>104</v>
      </c>
      <c r="S1332" s="5" t="s">
        <v>103</v>
      </c>
      <c r="T1332" s="5">
        <v>20016</v>
      </c>
      <c r="U1332" s="8">
        <v>42125</v>
      </c>
      <c r="V1332" s="29" t="str">
        <f>TEXT(Table_1[[#This Row],[Order Date]], "DDD")</f>
        <v>Fri</v>
      </c>
      <c r="W1332" s="8">
        <v>42127</v>
      </c>
      <c r="X1332" s="7">
        <f>Table_1[[#This Row],[Ship Date]]-Table_1[[#This Row],[Order Date]]</f>
        <v>2</v>
      </c>
      <c r="Y1332" s="15">
        <v>38.08</v>
      </c>
      <c r="Z1332" s="5">
        <v>85</v>
      </c>
      <c r="AA1332" s="15">
        <v>517.85</v>
      </c>
      <c r="AB1332" s="5">
        <v>38852</v>
      </c>
      <c r="AC1332" s="5">
        <f>IF(COUNTIF($AB$2:AB1332, AB1332) = 1, 1, 0)</f>
        <v>1</v>
      </c>
      <c r="AD1332" s="15">
        <f>'Formated Data'!$G1332-'Formated Data'!$E1332</f>
        <v>5.95</v>
      </c>
      <c r="AE1332" s="5" t="str" cm="1">
        <f t="array" ref="AE1332">_xlfn.IFS('Formated Data'!$Q1332="Central","Chris",'Formated Data'!$Q1332="East","Erin",'Formated Data'!$Q1332="South","Sam",'Formated Data'!$Q1332="West","William")</f>
        <v>Erin</v>
      </c>
    </row>
    <row r="1333" spans="1:31" ht="15.75" customHeight="1" x14ac:dyDescent="0.45">
      <c r="A1333" s="5">
        <v>1194</v>
      </c>
      <c r="B1333" s="5">
        <f>IF(COUNTIF($A$2:A1333, A1333) = 1, 1, 0)</f>
        <v>1</v>
      </c>
      <c r="C1333" s="5" t="s">
        <v>1330</v>
      </c>
      <c r="D1333" s="5" t="s">
        <v>10</v>
      </c>
      <c r="E1333" s="6">
        <v>0.03</v>
      </c>
      <c r="F1333" s="6" t="str">
        <f>IF(Table_1[[#This Row],[Discount]] &gt; 0, "After Discount", " No Discount")</f>
        <v>After Discount</v>
      </c>
      <c r="G1333" s="6">
        <v>5.98</v>
      </c>
      <c r="H1333" s="6">
        <v>1.49</v>
      </c>
      <c r="I1333" s="5" t="s">
        <v>9</v>
      </c>
      <c r="J1333" s="5" t="s">
        <v>51</v>
      </c>
      <c r="K1333" s="5" t="s">
        <v>24</v>
      </c>
      <c r="L1333" s="5" t="s">
        <v>106</v>
      </c>
      <c r="M1333" s="5" t="s">
        <v>5</v>
      </c>
      <c r="N1333" s="5" t="s">
        <v>424</v>
      </c>
      <c r="O1333" s="6">
        <v>0.39</v>
      </c>
      <c r="P1333" s="5" t="s">
        <v>3</v>
      </c>
      <c r="Q1333" s="5" t="s">
        <v>21</v>
      </c>
      <c r="R1333" s="5" t="s">
        <v>75</v>
      </c>
      <c r="S1333" s="5" t="s">
        <v>1329</v>
      </c>
      <c r="T1333" s="5">
        <v>34142</v>
      </c>
      <c r="U1333" s="8">
        <v>42125</v>
      </c>
      <c r="V1333" s="29" t="str">
        <f>TEXT(Table_1[[#This Row],[Order Date]], "DDD")</f>
        <v>Fri</v>
      </c>
      <c r="W1333" s="8">
        <v>42127</v>
      </c>
      <c r="X1333" s="7">
        <f>Table_1[[#This Row],[Ship Date]]-Table_1[[#This Row],[Order Date]]</f>
        <v>2</v>
      </c>
      <c r="Y1333" s="15">
        <v>20.495999999999999</v>
      </c>
      <c r="Z1333" s="5">
        <v>21</v>
      </c>
      <c r="AA1333" s="15">
        <v>127.94</v>
      </c>
      <c r="AB1333" s="5">
        <v>87586</v>
      </c>
      <c r="AC1333" s="5">
        <f>IF(COUNTIF($AB$2:AB1333, AB1333) = 1, 1, 0)</f>
        <v>1</v>
      </c>
      <c r="AD1333" s="15">
        <f>'Formated Data'!$G1333-'Formated Data'!$E1333</f>
        <v>5.95</v>
      </c>
      <c r="AE1333" s="5" t="str" cm="1">
        <f t="array" ref="AE1333">_xlfn.IFS('Formated Data'!$Q1333="Central","Chris",'Formated Data'!$Q1333="East","Erin",'Formated Data'!$Q1333="South","Sam",'Formated Data'!$Q1333="West","William")</f>
        <v>Sam</v>
      </c>
    </row>
    <row r="1334" spans="1:31" ht="15.75" customHeight="1" x14ac:dyDescent="0.45">
      <c r="A1334" s="5">
        <v>3139</v>
      </c>
      <c r="B1334" s="5">
        <f>IF(COUNTIF($A$2:A1334, A1334) = 1, 1, 0)</f>
        <v>1</v>
      </c>
      <c r="C1334" s="5" t="s">
        <v>1328</v>
      </c>
      <c r="D1334" s="5" t="s">
        <v>123</v>
      </c>
      <c r="E1334" s="6">
        <v>0.09</v>
      </c>
      <c r="F1334" s="6" t="str">
        <f>IF(Table_1[[#This Row],[Discount]] &gt; 0, "After Discount", " No Discount")</f>
        <v>After Discount</v>
      </c>
      <c r="G1334" s="6">
        <v>280.98</v>
      </c>
      <c r="H1334" s="6">
        <v>57</v>
      </c>
      <c r="I1334" s="5" t="s">
        <v>119</v>
      </c>
      <c r="J1334" s="5" t="s">
        <v>16</v>
      </c>
      <c r="K1334" s="5" t="s">
        <v>29</v>
      </c>
      <c r="L1334" s="5" t="s">
        <v>153</v>
      </c>
      <c r="M1334" s="5" t="s">
        <v>152</v>
      </c>
      <c r="N1334" s="5" t="s">
        <v>321</v>
      </c>
      <c r="O1334" s="6">
        <v>0.78</v>
      </c>
      <c r="P1334" s="5" t="s">
        <v>3</v>
      </c>
      <c r="Q1334" s="5" t="s">
        <v>2</v>
      </c>
      <c r="R1334" s="5" t="s">
        <v>236</v>
      </c>
      <c r="S1334" s="5" t="s">
        <v>413</v>
      </c>
      <c r="T1334" s="5">
        <v>7016</v>
      </c>
      <c r="U1334" s="8">
        <v>42126</v>
      </c>
      <c r="V1334" s="29" t="str">
        <f>TEXT(Table_1[[#This Row],[Order Date]], "DDD")</f>
        <v>Sat</v>
      </c>
      <c r="W1334" s="8">
        <v>42129</v>
      </c>
      <c r="X1334" s="7">
        <f>Table_1[[#This Row],[Ship Date]]-Table_1[[#This Row],[Order Date]]</f>
        <v>3</v>
      </c>
      <c r="Y1334" s="15">
        <v>252.488</v>
      </c>
      <c r="Z1334" s="5">
        <v>31</v>
      </c>
      <c r="AA1334" s="15">
        <v>7974.21</v>
      </c>
      <c r="AB1334" s="5">
        <v>86793</v>
      </c>
      <c r="AC1334" s="5">
        <f>IF(COUNTIF($AB$2:AB1334, AB1334) = 1, 1, 0)</f>
        <v>1</v>
      </c>
      <c r="AD1334" s="15">
        <f>'Formated Data'!$G1334-'Formated Data'!$E1334</f>
        <v>280.89000000000004</v>
      </c>
      <c r="AE1334" s="5" t="str" cm="1">
        <f t="array" ref="AE1334">_xlfn.IFS('Formated Data'!$Q1334="Central","Chris",'Formated Data'!$Q1334="East","Erin",'Formated Data'!$Q1334="South","Sam",'Formated Data'!$Q1334="West","William")</f>
        <v>Erin</v>
      </c>
    </row>
    <row r="1335" spans="1:31" ht="15.75" customHeight="1" x14ac:dyDescent="0.45">
      <c r="A1335" s="5">
        <v>3367</v>
      </c>
      <c r="B1335" s="5">
        <f>IF(COUNTIF($A$2:A1335, A1335) = 1, 1, 0)</f>
        <v>1</v>
      </c>
      <c r="C1335" s="5" t="s">
        <v>1326</v>
      </c>
      <c r="D1335" s="5" t="s">
        <v>123</v>
      </c>
      <c r="E1335" s="6">
        <v>0.08</v>
      </c>
      <c r="F1335" s="6" t="str">
        <f>IF(Table_1[[#This Row],[Discount]] &gt; 0, "After Discount", " No Discount")</f>
        <v>After Discount</v>
      </c>
      <c r="G1335" s="6">
        <v>30.97</v>
      </c>
      <c r="H1335" s="6">
        <v>4</v>
      </c>
      <c r="I1335" s="5" t="s">
        <v>9</v>
      </c>
      <c r="J1335" s="5" t="s">
        <v>16</v>
      </c>
      <c r="K1335" s="5" t="s">
        <v>7</v>
      </c>
      <c r="L1335" s="5" t="s">
        <v>15</v>
      </c>
      <c r="M1335" s="5" t="s">
        <v>5</v>
      </c>
      <c r="N1335" s="5" t="s">
        <v>1327</v>
      </c>
      <c r="O1335" s="6">
        <v>0.74</v>
      </c>
      <c r="P1335" s="5" t="s">
        <v>3</v>
      </c>
      <c r="Q1335" s="5" t="s">
        <v>2</v>
      </c>
      <c r="R1335" s="5" t="s">
        <v>13</v>
      </c>
      <c r="S1335" s="5" t="s">
        <v>1324</v>
      </c>
      <c r="T1335" s="5">
        <v>43221</v>
      </c>
      <c r="U1335" s="8">
        <v>42126</v>
      </c>
      <c r="V1335" s="29" t="str">
        <f>TEXT(Table_1[[#This Row],[Order Date]], "DDD")</f>
        <v>Sat</v>
      </c>
      <c r="W1335" s="8">
        <v>42127</v>
      </c>
      <c r="X1335" s="7">
        <f>Table_1[[#This Row],[Ship Date]]-Table_1[[#This Row],[Order Date]]</f>
        <v>1</v>
      </c>
      <c r="Y1335" s="15">
        <v>10.68</v>
      </c>
      <c r="Z1335" s="5">
        <v>26</v>
      </c>
      <c r="AA1335" s="15">
        <v>758.97</v>
      </c>
      <c r="AB1335" s="5">
        <v>90502</v>
      </c>
      <c r="AC1335" s="5">
        <f>IF(COUNTIF($AB$2:AB1335, AB1335) = 1, 1, 0)</f>
        <v>1</v>
      </c>
      <c r="AD1335" s="15">
        <f>'Formated Data'!$G1335-'Formated Data'!$E1335</f>
        <v>30.89</v>
      </c>
      <c r="AE1335" s="5" t="str" cm="1">
        <f t="array" ref="AE1335">_xlfn.IFS('Formated Data'!$Q1335="Central","Chris",'Formated Data'!$Q1335="East","Erin",'Formated Data'!$Q1335="South","Sam",'Formated Data'!$Q1335="West","William")</f>
        <v>Erin</v>
      </c>
    </row>
    <row r="1336" spans="1:31" ht="15.75" customHeight="1" x14ac:dyDescent="0.45">
      <c r="A1336" s="5">
        <v>3367</v>
      </c>
      <c r="B1336" s="5">
        <f>IF(COUNTIF($A$2:A1336, A1336) = 1, 1, 0)</f>
        <v>0</v>
      </c>
      <c r="C1336" s="5" t="s">
        <v>1326</v>
      </c>
      <c r="D1336" s="5" t="s">
        <v>123</v>
      </c>
      <c r="E1336" s="6">
        <v>0.1</v>
      </c>
      <c r="F1336" s="6" t="str">
        <f>IF(Table_1[[#This Row],[Discount]] &gt; 0, "After Discount", " No Discount")</f>
        <v>After Discount</v>
      </c>
      <c r="G1336" s="6">
        <v>4.13</v>
      </c>
      <c r="H1336" s="6">
        <v>0.5</v>
      </c>
      <c r="I1336" s="5" t="s">
        <v>17</v>
      </c>
      <c r="J1336" s="5" t="s">
        <v>16</v>
      </c>
      <c r="K1336" s="5" t="s">
        <v>24</v>
      </c>
      <c r="L1336" s="5" t="s">
        <v>144</v>
      </c>
      <c r="M1336" s="5" t="s">
        <v>5</v>
      </c>
      <c r="N1336" s="5" t="s">
        <v>1325</v>
      </c>
      <c r="O1336" s="6">
        <v>0.39</v>
      </c>
      <c r="P1336" s="5" t="s">
        <v>3</v>
      </c>
      <c r="Q1336" s="5" t="s">
        <v>2</v>
      </c>
      <c r="R1336" s="5" t="s">
        <v>13</v>
      </c>
      <c r="S1336" s="5" t="s">
        <v>1324</v>
      </c>
      <c r="T1336" s="5">
        <v>43221</v>
      </c>
      <c r="U1336" s="8">
        <v>42126</v>
      </c>
      <c r="V1336" s="29" t="str">
        <f>TEXT(Table_1[[#This Row],[Order Date]], "DDD")</f>
        <v>Sat</v>
      </c>
      <c r="W1336" s="8">
        <v>42128</v>
      </c>
      <c r="X1336" s="7">
        <f>Table_1[[#This Row],[Ship Date]]-Table_1[[#This Row],[Order Date]]</f>
        <v>2</v>
      </c>
      <c r="Y1336" s="15">
        <v>58.263599999999997</v>
      </c>
      <c r="Z1336" s="5">
        <v>18</v>
      </c>
      <c r="AA1336" s="15">
        <v>84.44</v>
      </c>
      <c r="AB1336" s="5">
        <v>90502</v>
      </c>
      <c r="AC1336" s="5">
        <f>IF(COUNTIF($AB$2:AB1336, AB1336) = 1, 1, 0)</f>
        <v>0</v>
      </c>
      <c r="AD1336" s="15">
        <f>'Formated Data'!$G1336-'Formated Data'!$E1336</f>
        <v>4.03</v>
      </c>
      <c r="AE1336" s="5" t="str" cm="1">
        <f t="array" ref="AE1336">_xlfn.IFS('Formated Data'!$Q1336="Central","Chris",'Formated Data'!$Q1336="East","Erin",'Formated Data'!$Q1336="South","Sam",'Formated Data'!$Q1336="West","William")</f>
        <v>Erin</v>
      </c>
    </row>
    <row r="1337" spans="1:31" ht="15.75" customHeight="1" x14ac:dyDescent="0.45">
      <c r="A1337" s="5">
        <v>408</v>
      </c>
      <c r="B1337" s="5">
        <f>IF(COUNTIF($A$2:A1337, A1337) = 1, 1, 0)</f>
        <v>1</v>
      </c>
      <c r="C1337" s="5" t="s">
        <v>1323</v>
      </c>
      <c r="D1337" s="5" t="s">
        <v>30</v>
      </c>
      <c r="E1337" s="6">
        <v>7.0000000000000007E-2</v>
      </c>
      <c r="F1337" s="6" t="str">
        <f>IF(Table_1[[#This Row],[Discount]] &gt; 0, "After Discount", " No Discount")</f>
        <v>After Discount</v>
      </c>
      <c r="G1337" s="6">
        <v>29.17</v>
      </c>
      <c r="H1337" s="6">
        <v>6.27</v>
      </c>
      <c r="I1337" s="5" t="s">
        <v>9</v>
      </c>
      <c r="J1337" s="5" t="s">
        <v>39</v>
      </c>
      <c r="K1337" s="5" t="s">
        <v>24</v>
      </c>
      <c r="L1337" s="5" t="s">
        <v>106</v>
      </c>
      <c r="M1337" s="5" t="s">
        <v>5</v>
      </c>
      <c r="N1337" s="5" t="s">
        <v>1322</v>
      </c>
      <c r="O1337" s="6">
        <v>0.37</v>
      </c>
      <c r="P1337" s="5" t="s">
        <v>3</v>
      </c>
      <c r="Q1337" s="5" t="s">
        <v>70</v>
      </c>
      <c r="R1337" s="5" t="s">
        <v>69</v>
      </c>
      <c r="S1337" s="5" t="s">
        <v>1321</v>
      </c>
      <c r="T1337" s="5">
        <v>78589</v>
      </c>
      <c r="U1337" s="8">
        <v>42126</v>
      </c>
      <c r="V1337" s="29" t="str">
        <f>TEXT(Table_1[[#This Row],[Order Date]], "DDD")</f>
        <v>Sat</v>
      </c>
      <c r="W1337" s="8">
        <v>42130</v>
      </c>
      <c r="X1337" s="7">
        <f>Table_1[[#This Row],[Ship Date]]-Table_1[[#This Row],[Order Date]]</f>
        <v>4</v>
      </c>
      <c r="Y1337" s="15">
        <v>236.2371</v>
      </c>
      <c r="Z1337" s="5">
        <v>14</v>
      </c>
      <c r="AA1337" s="15">
        <v>400.47</v>
      </c>
      <c r="AB1337" s="5">
        <v>89639</v>
      </c>
      <c r="AC1337" s="5">
        <f>IF(COUNTIF($AB$2:AB1337, AB1337) = 1, 1, 0)</f>
        <v>1</v>
      </c>
      <c r="AD1337" s="15">
        <f>'Formated Data'!$G1337-'Formated Data'!$E1337</f>
        <v>29.1</v>
      </c>
      <c r="AE1337" s="5" t="str" cm="1">
        <f t="array" ref="AE1337">_xlfn.IFS('Formated Data'!$Q1337="Central","Chris",'Formated Data'!$Q1337="East","Erin",'Formated Data'!$Q1337="South","Sam",'Formated Data'!$Q1337="West","William")</f>
        <v>Chris</v>
      </c>
    </row>
    <row r="1338" spans="1:31" ht="15.75" customHeight="1" x14ac:dyDescent="0.45">
      <c r="A1338" s="5">
        <v>2426</v>
      </c>
      <c r="B1338" s="5">
        <f>IF(COUNTIF($A$2:A1338, A1338) = 1, 1, 0)</f>
        <v>0</v>
      </c>
      <c r="C1338" s="5" t="s">
        <v>1319</v>
      </c>
      <c r="D1338" s="5" t="s">
        <v>30</v>
      </c>
      <c r="E1338" s="6">
        <v>0.08</v>
      </c>
      <c r="F1338" s="6" t="str">
        <f>IF(Table_1[[#This Row],[Discount]] &gt; 0, "After Discount", " No Discount")</f>
        <v>After Discount</v>
      </c>
      <c r="G1338" s="6">
        <v>4.4800000000000004</v>
      </c>
      <c r="H1338" s="6">
        <v>49</v>
      </c>
      <c r="I1338" s="5" t="s">
        <v>9</v>
      </c>
      <c r="J1338" s="5" t="s">
        <v>51</v>
      </c>
      <c r="K1338" s="5" t="s">
        <v>24</v>
      </c>
      <c r="L1338" s="5" t="s">
        <v>45</v>
      </c>
      <c r="M1338" s="5" t="s">
        <v>42</v>
      </c>
      <c r="N1338" s="5" t="s">
        <v>1320</v>
      </c>
      <c r="O1338" s="6">
        <v>0.6</v>
      </c>
      <c r="P1338" s="5" t="s">
        <v>3</v>
      </c>
      <c r="Q1338" s="5" t="s">
        <v>70</v>
      </c>
      <c r="R1338" s="5" t="s">
        <v>69</v>
      </c>
      <c r="S1338" s="5" t="s">
        <v>1317</v>
      </c>
      <c r="T1338" s="5">
        <v>75061</v>
      </c>
      <c r="U1338" s="8">
        <v>42126</v>
      </c>
      <c r="V1338" s="29" t="str">
        <f>TEXT(Table_1[[#This Row],[Order Date]], "DDD")</f>
        <v>Sat</v>
      </c>
      <c r="W1338" s="8">
        <v>42126</v>
      </c>
      <c r="X1338" s="7">
        <f>Table_1[[#This Row],[Ship Date]]-Table_1[[#This Row],[Order Date]]</f>
        <v>0</v>
      </c>
      <c r="Y1338" s="15">
        <v>139.58009999999999</v>
      </c>
      <c r="Z1338" s="5">
        <v>37</v>
      </c>
      <c r="AA1338" s="15">
        <v>202.29</v>
      </c>
      <c r="AB1338" s="5">
        <v>90861</v>
      </c>
      <c r="AC1338" s="5">
        <f>IF(COUNTIF($AB$2:AB1338, AB1338) = 1, 1, 0)</f>
        <v>1</v>
      </c>
      <c r="AD1338" s="15">
        <f>'Formated Data'!$G1338-'Formated Data'!$E1338</f>
        <v>4.4000000000000004</v>
      </c>
      <c r="AE1338" s="5" t="str" cm="1">
        <f t="array" ref="AE1338">_xlfn.IFS('Formated Data'!$Q1338="Central","Chris",'Formated Data'!$Q1338="East","Erin",'Formated Data'!$Q1338="South","Sam",'Formated Data'!$Q1338="West","William")</f>
        <v>Chris</v>
      </c>
    </row>
    <row r="1339" spans="1:31" ht="15.75" customHeight="1" x14ac:dyDescent="0.45">
      <c r="A1339" s="5">
        <v>2426</v>
      </c>
      <c r="B1339" s="5">
        <f>IF(COUNTIF($A$2:A1339, A1339) = 1, 1, 0)</f>
        <v>0</v>
      </c>
      <c r="C1339" s="5" t="s">
        <v>1319</v>
      </c>
      <c r="D1339" s="5" t="s">
        <v>30</v>
      </c>
      <c r="E1339" s="6">
        <v>0</v>
      </c>
      <c r="F1339" s="6" t="str">
        <f>IF(Table_1[[#This Row],[Discount]] &gt; 0, "After Discount", " No Discount")</f>
        <v xml:space="preserve"> No Discount</v>
      </c>
      <c r="G1339" s="6">
        <v>17.670000000000002</v>
      </c>
      <c r="H1339" s="6">
        <v>8.99</v>
      </c>
      <c r="I1339" s="5" t="s">
        <v>9</v>
      </c>
      <c r="J1339" s="5" t="s">
        <v>51</v>
      </c>
      <c r="K1339" s="5" t="s">
        <v>29</v>
      </c>
      <c r="L1339" s="5" t="s">
        <v>28</v>
      </c>
      <c r="M1339" s="5" t="s">
        <v>50</v>
      </c>
      <c r="N1339" s="5" t="s">
        <v>1318</v>
      </c>
      <c r="O1339" s="6">
        <v>0.47</v>
      </c>
      <c r="P1339" s="5" t="s">
        <v>3</v>
      </c>
      <c r="Q1339" s="5" t="s">
        <v>70</v>
      </c>
      <c r="R1339" s="5" t="s">
        <v>69</v>
      </c>
      <c r="S1339" s="5" t="s">
        <v>1317</v>
      </c>
      <c r="T1339" s="5">
        <v>75061</v>
      </c>
      <c r="U1339" s="8">
        <v>42126</v>
      </c>
      <c r="V1339" s="29" t="str">
        <f>TEXT(Table_1[[#This Row],[Order Date]], "DDD")</f>
        <v>Sat</v>
      </c>
      <c r="W1339" s="8">
        <v>42133</v>
      </c>
      <c r="X1339" s="7">
        <f>Table_1[[#This Row],[Ship Date]]-Table_1[[#This Row],[Order Date]]</f>
        <v>7</v>
      </c>
      <c r="Y1339" s="15">
        <v>109.67</v>
      </c>
      <c r="Z1339" s="5">
        <v>9</v>
      </c>
      <c r="AA1339" s="15">
        <v>168.71</v>
      </c>
      <c r="AB1339" s="5">
        <v>90861</v>
      </c>
      <c r="AC1339" s="5">
        <f>IF(COUNTIF($AB$2:AB1339, AB1339) = 1, 1, 0)</f>
        <v>0</v>
      </c>
      <c r="AD1339" s="15">
        <f>'Formated Data'!$G1339-'Formated Data'!$E1339</f>
        <v>17.670000000000002</v>
      </c>
      <c r="AE1339" s="5" t="str" cm="1">
        <f t="array" ref="AE1339">_xlfn.IFS('Formated Data'!$Q1339="Central","Chris",'Formated Data'!$Q1339="East","Erin",'Formated Data'!$Q1339="South","Sam",'Formated Data'!$Q1339="West","William")</f>
        <v>Chris</v>
      </c>
    </row>
    <row r="1340" spans="1:31" ht="15.75" customHeight="1" x14ac:dyDescent="0.45">
      <c r="A1340" s="5">
        <v>2578</v>
      </c>
      <c r="B1340" s="5">
        <f>IF(COUNTIF($A$2:A1340, A1340) = 1, 1, 0)</f>
        <v>1</v>
      </c>
      <c r="C1340" s="5" t="s">
        <v>1315</v>
      </c>
      <c r="D1340" s="5" t="s">
        <v>30</v>
      </c>
      <c r="E1340" s="6">
        <v>0.04</v>
      </c>
      <c r="F1340" s="6" t="str">
        <f>IF(Table_1[[#This Row],[Discount]] &gt; 0, "After Discount", " No Discount")</f>
        <v>After Discount</v>
      </c>
      <c r="G1340" s="6">
        <v>8.6</v>
      </c>
      <c r="H1340" s="6">
        <v>6.19</v>
      </c>
      <c r="I1340" s="5" t="s">
        <v>9</v>
      </c>
      <c r="J1340" s="5" t="s">
        <v>16</v>
      </c>
      <c r="K1340" s="5" t="s">
        <v>24</v>
      </c>
      <c r="L1340" s="5" t="s">
        <v>106</v>
      </c>
      <c r="M1340" s="5" t="s">
        <v>5</v>
      </c>
      <c r="N1340" s="5" t="s">
        <v>1316</v>
      </c>
      <c r="O1340" s="6">
        <v>0.38</v>
      </c>
      <c r="P1340" s="5" t="s">
        <v>3</v>
      </c>
      <c r="Q1340" s="5" t="s">
        <v>21</v>
      </c>
      <c r="R1340" s="5" t="s">
        <v>971</v>
      </c>
      <c r="S1340" s="5" t="s">
        <v>1313</v>
      </c>
      <c r="T1340" s="5">
        <v>36801</v>
      </c>
      <c r="U1340" s="8">
        <v>42126</v>
      </c>
      <c r="V1340" s="29" t="str">
        <f>TEXT(Table_1[[#This Row],[Order Date]], "DDD")</f>
        <v>Sat</v>
      </c>
      <c r="W1340" s="8">
        <v>42128</v>
      </c>
      <c r="X1340" s="7">
        <f>Table_1[[#This Row],[Ship Date]]-Table_1[[#This Row],[Order Date]]</f>
        <v>2</v>
      </c>
      <c r="Y1340" s="15">
        <v>309.71159999999998</v>
      </c>
      <c r="Z1340" s="5">
        <v>5</v>
      </c>
      <c r="AA1340" s="15">
        <v>46.85</v>
      </c>
      <c r="AB1340" s="5">
        <v>88298</v>
      </c>
      <c r="AC1340" s="5">
        <f>IF(COUNTIF($AB$2:AB1340, AB1340) = 1, 1, 0)</f>
        <v>1</v>
      </c>
      <c r="AD1340" s="15">
        <f>'Formated Data'!$G1340-'Formated Data'!$E1340</f>
        <v>8.56</v>
      </c>
      <c r="AE1340" s="5" t="str" cm="1">
        <f t="array" ref="AE1340">_xlfn.IFS('Formated Data'!$Q1340="Central","Chris",'Formated Data'!$Q1340="East","Erin",'Formated Data'!$Q1340="South","Sam",'Formated Data'!$Q1340="West","William")</f>
        <v>Sam</v>
      </c>
    </row>
    <row r="1341" spans="1:31" ht="15.75" customHeight="1" x14ac:dyDescent="0.45">
      <c r="A1341" s="5">
        <v>2578</v>
      </c>
      <c r="B1341" s="5">
        <f>IF(COUNTIF($A$2:A1341, A1341) = 1, 1, 0)</f>
        <v>0</v>
      </c>
      <c r="C1341" s="5" t="s">
        <v>1315</v>
      </c>
      <c r="D1341" s="5" t="s">
        <v>30</v>
      </c>
      <c r="E1341" s="6">
        <v>0.01</v>
      </c>
      <c r="F1341" s="6" t="str">
        <f>IF(Table_1[[#This Row],[Discount]] &gt; 0, "After Discount", " No Discount")</f>
        <v>After Discount</v>
      </c>
      <c r="G1341" s="6">
        <v>3.58</v>
      </c>
      <c r="H1341" s="6">
        <v>1.63</v>
      </c>
      <c r="I1341" s="5" t="s">
        <v>9</v>
      </c>
      <c r="J1341" s="5" t="s">
        <v>16</v>
      </c>
      <c r="K1341" s="5" t="s">
        <v>24</v>
      </c>
      <c r="L1341" s="5" t="s">
        <v>61</v>
      </c>
      <c r="M1341" s="5" t="s">
        <v>37</v>
      </c>
      <c r="N1341" s="5" t="s">
        <v>1150</v>
      </c>
      <c r="O1341" s="6">
        <v>0.36</v>
      </c>
      <c r="P1341" s="5" t="s">
        <v>3</v>
      </c>
      <c r="Q1341" s="5" t="s">
        <v>21</v>
      </c>
      <c r="R1341" s="5" t="s">
        <v>971</v>
      </c>
      <c r="S1341" s="5" t="s">
        <v>1313</v>
      </c>
      <c r="T1341" s="5">
        <v>36801</v>
      </c>
      <c r="U1341" s="8">
        <v>42126</v>
      </c>
      <c r="V1341" s="29" t="str">
        <f>TEXT(Table_1[[#This Row],[Order Date]], "DDD")</f>
        <v>Sat</v>
      </c>
      <c r="W1341" s="8">
        <v>42130</v>
      </c>
      <c r="X1341" s="7">
        <f>Table_1[[#This Row],[Ship Date]]-Table_1[[#This Row],[Order Date]]</f>
        <v>4</v>
      </c>
      <c r="Y1341" s="15">
        <v>-128.85599999999999</v>
      </c>
      <c r="Z1341" s="5">
        <v>26</v>
      </c>
      <c r="AA1341" s="15">
        <v>93.57</v>
      </c>
      <c r="AB1341" s="5">
        <v>88298</v>
      </c>
      <c r="AC1341" s="5">
        <f>IF(COUNTIF($AB$2:AB1341, AB1341) = 1, 1, 0)</f>
        <v>0</v>
      </c>
      <c r="AD1341" s="15">
        <f>'Formated Data'!$G1341-'Formated Data'!$E1341</f>
        <v>3.5700000000000003</v>
      </c>
      <c r="AE1341" s="5" t="str" cm="1">
        <f t="array" ref="AE1341">_xlfn.IFS('Formated Data'!$Q1341="Central","Chris",'Formated Data'!$Q1341="East","Erin",'Formated Data'!$Q1341="South","Sam",'Formated Data'!$Q1341="West","William")</f>
        <v>Sam</v>
      </c>
    </row>
    <row r="1342" spans="1:31" ht="15.75" customHeight="1" x14ac:dyDescent="0.45">
      <c r="A1342" s="5">
        <v>2578</v>
      </c>
      <c r="B1342" s="5">
        <f>IF(COUNTIF($A$2:A1342, A1342) = 1, 1, 0)</f>
        <v>0</v>
      </c>
      <c r="C1342" s="5" t="s">
        <v>1315</v>
      </c>
      <c r="D1342" s="5" t="s">
        <v>30</v>
      </c>
      <c r="E1342" s="6">
        <v>0.08</v>
      </c>
      <c r="F1342" s="6" t="str">
        <f>IF(Table_1[[#This Row],[Discount]] &gt; 0, "After Discount", " No Discount")</f>
        <v>After Discount</v>
      </c>
      <c r="G1342" s="6">
        <v>105.49</v>
      </c>
      <c r="H1342" s="6">
        <v>41.64</v>
      </c>
      <c r="I1342" s="5" t="s">
        <v>119</v>
      </c>
      <c r="J1342" s="5" t="s">
        <v>16</v>
      </c>
      <c r="K1342" s="5" t="s">
        <v>29</v>
      </c>
      <c r="L1342" s="5" t="s">
        <v>165</v>
      </c>
      <c r="M1342" s="5" t="s">
        <v>117</v>
      </c>
      <c r="N1342" s="5" t="s">
        <v>1314</v>
      </c>
      <c r="O1342" s="6">
        <v>0.75</v>
      </c>
      <c r="P1342" s="5" t="s">
        <v>3</v>
      </c>
      <c r="Q1342" s="5" t="s">
        <v>21</v>
      </c>
      <c r="R1342" s="5" t="s">
        <v>971</v>
      </c>
      <c r="S1342" s="5" t="s">
        <v>1313</v>
      </c>
      <c r="T1342" s="5">
        <v>36801</v>
      </c>
      <c r="U1342" s="8">
        <v>42126</v>
      </c>
      <c r="V1342" s="29" t="str">
        <f>TEXT(Table_1[[#This Row],[Order Date]], "DDD")</f>
        <v>Sat</v>
      </c>
      <c r="W1342" s="8">
        <v>42133</v>
      </c>
      <c r="X1342" s="7">
        <f>Table_1[[#This Row],[Ship Date]]-Table_1[[#This Row],[Order Date]]</f>
        <v>7</v>
      </c>
      <c r="Y1342" s="15">
        <v>-36.945999999999998</v>
      </c>
      <c r="Z1342" s="5">
        <v>34</v>
      </c>
      <c r="AA1342" s="15">
        <v>2694.49</v>
      </c>
      <c r="AB1342" s="5">
        <v>88298</v>
      </c>
      <c r="AC1342" s="5">
        <f>IF(COUNTIF($AB$2:AB1342, AB1342) = 1, 1, 0)</f>
        <v>0</v>
      </c>
      <c r="AD1342" s="15">
        <f>'Formated Data'!$G1342-'Formated Data'!$E1342</f>
        <v>105.41</v>
      </c>
      <c r="AE1342" s="5" t="str" cm="1">
        <f t="array" ref="AE1342">_xlfn.IFS('Formated Data'!$Q1342="Central","Chris",'Formated Data'!$Q1342="East","Erin",'Formated Data'!$Q1342="South","Sam",'Formated Data'!$Q1342="West","William")</f>
        <v>Sam</v>
      </c>
    </row>
    <row r="1343" spans="1:31" ht="15.75" customHeight="1" x14ac:dyDescent="0.45">
      <c r="A1343" s="5">
        <v>2531</v>
      </c>
      <c r="B1343" s="5">
        <f>IF(COUNTIF($A$2:A1343, A1343) = 1, 1, 0)</f>
        <v>1</v>
      </c>
      <c r="C1343" s="5" t="s">
        <v>1312</v>
      </c>
      <c r="D1343" s="5" t="s">
        <v>72</v>
      </c>
      <c r="E1343" s="6">
        <v>0.08</v>
      </c>
      <c r="F1343" s="6" t="str">
        <f>IF(Table_1[[#This Row],[Discount]] &gt; 0, "After Discount", " No Discount")</f>
        <v>After Discount</v>
      </c>
      <c r="G1343" s="6">
        <v>4</v>
      </c>
      <c r="H1343" s="6">
        <v>1.3</v>
      </c>
      <c r="I1343" s="5" t="s">
        <v>9</v>
      </c>
      <c r="J1343" s="5" t="s">
        <v>51</v>
      </c>
      <c r="K1343" s="5" t="s">
        <v>24</v>
      </c>
      <c r="L1343" s="5" t="s">
        <v>38</v>
      </c>
      <c r="M1343" s="5" t="s">
        <v>37</v>
      </c>
      <c r="N1343" s="5" t="s">
        <v>1311</v>
      </c>
      <c r="O1343" s="6">
        <v>0.37</v>
      </c>
      <c r="P1343" s="5" t="s">
        <v>3</v>
      </c>
      <c r="Q1343" s="5" t="s">
        <v>48</v>
      </c>
      <c r="R1343" s="5" t="s">
        <v>54</v>
      </c>
      <c r="S1343" s="5" t="s">
        <v>1310</v>
      </c>
      <c r="T1343" s="5">
        <v>93422</v>
      </c>
      <c r="U1343" s="8">
        <v>42126</v>
      </c>
      <c r="V1343" s="29" t="str">
        <f>TEXT(Table_1[[#This Row],[Order Date]], "DDD")</f>
        <v>Sat</v>
      </c>
      <c r="W1343" s="8">
        <v>42128</v>
      </c>
      <c r="X1343" s="7">
        <f>Table_1[[#This Row],[Ship Date]]-Table_1[[#This Row],[Order Date]]</f>
        <v>2</v>
      </c>
      <c r="Y1343" s="15">
        <v>28.4</v>
      </c>
      <c r="Z1343" s="5">
        <v>14</v>
      </c>
      <c r="AA1343" s="15">
        <v>51.99</v>
      </c>
      <c r="AB1343" s="5">
        <v>87452</v>
      </c>
      <c r="AC1343" s="5">
        <f>IF(COUNTIF($AB$2:AB1343, AB1343) = 1, 1, 0)</f>
        <v>1</v>
      </c>
      <c r="AD1343" s="15">
        <f>'Formated Data'!$G1343-'Formated Data'!$E1343</f>
        <v>3.92</v>
      </c>
      <c r="AE1343" s="5" t="str" cm="1">
        <f t="array" ref="AE1343">_xlfn.IFS('Formated Data'!$Q1343="Central","Chris",'Formated Data'!$Q1343="East","Erin",'Formated Data'!$Q1343="South","Sam",'Formated Data'!$Q1343="West","William")</f>
        <v>William</v>
      </c>
    </row>
    <row r="1344" spans="1:31" ht="15.75" customHeight="1" x14ac:dyDescent="0.45">
      <c r="A1344" s="5">
        <v>27</v>
      </c>
      <c r="B1344" s="5">
        <f>IF(COUNTIF($A$2:A1344, A1344) = 1, 1, 0)</f>
        <v>1</v>
      </c>
      <c r="C1344" s="5" t="s">
        <v>1309</v>
      </c>
      <c r="D1344" s="5" t="s">
        <v>10</v>
      </c>
      <c r="E1344" s="6">
        <v>0.04</v>
      </c>
      <c r="F1344" s="6" t="str">
        <f>IF(Table_1[[#This Row],[Discount]] &gt; 0, "After Discount", " No Discount")</f>
        <v>After Discount</v>
      </c>
      <c r="G1344" s="6">
        <v>4.1399999999999997</v>
      </c>
      <c r="H1344" s="6">
        <v>6.6</v>
      </c>
      <c r="I1344" s="5" t="s">
        <v>9</v>
      </c>
      <c r="J1344" s="5" t="s">
        <v>39</v>
      </c>
      <c r="K1344" s="5" t="s">
        <v>29</v>
      </c>
      <c r="L1344" s="5" t="s">
        <v>28</v>
      </c>
      <c r="M1344" s="5" t="s">
        <v>5</v>
      </c>
      <c r="N1344" s="5" t="s">
        <v>1308</v>
      </c>
      <c r="O1344" s="6">
        <v>0.49</v>
      </c>
      <c r="P1344" s="5" t="s">
        <v>3</v>
      </c>
      <c r="Q1344" s="5" t="s">
        <v>48</v>
      </c>
      <c r="R1344" s="5" t="s">
        <v>54</v>
      </c>
      <c r="S1344" s="5" t="s">
        <v>1307</v>
      </c>
      <c r="T1344" s="5">
        <v>90712</v>
      </c>
      <c r="U1344" s="8">
        <v>42126</v>
      </c>
      <c r="V1344" s="29" t="str">
        <f>TEXT(Table_1[[#This Row],[Order Date]], "DDD")</f>
        <v>Sat</v>
      </c>
      <c r="W1344" s="8">
        <v>42128</v>
      </c>
      <c r="X1344" s="7">
        <f>Table_1[[#This Row],[Ship Date]]-Table_1[[#This Row],[Order Date]]</f>
        <v>2</v>
      </c>
      <c r="Y1344" s="15">
        <v>8.8940000000000001</v>
      </c>
      <c r="Z1344" s="5">
        <v>12</v>
      </c>
      <c r="AA1344" s="15">
        <v>54.78</v>
      </c>
      <c r="AB1344" s="5">
        <v>87652</v>
      </c>
      <c r="AC1344" s="5">
        <f>IF(COUNTIF($AB$2:AB1344, AB1344) = 1, 1, 0)</f>
        <v>1</v>
      </c>
      <c r="AD1344" s="15">
        <f>'Formated Data'!$G1344-'Formated Data'!$E1344</f>
        <v>4.0999999999999996</v>
      </c>
      <c r="AE1344" s="5" t="str" cm="1">
        <f t="array" ref="AE1344">_xlfn.IFS('Formated Data'!$Q1344="Central","Chris",'Formated Data'!$Q1344="East","Erin",'Formated Data'!$Q1344="South","Sam",'Formated Data'!$Q1344="West","William")</f>
        <v>William</v>
      </c>
    </row>
    <row r="1345" spans="1:31" ht="15.75" customHeight="1" x14ac:dyDescent="0.45">
      <c r="A1345" s="5">
        <v>3386</v>
      </c>
      <c r="B1345" s="5">
        <f>IF(COUNTIF($A$2:A1345, A1345) = 1, 1, 0)</f>
        <v>1</v>
      </c>
      <c r="C1345" s="5" t="s">
        <v>1306</v>
      </c>
      <c r="D1345" s="5" t="s">
        <v>123</v>
      </c>
      <c r="E1345" s="6">
        <v>0</v>
      </c>
      <c r="F1345" s="6" t="str">
        <f>IF(Table_1[[#This Row],[Discount]] &gt; 0, "After Discount", " No Discount")</f>
        <v xml:space="preserve"> No Discount</v>
      </c>
      <c r="G1345" s="6">
        <v>2.61</v>
      </c>
      <c r="H1345" s="6">
        <v>0.5</v>
      </c>
      <c r="I1345" s="5" t="s">
        <v>9</v>
      </c>
      <c r="J1345" s="5" t="s">
        <v>39</v>
      </c>
      <c r="K1345" s="5" t="s">
        <v>24</v>
      </c>
      <c r="L1345" s="5" t="s">
        <v>144</v>
      </c>
      <c r="M1345" s="5" t="s">
        <v>5</v>
      </c>
      <c r="N1345" s="5" t="s">
        <v>449</v>
      </c>
      <c r="O1345" s="6">
        <v>0.39</v>
      </c>
      <c r="P1345" s="5" t="s">
        <v>3</v>
      </c>
      <c r="Q1345" s="5" t="s">
        <v>2</v>
      </c>
      <c r="R1345" s="5" t="s">
        <v>13</v>
      </c>
      <c r="S1345" s="5" t="s">
        <v>1305</v>
      </c>
      <c r="T1345" s="5">
        <v>43402</v>
      </c>
      <c r="U1345" s="8">
        <v>42127</v>
      </c>
      <c r="V1345" s="29" t="str">
        <f>TEXT(Table_1[[#This Row],[Order Date]], "DDD")</f>
        <v>Sun</v>
      </c>
      <c r="W1345" s="8">
        <v>42129</v>
      </c>
      <c r="X1345" s="7">
        <f>Table_1[[#This Row],[Ship Date]]-Table_1[[#This Row],[Order Date]]</f>
        <v>2</v>
      </c>
      <c r="Y1345" s="15">
        <v>19.554600000000001</v>
      </c>
      <c r="Z1345" s="5">
        <v>10</v>
      </c>
      <c r="AA1345" s="15">
        <v>28.34</v>
      </c>
      <c r="AB1345" s="5">
        <v>88746</v>
      </c>
      <c r="AC1345" s="5">
        <f>IF(COUNTIF($AB$2:AB1345, AB1345) = 1, 1, 0)</f>
        <v>1</v>
      </c>
      <c r="AD1345" s="15">
        <f>'Formated Data'!$G1345-'Formated Data'!$E1345</f>
        <v>2.61</v>
      </c>
      <c r="AE1345" s="5" t="str" cm="1">
        <f t="array" ref="AE1345">_xlfn.IFS('Formated Data'!$Q1345="Central","Chris",'Formated Data'!$Q1345="East","Erin",'Formated Data'!$Q1345="South","Sam",'Formated Data'!$Q1345="West","William")</f>
        <v>Erin</v>
      </c>
    </row>
    <row r="1346" spans="1:31" ht="15.75" customHeight="1" x14ac:dyDescent="0.45">
      <c r="A1346" s="5">
        <v>3386</v>
      </c>
      <c r="B1346" s="5">
        <f>IF(COUNTIF($A$2:A1346, A1346) = 1, 1, 0)</f>
        <v>0</v>
      </c>
      <c r="C1346" s="5" t="s">
        <v>1306</v>
      </c>
      <c r="D1346" s="5" t="s">
        <v>123</v>
      </c>
      <c r="E1346" s="6">
        <v>0.04</v>
      </c>
      <c r="F1346" s="6" t="str">
        <f>IF(Table_1[[#This Row],[Discount]] &gt; 0, "After Discount", " No Discount")</f>
        <v>After Discount</v>
      </c>
      <c r="G1346" s="6">
        <v>25.38</v>
      </c>
      <c r="H1346" s="6">
        <v>8.99</v>
      </c>
      <c r="I1346" s="5" t="s">
        <v>17</v>
      </c>
      <c r="J1346" s="5" t="s">
        <v>39</v>
      </c>
      <c r="K1346" s="5" t="s">
        <v>29</v>
      </c>
      <c r="L1346" s="5" t="s">
        <v>28</v>
      </c>
      <c r="M1346" s="5" t="s">
        <v>50</v>
      </c>
      <c r="N1346" s="5" t="s">
        <v>277</v>
      </c>
      <c r="O1346" s="6">
        <v>0.5</v>
      </c>
      <c r="P1346" s="5" t="s">
        <v>3</v>
      </c>
      <c r="Q1346" s="5" t="s">
        <v>2</v>
      </c>
      <c r="R1346" s="5" t="s">
        <v>13</v>
      </c>
      <c r="S1346" s="5" t="s">
        <v>1305</v>
      </c>
      <c r="T1346" s="5">
        <v>43402</v>
      </c>
      <c r="U1346" s="8">
        <v>42127</v>
      </c>
      <c r="V1346" s="29" t="str">
        <f>TEXT(Table_1[[#This Row],[Order Date]], "DDD")</f>
        <v>Sun</v>
      </c>
      <c r="W1346" s="8">
        <v>42130</v>
      </c>
      <c r="X1346" s="7">
        <f>Table_1[[#This Row],[Ship Date]]-Table_1[[#This Row],[Order Date]]</f>
        <v>3</v>
      </c>
      <c r="Y1346" s="15">
        <v>152.482</v>
      </c>
      <c r="Z1346" s="5">
        <v>35</v>
      </c>
      <c r="AA1346" s="15">
        <v>861.3</v>
      </c>
      <c r="AB1346" s="5">
        <v>88746</v>
      </c>
      <c r="AC1346" s="5">
        <f>IF(COUNTIF($AB$2:AB1346, AB1346) = 1, 1, 0)</f>
        <v>0</v>
      </c>
      <c r="AD1346" s="15">
        <f>'Formated Data'!$G1346-'Formated Data'!$E1346</f>
        <v>25.34</v>
      </c>
      <c r="AE1346" s="5" t="str" cm="1">
        <f t="array" ref="AE1346">_xlfn.IFS('Formated Data'!$Q1346="Central","Chris",'Formated Data'!$Q1346="East","Erin",'Formated Data'!$Q1346="South","Sam",'Formated Data'!$Q1346="West","William")</f>
        <v>Erin</v>
      </c>
    </row>
    <row r="1347" spans="1:31" ht="15.75" customHeight="1" x14ac:dyDescent="0.45">
      <c r="A1347" s="5">
        <v>2157</v>
      </c>
      <c r="B1347" s="5">
        <f>IF(COUNTIF($A$2:A1347, A1347) = 1, 1, 0)</f>
        <v>0</v>
      </c>
      <c r="C1347" s="5" t="s">
        <v>1303</v>
      </c>
      <c r="D1347" s="5" t="s">
        <v>56</v>
      </c>
      <c r="E1347" s="6">
        <v>7.0000000000000007E-2</v>
      </c>
      <c r="F1347" s="6" t="str">
        <f>IF(Table_1[[#This Row],[Discount]] &gt; 0, "After Discount", " No Discount")</f>
        <v>After Discount</v>
      </c>
      <c r="G1347" s="6">
        <v>30.93</v>
      </c>
      <c r="H1347" s="6">
        <v>3.92</v>
      </c>
      <c r="I1347" s="5" t="s">
        <v>9</v>
      </c>
      <c r="J1347" s="5" t="s">
        <v>16</v>
      </c>
      <c r="K1347" s="5" t="s">
        <v>29</v>
      </c>
      <c r="L1347" s="5" t="s">
        <v>28</v>
      </c>
      <c r="M1347" s="5" t="s">
        <v>50</v>
      </c>
      <c r="N1347" s="5" t="s">
        <v>687</v>
      </c>
      <c r="O1347" s="6">
        <v>0.44</v>
      </c>
      <c r="P1347" s="5" t="s">
        <v>3</v>
      </c>
      <c r="Q1347" s="5" t="s">
        <v>70</v>
      </c>
      <c r="R1347" s="5" t="s">
        <v>160</v>
      </c>
      <c r="S1347" s="5" t="s">
        <v>1301</v>
      </c>
      <c r="T1347" s="5">
        <v>48093</v>
      </c>
      <c r="U1347" s="8">
        <v>42127</v>
      </c>
      <c r="V1347" s="29" t="str">
        <f>TEXT(Table_1[[#This Row],[Order Date]], "DDD")</f>
        <v>Sun</v>
      </c>
      <c r="W1347" s="8">
        <v>42128</v>
      </c>
      <c r="X1347" s="7">
        <f>Table_1[[#This Row],[Ship Date]]-Table_1[[#This Row],[Order Date]]</f>
        <v>1</v>
      </c>
      <c r="Y1347" s="15">
        <v>398.30250000000001</v>
      </c>
      <c r="Z1347" s="5">
        <v>19</v>
      </c>
      <c r="AA1347" s="15">
        <v>577.25</v>
      </c>
      <c r="AB1347" s="5">
        <v>90386</v>
      </c>
      <c r="AC1347" s="5">
        <f>IF(COUNTIF($AB$2:AB1347, AB1347) = 1, 1, 0)</f>
        <v>1</v>
      </c>
      <c r="AD1347" s="15">
        <f>'Formated Data'!$G1347-'Formated Data'!$E1347</f>
        <v>30.86</v>
      </c>
      <c r="AE1347" s="5" t="str" cm="1">
        <f t="array" ref="AE1347">_xlfn.IFS('Formated Data'!$Q1347="Central","Chris",'Formated Data'!$Q1347="East","Erin",'Formated Data'!$Q1347="South","Sam",'Formated Data'!$Q1347="West","William")</f>
        <v>Chris</v>
      </c>
    </row>
    <row r="1348" spans="1:31" ht="15.75" customHeight="1" x14ac:dyDescent="0.45">
      <c r="A1348" s="5">
        <v>2157</v>
      </c>
      <c r="B1348" s="5">
        <f>IF(COUNTIF($A$2:A1348, A1348) = 1, 1, 0)</f>
        <v>0</v>
      </c>
      <c r="C1348" s="5" t="s">
        <v>1303</v>
      </c>
      <c r="D1348" s="5" t="s">
        <v>56</v>
      </c>
      <c r="E1348" s="6">
        <v>0.05</v>
      </c>
      <c r="F1348" s="6" t="str">
        <f>IF(Table_1[[#This Row],[Discount]] &gt; 0, "After Discount", " No Discount")</f>
        <v>After Discount</v>
      </c>
      <c r="G1348" s="6">
        <v>297.48</v>
      </c>
      <c r="H1348" s="6">
        <v>18.059999999999999</v>
      </c>
      <c r="I1348" s="5" t="s">
        <v>119</v>
      </c>
      <c r="J1348" s="5" t="s">
        <v>16</v>
      </c>
      <c r="K1348" s="5" t="s">
        <v>7</v>
      </c>
      <c r="L1348" s="5" t="s">
        <v>118</v>
      </c>
      <c r="M1348" s="5" t="s">
        <v>152</v>
      </c>
      <c r="N1348" s="5" t="s">
        <v>1304</v>
      </c>
      <c r="O1348" s="6">
        <v>0.6</v>
      </c>
      <c r="P1348" s="5" t="s">
        <v>3</v>
      </c>
      <c r="Q1348" s="5" t="s">
        <v>70</v>
      </c>
      <c r="R1348" s="5" t="s">
        <v>160</v>
      </c>
      <c r="S1348" s="5" t="s">
        <v>1301</v>
      </c>
      <c r="T1348" s="5">
        <v>48093</v>
      </c>
      <c r="U1348" s="8">
        <v>42127</v>
      </c>
      <c r="V1348" s="29" t="str">
        <f>TEXT(Table_1[[#This Row],[Order Date]], "DDD")</f>
        <v>Sun</v>
      </c>
      <c r="W1348" s="8">
        <v>42128</v>
      </c>
      <c r="X1348" s="7">
        <f>Table_1[[#This Row],[Ship Date]]-Table_1[[#This Row],[Order Date]]</f>
        <v>1</v>
      </c>
      <c r="Y1348" s="15">
        <v>709.85199999999998</v>
      </c>
      <c r="Z1348" s="5">
        <v>14</v>
      </c>
      <c r="AA1348" s="15">
        <v>4075.18</v>
      </c>
      <c r="AB1348" s="5">
        <v>90386</v>
      </c>
      <c r="AC1348" s="5">
        <f>IF(COUNTIF($AB$2:AB1348, AB1348) = 1, 1, 0)</f>
        <v>0</v>
      </c>
      <c r="AD1348" s="15">
        <f>'Formated Data'!$G1348-'Formated Data'!$E1348</f>
        <v>297.43</v>
      </c>
      <c r="AE1348" s="5" t="str" cm="1">
        <f t="array" ref="AE1348">_xlfn.IFS('Formated Data'!$Q1348="Central","Chris",'Formated Data'!$Q1348="East","Erin",'Formated Data'!$Q1348="South","Sam",'Formated Data'!$Q1348="West","William")</f>
        <v>Chris</v>
      </c>
    </row>
    <row r="1349" spans="1:31" ht="15.75" customHeight="1" x14ac:dyDescent="0.45">
      <c r="A1349" s="5">
        <v>2157</v>
      </c>
      <c r="B1349" s="5">
        <f>IF(COUNTIF($A$2:A1349, A1349) = 1, 1, 0)</f>
        <v>0</v>
      </c>
      <c r="C1349" s="5" t="s">
        <v>1303</v>
      </c>
      <c r="D1349" s="5" t="s">
        <v>56</v>
      </c>
      <c r="E1349" s="6">
        <v>7.0000000000000007E-2</v>
      </c>
      <c r="F1349" s="6" t="str">
        <f>IF(Table_1[[#This Row],[Discount]] &gt; 0, "After Discount", " No Discount")</f>
        <v>After Discount</v>
      </c>
      <c r="G1349" s="6">
        <v>296.18</v>
      </c>
      <c r="H1349" s="6">
        <v>54.12</v>
      </c>
      <c r="I1349" s="5" t="s">
        <v>119</v>
      </c>
      <c r="J1349" s="5" t="s">
        <v>16</v>
      </c>
      <c r="K1349" s="5" t="s">
        <v>29</v>
      </c>
      <c r="L1349" s="5" t="s">
        <v>165</v>
      </c>
      <c r="M1349" s="5" t="s">
        <v>117</v>
      </c>
      <c r="N1349" s="5" t="s">
        <v>1302</v>
      </c>
      <c r="O1349" s="6">
        <v>0.76</v>
      </c>
      <c r="P1349" s="5" t="s">
        <v>3</v>
      </c>
      <c r="Q1349" s="5" t="s">
        <v>70</v>
      </c>
      <c r="R1349" s="5" t="s">
        <v>160</v>
      </c>
      <c r="S1349" s="5" t="s">
        <v>1301</v>
      </c>
      <c r="T1349" s="5">
        <v>48093</v>
      </c>
      <c r="U1349" s="8">
        <v>42127</v>
      </c>
      <c r="V1349" s="29" t="str">
        <f>TEXT(Table_1[[#This Row],[Order Date]], "DDD")</f>
        <v>Sun</v>
      </c>
      <c r="W1349" s="8">
        <v>42129</v>
      </c>
      <c r="X1349" s="7">
        <f>Table_1[[#This Row],[Ship Date]]-Table_1[[#This Row],[Order Date]]</f>
        <v>2</v>
      </c>
      <c r="Y1349" s="15">
        <v>80.809200000000004</v>
      </c>
      <c r="Z1349" s="5">
        <v>6</v>
      </c>
      <c r="AA1349" s="15">
        <v>1798.23</v>
      </c>
      <c r="AB1349" s="5">
        <v>90386</v>
      </c>
      <c r="AC1349" s="5">
        <f>IF(COUNTIF($AB$2:AB1349, AB1349) = 1, 1, 0)</f>
        <v>0</v>
      </c>
      <c r="AD1349" s="15">
        <f>'Formated Data'!$G1349-'Formated Data'!$E1349</f>
        <v>296.11</v>
      </c>
      <c r="AE1349" s="5" t="str" cm="1">
        <f t="array" ref="AE1349">_xlfn.IFS('Formated Data'!$Q1349="Central","Chris",'Formated Data'!$Q1349="East","Erin",'Formated Data'!$Q1349="South","Sam",'Formated Data'!$Q1349="West","William")</f>
        <v>Chris</v>
      </c>
    </row>
    <row r="1350" spans="1:31" ht="15.75" customHeight="1" x14ac:dyDescent="0.45">
      <c r="A1350" s="5">
        <v>1391</v>
      </c>
      <c r="B1350" s="5">
        <f>IF(COUNTIF($A$2:A1350, A1350) = 1, 1, 0)</f>
        <v>0</v>
      </c>
      <c r="C1350" s="5" t="s">
        <v>1300</v>
      </c>
      <c r="D1350" s="5" t="s">
        <v>30</v>
      </c>
      <c r="E1350" s="6">
        <v>7.0000000000000007E-2</v>
      </c>
      <c r="F1350" s="6" t="str">
        <f>IF(Table_1[[#This Row],[Discount]] &gt; 0, "After Discount", " No Discount")</f>
        <v>After Discount</v>
      </c>
      <c r="G1350" s="6">
        <v>12.28</v>
      </c>
      <c r="H1350" s="6">
        <v>6.13</v>
      </c>
      <c r="I1350" s="5" t="s">
        <v>9</v>
      </c>
      <c r="J1350" s="5" t="s">
        <v>51</v>
      </c>
      <c r="K1350" s="5" t="s">
        <v>24</v>
      </c>
      <c r="L1350" s="5" t="s">
        <v>23</v>
      </c>
      <c r="M1350" s="5" t="s">
        <v>5</v>
      </c>
      <c r="N1350" s="5" t="s">
        <v>899</v>
      </c>
      <c r="O1350" s="6">
        <v>0.56999999999999995</v>
      </c>
      <c r="P1350" s="5" t="s">
        <v>3</v>
      </c>
      <c r="Q1350" s="5" t="s">
        <v>48</v>
      </c>
      <c r="R1350" s="5" t="s">
        <v>54</v>
      </c>
      <c r="S1350" s="5" t="s">
        <v>1299</v>
      </c>
      <c r="T1350" s="5">
        <v>94086</v>
      </c>
      <c r="U1350" s="8">
        <v>42127</v>
      </c>
      <c r="V1350" s="29" t="str">
        <f>TEXT(Table_1[[#This Row],[Order Date]], "DDD")</f>
        <v>Sun</v>
      </c>
      <c r="W1350" s="8">
        <v>42134</v>
      </c>
      <c r="X1350" s="7">
        <f>Table_1[[#This Row],[Ship Date]]-Table_1[[#This Row],[Order Date]]</f>
        <v>7</v>
      </c>
      <c r="Y1350" s="15">
        <v>15.236000000000001</v>
      </c>
      <c r="Z1350" s="5">
        <v>33</v>
      </c>
      <c r="AA1350" s="15">
        <v>389.59</v>
      </c>
      <c r="AB1350" s="5">
        <v>88730</v>
      </c>
      <c r="AC1350" s="5">
        <f>IF(COUNTIF($AB$2:AB1350, AB1350) = 1, 1, 0)</f>
        <v>1</v>
      </c>
      <c r="AD1350" s="15">
        <f>'Formated Data'!$G1350-'Formated Data'!$E1350</f>
        <v>12.209999999999999</v>
      </c>
      <c r="AE1350" s="5" t="str" cm="1">
        <f t="array" ref="AE1350">_xlfn.IFS('Formated Data'!$Q1350="Central","Chris",'Formated Data'!$Q1350="East","Erin",'Formated Data'!$Q1350="South","Sam",'Formated Data'!$Q1350="West","William")</f>
        <v>William</v>
      </c>
    </row>
    <row r="1351" spans="1:31" ht="15.75" customHeight="1" x14ac:dyDescent="0.45">
      <c r="A1351" s="5">
        <v>1680</v>
      </c>
      <c r="B1351" s="5">
        <f>IF(COUNTIF($A$2:A1351, A1351) = 1, 1, 0)</f>
        <v>1</v>
      </c>
      <c r="C1351" s="5" t="s">
        <v>1297</v>
      </c>
      <c r="D1351" s="5" t="s">
        <v>30</v>
      </c>
      <c r="E1351" s="6">
        <v>0.09</v>
      </c>
      <c r="F1351" s="6" t="str">
        <f>IF(Table_1[[#This Row],[Discount]] &gt; 0, "After Discount", " No Discount")</f>
        <v>After Discount</v>
      </c>
      <c r="G1351" s="6">
        <v>30.98</v>
      </c>
      <c r="H1351" s="6">
        <v>19.510000000000002</v>
      </c>
      <c r="I1351" s="5" t="s">
        <v>9</v>
      </c>
      <c r="J1351" s="5" t="s">
        <v>8</v>
      </c>
      <c r="K1351" s="5" t="s">
        <v>24</v>
      </c>
      <c r="L1351" s="5" t="s">
        <v>181</v>
      </c>
      <c r="M1351" s="5" t="s">
        <v>5</v>
      </c>
      <c r="N1351" s="5" t="s">
        <v>1298</v>
      </c>
      <c r="O1351" s="6">
        <v>0.36</v>
      </c>
      <c r="P1351" s="5" t="s">
        <v>3</v>
      </c>
      <c r="Q1351" s="5" t="s">
        <v>2</v>
      </c>
      <c r="R1351" s="5" t="s">
        <v>13</v>
      </c>
      <c r="S1351" s="5" t="s">
        <v>1295</v>
      </c>
      <c r="T1351" s="5">
        <v>45014</v>
      </c>
      <c r="U1351" s="8">
        <v>42127</v>
      </c>
      <c r="V1351" s="29" t="str">
        <f>TEXT(Table_1[[#This Row],[Order Date]], "DDD")</f>
        <v>Sun</v>
      </c>
      <c r="W1351" s="8">
        <v>42129</v>
      </c>
      <c r="X1351" s="7">
        <f>Table_1[[#This Row],[Ship Date]]-Table_1[[#This Row],[Order Date]]</f>
        <v>2</v>
      </c>
      <c r="Y1351" s="15">
        <v>-163.53</v>
      </c>
      <c r="Z1351" s="5">
        <v>18</v>
      </c>
      <c r="AA1351" s="15">
        <v>514.62</v>
      </c>
      <c r="AB1351" s="5">
        <v>86645</v>
      </c>
      <c r="AC1351" s="5">
        <f>IF(COUNTIF($AB$2:AB1351, AB1351) = 1, 1, 0)</f>
        <v>1</v>
      </c>
      <c r="AD1351" s="15">
        <f>'Formated Data'!$G1351-'Formated Data'!$E1351</f>
        <v>30.89</v>
      </c>
      <c r="AE1351" s="5" t="str" cm="1">
        <f t="array" ref="AE1351">_xlfn.IFS('Formated Data'!$Q1351="Central","Chris",'Formated Data'!$Q1351="East","Erin",'Formated Data'!$Q1351="South","Sam",'Formated Data'!$Q1351="West","William")</f>
        <v>Erin</v>
      </c>
    </row>
    <row r="1352" spans="1:31" ht="15.75" customHeight="1" x14ac:dyDescent="0.45">
      <c r="A1352" s="5">
        <v>1680</v>
      </c>
      <c r="B1352" s="5">
        <f>IF(COUNTIF($A$2:A1352, A1352) = 1, 1, 0)</f>
        <v>0</v>
      </c>
      <c r="C1352" s="5" t="s">
        <v>1297</v>
      </c>
      <c r="D1352" s="5" t="s">
        <v>30</v>
      </c>
      <c r="E1352" s="6">
        <v>0.03</v>
      </c>
      <c r="F1352" s="6" t="str">
        <f>IF(Table_1[[#This Row],[Discount]] &gt; 0, "After Discount", " No Discount")</f>
        <v>After Discount</v>
      </c>
      <c r="G1352" s="6">
        <v>49.34</v>
      </c>
      <c r="H1352" s="6">
        <v>10.25</v>
      </c>
      <c r="I1352" s="5" t="s">
        <v>9</v>
      </c>
      <c r="J1352" s="5" t="s">
        <v>8</v>
      </c>
      <c r="K1352" s="5" t="s">
        <v>29</v>
      </c>
      <c r="L1352" s="5" t="s">
        <v>28</v>
      </c>
      <c r="M1352" s="5" t="s">
        <v>42</v>
      </c>
      <c r="N1352" s="5" t="s">
        <v>1296</v>
      </c>
      <c r="O1352" s="6">
        <v>0.56999999999999995</v>
      </c>
      <c r="P1352" s="5" t="s">
        <v>3</v>
      </c>
      <c r="Q1352" s="5" t="s">
        <v>2</v>
      </c>
      <c r="R1352" s="5" t="s">
        <v>13</v>
      </c>
      <c r="S1352" s="5" t="s">
        <v>1295</v>
      </c>
      <c r="T1352" s="5">
        <v>45014</v>
      </c>
      <c r="U1352" s="8">
        <v>42127</v>
      </c>
      <c r="V1352" s="29" t="str">
        <f>TEXT(Table_1[[#This Row],[Order Date]], "DDD")</f>
        <v>Sun</v>
      </c>
      <c r="W1352" s="8">
        <v>42129</v>
      </c>
      <c r="X1352" s="7">
        <f>Table_1[[#This Row],[Ship Date]]-Table_1[[#This Row],[Order Date]]</f>
        <v>2</v>
      </c>
      <c r="Y1352" s="15">
        <v>554.77</v>
      </c>
      <c r="Z1352" s="5">
        <v>17</v>
      </c>
      <c r="AA1352" s="15">
        <v>817.32</v>
      </c>
      <c r="AB1352" s="5">
        <v>86645</v>
      </c>
      <c r="AC1352" s="5">
        <f>IF(COUNTIF($AB$2:AB1352, AB1352) = 1, 1, 0)</f>
        <v>0</v>
      </c>
      <c r="AD1352" s="15">
        <f>'Formated Data'!$G1352-'Formated Data'!$E1352</f>
        <v>49.31</v>
      </c>
      <c r="AE1352" s="5" t="str" cm="1">
        <f t="array" ref="AE1352">_xlfn.IFS('Formated Data'!$Q1352="Central","Chris",'Formated Data'!$Q1352="East","Erin",'Formated Data'!$Q1352="South","Sam",'Formated Data'!$Q1352="West","William")</f>
        <v>Erin</v>
      </c>
    </row>
    <row r="1353" spans="1:31" ht="15.75" customHeight="1" x14ac:dyDescent="0.45">
      <c r="A1353" s="5">
        <v>94</v>
      </c>
      <c r="B1353" s="5">
        <f>IF(COUNTIF($A$2:A1353, A1353) = 1, 1, 0)</f>
        <v>1</v>
      </c>
      <c r="C1353" s="5" t="s">
        <v>1294</v>
      </c>
      <c r="D1353" s="5" t="s">
        <v>10</v>
      </c>
      <c r="E1353" s="6">
        <v>0.04</v>
      </c>
      <c r="F1353" s="6" t="str">
        <f>IF(Table_1[[#This Row],[Discount]] &gt; 0, "After Discount", " No Discount")</f>
        <v>After Discount</v>
      </c>
      <c r="G1353" s="6">
        <v>160.97999999999999</v>
      </c>
      <c r="H1353" s="6">
        <v>30</v>
      </c>
      <c r="I1353" s="5" t="s">
        <v>119</v>
      </c>
      <c r="J1353" s="5" t="s">
        <v>16</v>
      </c>
      <c r="K1353" s="5" t="s">
        <v>29</v>
      </c>
      <c r="L1353" s="5" t="s">
        <v>153</v>
      </c>
      <c r="M1353" s="5" t="s">
        <v>152</v>
      </c>
      <c r="N1353" s="5" t="s">
        <v>1265</v>
      </c>
      <c r="O1353" s="6">
        <v>0.62</v>
      </c>
      <c r="P1353" s="5" t="s">
        <v>3</v>
      </c>
      <c r="Q1353" s="5" t="s">
        <v>70</v>
      </c>
      <c r="R1353" s="5" t="s">
        <v>260</v>
      </c>
      <c r="S1353" s="5" t="s">
        <v>584</v>
      </c>
      <c r="T1353" s="5">
        <v>60601</v>
      </c>
      <c r="U1353" s="8">
        <v>42127</v>
      </c>
      <c r="V1353" s="29" t="str">
        <f>TEXT(Table_1[[#This Row],[Order Date]], "DDD")</f>
        <v>Sun</v>
      </c>
      <c r="W1353" s="8">
        <v>42129</v>
      </c>
      <c r="X1353" s="7">
        <f>Table_1[[#This Row],[Ship Date]]-Table_1[[#This Row],[Order Date]]</f>
        <v>2</v>
      </c>
      <c r="Y1353" s="15">
        <v>116.1</v>
      </c>
      <c r="Z1353" s="5">
        <v>37</v>
      </c>
      <c r="AA1353" s="15">
        <v>6276.34</v>
      </c>
      <c r="AB1353" s="5">
        <v>44231</v>
      </c>
      <c r="AC1353" s="5">
        <f>IF(COUNTIF($AB$2:AB1353, AB1353) = 1, 1, 0)</f>
        <v>1</v>
      </c>
      <c r="AD1353" s="15">
        <f>'Formated Data'!$G1353-'Formated Data'!$E1353</f>
        <v>160.94</v>
      </c>
      <c r="AE1353" s="5" t="str" cm="1">
        <f t="array" ref="AE1353">_xlfn.IFS('Formated Data'!$Q1353="Central","Chris",'Formated Data'!$Q1353="East","Erin",'Formated Data'!$Q1353="South","Sam",'Formated Data'!$Q1353="West","William")</f>
        <v>Chris</v>
      </c>
    </row>
    <row r="1354" spans="1:31" ht="15.75" customHeight="1" x14ac:dyDescent="0.45">
      <c r="A1354" s="5">
        <v>94</v>
      </c>
      <c r="B1354" s="5">
        <f>IF(COUNTIF($A$2:A1354, A1354) = 1, 1, 0)</f>
        <v>0</v>
      </c>
      <c r="C1354" s="5" t="s">
        <v>1294</v>
      </c>
      <c r="D1354" s="5" t="s">
        <v>10</v>
      </c>
      <c r="E1354" s="6">
        <v>0.01</v>
      </c>
      <c r="F1354" s="6" t="str">
        <f>IF(Table_1[[#This Row],[Discount]] &gt; 0, "After Discount", " No Discount")</f>
        <v>After Discount</v>
      </c>
      <c r="G1354" s="6">
        <v>17.98</v>
      </c>
      <c r="H1354" s="6">
        <v>4</v>
      </c>
      <c r="I1354" s="5" t="s">
        <v>9</v>
      </c>
      <c r="J1354" s="5" t="s">
        <v>16</v>
      </c>
      <c r="K1354" s="5" t="s">
        <v>7</v>
      </c>
      <c r="L1354" s="5" t="s">
        <v>15</v>
      </c>
      <c r="M1354" s="5" t="s">
        <v>5</v>
      </c>
      <c r="N1354" s="5" t="s">
        <v>1293</v>
      </c>
      <c r="O1354" s="6">
        <v>0.79</v>
      </c>
      <c r="P1354" s="5" t="s">
        <v>3</v>
      </c>
      <c r="Q1354" s="5" t="s">
        <v>70</v>
      </c>
      <c r="R1354" s="5" t="s">
        <v>260</v>
      </c>
      <c r="S1354" s="5" t="s">
        <v>584</v>
      </c>
      <c r="T1354" s="5">
        <v>60601</v>
      </c>
      <c r="U1354" s="8">
        <v>42127</v>
      </c>
      <c r="V1354" s="29" t="str">
        <f>TEXT(Table_1[[#This Row],[Order Date]], "DDD")</f>
        <v>Sun</v>
      </c>
      <c r="W1354" s="8">
        <v>42129</v>
      </c>
      <c r="X1354" s="7">
        <f>Table_1[[#This Row],[Ship Date]]-Table_1[[#This Row],[Order Date]]</f>
        <v>2</v>
      </c>
      <c r="Y1354" s="15">
        <v>-87.96</v>
      </c>
      <c r="Z1354" s="5">
        <v>146</v>
      </c>
      <c r="AA1354" s="15">
        <v>2664.4</v>
      </c>
      <c r="AB1354" s="5">
        <v>44231</v>
      </c>
      <c r="AC1354" s="5">
        <f>IF(COUNTIF($AB$2:AB1354, AB1354) = 1, 1, 0)</f>
        <v>0</v>
      </c>
      <c r="AD1354" s="15">
        <f>'Formated Data'!$G1354-'Formated Data'!$E1354</f>
        <v>17.97</v>
      </c>
      <c r="AE1354" s="5" t="str" cm="1">
        <f t="array" ref="AE1354">_xlfn.IFS('Formated Data'!$Q1354="Central","Chris",'Formated Data'!$Q1354="East","Erin",'Formated Data'!$Q1354="South","Sam",'Formated Data'!$Q1354="West","William")</f>
        <v>Chris</v>
      </c>
    </row>
    <row r="1355" spans="1:31" ht="15.75" customHeight="1" x14ac:dyDescent="0.45">
      <c r="A1355" s="5">
        <v>97</v>
      </c>
      <c r="B1355" s="5">
        <f>IF(COUNTIF($A$2:A1355, A1355) = 1, 1, 0)</f>
        <v>1</v>
      </c>
      <c r="C1355" s="5" t="s">
        <v>1292</v>
      </c>
      <c r="D1355" s="5" t="s">
        <v>10</v>
      </c>
      <c r="E1355" s="6">
        <v>0.04</v>
      </c>
      <c r="F1355" s="6" t="str">
        <f>IF(Table_1[[#This Row],[Discount]] &gt; 0, "After Discount", " No Discount")</f>
        <v>After Discount</v>
      </c>
      <c r="G1355" s="6">
        <v>160.97999999999999</v>
      </c>
      <c r="H1355" s="6">
        <v>30</v>
      </c>
      <c r="I1355" s="5" t="s">
        <v>119</v>
      </c>
      <c r="J1355" s="5" t="s">
        <v>16</v>
      </c>
      <c r="K1355" s="5" t="s">
        <v>29</v>
      </c>
      <c r="L1355" s="5" t="s">
        <v>153</v>
      </c>
      <c r="M1355" s="5" t="s">
        <v>152</v>
      </c>
      <c r="N1355" s="5" t="s">
        <v>1265</v>
      </c>
      <c r="O1355" s="6">
        <v>0.62</v>
      </c>
      <c r="P1355" s="5" t="s">
        <v>3</v>
      </c>
      <c r="Q1355" s="5" t="s">
        <v>70</v>
      </c>
      <c r="R1355" s="5" t="s">
        <v>379</v>
      </c>
      <c r="S1355" s="5" t="s">
        <v>1290</v>
      </c>
      <c r="T1355" s="5">
        <v>66502</v>
      </c>
      <c r="U1355" s="8">
        <v>42127</v>
      </c>
      <c r="V1355" s="29" t="str">
        <f>TEXT(Table_1[[#This Row],[Order Date]], "DDD")</f>
        <v>Sun</v>
      </c>
      <c r="W1355" s="8">
        <v>42129</v>
      </c>
      <c r="X1355" s="7">
        <f>Table_1[[#This Row],[Ship Date]]-Table_1[[#This Row],[Order Date]]</f>
        <v>2</v>
      </c>
      <c r="Y1355" s="15">
        <v>255.42</v>
      </c>
      <c r="Z1355" s="5">
        <v>9</v>
      </c>
      <c r="AA1355" s="15">
        <v>1526.68</v>
      </c>
      <c r="AB1355" s="5">
        <v>87306</v>
      </c>
      <c r="AC1355" s="5">
        <f>IF(COUNTIF($AB$2:AB1355, AB1355) = 1, 1, 0)</f>
        <v>1</v>
      </c>
      <c r="AD1355" s="15">
        <f>'Formated Data'!$G1355-'Formated Data'!$E1355</f>
        <v>160.94</v>
      </c>
      <c r="AE1355" s="5" t="str" cm="1">
        <f t="array" ref="AE1355">_xlfn.IFS('Formated Data'!$Q1355="Central","Chris",'Formated Data'!$Q1355="East","Erin",'Formated Data'!$Q1355="South","Sam",'Formated Data'!$Q1355="West","William")</f>
        <v>Chris</v>
      </c>
    </row>
    <row r="1356" spans="1:31" ht="15.75" customHeight="1" x14ac:dyDescent="0.45">
      <c r="A1356" s="5">
        <v>97</v>
      </c>
      <c r="B1356" s="5">
        <f>IF(COUNTIF($A$2:A1356, A1356) = 1, 1, 0)</f>
        <v>0</v>
      </c>
      <c r="C1356" s="5" t="s">
        <v>1292</v>
      </c>
      <c r="D1356" s="5" t="s">
        <v>10</v>
      </c>
      <c r="E1356" s="6">
        <v>0.06</v>
      </c>
      <c r="F1356" s="6" t="str">
        <f>IF(Table_1[[#This Row],[Discount]] &gt; 0, "After Discount", " No Discount")</f>
        <v>After Discount</v>
      </c>
      <c r="G1356" s="6">
        <v>115.99</v>
      </c>
      <c r="H1356" s="6">
        <v>8.99</v>
      </c>
      <c r="I1356" s="5" t="s">
        <v>9</v>
      </c>
      <c r="J1356" s="5" t="s">
        <v>16</v>
      </c>
      <c r="K1356" s="5" t="s">
        <v>7</v>
      </c>
      <c r="L1356" s="5" t="s">
        <v>6</v>
      </c>
      <c r="M1356" s="5" t="s">
        <v>5</v>
      </c>
      <c r="N1356" s="5" t="s">
        <v>1291</v>
      </c>
      <c r="O1356" s="6">
        <v>0.57999999999999996</v>
      </c>
      <c r="P1356" s="5" t="s">
        <v>3</v>
      </c>
      <c r="Q1356" s="5" t="s">
        <v>70</v>
      </c>
      <c r="R1356" s="5" t="s">
        <v>379</v>
      </c>
      <c r="S1356" s="5" t="s">
        <v>1290</v>
      </c>
      <c r="T1356" s="5">
        <v>66502</v>
      </c>
      <c r="U1356" s="8">
        <v>42127</v>
      </c>
      <c r="V1356" s="29" t="str">
        <f>TEXT(Table_1[[#This Row],[Order Date]], "DDD")</f>
        <v>Sun</v>
      </c>
      <c r="W1356" s="8">
        <v>42128</v>
      </c>
      <c r="X1356" s="7">
        <f>Table_1[[#This Row],[Ship Date]]-Table_1[[#This Row],[Order Date]]</f>
        <v>1</v>
      </c>
      <c r="Y1356" s="15">
        <v>685.6146</v>
      </c>
      <c r="Z1356" s="5">
        <v>20</v>
      </c>
      <c r="AA1356" s="15">
        <v>1952.56</v>
      </c>
      <c r="AB1356" s="5">
        <v>87306</v>
      </c>
      <c r="AC1356" s="5">
        <f>IF(COUNTIF($AB$2:AB1356, AB1356) = 1, 1, 0)</f>
        <v>0</v>
      </c>
      <c r="AD1356" s="15">
        <f>'Formated Data'!$G1356-'Formated Data'!$E1356</f>
        <v>115.92999999999999</v>
      </c>
      <c r="AE1356" s="5" t="str" cm="1">
        <f t="array" ref="AE1356">_xlfn.IFS('Formated Data'!$Q1356="Central","Chris",'Formated Data'!$Q1356="East","Erin",'Formated Data'!$Q1356="South","Sam",'Formated Data'!$Q1356="West","William")</f>
        <v>Chris</v>
      </c>
    </row>
    <row r="1357" spans="1:31" ht="15.75" customHeight="1" x14ac:dyDescent="0.45">
      <c r="A1357" s="5">
        <v>1869</v>
      </c>
      <c r="B1357" s="5">
        <f>IF(COUNTIF($A$2:A1357, A1357) = 1, 1, 0)</f>
        <v>1</v>
      </c>
      <c r="C1357" s="5" t="s">
        <v>1289</v>
      </c>
      <c r="D1357" s="5" t="s">
        <v>10</v>
      </c>
      <c r="E1357" s="6">
        <v>0.08</v>
      </c>
      <c r="F1357" s="6" t="str">
        <f>IF(Table_1[[#This Row],[Discount]] &gt; 0, "After Discount", " No Discount")</f>
        <v>After Discount</v>
      </c>
      <c r="G1357" s="6">
        <v>8.09</v>
      </c>
      <c r="H1357" s="6">
        <v>7.96</v>
      </c>
      <c r="I1357" s="5" t="s">
        <v>9</v>
      </c>
      <c r="J1357" s="5" t="s">
        <v>8</v>
      </c>
      <c r="K1357" s="5" t="s">
        <v>29</v>
      </c>
      <c r="L1357" s="5" t="s">
        <v>28</v>
      </c>
      <c r="M1357" s="5" t="s">
        <v>5</v>
      </c>
      <c r="N1357" s="5" t="s">
        <v>1288</v>
      </c>
      <c r="O1357" s="6">
        <v>0.49</v>
      </c>
      <c r="P1357" s="5" t="s">
        <v>3</v>
      </c>
      <c r="Q1357" s="5" t="s">
        <v>48</v>
      </c>
      <c r="R1357" s="5" t="s">
        <v>955</v>
      </c>
      <c r="S1357" s="5" t="s">
        <v>1287</v>
      </c>
      <c r="T1357" s="5">
        <v>88310</v>
      </c>
      <c r="U1357" s="8">
        <v>42127</v>
      </c>
      <c r="V1357" s="29" t="str">
        <f>TEXT(Table_1[[#This Row],[Order Date]], "DDD")</f>
        <v>Sun</v>
      </c>
      <c r="W1357" s="8">
        <v>42128</v>
      </c>
      <c r="X1357" s="7">
        <f>Table_1[[#This Row],[Ship Date]]-Table_1[[#This Row],[Order Date]]</f>
        <v>1</v>
      </c>
      <c r="Y1357" s="15">
        <v>-88.82</v>
      </c>
      <c r="Z1357" s="5">
        <v>10</v>
      </c>
      <c r="AA1357" s="15">
        <v>80.349999999999994</v>
      </c>
      <c r="AB1357" s="5">
        <v>89209</v>
      </c>
      <c r="AC1357" s="5">
        <f>IF(COUNTIF($AB$2:AB1357, AB1357) = 1, 1, 0)</f>
        <v>1</v>
      </c>
      <c r="AD1357" s="15">
        <f>'Formated Data'!$G1357-'Formated Data'!$E1357</f>
        <v>8.01</v>
      </c>
      <c r="AE1357" s="5" t="str" cm="1">
        <f t="array" ref="AE1357">_xlfn.IFS('Formated Data'!$Q1357="Central","Chris",'Formated Data'!$Q1357="East","Erin",'Formated Data'!$Q1357="South","Sam",'Formated Data'!$Q1357="West","William")</f>
        <v>William</v>
      </c>
    </row>
    <row r="1358" spans="1:31" ht="15.75" customHeight="1" x14ac:dyDescent="0.45">
      <c r="A1358" s="5">
        <v>335</v>
      </c>
      <c r="B1358" s="5">
        <f>IF(COUNTIF($A$2:A1358, A1358) = 1, 1, 0)</f>
        <v>1</v>
      </c>
      <c r="C1358" s="5" t="s">
        <v>1286</v>
      </c>
      <c r="D1358" s="5" t="s">
        <v>123</v>
      </c>
      <c r="E1358" s="6">
        <v>0.09</v>
      </c>
      <c r="F1358" s="6" t="str">
        <f>IF(Table_1[[#This Row],[Discount]] &gt; 0, "After Discount", " No Discount")</f>
        <v>After Discount</v>
      </c>
      <c r="G1358" s="6">
        <v>6.28</v>
      </c>
      <c r="H1358" s="6">
        <v>5.29</v>
      </c>
      <c r="I1358" s="5" t="s">
        <v>9</v>
      </c>
      <c r="J1358" s="5" t="s">
        <v>39</v>
      </c>
      <c r="K1358" s="5" t="s">
        <v>29</v>
      </c>
      <c r="L1358" s="5" t="s">
        <v>28</v>
      </c>
      <c r="M1358" s="5" t="s">
        <v>5</v>
      </c>
      <c r="N1358" s="5" t="s">
        <v>1285</v>
      </c>
      <c r="O1358" s="6">
        <v>0.43</v>
      </c>
      <c r="P1358" s="5" t="s">
        <v>3</v>
      </c>
      <c r="Q1358" s="5" t="s">
        <v>48</v>
      </c>
      <c r="R1358" s="5" t="s">
        <v>47</v>
      </c>
      <c r="S1358" s="5" t="s">
        <v>1284</v>
      </c>
      <c r="T1358" s="5">
        <v>97504</v>
      </c>
      <c r="U1358" s="8">
        <v>42128</v>
      </c>
      <c r="V1358" s="29" t="str">
        <f>TEXT(Table_1[[#This Row],[Order Date]], "DDD")</f>
        <v>Mon</v>
      </c>
      <c r="W1358" s="8">
        <v>42128</v>
      </c>
      <c r="X1358" s="7">
        <f>Table_1[[#This Row],[Ship Date]]-Table_1[[#This Row],[Order Date]]</f>
        <v>0</v>
      </c>
      <c r="Y1358" s="15">
        <v>-5.2</v>
      </c>
      <c r="Z1358" s="5">
        <v>1</v>
      </c>
      <c r="AA1358" s="15">
        <v>8.5299999999999994</v>
      </c>
      <c r="AB1358" s="5">
        <v>87277</v>
      </c>
      <c r="AC1358" s="5">
        <f>IF(COUNTIF($AB$2:AB1358, AB1358) = 1, 1, 0)</f>
        <v>1</v>
      </c>
      <c r="AD1358" s="15">
        <f>'Formated Data'!$G1358-'Formated Data'!$E1358</f>
        <v>6.19</v>
      </c>
      <c r="AE1358" s="5" t="str" cm="1">
        <f t="array" ref="AE1358">_xlfn.IFS('Formated Data'!$Q1358="Central","Chris",'Formated Data'!$Q1358="East","Erin",'Formated Data'!$Q1358="South","Sam",'Formated Data'!$Q1358="West","William")</f>
        <v>William</v>
      </c>
    </row>
    <row r="1359" spans="1:31" ht="15.75" customHeight="1" x14ac:dyDescent="0.45">
      <c r="A1359" s="5">
        <v>342</v>
      </c>
      <c r="B1359" s="5">
        <f>IF(COUNTIF($A$2:A1359, A1359) = 1, 1, 0)</f>
        <v>1</v>
      </c>
      <c r="C1359" s="5" t="s">
        <v>1283</v>
      </c>
      <c r="D1359" s="5" t="s">
        <v>123</v>
      </c>
      <c r="E1359" s="6">
        <v>0.01</v>
      </c>
      <c r="F1359" s="6" t="str">
        <f>IF(Table_1[[#This Row],[Discount]] &gt; 0, "After Discount", " No Discount")</f>
        <v>After Discount</v>
      </c>
      <c r="G1359" s="6">
        <v>3.26</v>
      </c>
      <c r="H1359" s="6">
        <v>1.86</v>
      </c>
      <c r="I1359" s="5" t="s">
        <v>9</v>
      </c>
      <c r="J1359" s="5" t="s">
        <v>39</v>
      </c>
      <c r="K1359" s="5" t="s">
        <v>24</v>
      </c>
      <c r="L1359" s="5" t="s">
        <v>79</v>
      </c>
      <c r="M1359" s="5" t="s">
        <v>37</v>
      </c>
      <c r="N1359" s="5" t="s">
        <v>1281</v>
      </c>
      <c r="O1359" s="6">
        <v>0.41</v>
      </c>
      <c r="P1359" s="5" t="s">
        <v>3</v>
      </c>
      <c r="Q1359" s="5" t="s">
        <v>21</v>
      </c>
      <c r="R1359" s="5" t="s">
        <v>75</v>
      </c>
      <c r="S1359" s="5" t="s">
        <v>574</v>
      </c>
      <c r="T1359" s="5">
        <v>33181</v>
      </c>
      <c r="U1359" s="8">
        <v>42128</v>
      </c>
      <c r="V1359" s="29" t="str">
        <f>TEXT(Table_1[[#This Row],[Order Date]], "DDD")</f>
        <v>Mon</v>
      </c>
      <c r="W1359" s="8">
        <v>42130</v>
      </c>
      <c r="X1359" s="7">
        <f>Table_1[[#This Row],[Ship Date]]-Table_1[[#This Row],[Order Date]]</f>
        <v>2</v>
      </c>
      <c r="Y1359" s="15">
        <v>-4.6683000000000003</v>
      </c>
      <c r="Z1359" s="5">
        <v>20</v>
      </c>
      <c r="AA1359" s="15">
        <v>73.97</v>
      </c>
      <c r="AB1359" s="5">
        <v>3332</v>
      </c>
      <c r="AC1359" s="5">
        <f>IF(COUNTIF($AB$2:AB1359, AB1359) = 1, 1, 0)</f>
        <v>1</v>
      </c>
      <c r="AD1359" s="15">
        <f>'Formated Data'!$G1359-'Formated Data'!$E1359</f>
        <v>3.25</v>
      </c>
      <c r="AE1359" s="5" t="str" cm="1">
        <f t="array" ref="AE1359">_xlfn.IFS('Formated Data'!$Q1359="Central","Chris",'Formated Data'!$Q1359="East","Erin",'Formated Data'!$Q1359="South","Sam",'Formated Data'!$Q1359="West","William")</f>
        <v>Sam</v>
      </c>
    </row>
    <row r="1360" spans="1:31" ht="15.75" customHeight="1" x14ac:dyDescent="0.45">
      <c r="A1360" s="5">
        <v>344</v>
      </c>
      <c r="B1360" s="5">
        <f>IF(COUNTIF($A$2:A1360, A1360) = 1, 1, 0)</f>
        <v>1</v>
      </c>
      <c r="C1360" s="5" t="s">
        <v>1282</v>
      </c>
      <c r="D1360" s="5" t="s">
        <v>123</v>
      </c>
      <c r="E1360" s="6">
        <v>0.01</v>
      </c>
      <c r="F1360" s="6" t="str">
        <f>IF(Table_1[[#This Row],[Discount]] &gt; 0, "After Discount", " No Discount")</f>
        <v>After Discount</v>
      </c>
      <c r="G1360" s="6">
        <v>3.26</v>
      </c>
      <c r="H1360" s="6">
        <v>1.86</v>
      </c>
      <c r="I1360" s="5" t="s">
        <v>9</v>
      </c>
      <c r="J1360" s="5" t="s">
        <v>39</v>
      </c>
      <c r="K1360" s="5" t="s">
        <v>24</v>
      </c>
      <c r="L1360" s="5" t="s">
        <v>79</v>
      </c>
      <c r="M1360" s="5" t="s">
        <v>37</v>
      </c>
      <c r="N1360" s="5" t="s">
        <v>1281</v>
      </c>
      <c r="O1360" s="6">
        <v>0.41</v>
      </c>
      <c r="P1360" s="5" t="s">
        <v>3</v>
      </c>
      <c r="Q1360" s="5" t="s">
        <v>2</v>
      </c>
      <c r="R1360" s="5" t="s">
        <v>244</v>
      </c>
      <c r="S1360" s="5" t="s">
        <v>1280</v>
      </c>
      <c r="T1360" s="5">
        <v>4101</v>
      </c>
      <c r="U1360" s="8">
        <v>42128</v>
      </c>
      <c r="V1360" s="29" t="str">
        <f>TEXT(Table_1[[#This Row],[Order Date]], "DDD")</f>
        <v>Mon</v>
      </c>
      <c r="W1360" s="8">
        <v>42130</v>
      </c>
      <c r="X1360" s="7">
        <f>Table_1[[#This Row],[Ship Date]]-Table_1[[#This Row],[Order Date]]</f>
        <v>2</v>
      </c>
      <c r="Y1360" s="15">
        <v>0.70199999999999996</v>
      </c>
      <c r="Z1360" s="5">
        <v>5</v>
      </c>
      <c r="AA1360" s="15">
        <v>18.489999999999998</v>
      </c>
      <c r="AB1360" s="5">
        <v>88152</v>
      </c>
      <c r="AC1360" s="5">
        <f>IF(COUNTIF($AB$2:AB1360, AB1360) = 1, 1, 0)</f>
        <v>1</v>
      </c>
      <c r="AD1360" s="15">
        <f>'Formated Data'!$G1360-'Formated Data'!$E1360</f>
        <v>3.25</v>
      </c>
      <c r="AE1360" s="5" t="str" cm="1">
        <f t="array" ref="AE1360">_xlfn.IFS('Formated Data'!$Q1360="Central","Chris",'Formated Data'!$Q1360="East","Erin",'Formated Data'!$Q1360="South","Sam",'Formated Data'!$Q1360="West","William")</f>
        <v>Erin</v>
      </c>
    </row>
    <row r="1361" spans="1:31" ht="15.75" customHeight="1" x14ac:dyDescent="0.45">
      <c r="A1361" s="5">
        <v>2289</v>
      </c>
      <c r="B1361" s="5">
        <f>IF(COUNTIF($A$2:A1361, A1361) = 1, 1, 0)</f>
        <v>1</v>
      </c>
      <c r="C1361" s="5" t="s">
        <v>1279</v>
      </c>
      <c r="D1361" s="5" t="s">
        <v>123</v>
      </c>
      <c r="E1361" s="6">
        <v>0.01</v>
      </c>
      <c r="F1361" s="6" t="str">
        <f>IF(Table_1[[#This Row],[Discount]] &gt; 0, "After Discount", " No Discount")</f>
        <v>After Discount</v>
      </c>
      <c r="G1361" s="6">
        <v>7.59</v>
      </c>
      <c r="H1361" s="6">
        <v>4</v>
      </c>
      <c r="I1361" s="5" t="s">
        <v>9</v>
      </c>
      <c r="J1361" s="5" t="s">
        <v>16</v>
      </c>
      <c r="K1361" s="5" t="s">
        <v>29</v>
      </c>
      <c r="L1361" s="5" t="s">
        <v>28</v>
      </c>
      <c r="M1361" s="5" t="s">
        <v>37</v>
      </c>
      <c r="N1361" s="5" t="s">
        <v>567</v>
      </c>
      <c r="O1361" s="6">
        <v>0.42</v>
      </c>
      <c r="P1361" s="5" t="s">
        <v>3</v>
      </c>
      <c r="Q1361" s="5" t="s">
        <v>70</v>
      </c>
      <c r="R1361" s="5" t="s">
        <v>87</v>
      </c>
      <c r="S1361" s="5" t="s">
        <v>1278</v>
      </c>
      <c r="T1361" s="5">
        <v>55337</v>
      </c>
      <c r="U1361" s="8">
        <v>42128</v>
      </c>
      <c r="V1361" s="29" t="str">
        <f>TEXT(Table_1[[#This Row],[Order Date]], "DDD")</f>
        <v>Mon</v>
      </c>
      <c r="W1361" s="8">
        <v>42128</v>
      </c>
      <c r="X1361" s="7">
        <f>Table_1[[#This Row],[Ship Date]]-Table_1[[#This Row],[Order Date]]</f>
        <v>0</v>
      </c>
      <c r="Y1361" s="15">
        <v>2.97</v>
      </c>
      <c r="Z1361" s="5">
        <v>17</v>
      </c>
      <c r="AA1361" s="15">
        <v>136.25</v>
      </c>
      <c r="AB1361" s="5">
        <v>88165</v>
      </c>
      <c r="AC1361" s="5">
        <f>IF(COUNTIF($AB$2:AB1361, AB1361) = 1, 1, 0)</f>
        <v>1</v>
      </c>
      <c r="AD1361" s="15">
        <f>'Formated Data'!$G1361-'Formated Data'!$E1361</f>
        <v>7.58</v>
      </c>
      <c r="AE1361" s="5" t="str" cm="1">
        <f t="array" ref="AE1361">_xlfn.IFS('Formated Data'!$Q1361="Central","Chris",'Formated Data'!$Q1361="East","Erin",'Formated Data'!$Q1361="South","Sam",'Formated Data'!$Q1361="West","William")</f>
        <v>Chris</v>
      </c>
    </row>
    <row r="1362" spans="1:31" ht="15.75" customHeight="1" x14ac:dyDescent="0.45">
      <c r="A1362" s="5">
        <v>2650</v>
      </c>
      <c r="B1362" s="5">
        <f>IF(COUNTIF($A$2:A1362, A1362) = 1, 1, 0)</f>
        <v>1</v>
      </c>
      <c r="C1362" s="5" t="s">
        <v>1277</v>
      </c>
      <c r="D1362" s="5" t="s">
        <v>123</v>
      </c>
      <c r="E1362" s="6">
        <v>0.05</v>
      </c>
      <c r="F1362" s="6" t="str">
        <f>IF(Table_1[[#This Row],[Discount]] &gt; 0, "After Discount", " No Discount")</f>
        <v>After Discount</v>
      </c>
      <c r="G1362" s="6">
        <v>35.99</v>
      </c>
      <c r="H1362" s="6">
        <v>5.99</v>
      </c>
      <c r="I1362" s="5" t="s">
        <v>9</v>
      </c>
      <c r="J1362" s="5" t="s">
        <v>39</v>
      </c>
      <c r="K1362" s="5" t="s">
        <v>7</v>
      </c>
      <c r="L1362" s="5" t="s">
        <v>6</v>
      </c>
      <c r="M1362" s="5" t="s">
        <v>37</v>
      </c>
      <c r="N1362" s="5" t="s">
        <v>540</v>
      </c>
      <c r="O1362" s="6">
        <v>0.38</v>
      </c>
      <c r="P1362" s="5" t="s">
        <v>3</v>
      </c>
      <c r="Q1362" s="5" t="s">
        <v>2</v>
      </c>
      <c r="R1362" s="5" t="s">
        <v>247</v>
      </c>
      <c r="S1362" s="5" t="s">
        <v>1276</v>
      </c>
      <c r="T1362" s="5">
        <v>15234</v>
      </c>
      <c r="U1362" s="8">
        <v>42128</v>
      </c>
      <c r="V1362" s="29" t="str">
        <f>TEXT(Table_1[[#This Row],[Order Date]], "DDD")</f>
        <v>Mon</v>
      </c>
      <c r="W1362" s="8">
        <v>42129</v>
      </c>
      <c r="X1362" s="7">
        <f>Table_1[[#This Row],[Ship Date]]-Table_1[[#This Row],[Order Date]]</f>
        <v>1</v>
      </c>
      <c r="Y1362" s="15">
        <v>524.31719999999996</v>
      </c>
      <c r="Z1362" s="5">
        <v>26</v>
      </c>
      <c r="AA1362" s="15">
        <v>759.88</v>
      </c>
      <c r="AB1362" s="5">
        <v>88815</v>
      </c>
      <c r="AC1362" s="5">
        <f>IF(COUNTIF($AB$2:AB1362, AB1362) = 1, 1, 0)</f>
        <v>1</v>
      </c>
      <c r="AD1362" s="15">
        <f>'Formated Data'!$G1362-'Formated Data'!$E1362</f>
        <v>35.940000000000005</v>
      </c>
      <c r="AE1362" s="5" t="str" cm="1">
        <f t="array" ref="AE1362">_xlfn.IFS('Formated Data'!$Q1362="Central","Chris",'Formated Data'!$Q1362="East","Erin",'Formated Data'!$Q1362="South","Sam",'Formated Data'!$Q1362="West","William")</f>
        <v>Erin</v>
      </c>
    </row>
    <row r="1363" spans="1:31" ht="15.75" customHeight="1" x14ac:dyDescent="0.45">
      <c r="A1363" s="5">
        <v>2689</v>
      </c>
      <c r="B1363" s="5">
        <f>IF(COUNTIF($A$2:A1363, A1363) = 1, 1, 0)</f>
        <v>1</v>
      </c>
      <c r="C1363" s="5" t="s">
        <v>1275</v>
      </c>
      <c r="D1363" s="5" t="s">
        <v>123</v>
      </c>
      <c r="E1363" s="6">
        <v>0.09</v>
      </c>
      <c r="F1363" s="6" t="str">
        <f>IF(Table_1[[#This Row],[Discount]] &gt; 0, "After Discount", " No Discount")</f>
        <v>After Discount</v>
      </c>
      <c r="G1363" s="6">
        <v>3.75</v>
      </c>
      <c r="H1363" s="6">
        <v>0.5</v>
      </c>
      <c r="I1363" s="5" t="s">
        <v>9</v>
      </c>
      <c r="J1363" s="5" t="s">
        <v>16</v>
      </c>
      <c r="K1363" s="5" t="s">
        <v>24</v>
      </c>
      <c r="L1363" s="5" t="s">
        <v>144</v>
      </c>
      <c r="M1363" s="5" t="s">
        <v>5</v>
      </c>
      <c r="N1363" s="5" t="s">
        <v>1274</v>
      </c>
      <c r="O1363" s="6">
        <v>0.37</v>
      </c>
      <c r="P1363" s="5" t="s">
        <v>3</v>
      </c>
      <c r="Q1363" s="5" t="s">
        <v>2</v>
      </c>
      <c r="R1363" s="5" t="s">
        <v>236</v>
      </c>
      <c r="S1363" s="5" t="s">
        <v>1273</v>
      </c>
      <c r="T1363" s="5">
        <v>7011</v>
      </c>
      <c r="U1363" s="8">
        <v>42128</v>
      </c>
      <c r="V1363" s="29" t="str">
        <f>TEXT(Table_1[[#This Row],[Order Date]], "DDD")</f>
        <v>Mon</v>
      </c>
      <c r="W1363" s="8">
        <v>42130</v>
      </c>
      <c r="X1363" s="7">
        <f>Table_1[[#This Row],[Ship Date]]-Table_1[[#This Row],[Order Date]]</f>
        <v>2</v>
      </c>
      <c r="Y1363" s="15">
        <v>51.218699999999998</v>
      </c>
      <c r="Z1363" s="5">
        <v>21</v>
      </c>
      <c r="AA1363" s="15">
        <v>74.23</v>
      </c>
      <c r="AB1363" s="5">
        <v>90624</v>
      </c>
      <c r="AC1363" s="5">
        <f>IF(COUNTIF($AB$2:AB1363, AB1363) = 1, 1, 0)</f>
        <v>1</v>
      </c>
      <c r="AD1363" s="15">
        <f>'Formated Data'!$G1363-'Formated Data'!$E1363</f>
        <v>3.66</v>
      </c>
      <c r="AE1363" s="5" t="str" cm="1">
        <f t="array" ref="AE1363">_xlfn.IFS('Formated Data'!$Q1363="Central","Chris",'Formated Data'!$Q1363="East","Erin",'Formated Data'!$Q1363="South","Sam",'Formated Data'!$Q1363="West","William")</f>
        <v>Erin</v>
      </c>
    </row>
    <row r="1364" spans="1:31" ht="15.75" customHeight="1" x14ac:dyDescent="0.45">
      <c r="A1364" s="5">
        <v>2693</v>
      </c>
      <c r="B1364" s="5">
        <f>IF(COUNTIF($A$2:A1364, A1364) = 1, 1, 0)</f>
        <v>1</v>
      </c>
      <c r="C1364" s="5" t="s">
        <v>1272</v>
      </c>
      <c r="D1364" s="5" t="s">
        <v>123</v>
      </c>
      <c r="E1364" s="6">
        <v>0.01</v>
      </c>
      <c r="F1364" s="6" t="str">
        <f>IF(Table_1[[#This Row],[Discount]] &gt; 0, "After Discount", " No Discount")</f>
        <v>After Discount</v>
      </c>
      <c r="G1364" s="6">
        <v>30.98</v>
      </c>
      <c r="H1364" s="6">
        <v>9.18</v>
      </c>
      <c r="I1364" s="5" t="s">
        <v>9</v>
      </c>
      <c r="J1364" s="5" t="s">
        <v>16</v>
      </c>
      <c r="K1364" s="5" t="s">
        <v>24</v>
      </c>
      <c r="L1364" s="5" t="s">
        <v>38</v>
      </c>
      <c r="M1364" s="5" t="s">
        <v>5</v>
      </c>
      <c r="N1364" s="5" t="s">
        <v>1240</v>
      </c>
      <c r="O1364" s="6">
        <v>0.4</v>
      </c>
      <c r="P1364" s="5" t="s">
        <v>3</v>
      </c>
      <c r="Q1364" s="5" t="s">
        <v>2</v>
      </c>
      <c r="R1364" s="5" t="s">
        <v>638</v>
      </c>
      <c r="S1364" s="5" t="s">
        <v>1271</v>
      </c>
      <c r="T1364" s="5">
        <v>5201</v>
      </c>
      <c r="U1364" s="8">
        <v>42128</v>
      </c>
      <c r="V1364" s="29" t="str">
        <f>TEXT(Table_1[[#This Row],[Order Date]], "DDD")</f>
        <v>Mon</v>
      </c>
      <c r="W1364" s="8">
        <v>42128</v>
      </c>
      <c r="X1364" s="7">
        <f>Table_1[[#This Row],[Ship Date]]-Table_1[[#This Row],[Order Date]]</f>
        <v>0</v>
      </c>
      <c r="Y1364" s="15">
        <v>380.46800000000002</v>
      </c>
      <c r="Z1364" s="5">
        <v>20</v>
      </c>
      <c r="AA1364" s="15">
        <v>627.19000000000005</v>
      </c>
      <c r="AB1364" s="5">
        <v>90624</v>
      </c>
      <c r="AC1364" s="5">
        <f>IF(COUNTIF($AB$2:AB1364, AB1364) = 1, 1, 0)</f>
        <v>0</v>
      </c>
      <c r="AD1364" s="15">
        <f>'Formated Data'!$G1364-'Formated Data'!$E1364</f>
        <v>30.97</v>
      </c>
      <c r="AE1364" s="5" t="str" cm="1">
        <f t="array" ref="AE1364">_xlfn.IFS('Formated Data'!$Q1364="Central","Chris",'Formated Data'!$Q1364="East","Erin",'Formated Data'!$Q1364="South","Sam",'Formated Data'!$Q1364="West","William")</f>
        <v>Erin</v>
      </c>
    </row>
    <row r="1365" spans="1:31" ht="15.75" customHeight="1" x14ac:dyDescent="0.45">
      <c r="A1365" s="5">
        <v>411</v>
      </c>
      <c r="B1365" s="5">
        <f>IF(COUNTIF($A$2:A1365, A1365) = 1, 1, 0)</f>
        <v>1</v>
      </c>
      <c r="C1365" s="5" t="s">
        <v>1270</v>
      </c>
      <c r="D1365" s="5" t="s">
        <v>56</v>
      </c>
      <c r="E1365" s="6">
        <v>0.05</v>
      </c>
      <c r="F1365" s="6" t="str">
        <f>IF(Table_1[[#This Row],[Discount]] &gt; 0, "After Discount", " No Discount")</f>
        <v>After Discount</v>
      </c>
      <c r="G1365" s="6">
        <v>178.47</v>
      </c>
      <c r="H1365" s="6">
        <v>19.989999999999998</v>
      </c>
      <c r="I1365" s="5" t="s">
        <v>17</v>
      </c>
      <c r="J1365" s="5" t="s">
        <v>8</v>
      </c>
      <c r="K1365" s="5" t="s">
        <v>24</v>
      </c>
      <c r="L1365" s="5" t="s">
        <v>23</v>
      </c>
      <c r="M1365" s="5" t="s">
        <v>5</v>
      </c>
      <c r="N1365" s="5" t="s">
        <v>1269</v>
      </c>
      <c r="O1365" s="6">
        <v>0.55000000000000004</v>
      </c>
      <c r="P1365" s="5" t="s">
        <v>3</v>
      </c>
      <c r="Q1365" s="5" t="s">
        <v>48</v>
      </c>
      <c r="R1365" s="5" t="s">
        <v>54</v>
      </c>
      <c r="S1365" s="5" t="s">
        <v>1268</v>
      </c>
      <c r="T1365" s="5">
        <v>94601</v>
      </c>
      <c r="U1365" s="8">
        <v>42128</v>
      </c>
      <c r="V1365" s="29" t="str">
        <f>TEXT(Table_1[[#This Row],[Order Date]], "DDD")</f>
        <v>Mon</v>
      </c>
      <c r="W1365" s="8">
        <v>42131</v>
      </c>
      <c r="X1365" s="7">
        <f>Table_1[[#This Row],[Ship Date]]-Table_1[[#This Row],[Order Date]]</f>
        <v>3</v>
      </c>
      <c r="Y1365" s="15">
        <v>943</v>
      </c>
      <c r="Z1365" s="5">
        <v>9</v>
      </c>
      <c r="AA1365" s="15">
        <v>1531.31</v>
      </c>
      <c r="AB1365" s="5">
        <v>87905</v>
      </c>
      <c r="AC1365" s="5">
        <f>IF(COUNTIF($AB$2:AB1365, AB1365) = 1, 1, 0)</f>
        <v>1</v>
      </c>
      <c r="AD1365" s="15">
        <f>'Formated Data'!$G1365-'Formated Data'!$E1365</f>
        <v>178.42</v>
      </c>
      <c r="AE1365" s="5" t="str" cm="1">
        <f t="array" ref="AE1365">_xlfn.IFS('Formated Data'!$Q1365="Central","Chris",'Formated Data'!$Q1365="East","Erin",'Formated Data'!$Q1365="South","Sam",'Formated Data'!$Q1365="West","William")</f>
        <v>William</v>
      </c>
    </row>
    <row r="1366" spans="1:31" ht="15.75" customHeight="1" x14ac:dyDescent="0.45">
      <c r="A1366" s="5">
        <v>3176</v>
      </c>
      <c r="B1366" s="5">
        <f>IF(COUNTIF($A$2:A1366, A1366) = 1, 1, 0)</f>
        <v>1</v>
      </c>
      <c r="C1366" s="5" t="s">
        <v>182</v>
      </c>
      <c r="D1366" s="5" t="s">
        <v>56</v>
      </c>
      <c r="E1366" s="6">
        <v>0.06</v>
      </c>
      <c r="F1366" s="6" t="str">
        <f>IF(Table_1[[#This Row],[Discount]] &gt; 0, "After Discount", " No Discount")</f>
        <v>After Discount</v>
      </c>
      <c r="G1366" s="6">
        <v>10.97</v>
      </c>
      <c r="H1366" s="6">
        <v>6.5</v>
      </c>
      <c r="I1366" s="5" t="s">
        <v>9</v>
      </c>
      <c r="J1366" s="5" t="s">
        <v>8</v>
      </c>
      <c r="K1366" s="5" t="s">
        <v>7</v>
      </c>
      <c r="L1366" s="5" t="s">
        <v>15</v>
      </c>
      <c r="M1366" s="5" t="s">
        <v>5</v>
      </c>
      <c r="N1366" s="5" t="s">
        <v>1267</v>
      </c>
      <c r="O1366" s="6">
        <v>0.64</v>
      </c>
      <c r="P1366" s="5" t="s">
        <v>3</v>
      </c>
      <c r="Q1366" s="5" t="s">
        <v>21</v>
      </c>
      <c r="R1366" s="5" t="s">
        <v>75</v>
      </c>
      <c r="S1366" s="5" t="s">
        <v>179</v>
      </c>
      <c r="T1366" s="5">
        <v>32216</v>
      </c>
      <c r="U1366" s="8">
        <v>42128</v>
      </c>
      <c r="V1366" s="29" t="str">
        <f>TEXT(Table_1[[#This Row],[Order Date]], "DDD")</f>
        <v>Mon</v>
      </c>
      <c r="W1366" s="8">
        <v>42130</v>
      </c>
      <c r="X1366" s="7">
        <f>Table_1[[#This Row],[Ship Date]]-Table_1[[#This Row],[Order Date]]</f>
        <v>2</v>
      </c>
      <c r="Y1366" s="15">
        <v>65.597999999999999</v>
      </c>
      <c r="Z1366" s="5">
        <v>19</v>
      </c>
      <c r="AA1366" s="15">
        <v>215.25</v>
      </c>
      <c r="AB1366" s="5">
        <v>90820</v>
      </c>
      <c r="AC1366" s="5">
        <f>IF(COUNTIF($AB$2:AB1366, AB1366) = 1, 1, 0)</f>
        <v>1</v>
      </c>
      <c r="AD1366" s="15">
        <f>'Formated Data'!$G1366-'Formated Data'!$E1366</f>
        <v>10.91</v>
      </c>
      <c r="AE1366" s="5" t="str" cm="1">
        <f t="array" ref="AE1366">_xlfn.IFS('Formated Data'!$Q1366="Central","Chris",'Formated Data'!$Q1366="East","Erin",'Formated Data'!$Q1366="South","Sam",'Formated Data'!$Q1366="West","William")</f>
        <v>Sam</v>
      </c>
    </row>
    <row r="1367" spans="1:31" ht="15.75" customHeight="1" x14ac:dyDescent="0.45">
      <c r="A1367" s="5">
        <v>3356</v>
      </c>
      <c r="B1367" s="5">
        <f>IF(COUNTIF($A$2:A1367, A1367) = 1, 1, 0)</f>
        <v>1</v>
      </c>
      <c r="C1367" s="5" t="s">
        <v>1264</v>
      </c>
      <c r="D1367" s="5" t="s">
        <v>72</v>
      </c>
      <c r="E1367" s="6">
        <v>7.0000000000000007E-2</v>
      </c>
      <c r="F1367" s="6" t="str">
        <f>IF(Table_1[[#This Row],[Discount]] &gt; 0, "After Discount", " No Discount")</f>
        <v>After Discount</v>
      </c>
      <c r="G1367" s="6">
        <v>5.34</v>
      </c>
      <c r="H1367" s="6">
        <v>5.63</v>
      </c>
      <c r="I1367" s="5" t="s">
        <v>9</v>
      </c>
      <c r="J1367" s="5" t="s">
        <v>39</v>
      </c>
      <c r="K1367" s="5" t="s">
        <v>24</v>
      </c>
      <c r="L1367" s="5" t="s">
        <v>106</v>
      </c>
      <c r="M1367" s="5" t="s">
        <v>5</v>
      </c>
      <c r="N1367" s="5" t="s">
        <v>1266</v>
      </c>
      <c r="O1367" s="6">
        <v>0.39</v>
      </c>
      <c r="P1367" s="5" t="s">
        <v>3</v>
      </c>
      <c r="Q1367" s="5" t="s">
        <v>48</v>
      </c>
      <c r="R1367" s="5" t="s">
        <v>579</v>
      </c>
      <c r="S1367" s="5" t="s">
        <v>1262</v>
      </c>
      <c r="T1367" s="5">
        <v>83616</v>
      </c>
      <c r="U1367" s="8">
        <v>42128</v>
      </c>
      <c r="V1367" s="29" t="str">
        <f>TEXT(Table_1[[#This Row],[Order Date]], "DDD")</f>
        <v>Mon</v>
      </c>
      <c r="W1367" s="8">
        <v>42130</v>
      </c>
      <c r="X1367" s="7">
        <f>Table_1[[#This Row],[Ship Date]]-Table_1[[#This Row],[Order Date]]</f>
        <v>2</v>
      </c>
      <c r="Y1367" s="15">
        <v>-116.3455</v>
      </c>
      <c r="Z1367" s="5">
        <v>13</v>
      </c>
      <c r="AA1367" s="15">
        <v>66.650000000000006</v>
      </c>
      <c r="AB1367" s="5">
        <v>88588</v>
      </c>
      <c r="AC1367" s="5">
        <f>IF(COUNTIF($AB$2:AB1367, AB1367) = 1, 1, 0)</f>
        <v>1</v>
      </c>
      <c r="AD1367" s="15">
        <f>'Formated Data'!$G1367-'Formated Data'!$E1367</f>
        <v>5.27</v>
      </c>
      <c r="AE1367" s="5" t="str" cm="1">
        <f t="array" ref="AE1367">_xlfn.IFS('Formated Data'!$Q1367="Central","Chris",'Formated Data'!$Q1367="East","Erin",'Formated Data'!$Q1367="South","Sam",'Formated Data'!$Q1367="West","William")</f>
        <v>William</v>
      </c>
    </row>
    <row r="1368" spans="1:31" ht="15.75" customHeight="1" x14ac:dyDescent="0.45">
      <c r="A1368" s="5">
        <v>3356</v>
      </c>
      <c r="B1368" s="5">
        <f>IF(COUNTIF($A$2:A1368, A1368) = 1, 1, 0)</f>
        <v>0</v>
      </c>
      <c r="C1368" s="5" t="s">
        <v>1264</v>
      </c>
      <c r="D1368" s="5" t="s">
        <v>72</v>
      </c>
      <c r="E1368" s="6">
        <v>0.03</v>
      </c>
      <c r="F1368" s="6" t="str">
        <f>IF(Table_1[[#This Row],[Discount]] &gt; 0, "After Discount", " No Discount")</f>
        <v>After Discount</v>
      </c>
      <c r="G1368" s="6">
        <v>160.97999999999999</v>
      </c>
      <c r="H1368" s="6">
        <v>30</v>
      </c>
      <c r="I1368" s="5" t="s">
        <v>119</v>
      </c>
      <c r="J1368" s="5" t="s">
        <v>39</v>
      </c>
      <c r="K1368" s="5" t="s">
        <v>29</v>
      </c>
      <c r="L1368" s="5" t="s">
        <v>153</v>
      </c>
      <c r="M1368" s="5" t="s">
        <v>152</v>
      </c>
      <c r="N1368" s="5" t="s">
        <v>1265</v>
      </c>
      <c r="O1368" s="6">
        <v>0.62</v>
      </c>
      <c r="P1368" s="5" t="s">
        <v>3</v>
      </c>
      <c r="Q1368" s="5" t="s">
        <v>48</v>
      </c>
      <c r="R1368" s="5" t="s">
        <v>579</v>
      </c>
      <c r="S1368" s="5" t="s">
        <v>1262</v>
      </c>
      <c r="T1368" s="5">
        <v>83616</v>
      </c>
      <c r="U1368" s="8">
        <v>42128</v>
      </c>
      <c r="V1368" s="29" t="str">
        <f>TEXT(Table_1[[#This Row],[Order Date]], "DDD")</f>
        <v>Mon</v>
      </c>
      <c r="W1368" s="8">
        <v>42129</v>
      </c>
      <c r="X1368" s="7">
        <f>Table_1[[#This Row],[Ship Date]]-Table_1[[#This Row],[Order Date]]</f>
        <v>1</v>
      </c>
      <c r="Y1368" s="15">
        <v>1304.9000000000001</v>
      </c>
      <c r="Z1368" s="5">
        <v>18</v>
      </c>
      <c r="AA1368" s="15">
        <v>2934.16</v>
      </c>
      <c r="AB1368" s="5">
        <v>88588</v>
      </c>
      <c r="AC1368" s="5">
        <f>IF(COUNTIF($AB$2:AB1368, AB1368) = 1, 1, 0)</f>
        <v>0</v>
      </c>
      <c r="AD1368" s="15">
        <f>'Formated Data'!$G1368-'Formated Data'!$E1368</f>
        <v>160.94999999999999</v>
      </c>
      <c r="AE1368" s="5" t="str" cm="1">
        <f t="array" ref="AE1368">_xlfn.IFS('Formated Data'!$Q1368="Central","Chris",'Formated Data'!$Q1368="East","Erin",'Formated Data'!$Q1368="South","Sam",'Formated Data'!$Q1368="West","William")</f>
        <v>William</v>
      </c>
    </row>
    <row r="1369" spans="1:31" ht="15.75" customHeight="1" x14ac:dyDescent="0.45">
      <c r="A1369" s="5">
        <v>3356</v>
      </c>
      <c r="B1369" s="5">
        <f>IF(COUNTIF($A$2:A1369, A1369) = 1, 1, 0)</f>
        <v>0</v>
      </c>
      <c r="C1369" s="5" t="s">
        <v>1264</v>
      </c>
      <c r="D1369" s="5" t="s">
        <v>72</v>
      </c>
      <c r="E1369" s="6">
        <v>0.04</v>
      </c>
      <c r="F1369" s="6" t="str">
        <f>IF(Table_1[[#This Row],[Discount]] &gt; 0, "After Discount", " No Discount")</f>
        <v>After Discount</v>
      </c>
      <c r="G1369" s="6">
        <v>65.989999999999995</v>
      </c>
      <c r="H1369" s="6">
        <v>5.63</v>
      </c>
      <c r="I1369" s="5" t="s">
        <v>17</v>
      </c>
      <c r="J1369" s="5" t="s">
        <v>39</v>
      </c>
      <c r="K1369" s="5" t="s">
        <v>7</v>
      </c>
      <c r="L1369" s="5" t="s">
        <v>6</v>
      </c>
      <c r="M1369" s="5" t="s">
        <v>5</v>
      </c>
      <c r="N1369" s="5" t="s">
        <v>1263</v>
      </c>
      <c r="O1369" s="6">
        <v>0.56000000000000005</v>
      </c>
      <c r="P1369" s="5" t="s">
        <v>3</v>
      </c>
      <c r="Q1369" s="5" t="s">
        <v>48</v>
      </c>
      <c r="R1369" s="5" t="s">
        <v>579</v>
      </c>
      <c r="S1369" s="5" t="s">
        <v>1262</v>
      </c>
      <c r="T1369" s="5">
        <v>83616</v>
      </c>
      <c r="U1369" s="8">
        <v>42128</v>
      </c>
      <c r="V1369" s="29" t="str">
        <f>TEXT(Table_1[[#This Row],[Order Date]], "DDD")</f>
        <v>Mon</v>
      </c>
      <c r="W1369" s="8">
        <v>42128</v>
      </c>
      <c r="X1369" s="7">
        <f>Table_1[[#This Row],[Ship Date]]-Table_1[[#This Row],[Order Date]]</f>
        <v>0</v>
      </c>
      <c r="Y1369" s="15">
        <v>605.04719999999998</v>
      </c>
      <c r="Z1369" s="5">
        <v>15</v>
      </c>
      <c r="AA1369" s="15">
        <v>876.88</v>
      </c>
      <c r="AB1369" s="5">
        <v>88588</v>
      </c>
      <c r="AC1369" s="5">
        <f>IF(COUNTIF($AB$2:AB1369, AB1369) = 1, 1, 0)</f>
        <v>0</v>
      </c>
      <c r="AD1369" s="15">
        <f>'Formated Data'!$G1369-'Formated Data'!$E1369</f>
        <v>65.949999999999989</v>
      </c>
      <c r="AE1369" s="5" t="str" cm="1">
        <f t="array" ref="AE1369">_xlfn.IFS('Formated Data'!$Q1369="Central","Chris",'Formated Data'!$Q1369="East","Erin",'Formated Data'!$Q1369="South","Sam",'Formated Data'!$Q1369="West","William")</f>
        <v>William</v>
      </c>
    </row>
    <row r="1370" spans="1:31" ht="15.75" customHeight="1" x14ac:dyDescent="0.45">
      <c r="A1370" s="5">
        <v>1765</v>
      </c>
      <c r="B1370" s="5">
        <f>IF(COUNTIF($A$2:A1370, A1370) = 1, 1, 0)</f>
        <v>1</v>
      </c>
      <c r="C1370" s="5" t="s">
        <v>1261</v>
      </c>
      <c r="D1370" s="5" t="s">
        <v>10</v>
      </c>
      <c r="E1370" s="6">
        <v>0</v>
      </c>
      <c r="F1370" s="6" t="str">
        <f>IF(Table_1[[#This Row],[Discount]] &gt; 0, "After Discount", " No Discount")</f>
        <v xml:space="preserve"> No Discount</v>
      </c>
      <c r="G1370" s="6">
        <v>5.77</v>
      </c>
      <c r="H1370" s="6">
        <v>4.97</v>
      </c>
      <c r="I1370" s="5" t="s">
        <v>9</v>
      </c>
      <c r="J1370" s="5" t="s">
        <v>8</v>
      </c>
      <c r="K1370" s="5" t="s">
        <v>24</v>
      </c>
      <c r="L1370" s="5" t="s">
        <v>106</v>
      </c>
      <c r="M1370" s="5" t="s">
        <v>5</v>
      </c>
      <c r="N1370" s="5" t="s">
        <v>1260</v>
      </c>
      <c r="O1370" s="6">
        <v>0.35</v>
      </c>
      <c r="P1370" s="5" t="s">
        <v>3</v>
      </c>
      <c r="Q1370" s="5" t="s">
        <v>70</v>
      </c>
      <c r="R1370" s="5" t="s">
        <v>168</v>
      </c>
      <c r="S1370" s="5" t="s">
        <v>1259</v>
      </c>
      <c r="T1370" s="5">
        <v>63141</v>
      </c>
      <c r="U1370" s="8">
        <v>42128</v>
      </c>
      <c r="V1370" s="29" t="str">
        <f>TEXT(Table_1[[#This Row],[Order Date]], "DDD")</f>
        <v>Mon</v>
      </c>
      <c r="W1370" s="8">
        <v>42129</v>
      </c>
      <c r="X1370" s="7">
        <f>Table_1[[#This Row],[Ship Date]]-Table_1[[#This Row],[Order Date]]</f>
        <v>1</v>
      </c>
      <c r="Y1370" s="15">
        <v>3.5581</v>
      </c>
      <c r="Z1370" s="5">
        <v>8</v>
      </c>
      <c r="AA1370" s="15">
        <v>52.43</v>
      </c>
      <c r="AB1370" s="5">
        <v>89777</v>
      </c>
      <c r="AC1370" s="5">
        <f>IF(COUNTIF($AB$2:AB1370, AB1370) = 1, 1, 0)</f>
        <v>1</v>
      </c>
      <c r="AD1370" s="15">
        <f>'Formated Data'!$G1370-'Formated Data'!$E1370</f>
        <v>5.77</v>
      </c>
      <c r="AE1370" s="5" t="str" cm="1">
        <f t="array" ref="AE1370">_xlfn.IFS('Formated Data'!$Q1370="Central","Chris",'Formated Data'!$Q1370="East","Erin",'Formated Data'!$Q1370="South","Sam",'Formated Data'!$Q1370="West","William")</f>
        <v>Chris</v>
      </c>
    </row>
    <row r="1371" spans="1:31" ht="15.75" customHeight="1" x14ac:dyDescent="0.45">
      <c r="A1371" s="5">
        <v>693</v>
      </c>
      <c r="B1371" s="5">
        <f>IF(COUNTIF($A$2:A1371, A1371) = 1, 1, 0)</f>
        <v>0</v>
      </c>
      <c r="C1371" s="5" t="s">
        <v>1258</v>
      </c>
      <c r="D1371" s="5" t="s">
        <v>56</v>
      </c>
      <c r="E1371" s="6">
        <v>0</v>
      </c>
      <c r="F1371" s="6" t="str">
        <f>IF(Table_1[[#This Row],[Discount]] &gt; 0, "After Discount", " No Discount")</f>
        <v xml:space="preserve"> No Discount</v>
      </c>
      <c r="G1371" s="6">
        <v>230.98</v>
      </c>
      <c r="H1371" s="6">
        <v>23.78</v>
      </c>
      <c r="I1371" s="5" t="s">
        <v>119</v>
      </c>
      <c r="J1371" s="5" t="s">
        <v>51</v>
      </c>
      <c r="K1371" s="5" t="s">
        <v>29</v>
      </c>
      <c r="L1371" s="5" t="s">
        <v>165</v>
      </c>
      <c r="M1371" s="5" t="s">
        <v>117</v>
      </c>
      <c r="N1371" s="5" t="s">
        <v>1257</v>
      </c>
      <c r="O1371" s="6">
        <v>0.6</v>
      </c>
      <c r="P1371" s="5" t="s">
        <v>3</v>
      </c>
      <c r="Q1371" s="5" t="s">
        <v>48</v>
      </c>
      <c r="R1371" s="5" t="s">
        <v>296</v>
      </c>
      <c r="S1371" s="5" t="s">
        <v>1256</v>
      </c>
      <c r="T1371" s="5">
        <v>80229</v>
      </c>
      <c r="U1371" s="8">
        <v>42129</v>
      </c>
      <c r="V1371" s="29" t="str">
        <f>TEXT(Table_1[[#This Row],[Order Date]], "DDD")</f>
        <v>Tue</v>
      </c>
      <c r="W1371" s="8">
        <v>42131</v>
      </c>
      <c r="X1371" s="7">
        <f>Table_1[[#This Row],[Ship Date]]-Table_1[[#This Row],[Order Date]]</f>
        <v>2</v>
      </c>
      <c r="Y1371" s="15">
        <v>6095.8602000000001</v>
      </c>
      <c r="Z1371" s="5">
        <v>36</v>
      </c>
      <c r="AA1371" s="15">
        <v>8834.58</v>
      </c>
      <c r="AB1371" s="5">
        <v>87813</v>
      </c>
      <c r="AC1371" s="5">
        <f>IF(COUNTIF($AB$2:AB1371, AB1371) = 1, 1, 0)</f>
        <v>1</v>
      </c>
      <c r="AD1371" s="15">
        <f>'Formated Data'!$G1371-'Formated Data'!$E1371</f>
        <v>230.98</v>
      </c>
      <c r="AE1371" s="5" t="str" cm="1">
        <f t="array" ref="AE1371">_xlfn.IFS('Formated Data'!$Q1371="Central","Chris",'Formated Data'!$Q1371="East","Erin",'Formated Data'!$Q1371="South","Sam",'Formated Data'!$Q1371="West","William")</f>
        <v>William</v>
      </c>
    </row>
    <row r="1372" spans="1:31" ht="15.75" customHeight="1" x14ac:dyDescent="0.45">
      <c r="A1372" s="5">
        <v>2273</v>
      </c>
      <c r="B1372" s="5">
        <f>IF(COUNTIF($A$2:A1372, A1372) = 1, 1, 0)</f>
        <v>1</v>
      </c>
      <c r="C1372" s="5" t="s">
        <v>1254</v>
      </c>
      <c r="D1372" s="5" t="s">
        <v>30</v>
      </c>
      <c r="E1372" s="6">
        <v>0.04</v>
      </c>
      <c r="F1372" s="6" t="str">
        <f>IF(Table_1[[#This Row],[Discount]] &gt; 0, "After Discount", " No Discount")</f>
        <v>After Discount</v>
      </c>
      <c r="G1372" s="6">
        <v>120.98</v>
      </c>
      <c r="H1372" s="6">
        <v>3.99</v>
      </c>
      <c r="I1372" s="5" t="s">
        <v>9</v>
      </c>
      <c r="J1372" s="5" t="s">
        <v>39</v>
      </c>
      <c r="K1372" s="5" t="s">
        <v>24</v>
      </c>
      <c r="L1372" s="5" t="s">
        <v>45</v>
      </c>
      <c r="M1372" s="5" t="s">
        <v>5</v>
      </c>
      <c r="N1372" s="5" t="s">
        <v>1255</v>
      </c>
      <c r="O1372" s="6">
        <v>0.6</v>
      </c>
      <c r="P1372" s="5" t="s">
        <v>3</v>
      </c>
      <c r="Q1372" s="5" t="s">
        <v>70</v>
      </c>
      <c r="R1372" s="5" t="s">
        <v>69</v>
      </c>
      <c r="S1372" s="5" t="s">
        <v>1253</v>
      </c>
      <c r="T1372" s="5">
        <v>78550</v>
      </c>
      <c r="U1372" s="8">
        <v>42129</v>
      </c>
      <c r="V1372" s="29" t="str">
        <f>TEXT(Table_1[[#This Row],[Order Date]], "DDD")</f>
        <v>Tue</v>
      </c>
      <c r="W1372" s="8">
        <v>42129</v>
      </c>
      <c r="X1372" s="7">
        <f>Table_1[[#This Row],[Ship Date]]-Table_1[[#This Row],[Order Date]]</f>
        <v>0</v>
      </c>
      <c r="Y1372" s="15">
        <v>1389.5771999999999</v>
      </c>
      <c r="Z1372" s="5">
        <v>17</v>
      </c>
      <c r="AA1372" s="15">
        <v>2013.88</v>
      </c>
      <c r="AB1372" s="5">
        <v>90109</v>
      </c>
      <c r="AC1372" s="5">
        <f>IF(COUNTIF($AB$2:AB1372, AB1372) = 1, 1, 0)</f>
        <v>1</v>
      </c>
      <c r="AD1372" s="15">
        <f>'Formated Data'!$G1372-'Formated Data'!$E1372</f>
        <v>120.94</v>
      </c>
      <c r="AE1372" s="5" t="str" cm="1">
        <f t="array" ref="AE1372">_xlfn.IFS('Formated Data'!$Q1372="Central","Chris",'Formated Data'!$Q1372="East","Erin",'Formated Data'!$Q1372="South","Sam",'Formated Data'!$Q1372="West","William")</f>
        <v>Chris</v>
      </c>
    </row>
    <row r="1373" spans="1:31" ht="15.75" customHeight="1" x14ac:dyDescent="0.45">
      <c r="A1373" s="5">
        <v>2273</v>
      </c>
      <c r="B1373" s="5">
        <f>IF(COUNTIF($A$2:A1373, A1373) = 1, 1, 0)</f>
        <v>0</v>
      </c>
      <c r="C1373" s="5" t="s">
        <v>1254</v>
      </c>
      <c r="D1373" s="5" t="s">
        <v>30</v>
      </c>
      <c r="E1373" s="6">
        <v>0.02</v>
      </c>
      <c r="F1373" s="6" t="str">
        <f>IF(Table_1[[#This Row],[Discount]] &gt; 0, "After Discount", " No Discount")</f>
        <v>After Discount</v>
      </c>
      <c r="G1373" s="6">
        <v>55.99</v>
      </c>
      <c r="H1373" s="6">
        <v>5</v>
      </c>
      <c r="I1373" s="5" t="s">
        <v>9</v>
      </c>
      <c r="J1373" s="5" t="s">
        <v>39</v>
      </c>
      <c r="K1373" s="5" t="s">
        <v>7</v>
      </c>
      <c r="L1373" s="5" t="s">
        <v>6</v>
      </c>
      <c r="M1373" s="5" t="s">
        <v>50</v>
      </c>
      <c r="N1373" s="5" t="s">
        <v>823</v>
      </c>
      <c r="O1373" s="6">
        <v>0.83</v>
      </c>
      <c r="P1373" s="5" t="s">
        <v>3</v>
      </c>
      <c r="Q1373" s="5" t="s">
        <v>70</v>
      </c>
      <c r="R1373" s="5" t="s">
        <v>69</v>
      </c>
      <c r="S1373" s="5" t="s">
        <v>1253</v>
      </c>
      <c r="T1373" s="5">
        <v>78550</v>
      </c>
      <c r="U1373" s="8">
        <v>42129</v>
      </c>
      <c r="V1373" s="29" t="str">
        <f>TEXT(Table_1[[#This Row],[Order Date]], "DDD")</f>
        <v>Tue</v>
      </c>
      <c r="W1373" s="8">
        <v>42129</v>
      </c>
      <c r="X1373" s="7">
        <f>Table_1[[#This Row],[Ship Date]]-Table_1[[#This Row],[Order Date]]</f>
        <v>0</v>
      </c>
      <c r="Y1373" s="15">
        <v>-222.816</v>
      </c>
      <c r="Z1373" s="5">
        <v>4</v>
      </c>
      <c r="AA1373" s="15">
        <v>201.32</v>
      </c>
      <c r="AB1373" s="5">
        <v>90109</v>
      </c>
      <c r="AC1373" s="5">
        <f>IF(COUNTIF($AB$2:AB1373, AB1373) = 1, 1, 0)</f>
        <v>0</v>
      </c>
      <c r="AD1373" s="15">
        <f>'Formated Data'!$G1373-'Formated Data'!$E1373</f>
        <v>55.97</v>
      </c>
      <c r="AE1373" s="5" t="str" cm="1">
        <f t="array" ref="AE1373">_xlfn.IFS('Formated Data'!$Q1373="Central","Chris",'Formated Data'!$Q1373="East","Erin",'Formated Data'!$Q1373="South","Sam",'Formated Data'!$Q1373="West","William")</f>
        <v>Chris</v>
      </c>
    </row>
    <row r="1374" spans="1:31" ht="15.75" customHeight="1" x14ac:dyDescent="0.45">
      <c r="A1374" s="5">
        <v>2274</v>
      </c>
      <c r="B1374" s="5">
        <f>IF(COUNTIF($A$2:A1374, A1374) = 1, 1, 0)</f>
        <v>1</v>
      </c>
      <c r="C1374" s="5" t="s">
        <v>1252</v>
      </c>
      <c r="D1374" s="5" t="s">
        <v>30</v>
      </c>
      <c r="E1374" s="6">
        <v>0.05</v>
      </c>
      <c r="F1374" s="6" t="str">
        <f>IF(Table_1[[#This Row],[Discount]] &gt; 0, "After Discount", " No Discount")</f>
        <v>After Discount</v>
      </c>
      <c r="G1374" s="6">
        <v>23.99</v>
      </c>
      <c r="H1374" s="6">
        <v>15.68</v>
      </c>
      <c r="I1374" s="5" t="s">
        <v>119</v>
      </c>
      <c r="J1374" s="5" t="s">
        <v>39</v>
      </c>
      <c r="K1374" s="5" t="s">
        <v>29</v>
      </c>
      <c r="L1374" s="5" t="s">
        <v>28</v>
      </c>
      <c r="M1374" s="5" t="s">
        <v>152</v>
      </c>
      <c r="N1374" s="5" t="s">
        <v>1251</v>
      </c>
      <c r="O1374" s="6">
        <v>0.62</v>
      </c>
      <c r="P1374" s="5" t="s">
        <v>3</v>
      </c>
      <c r="Q1374" s="5" t="s">
        <v>70</v>
      </c>
      <c r="R1374" s="5" t="s">
        <v>69</v>
      </c>
      <c r="S1374" s="5" t="s">
        <v>1250</v>
      </c>
      <c r="T1374" s="5">
        <v>77036</v>
      </c>
      <c r="U1374" s="8">
        <v>42129</v>
      </c>
      <c r="V1374" s="29" t="str">
        <f>TEXT(Table_1[[#This Row],[Order Date]], "DDD")</f>
        <v>Tue</v>
      </c>
      <c r="W1374" s="8">
        <v>42133</v>
      </c>
      <c r="X1374" s="7">
        <f>Table_1[[#This Row],[Ship Date]]-Table_1[[#This Row],[Order Date]]</f>
        <v>4</v>
      </c>
      <c r="Y1374" s="15">
        <v>-133.71</v>
      </c>
      <c r="Z1374" s="5">
        <v>12</v>
      </c>
      <c r="AA1374" s="15">
        <v>298.51</v>
      </c>
      <c r="AB1374" s="5">
        <v>90109</v>
      </c>
      <c r="AC1374" s="5">
        <f>IF(COUNTIF($AB$2:AB1374, AB1374) = 1, 1, 0)</f>
        <v>0</v>
      </c>
      <c r="AD1374" s="15">
        <f>'Formated Data'!$G1374-'Formated Data'!$E1374</f>
        <v>23.939999999999998</v>
      </c>
      <c r="AE1374" s="5" t="str" cm="1">
        <f t="array" ref="AE1374">_xlfn.IFS('Formated Data'!$Q1374="Central","Chris",'Formated Data'!$Q1374="East","Erin",'Formated Data'!$Q1374="South","Sam",'Formated Data'!$Q1374="West","William")</f>
        <v>Chris</v>
      </c>
    </row>
    <row r="1375" spans="1:31" ht="15.75" customHeight="1" x14ac:dyDescent="0.45">
      <c r="A1375" s="5">
        <v>2379</v>
      </c>
      <c r="B1375" s="5">
        <f>IF(COUNTIF($A$2:A1375, A1375) = 1, 1, 0)</f>
        <v>1</v>
      </c>
      <c r="C1375" s="5" t="s">
        <v>1249</v>
      </c>
      <c r="D1375" s="5" t="s">
        <v>30</v>
      </c>
      <c r="E1375" s="6">
        <v>0.06</v>
      </c>
      <c r="F1375" s="6" t="str">
        <f>IF(Table_1[[#This Row],[Discount]] &gt; 0, "After Discount", " No Discount")</f>
        <v>After Discount</v>
      </c>
      <c r="G1375" s="6">
        <v>122.99</v>
      </c>
      <c r="H1375" s="6">
        <v>19.989999999999998</v>
      </c>
      <c r="I1375" s="5" t="s">
        <v>9</v>
      </c>
      <c r="J1375" s="5" t="s">
        <v>51</v>
      </c>
      <c r="K1375" s="5" t="s">
        <v>24</v>
      </c>
      <c r="L1375" s="5" t="s">
        <v>106</v>
      </c>
      <c r="M1375" s="5" t="s">
        <v>5</v>
      </c>
      <c r="N1375" s="5" t="s">
        <v>582</v>
      </c>
      <c r="O1375" s="6">
        <v>0.37</v>
      </c>
      <c r="P1375" s="5" t="s">
        <v>3</v>
      </c>
      <c r="Q1375" s="5" t="s">
        <v>70</v>
      </c>
      <c r="R1375" s="5" t="s">
        <v>160</v>
      </c>
      <c r="S1375" s="5" t="s">
        <v>1095</v>
      </c>
      <c r="T1375" s="5">
        <v>48135</v>
      </c>
      <c r="U1375" s="8">
        <v>42129</v>
      </c>
      <c r="V1375" s="29" t="str">
        <f>TEXT(Table_1[[#This Row],[Order Date]], "DDD")</f>
        <v>Tue</v>
      </c>
      <c r="W1375" s="8">
        <v>42131</v>
      </c>
      <c r="X1375" s="7">
        <f>Table_1[[#This Row],[Ship Date]]-Table_1[[#This Row],[Order Date]]</f>
        <v>2</v>
      </c>
      <c r="Y1375" s="15">
        <v>1019.7096</v>
      </c>
      <c r="Z1375" s="5">
        <v>12</v>
      </c>
      <c r="AA1375" s="15">
        <v>1477.84</v>
      </c>
      <c r="AB1375" s="5">
        <v>86655</v>
      </c>
      <c r="AC1375" s="5">
        <f>IF(COUNTIF($AB$2:AB1375, AB1375) = 1, 1, 0)</f>
        <v>1</v>
      </c>
      <c r="AD1375" s="15">
        <f>'Formated Data'!$G1375-'Formated Data'!$E1375</f>
        <v>122.92999999999999</v>
      </c>
      <c r="AE1375" s="5" t="str" cm="1">
        <f t="array" ref="AE1375">_xlfn.IFS('Formated Data'!$Q1375="Central","Chris",'Formated Data'!$Q1375="East","Erin",'Formated Data'!$Q1375="South","Sam",'Formated Data'!$Q1375="West","William")</f>
        <v>Chris</v>
      </c>
    </row>
    <row r="1376" spans="1:31" ht="15.75" customHeight="1" x14ac:dyDescent="0.45">
      <c r="A1376" s="5">
        <v>2380</v>
      </c>
      <c r="B1376" s="5">
        <f>IF(COUNTIF($A$2:A1376, A1376) = 1, 1, 0)</f>
        <v>0</v>
      </c>
      <c r="C1376" s="5" t="s">
        <v>1248</v>
      </c>
      <c r="D1376" s="5" t="s">
        <v>30</v>
      </c>
      <c r="E1376" s="6">
        <v>0.08</v>
      </c>
      <c r="F1376" s="6" t="str">
        <f>IF(Table_1[[#This Row],[Discount]] &gt; 0, "After Discount", " No Discount")</f>
        <v>After Discount</v>
      </c>
      <c r="G1376" s="6">
        <v>68.81</v>
      </c>
      <c r="H1376" s="6">
        <v>60</v>
      </c>
      <c r="I1376" s="5" t="s">
        <v>119</v>
      </c>
      <c r="J1376" s="5" t="s">
        <v>51</v>
      </c>
      <c r="K1376" s="5" t="s">
        <v>24</v>
      </c>
      <c r="L1376" s="5" t="s">
        <v>45</v>
      </c>
      <c r="M1376" s="5" t="s">
        <v>152</v>
      </c>
      <c r="N1376" s="5" t="s">
        <v>1245</v>
      </c>
      <c r="O1376" s="6">
        <v>0.41</v>
      </c>
      <c r="P1376" s="5" t="s">
        <v>3</v>
      </c>
      <c r="Q1376" s="5" t="s">
        <v>70</v>
      </c>
      <c r="R1376" s="5" t="s">
        <v>160</v>
      </c>
      <c r="S1376" s="5" t="s">
        <v>1247</v>
      </c>
      <c r="T1376" s="5">
        <v>49505</v>
      </c>
      <c r="U1376" s="8">
        <v>42129</v>
      </c>
      <c r="V1376" s="29" t="str">
        <f>TEXT(Table_1[[#This Row],[Order Date]], "DDD")</f>
        <v>Tue</v>
      </c>
      <c r="W1376" s="8">
        <v>42131</v>
      </c>
      <c r="X1376" s="7">
        <f>Table_1[[#This Row],[Ship Date]]-Table_1[[#This Row],[Order Date]]</f>
        <v>2</v>
      </c>
      <c r="Y1376" s="15">
        <v>-1069.72</v>
      </c>
      <c r="Z1376" s="5">
        <v>17</v>
      </c>
      <c r="AA1376" s="15">
        <v>1162.46</v>
      </c>
      <c r="AB1376" s="5">
        <v>86655</v>
      </c>
      <c r="AC1376" s="5">
        <f>IF(COUNTIF($AB$2:AB1376, AB1376) = 1, 1, 0)</f>
        <v>0</v>
      </c>
      <c r="AD1376" s="15">
        <f>'Formated Data'!$G1376-'Formated Data'!$E1376</f>
        <v>68.73</v>
      </c>
      <c r="AE1376" s="5" t="str" cm="1">
        <f t="array" ref="AE1376">_xlfn.IFS('Formated Data'!$Q1376="Central","Chris",'Formated Data'!$Q1376="East","Erin",'Formated Data'!$Q1376="South","Sam",'Formated Data'!$Q1376="West","William")</f>
        <v>Chris</v>
      </c>
    </row>
    <row r="1377" spans="1:31" ht="15.75" customHeight="1" x14ac:dyDescent="0.45">
      <c r="A1377" s="5">
        <v>2382</v>
      </c>
      <c r="B1377" s="5">
        <f>IF(COUNTIF($A$2:A1377, A1377) = 1, 1, 0)</f>
        <v>0</v>
      </c>
      <c r="C1377" s="5" t="s">
        <v>1246</v>
      </c>
      <c r="D1377" s="5" t="s">
        <v>30</v>
      </c>
      <c r="E1377" s="6">
        <v>0.06</v>
      </c>
      <c r="F1377" s="6" t="str">
        <f>IF(Table_1[[#This Row],[Discount]] &gt; 0, "After Discount", " No Discount")</f>
        <v>After Discount</v>
      </c>
      <c r="G1377" s="6">
        <v>122.99</v>
      </c>
      <c r="H1377" s="6">
        <v>19.989999999999998</v>
      </c>
      <c r="I1377" s="5" t="s">
        <v>9</v>
      </c>
      <c r="J1377" s="5" t="s">
        <v>51</v>
      </c>
      <c r="K1377" s="5" t="s">
        <v>24</v>
      </c>
      <c r="L1377" s="5" t="s">
        <v>106</v>
      </c>
      <c r="M1377" s="5" t="s">
        <v>5</v>
      </c>
      <c r="N1377" s="5" t="s">
        <v>582</v>
      </c>
      <c r="O1377" s="6">
        <v>0.37</v>
      </c>
      <c r="P1377" s="5" t="s">
        <v>3</v>
      </c>
      <c r="Q1377" s="5" t="s">
        <v>2</v>
      </c>
      <c r="R1377" s="5" t="s">
        <v>1</v>
      </c>
      <c r="S1377" s="5" t="s">
        <v>302</v>
      </c>
      <c r="T1377" s="5">
        <v>10024</v>
      </c>
      <c r="U1377" s="8">
        <v>42129</v>
      </c>
      <c r="V1377" s="29" t="str">
        <f>TEXT(Table_1[[#This Row],[Order Date]], "DDD")</f>
        <v>Tue</v>
      </c>
      <c r="W1377" s="8">
        <v>42131</v>
      </c>
      <c r="X1377" s="7">
        <f>Table_1[[#This Row],[Ship Date]]-Table_1[[#This Row],[Order Date]]</f>
        <v>2</v>
      </c>
      <c r="Y1377" s="15">
        <v>1408.1865</v>
      </c>
      <c r="Z1377" s="5">
        <v>48</v>
      </c>
      <c r="AA1377" s="15">
        <v>5911.35</v>
      </c>
      <c r="AB1377" s="5">
        <v>962</v>
      </c>
      <c r="AC1377" s="5">
        <f>IF(COUNTIF($AB$2:AB1377, AB1377) = 1, 1, 0)</f>
        <v>1</v>
      </c>
      <c r="AD1377" s="15">
        <f>'Formated Data'!$G1377-'Formated Data'!$E1377</f>
        <v>122.92999999999999</v>
      </c>
      <c r="AE1377" s="5" t="str" cm="1">
        <f t="array" ref="AE1377">_xlfn.IFS('Formated Data'!$Q1377="Central","Chris",'Formated Data'!$Q1377="East","Erin",'Formated Data'!$Q1377="South","Sam",'Formated Data'!$Q1377="West","William")</f>
        <v>Erin</v>
      </c>
    </row>
    <row r="1378" spans="1:31" ht="15.75" customHeight="1" x14ac:dyDescent="0.45">
      <c r="A1378" s="5">
        <v>2382</v>
      </c>
      <c r="B1378" s="5">
        <f>IF(COUNTIF($A$2:A1378, A1378) = 1, 1, 0)</f>
        <v>0</v>
      </c>
      <c r="C1378" s="5" t="s">
        <v>1246</v>
      </c>
      <c r="D1378" s="5" t="s">
        <v>30</v>
      </c>
      <c r="E1378" s="6">
        <v>0.08</v>
      </c>
      <c r="F1378" s="6" t="str">
        <f>IF(Table_1[[#This Row],[Discount]] &gt; 0, "After Discount", " No Discount")</f>
        <v>After Discount</v>
      </c>
      <c r="G1378" s="6">
        <v>68.81</v>
      </c>
      <c r="H1378" s="6">
        <v>60</v>
      </c>
      <c r="I1378" s="5" t="s">
        <v>119</v>
      </c>
      <c r="J1378" s="5" t="s">
        <v>51</v>
      </c>
      <c r="K1378" s="5" t="s">
        <v>24</v>
      </c>
      <c r="L1378" s="5" t="s">
        <v>45</v>
      </c>
      <c r="M1378" s="5" t="s">
        <v>152</v>
      </c>
      <c r="N1378" s="5" t="s">
        <v>1245</v>
      </c>
      <c r="O1378" s="6">
        <v>0.41</v>
      </c>
      <c r="P1378" s="5" t="s">
        <v>3</v>
      </c>
      <c r="Q1378" s="5" t="s">
        <v>2</v>
      </c>
      <c r="R1378" s="5" t="s">
        <v>1</v>
      </c>
      <c r="S1378" s="5" t="s">
        <v>302</v>
      </c>
      <c r="T1378" s="5">
        <v>10024</v>
      </c>
      <c r="U1378" s="8">
        <v>42129</v>
      </c>
      <c r="V1378" s="29" t="str">
        <f>TEXT(Table_1[[#This Row],[Order Date]], "DDD")</f>
        <v>Tue</v>
      </c>
      <c r="W1378" s="8">
        <v>42131</v>
      </c>
      <c r="X1378" s="7">
        <f>Table_1[[#This Row],[Ship Date]]-Table_1[[#This Row],[Order Date]]</f>
        <v>2</v>
      </c>
      <c r="Y1378" s="15">
        <v>-1069.72</v>
      </c>
      <c r="Z1378" s="5">
        <v>68</v>
      </c>
      <c r="AA1378" s="15">
        <v>4649.8500000000004</v>
      </c>
      <c r="AB1378" s="5">
        <v>962</v>
      </c>
      <c r="AC1378" s="5">
        <f>IF(COUNTIF($AB$2:AB1378, AB1378) = 1, 1, 0)</f>
        <v>0</v>
      </c>
      <c r="AD1378" s="15">
        <f>'Formated Data'!$G1378-'Formated Data'!$E1378</f>
        <v>68.73</v>
      </c>
      <c r="AE1378" s="5" t="str" cm="1">
        <f t="array" ref="AE1378">_xlfn.IFS('Formated Data'!$Q1378="Central","Chris",'Formated Data'!$Q1378="East","Erin",'Formated Data'!$Q1378="South","Sam",'Formated Data'!$Q1378="West","William")</f>
        <v>Erin</v>
      </c>
    </row>
    <row r="1379" spans="1:31" ht="15.75" customHeight="1" x14ac:dyDescent="0.45">
      <c r="A1379" s="5">
        <v>1101</v>
      </c>
      <c r="B1379" s="5">
        <f>IF(COUNTIF($A$2:A1379, A1379) = 1, 1, 0)</f>
        <v>1</v>
      </c>
      <c r="C1379" s="5" t="s">
        <v>1244</v>
      </c>
      <c r="D1379" s="5" t="s">
        <v>72</v>
      </c>
      <c r="E1379" s="6">
        <v>0.02</v>
      </c>
      <c r="F1379" s="6" t="str">
        <f>IF(Table_1[[#This Row],[Discount]] &gt; 0, "After Discount", " No Discount")</f>
        <v>After Discount</v>
      </c>
      <c r="G1379" s="6">
        <v>15.14</v>
      </c>
      <c r="H1379" s="6">
        <v>4.53</v>
      </c>
      <c r="I1379" s="5" t="s">
        <v>9</v>
      </c>
      <c r="J1379" s="5" t="s">
        <v>51</v>
      </c>
      <c r="K1379" s="5" t="s">
        <v>24</v>
      </c>
      <c r="L1379" s="5" t="s">
        <v>23</v>
      </c>
      <c r="M1379" s="5" t="s">
        <v>5</v>
      </c>
      <c r="N1379" s="5" t="s">
        <v>1243</v>
      </c>
      <c r="O1379" s="6">
        <v>0.81</v>
      </c>
      <c r="P1379" s="5" t="s">
        <v>3</v>
      </c>
      <c r="Q1379" s="5" t="s">
        <v>48</v>
      </c>
      <c r="R1379" s="5" t="s">
        <v>54</v>
      </c>
      <c r="S1379" s="5" t="s">
        <v>1242</v>
      </c>
      <c r="T1379" s="5">
        <v>93030</v>
      </c>
      <c r="U1379" s="8">
        <v>42129</v>
      </c>
      <c r="V1379" s="29" t="str">
        <f>TEXT(Table_1[[#This Row],[Order Date]], "DDD")</f>
        <v>Tue</v>
      </c>
      <c r="W1379" s="8">
        <v>42130</v>
      </c>
      <c r="X1379" s="7">
        <f>Table_1[[#This Row],[Ship Date]]-Table_1[[#This Row],[Order Date]]</f>
        <v>1</v>
      </c>
      <c r="Y1379" s="15">
        <v>5.8840000000000003</v>
      </c>
      <c r="Z1379" s="5">
        <v>3</v>
      </c>
      <c r="AA1379" s="15">
        <v>51.02</v>
      </c>
      <c r="AB1379" s="5">
        <v>91488</v>
      </c>
      <c r="AC1379" s="5">
        <f>IF(COUNTIF($AB$2:AB1379, AB1379) = 1, 1, 0)</f>
        <v>1</v>
      </c>
      <c r="AD1379" s="15">
        <f>'Formated Data'!$G1379-'Formated Data'!$E1379</f>
        <v>15.120000000000001</v>
      </c>
      <c r="AE1379" s="5" t="str" cm="1">
        <f t="array" ref="AE1379">_xlfn.IFS('Formated Data'!$Q1379="Central","Chris",'Formated Data'!$Q1379="East","Erin",'Formated Data'!$Q1379="South","Sam",'Formated Data'!$Q1379="West","William")</f>
        <v>William</v>
      </c>
    </row>
    <row r="1380" spans="1:31" ht="15.75" customHeight="1" x14ac:dyDescent="0.45">
      <c r="A1380" s="5">
        <v>2509</v>
      </c>
      <c r="B1380" s="5">
        <f>IF(COUNTIF($A$2:A1380, A1380) = 1, 1, 0)</f>
        <v>1</v>
      </c>
      <c r="C1380" s="5" t="s">
        <v>1241</v>
      </c>
      <c r="D1380" s="5" t="s">
        <v>72</v>
      </c>
      <c r="E1380" s="6">
        <v>0.05</v>
      </c>
      <c r="F1380" s="6" t="str">
        <f>IF(Table_1[[#This Row],[Discount]] &gt; 0, "After Discount", " No Discount")</f>
        <v>After Discount</v>
      </c>
      <c r="G1380" s="6">
        <v>30.98</v>
      </c>
      <c r="H1380" s="6">
        <v>9.18</v>
      </c>
      <c r="I1380" s="5" t="s">
        <v>9</v>
      </c>
      <c r="J1380" s="5" t="s">
        <v>16</v>
      </c>
      <c r="K1380" s="5" t="s">
        <v>24</v>
      </c>
      <c r="L1380" s="5" t="s">
        <v>38</v>
      </c>
      <c r="M1380" s="5" t="s">
        <v>5</v>
      </c>
      <c r="N1380" s="5" t="s">
        <v>1240</v>
      </c>
      <c r="O1380" s="6">
        <v>0.4</v>
      </c>
      <c r="P1380" s="5" t="s">
        <v>3</v>
      </c>
      <c r="Q1380" s="5" t="s">
        <v>2</v>
      </c>
      <c r="R1380" s="5" t="s">
        <v>244</v>
      </c>
      <c r="S1380" s="5" t="s">
        <v>1035</v>
      </c>
      <c r="T1380" s="5">
        <v>4106</v>
      </c>
      <c r="U1380" s="8">
        <v>42129</v>
      </c>
      <c r="V1380" s="29" t="str">
        <f>TEXT(Table_1[[#This Row],[Order Date]], "DDD")</f>
        <v>Tue</v>
      </c>
      <c r="W1380" s="8">
        <v>42129</v>
      </c>
      <c r="X1380" s="7">
        <f>Table_1[[#This Row],[Ship Date]]-Table_1[[#This Row],[Order Date]]</f>
        <v>0</v>
      </c>
      <c r="Y1380" s="15">
        <v>308.67</v>
      </c>
      <c r="Z1380" s="5">
        <v>15</v>
      </c>
      <c r="AA1380" s="15">
        <v>462.57</v>
      </c>
      <c r="AB1380" s="5">
        <v>87029</v>
      </c>
      <c r="AC1380" s="5">
        <f>IF(COUNTIF($AB$2:AB1380, AB1380) = 1, 1, 0)</f>
        <v>1</v>
      </c>
      <c r="AD1380" s="15">
        <f>'Formated Data'!$G1380-'Formated Data'!$E1380</f>
        <v>30.93</v>
      </c>
      <c r="AE1380" s="5" t="str" cm="1">
        <f t="array" ref="AE1380">_xlfn.IFS('Formated Data'!$Q1380="Central","Chris",'Formated Data'!$Q1380="East","Erin",'Formated Data'!$Q1380="South","Sam",'Formated Data'!$Q1380="West","William")</f>
        <v>Erin</v>
      </c>
    </row>
    <row r="1381" spans="1:31" ht="15.75" customHeight="1" x14ac:dyDescent="0.45">
      <c r="A1381" s="5">
        <v>1979</v>
      </c>
      <c r="B1381" s="5">
        <f>IF(COUNTIF($A$2:A1381, A1381) = 1, 1, 0)</f>
        <v>1</v>
      </c>
      <c r="C1381" s="5" t="s">
        <v>1239</v>
      </c>
      <c r="D1381" s="5" t="s">
        <v>10</v>
      </c>
      <c r="E1381" s="6">
        <v>0.05</v>
      </c>
      <c r="F1381" s="6" t="str">
        <f>IF(Table_1[[#This Row],[Discount]] &gt; 0, "After Discount", " No Discount")</f>
        <v>After Discount</v>
      </c>
      <c r="G1381" s="6">
        <v>20.99</v>
      </c>
      <c r="H1381" s="6">
        <v>3.3</v>
      </c>
      <c r="I1381" s="5" t="s">
        <v>9</v>
      </c>
      <c r="J1381" s="5" t="s">
        <v>39</v>
      </c>
      <c r="K1381" s="5" t="s">
        <v>7</v>
      </c>
      <c r="L1381" s="5" t="s">
        <v>6</v>
      </c>
      <c r="M1381" s="5" t="s">
        <v>50</v>
      </c>
      <c r="N1381" s="5" t="s">
        <v>776</v>
      </c>
      <c r="O1381" s="6">
        <v>0.81</v>
      </c>
      <c r="P1381" s="5" t="s">
        <v>3</v>
      </c>
      <c r="Q1381" s="5" t="s">
        <v>48</v>
      </c>
      <c r="R1381" s="5" t="s">
        <v>296</v>
      </c>
      <c r="S1381" s="5" t="s">
        <v>1238</v>
      </c>
      <c r="T1381" s="5">
        <v>80122</v>
      </c>
      <c r="U1381" s="8">
        <v>42129</v>
      </c>
      <c r="V1381" s="29" t="str">
        <f>TEXT(Table_1[[#This Row],[Order Date]], "DDD")</f>
        <v>Tue</v>
      </c>
      <c r="W1381" s="8">
        <v>42130</v>
      </c>
      <c r="X1381" s="7">
        <f>Table_1[[#This Row],[Ship Date]]-Table_1[[#This Row],[Order Date]]</f>
        <v>1</v>
      </c>
      <c r="Y1381" s="15">
        <v>21.883400000000002</v>
      </c>
      <c r="Z1381" s="5">
        <v>4</v>
      </c>
      <c r="AA1381" s="15">
        <v>72.75</v>
      </c>
      <c r="AB1381" s="5">
        <v>87757</v>
      </c>
      <c r="AC1381" s="5">
        <f>IF(COUNTIF($AB$2:AB1381, AB1381) = 1, 1, 0)</f>
        <v>1</v>
      </c>
      <c r="AD1381" s="15">
        <f>'Formated Data'!$G1381-'Formated Data'!$E1381</f>
        <v>20.939999999999998</v>
      </c>
      <c r="AE1381" s="5" t="str" cm="1">
        <f t="array" ref="AE1381">_xlfn.IFS('Formated Data'!$Q1381="Central","Chris",'Formated Data'!$Q1381="East","Erin",'Formated Data'!$Q1381="South","Sam",'Formated Data'!$Q1381="West","William")</f>
        <v>William</v>
      </c>
    </row>
    <row r="1382" spans="1:31" ht="15.75" customHeight="1" x14ac:dyDescent="0.45">
      <c r="A1382" s="5">
        <v>1416</v>
      </c>
      <c r="B1382" s="5">
        <f>IF(COUNTIF($A$2:A1382, A1382) = 1, 1, 0)</f>
        <v>1</v>
      </c>
      <c r="C1382" s="5" t="s">
        <v>194</v>
      </c>
      <c r="D1382" s="5" t="s">
        <v>123</v>
      </c>
      <c r="E1382" s="6">
        <v>0.02</v>
      </c>
      <c r="F1382" s="6" t="str">
        <f>IF(Table_1[[#This Row],[Discount]] &gt; 0, "After Discount", " No Discount")</f>
        <v>After Discount</v>
      </c>
      <c r="G1382" s="6">
        <v>417.4</v>
      </c>
      <c r="H1382" s="6">
        <v>75.23</v>
      </c>
      <c r="I1382" s="5" t="s">
        <v>119</v>
      </c>
      <c r="J1382" s="5" t="s">
        <v>51</v>
      </c>
      <c r="K1382" s="5" t="s">
        <v>29</v>
      </c>
      <c r="L1382" s="5" t="s">
        <v>165</v>
      </c>
      <c r="M1382" s="5" t="s">
        <v>117</v>
      </c>
      <c r="N1382" s="5" t="s">
        <v>1237</v>
      </c>
      <c r="O1382" s="6">
        <v>0.79</v>
      </c>
      <c r="P1382" s="5" t="s">
        <v>3</v>
      </c>
      <c r="Q1382" s="5" t="s">
        <v>70</v>
      </c>
      <c r="R1382" s="5" t="s">
        <v>172</v>
      </c>
      <c r="S1382" s="5" t="s">
        <v>192</v>
      </c>
      <c r="T1382" s="5">
        <v>46203</v>
      </c>
      <c r="U1382" s="8">
        <v>42130</v>
      </c>
      <c r="V1382" s="29" t="str">
        <f>TEXT(Table_1[[#This Row],[Order Date]], "DDD")</f>
        <v>Wed</v>
      </c>
      <c r="W1382" s="8">
        <v>42131</v>
      </c>
      <c r="X1382" s="7">
        <f>Table_1[[#This Row],[Ship Date]]-Table_1[[#This Row],[Order Date]]</f>
        <v>1</v>
      </c>
      <c r="Y1382" s="15">
        <v>-634.86540000000002</v>
      </c>
      <c r="Z1382" s="5">
        <v>1</v>
      </c>
      <c r="AA1382" s="15">
        <v>471.21</v>
      </c>
      <c r="AB1382" s="5">
        <v>90538</v>
      </c>
      <c r="AC1382" s="5">
        <f>IF(COUNTIF($AB$2:AB1382, AB1382) = 1, 1, 0)</f>
        <v>1</v>
      </c>
      <c r="AD1382" s="15">
        <f>'Formated Data'!$G1382-'Formated Data'!$E1382</f>
        <v>417.38</v>
      </c>
      <c r="AE1382" s="5" t="str" cm="1">
        <f t="array" ref="AE1382">_xlfn.IFS('Formated Data'!$Q1382="Central","Chris",'Formated Data'!$Q1382="East","Erin",'Formated Data'!$Q1382="South","Sam",'Formated Data'!$Q1382="West","William")</f>
        <v>Chris</v>
      </c>
    </row>
    <row r="1383" spans="1:31" ht="15.75" customHeight="1" x14ac:dyDescent="0.45">
      <c r="A1383" s="5">
        <v>2420</v>
      </c>
      <c r="B1383" s="5">
        <f>IF(COUNTIF($A$2:A1383, A1383) = 1, 1, 0)</f>
        <v>1</v>
      </c>
      <c r="C1383" s="5" t="s">
        <v>1236</v>
      </c>
      <c r="D1383" s="5" t="s">
        <v>56</v>
      </c>
      <c r="E1383" s="6">
        <v>0.04</v>
      </c>
      <c r="F1383" s="6" t="str">
        <f>IF(Table_1[[#This Row],[Discount]] &gt; 0, "After Discount", " No Discount")</f>
        <v>After Discount</v>
      </c>
      <c r="G1383" s="6">
        <v>9.11</v>
      </c>
      <c r="H1383" s="6">
        <v>2.15</v>
      </c>
      <c r="I1383" s="5" t="s">
        <v>9</v>
      </c>
      <c r="J1383" s="5" t="s">
        <v>8</v>
      </c>
      <c r="K1383" s="5" t="s">
        <v>24</v>
      </c>
      <c r="L1383" s="5" t="s">
        <v>38</v>
      </c>
      <c r="M1383" s="5" t="s">
        <v>37</v>
      </c>
      <c r="N1383" s="5" t="s">
        <v>1235</v>
      </c>
      <c r="O1383" s="6">
        <v>0.4</v>
      </c>
      <c r="P1383" s="5" t="s">
        <v>3</v>
      </c>
      <c r="Q1383" s="5" t="s">
        <v>21</v>
      </c>
      <c r="R1383" s="5" t="s">
        <v>20</v>
      </c>
      <c r="S1383" s="5" t="s">
        <v>219</v>
      </c>
      <c r="T1383" s="5">
        <v>23223</v>
      </c>
      <c r="U1383" s="8">
        <v>42130</v>
      </c>
      <c r="V1383" s="29" t="str">
        <f>TEXT(Table_1[[#This Row],[Order Date]], "DDD")</f>
        <v>Wed</v>
      </c>
      <c r="W1383" s="8">
        <v>42130</v>
      </c>
      <c r="X1383" s="7">
        <f>Table_1[[#This Row],[Ship Date]]-Table_1[[#This Row],[Order Date]]</f>
        <v>0</v>
      </c>
      <c r="Y1383" s="15">
        <v>-23.071999999999999</v>
      </c>
      <c r="Z1383" s="5">
        <v>11</v>
      </c>
      <c r="AA1383" s="15">
        <v>100.87</v>
      </c>
      <c r="AB1383" s="5">
        <v>86752</v>
      </c>
      <c r="AC1383" s="5">
        <f>IF(COUNTIF($AB$2:AB1383, AB1383) = 1, 1, 0)</f>
        <v>1</v>
      </c>
      <c r="AD1383" s="15">
        <f>'Formated Data'!$G1383-'Formated Data'!$E1383</f>
        <v>9.07</v>
      </c>
      <c r="AE1383" s="5" t="str" cm="1">
        <f t="array" ref="AE1383">_xlfn.IFS('Formated Data'!$Q1383="Central","Chris",'Formated Data'!$Q1383="East","Erin",'Formated Data'!$Q1383="South","Sam",'Formated Data'!$Q1383="West","William")</f>
        <v>Sam</v>
      </c>
    </row>
    <row r="1384" spans="1:31" ht="15.75" customHeight="1" x14ac:dyDescent="0.45">
      <c r="A1384" s="5">
        <v>1986</v>
      </c>
      <c r="B1384" s="5">
        <f>IF(COUNTIF($A$2:A1384, A1384) = 1, 1, 0)</f>
        <v>1</v>
      </c>
      <c r="C1384" s="5" t="s">
        <v>1234</v>
      </c>
      <c r="D1384" s="5" t="s">
        <v>10</v>
      </c>
      <c r="E1384" s="6">
        <v>0.01</v>
      </c>
      <c r="F1384" s="6" t="str">
        <f>IF(Table_1[[#This Row],[Discount]] &gt; 0, "After Discount", " No Discount")</f>
        <v>After Discount</v>
      </c>
      <c r="G1384" s="6">
        <v>15.31</v>
      </c>
      <c r="H1384" s="6">
        <v>8.7799999999999994</v>
      </c>
      <c r="I1384" s="5" t="s">
        <v>9</v>
      </c>
      <c r="J1384" s="5" t="s">
        <v>16</v>
      </c>
      <c r="K1384" s="5" t="s">
        <v>24</v>
      </c>
      <c r="L1384" s="5" t="s">
        <v>23</v>
      </c>
      <c r="M1384" s="5" t="s">
        <v>5</v>
      </c>
      <c r="N1384" s="5" t="s">
        <v>737</v>
      </c>
      <c r="O1384" s="6">
        <v>0.56999999999999995</v>
      </c>
      <c r="P1384" s="5" t="s">
        <v>3</v>
      </c>
      <c r="Q1384" s="5" t="s">
        <v>70</v>
      </c>
      <c r="R1384" s="5" t="s">
        <v>69</v>
      </c>
      <c r="S1384" s="5" t="s">
        <v>1233</v>
      </c>
      <c r="T1384" s="5">
        <v>79701</v>
      </c>
      <c r="U1384" s="8">
        <v>42130</v>
      </c>
      <c r="V1384" s="29" t="str">
        <f>TEXT(Table_1[[#This Row],[Order Date]], "DDD")</f>
        <v>Wed</v>
      </c>
      <c r="W1384" s="8">
        <v>42131</v>
      </c>
      <c r="X1384" s="7">
        <f>Table_1[[#This Row],[Ship Date]]-Table_1[[#This Row],[Order Date]]</f>
        <v>1</v>
      </c>
      <c r="Y1384" s="15">
        <v>12.146000000000001</v>
      </c>
      <c r="Z1384" s="5">
        <v>23</v>
      </c>
      <c r="AA1384" s="15">
        <v>377</v>
      </c>
      <c r="AB1384" s="5">
        <v>90888</v>
      </c>
      <c r="AC1384" s="5">
        <f>IF(COUNTIF($AB$2:AB1384, AB1384) = 1, 1, 0)</f>
        <v>1</v>
      </c>
      <c r="AD1384" s="15">
        <f>'Formated Data'!$G1384-'Formated Data'!$E1384</f>
        <v>15.3</v>
      </c>
      <c r="AE1384" s="5" t="str" cm="1">
        <f t="array" ref="AE1384">_xlfn.IFS('Formated Data'!$Q1384="Central","Chris",'Formated Data'!$Q1384="East","Erin",'Formated Data'!$Q1384="South","Sam",'Formated Data'!$Q1384="West","William")</f>
        <v>Chris</v>
      </c>
    </row>
    <row r="1385" spans="1:31" ht="15.75" customHeight="1" x14ac:dyDescent="0.45">
      <c r="A1385" s="5">
        <v>1986</v>
      </c>
      <c r="B1385" s="5">
        <f>IF(COUNTIF($A$2:A1385, A1385) = 1, 1, 0)</f>
        <v>0</v>
      </c>
      <c r="C1385" s="5" t="s">
        <v>1234</v>
      </c>
      <c r="D1385" s="5" t="s">
        <v>10</v>
      </c>
      <c r="E1385" s="6">
        <v>0.05</v>
      </c>
      <c r="F1385" s="6" t="str">
        <f>IF(Table_1[[#This Row],[Discount]] &gt; 0, "After Discount", " No Discount")</f>
        <v>After Discount</v>
      </c>
      <c r="G1385" s="6">
        <v>7.99</v>
      </c>
      <c r="H1385" s="6">
        <v>5.03</v>
      </c>
      <c r="I1385" s="5" t="s">
        <v>17</v>
      </c>
      <c r="J1385" s="5" t="s">
        <v>16</v>
      </c>
      <c r="K1385" s="5" t="s">
        <v>7</v>
      </c>
      <c r="L1385" s="5" t="s">
        <v>6</v>
      </c>
      <c r="M1385" s="5" t="s">
        <v>97</v>
      </c>
      <c r="N1385" s="5" t="s">
        <v>558</v>
      </c>
      <c r="O1385" s="6">
        <v>0.6</v>
      </c>
      <c r="P1385" s="5" t="s">
        <v>3</v>
      </c>
      <c r="Q1385" s="5" t="s">
        <v>70</v>
      </c>
      <c r="R1385" s="5" t="s">
        <v>69</v>
      </c>
      <c r="S1385" s="5" t="s">
        <v>1233</v>
      </c>
      <c r="T1385" s="5">
        <v>79701</v>
      </c>
      <c r="U1385" s="8">
        <v>42130</v>
      </c>
      <c r="V1385" s="29" t="str">
        <f>TEXT(Table_1[[#This Row],[Order Date]], "DDD")</f>
        <v>Wed</v>
      </c>
      <c r="W1385" s="8">
        <v>42132</v>
      </c>
      <c r="X1385" s="7">
        <f>Table_1[[#This Row],[Ship Date]]-Table_1[[#This Row],[Order Date]]</f>
        <v>2</v>
      </c>
      <c r="Y1385" s="15">
        <v>5.6870000000000003</v>
      </c>
      <c r="Z1385" s="5">
        <v>4</v>
      </c>
      <c r="AA1385" s="15">
        <v>42.99</v>
      </c>
      <c r="AB1385" s="5">
        <v>90888</v>
      </c>
      <c r="AC1385" s="5">
        <f>IF(COUNTIF($AB$2:AB1385, AB1385) = 1, 1, 0)</f>
        <v>0</v>
      </c>
      <c r="AD1385" s="15">
        <f>'Formated Data'!$G1385-'Formated Data'!$E1385</f>
        <v>7.94</v>
      </c>
      <c r="AE1385" s="5" t="str" cm="1">
        <f t="array" ref="AE1385">_xlfn.IFS('Formated Data'!$Q1385="Central","Chris",'Formated Data'!$Q1385="East","Erin",'Formated Data'!$Q1385="South","Sam",'Formated Data'!$Q1385="West","William")</f>
        <v>Chris</v>
      </c>
    </row>
    <row r="1386" spans="1:31" ht="15.75" customHeight="1" x14ac:dyDescent="0.45">
      <c r="A1386" s="5">
        <v>1261</v>
      </c>
      <c r="B1386" s="5">
        <f>IF(COUNTIF($A$2:A1386, A1386) = 1, 1, 0)</f>
        <v>1</v>
      </c>
      <c r="C1386" s="5" t="s">
        <v>1232</v>
      </c>
      <c r="D1386" s="5" t="s">
        <v>123</v>
      </c>
      <c r="E1386" s="6">
        <v>0.02</v>
      </c>
      <c r="F1386" s="6" t="str">
        <f>IF(Table_1[[#This Row],[Discount]] &gt; 0, "After Discount", " No Discount")</f>
        <v>After Discount</v>
      </c>
      <c r="G1386" s="6">
        <v>73.98</v>
      </c>
      <c r="H1386" s="6">
        <v>14.52</v>
      </c>
      <c r="I1386" s="5" t="s">
        <v>9</v>
      </c>
      <c r="J1386" s="5" t="s">
        <v>16</v>
      </c>
      <c r="K1386" s="5" t="s">
        <v>7</v>
      </c>
      <c r="L1386" s="5" t="s">
        <v>15</v>
      </c>
      <c r="M1386" s="5" t="s">
        <v>5</v>
      </c>
      <c r="N1386" s="5" t="s">
        <v>1231</v>
      </c>
      <c r="O1386" s="6">
        <v>0.65</v>
      </c>
      <c r="P1386" s="5" t="s">
        <v>3</v>
      </c>
      <c r="Q1386" s="5" t="s">
        <v>48</v>
      </c>
      <c r="R1386" s="5" t="s">
        <v>296</v>
      </c>
      <c r="S1386" s="5" t="s">
        <v>1230</v>
      </c>
      <c r="T1386" s="5">
        <v>80020</v>
      </c>
      <c r="U1386" s="8">
        <v>42131</v>
      </c>
      <c r="V1386" s="29" t="str">
        <f>TEXT(Table_1[[#This Row],[Order Date]], "DDD")</f>
        <v>Thu</v>
      </c>
      <c r="W1386" s="8">
        <v>42134</v>
      </c>
      <c r="X1386" s="7">
        <f>Table_1[[#This Row],[Ship Date]]-Table_1[[#This Row],[Order Date]]</f>
        <v>3</v>
      </c>
      <c r="Y1386" s="15">
        <v>43.537999999999997</v>
      </c>
      <c r="Z1386" s="5">
        <v>5</v>
      </c>
      <c r="AA1386" s="15">
        <v>378.23</v>
      </c>
      <c r="AB1386" s="5">
        <v>89730</v>
      </c>
      <c r="AC1386" s="5">
        <f>IF(COUNTIF($AB$2:AB1386, AB1386) = 1, 1, 0)</f>
        <v>1</v>
      </c>
      <c r="AD1386" s="15">
        <f>'Formated Data'!$G1386-'Formated Data'!$E1386</f>
        <v>73.960000000000008</v>
      </c>
      <c r="AE1386" s="5" t="str" cm="1">
        <f t="array" ref="AE1386">_xlfn.IFS('Formated Data'!$Q1386="Central","Chris",'Formated Data'!$Q1386="East","Erin",'Formated Data'!$Q1386="South","Sam",'Formated Data'!$Q1386="West","William")</f>
        <v>William</v>
      </c>
    </row>
    <row r="1387" spans="1:31" ht="15.75" customHeight="1" x14ac:dyDescent="0.45">
      <c r="A1387" s="5">
        <v>1502</v>
      </c>
      <c r="B1387" s="5">
        <f>IF(COUNTIF($A$2:A1387, A1387) = 1, 1, 0)</f>
        <v>1</v>
      </c>
      <c r="C1387" s="5" t="s">
        <v>77</v>
      </c>
      <c r="D1387" s="5" t="s">
        <v>123</v>
      </c>
      <c r="E1387" s="6">
        <v>0.08</v>
      </c>
      <c r="F1387" s="6" t="str">
        <f>IF(Table_1[[#This Row],[Discount]] &gt; 0, "After Discount", " No Discount")</f>
        <v>After Discount</v>
      </c>
      <c r="G1387" s="6">
        <v>3.69</v>
      </c>
      <c r="H1387" s="6">
        <v>0.5</v>
      </c>
      <c r="I1387" s="5" t="s">
        <v>9</v>
      </c>
      <c r="J1387" s="5" t="s">
        <v>51</v>
      </c>
      <c r="K1387" s="5" t="s">
        <v>24</v>
      </c>
      <c r="L1387" s="5" t="s">
        <v>144</v>
      </c>
      <c r="M1387" s="5" t="s">
        <v>5</v>
      </c>
      <c r="N1387" s="5" t="s">
        <v>1229</v>
      </c>
      <c r="O1387" s="6">
        <v>0.38</v>
      </c>
      <c r="P1387" s="5" t="s">
        <v>3</v>
      </c>
      <c r="Q1387" s="5" t="s">
        <v>21</v>
      </c>
      <c r="R1387" s="5" t="s">
        <v>75</v>
      </c>
      <c r="S1387" s="5" t="s">
        <v>74</v>
      </c>
      <c r="T1387" s="5">
        <v>33065</v>
      </c>
      <c r="U1387" s="8">
        <v>42131</v>
      </c>
      <c r="V1387" s="29" t="str">
        <f>TEXT(Table_1[[#This Row],[Order Date]], "DDD")</f>
        <v>Thu</v>
      </c>
      <c r="W1387" s="8">
        <v>42134</v>
      </c>
      <c r="X1387" s="7">
        <f>Table_1[[#This Row],[Ship Date]]-Table_1[[#This Row],[Order Date]]</f>
        <v>3</v>
      </c>
      <c r="Y1387" s="15">
        <v>-3.6547000000000001</v>
      </c>
      <c r="Z1387" s="5">
        <v>38</v>
      </c>
      <c r="AA1387" s="15">
        <v>129.43</v>
      </c>
      <c r="AB1387" s="5">
        <v>89193</v>
      </c>
      <c r="AC1387" s="5">
        <f>IF(COUNTIF($AB$2:AB1387, AB1387) = 1, 1, 0)</f>
        <v>1</v>
      </c>
      <c r="AD1387" s="15">
        <f>'Formated Data'!$G1387-'Formated Data'!$E1387</f>
        <v>3.61</v>
      </c>
      <c r="AE1387" s="5" t="str" cm="1">
        <f t="array" ref="AE1387">_xlfn.IFS('Formated Data'!$Q1387="Central","Chris",'Formated Data'!$Q1387="East","Erin",'Formated Data'!$Q1387="South","Sam",'Formated Data'!$Q1387="West","William")</f>
        <v>Sam</v>
      </c>
    </row>
    <row r="1388" spans="1:31" ht="15.75" customHeight="1" x14ac:dyDescent="0.45">
      <c r="A1388" s="5">
        <v>1725</v>
      </c>
      <c r="B1388" s="5">
        <f>IF(COUNTIF($A$2:A1388, A1388) = 1, 1, 0)</f>
        <v>1</v>
      </c>
      <c r="C1388" s="5" t="s">
        <v>1228</v>
      </c>
      <c r="D1388" s="5" t="s">
        <v>56</v>
      </c>
      <c r="E1388" s="6">
        <v>0.05</v>
      </c>
      <c r="F1388" s="6" t="str">
        <f>IF(Table_1[[#This Row],[Discount]] &gt; 0, "After Discount", " No Discount")</f>
        <v>After Discount</v>
      </c>
      <c r="G1388" s="6">
        <v>35.99</v>
      </c>
      <c r="H1388" s="6">
        <v>1.1000000000000001</v>
      </c>
      <c r="I1388" s="5" t="s">
        <v>9</v>
      </c>
      <c r="J1388" s="5" t="s">
        <v>39</v>
      </c>
      <c r="K1388" s="5" t="s">
        <v>7</v>
      </c>
      <c r="L1388" s="5" t="s">
        <v>6</v>
      </c>
      <c r="M1388" s="5" t="s">
        <v>5</v>
      </c>
      <c r="N1388" s="5" t="s">
        <v>1227</v>
      </c>
      <c r="O1388" s="6">
        <v>0.55000000000000004</v>
      </c>
      <c r="P1388" s="5" t="s">
        <v>3</v>
      </c>
      <c r="Q1388" s="5" t="s">
        <v>2</v>
      </c>
      <c r="R1388" s="5" t="s">
        <v>13</v>
      </c>
      <c r="S1388" s="5" t="s">
        <v>386</v>
      </c>
      <c r="T1388" s="5">
        <v>43026</v>
      </c>
      <c r="U1388" s="8">
        <v>42131</v>
      </c>
      <c r="V1388" s="29" t="str">
        <f>TEXT(Table_1[[#This Row],[Order Date]], "DDD")</f>
        <v>Thu</v>
      </c>
      <c r="W1388" s="8">
        <v>42133</v>
      </c>
      <c r="X1388" s="7">
        <f>Table_1[[#This Row],[Ship Date]]-Table_1[[#This Row],[Order Date]]</f>
        <v>2</v>
      </c>
      <c r="Y1388" s="15">
        <v>149.166</v>
      </c>
      <c r="Z1388" s="5">
        <v>9</v>
      </c>
      <c r="AA1388" s="15">
        <v>261.56</v>
      </c>
      <c r="AB1388" s="5">
        <v>87193</v>
      </c>
      <c r="AC1388" s="5">
        <f>IF(COUNTIF($AB$2:AB1388, AB1388) = 1, 1, 0)</f>
        <v>1</v>
      </c>
      <c r="AD1388" s="15">
        <f>'Formated Data'!$G1388-'Formated Data'!$E1388</f>
        <v>35.940000000000005</v>
      </c>
      <c r="AE1388" s="5" t="str" cm="1">
        <f t="array" ref="AE1388">_xlfn.IFS('Formated Data'!$Q1388="Central","Chris",'Formated Data'!$Q1388="East","Erin",'Formated Data'!$Q1388="South","Sam",'Formated Data'!$Q1388="West","William")</f>
        <v>Erin</v>
      </c>
    </row>
    <row r="1389" spans="1:31" ht="15.75" customHeight="1" x14ac:dyDescent="0.45">
      <c r="A1389" s="5">
        <v>2962</v>
      </c>
      <c r="B1389" s="5">
        <f>IF(COUNTIF($A$2:A1389, A1389) = 1, 1, 0)</f>
        <v>1</v>
      </c>
      <c r="C1389" s="5" t="s">
        <v>1226</v>
      </c>
      <c r="D1389" s="5" t="s">
        <v>56</v>
      </c>
      <c r="E1389" s="6">
        <v>7.0000000000000007E-2</v>
      </c>
      <c r="F1389" s="6" t="str">
        <f>IF(Table_1[[#This Row],[Discount]] &gt; 0, "After Discount", " No Discount")</f>
        <v>After Discount</v>
      </c>
      <c r="G1389" s="6">
        <v>4.76</v>
      </c>
      <c r="H1389" s="6">
        <v>0.88</v>
      </c>
      <c r="I1389" s="5" t="s">
        <v>17</v>
      </c>
      <c r="J1389" s="5" t="s">
        <v>8</v>
      </c>
      <c r="K1389" s="5" t="s">
        <v>24</v>
      </c>
      <c r="L1389" s="5" t="s">
        <v>38</v>
      </c>
      <c r="M1389" s="5" t="s">
        <v>37</v>
      </c>
      <c r="N1389" s="5" t="s">
        <v>605</v>
      </c>
      <c r="O1389" s="6">
        <v>0.39</v>
      </c>
      <c r="P1389" s="5" t="s">
        <v>3</v>
      </c>
      <c r="Q1389" s="5" t="s">
        <v>48</v>
      </c>
      <c r="R1389" s="5" t="s">
        <v>296</v>
      </c>
      <c r="S1389" s="5" t="s">
        <v>330</v>
      </c>
      <c r="T1389" s="5">
        <v>80027</v>
      </c>
      <c r="U1389" s="8">
        <v>42131</v>
      </c>
      <c r="V1389" s="29" t="str">
        <f>TEXT(Table_1[[#This Row],[Order Date]], "DDD")</f>
        <v>Thu</v>
      </c>
      <c r="W1389" s="8">
        <v>42133</v>
      </c>
      <c r="X1389" s="7">
        <f>Table_1[[#This Row],[Ship Date]]-Table_1[[#This Row],[Order Date]]</f>
        <v>2</v>
      </c>
      <c r="Y1389" s="15">
        <v>33.347700000000003</v>
      </c>
      <c r="Z1389" s="5">
        <v>10</v>
      </c>
      <c r="AA1389" s="15">
        <v>48.33</v>
      </c>
      <c r="AB1389" s="5">
        <v>88611</v>
      </c>
      <c r="AC1389" s="5">
        <f>IF(COUNTIF($AB$2:AB1389, AB1389) = 1, 1, 0)</f>
        <v>1</v>
      </c>
      <c r="AD1389" s="15">
        <f>'Formated Data'!$G1389-'Formated Data'!$E1389</f>
        <v>4.6899999999999995</v>
      </c>
      <c r="AE1389" s="5" t="str" cm="1">
        <f t="array" ref="AE1389">_xlfn.IFS('Formated Data'!$Q1389="Central","Chris",'Formated Data'!$Q1389="East","Erin",'Formated Data'!$Q1389="South","Sam",'Formated Data'!$Q1389="West","William")</f>
        <v>William</v>
      </c>
    </row>
    <row r="1390" spans="1:31" ht="15.75" customHeight="1" x14ac:dyDescent="0.45">
      <c r="A1390" s="5">
        <v>3248</v>
      </c>
      <c r="B1390" s="5">
        <f>IF(COUNTIF($A$2:A1390, A1390) = 1, 1, 0)</f>
        <v>1</v>
      </c>
      <c r="C1390" s="5" t="s">
        <v>1225</v>
      </c>
      <c r="D1390" s="5" t="s">
        <v>56</v>
      </c>
      <c r="E1390" s="6">
        <v>7.0000000000000007E-2</v>
      </c>
      <c r="F1390" s="6" t="str">
        <f>IF(Table_1[[#This Row],[Discount]] &gt; 0, "After Discount", " No Discount")</f>
        <v>After Discount</v>
      </c>
      <c r="G1390" s="6">
        <v>2.78</v>
      </c>
      <c r="H1390" s="6">
        <v>1.49</v>
      </c>
      <c r="I1390" s="5" t="s">
        <v>9</v>
      </c>
      <c r="J1390" s="5" t="s">
        <v>51</v>
      </c>
      <c r="K1390" s="5" t="s">
        <v>24</v>
      </c>
      <c r="L1390" s="5" t="s">
        <v>106</v>
      </c>
      <c r="M1390" s="5" t="s">
        <v>5</v>
      </c>
      <c r="N1390" s="5" t="s">
        <v>1224</v>
      </c>
      <c r="O1390" s="6">
        <v>0.36</v>
      </c>
      <c r="P1390" s="5" t="s">
        <v>3</v>
      </c>
      <c r="Q1390" s="5" t="s">
        <v>21</v>
      </c>
      <c r="R1390" s="5" t="s">
        <v>185</v>
      </c>
      <c r="S1390" s="5" t="s">
        <v>1223</v>
      </c>
      <c r="T1390" s="5">
        <v>70458</v>
      </c>
      <c r="U1390" s="8">
        <v>42131</v>
      </c>
      <c r="V1390" s="29" t="str">
        <f>TEXT(Table_1[[#This Row],[Order Date]], "DDD")</f>
        <v>Thu</v>
      </c>
      <c r="W1390" s="8">
        <v>42132</v>
      </c>
      <c r="X1390" s="7">
        <f>Table_1[[#This Row],[Ship Date]]-Table_1[[#This Row],[Order Date]]</f>
        <v>1</v>
      </c>
      <c r="Y1390" s="15">
        <v>-340.53109999999998</v>
      </c>
      <c r="Z1390" s="5">
        <v>17</v>
      </c>
      <c r="AA1390" s="15">
        <v>47.12</v>
      </c>
      <c r="AB1390" s="5">
        <v>87297</v>
      </c>
      <c r="AC1390" s="5">
        <f>IF(COUNTIF($AB$2:AB1390, AB1390) = 1, 1, 0)</f>
        <v>1</v>
      </c>
      <c r="AD1390" s="15">
        <f>'Formated Data'!$G1390-'Formated Data'!$E1390</f>
        <v>2.71</v>
      </c>
      <c r="AE1390" s="5" t="str" cm="1">
        <f t="array" ref="AE1390">_xlfn.IFS('Formated Data'!$Q1390="Central","Chris",'Formated Data'!$Q1390="East","Erin",'Formated Data'!$Q1390="South","Sam",'Formated Data'!$Q1390="West","William")</f>
        <v>Sam</v>
      </c>
    </row>
    <row r="1391" spans="1:31" ht="15.75" customHeight="1" x14ac:dyDescent="0.45">
      <c r="A1391" s="5">
        <v>3338</v>
      </c>
      <c r="B1391" s="5">
        <f>IF(COUNTIF($A$2:A1391, A1391) = 1, 1, 0)</f>
        <v>1</v>
      </c>
      <c r="C1391" s="5" t="s">
        <v>1222</v>
      </c>
      <c r="D1391" s="5" t="s">
        <v>56</v>
      </c>
      <c r="E1391" s="6">
        <v>0.08</v>
      </c>
      <c r="F1391" s="6" t="str">
        <f>IF(Table_1[[#This Row],[Discount]] &gt; 0, "After Discount", " No Discount")</f>
        <v>After Discount</v>
      </c>
      <c r="G1391" s="6">
        <v>6.48</v>
      </c>
      <c r="H1391" s="6">
        <v>8.4</v>
      </c>
      <c r="I1391" s="5" t="s">
        <v>9</v>
      </c>
      <c r="J1391" s="5" t="s">
        <v>8</v>
      </c>
      <c r="K1391" s="5" t="s">
        <v>24</v>
      </c>
      <c r="L1391" s="5" t="s">
        <v>38</v>
      </c>
      <c r="M1391" s="5" t="s">
        <v>5</v>
      </c>
      <c r="N1391" s="5" t="s">
        <v>1221</v>
      </c>
      <c r="O1391" s="6">
        <v>0.37</v>
      </c>
      <c r="P1391" s="5" t="s">
        <v>3</v>
      </c>
      <c r="Q1391" s="5" t="s">
        <v>21</v>
      </c>
      <c r="R1391" s="5" t="s">
        <v>75</v>
      </c>
      <c r="S1391" s="5" t="s">
        <v>1220</v>
      </c>
      <c r="T1391" s="5">
        <v>33614</v>
      </c>
      <c r="U1391" s="8">
        <v>42131</v>
      </c>
      <c r="V1391" s="29" t="str">
        <f>TEXT(Table_1[[#This Row],[Order Date]], "DDD")</f>
        <v>Thu</v>
      </c>
      <c r="W1391" s="8">
        <v>42131</v>
      </c>
      <c r="X1391" s="7">
        <f>Table_1[[#This Row],[Ship Date]]-Table_1[[#This Row],[Order Date]]</f>
        <v>0</v>
      </c>
      <c r="Y1391" s="15">
        <v>58.811999999999998</v>
      </c>
      <c r="Z1391" s="5">
        <v>7</v>
      </c>
      <c r="AA1391" s="15">
        <v>45</v>
      </c>
      <c r="AB1391" s="5">
        <v>85979</v>
      </c>
      <c r="AC1391" s="5">
        <f>IF(COUNTIF($AB$2:AB1391, AB1391) = 1, 1, 0)</f>
        <v>1</v>
      </c>
      <c r="AD1391" s="15">
        <f>'Formated Data'!$G1391-'Formated Data'!$E1391</f>
        <v>6.4</v>
      </c>
      <c r="AE1391" s="5" t="str" cm="1">
        <f t="array" ref="AE1391">_xlfn.IFS('Formated Data'!$Q1391="Central","Chris",'Formated Data'!$Q1391="East","Erin",'Formated Data'!$Q1391="South","Sam",'Formated Data'!$Q1391="West","William")</f>
        <v>Sam</v>
      </c>
    </row>
    <row r="1392" spans="1:31" ht="15.75" customHeight="1" x14ac:dyDescent="0.45">
      <c r="A1392" s="5">
        <v>1997</v>
      </c>
      <c r="B1392" s="5">
        <f>IF(COUNTIF($A$2:A1392, A1392) = 1, 1, 0)</f>
        <v>0</v>
      </c>
      <c r="C1392" s="5" t="s">
        <v>715</v>
      </c>
      <c r="D1392" s="5" t="s">
        <v>72</v>
      </c>
      <c r="E1392" s="6">
        <v>0.01</v>
      </c>
      <c r="F1392" s="6" t="str">
        <f>IF(Table_1[[#This Row],[Discount]] &gt; 0, "After Discount", " No Discount")</f>
        <v>After Discount</v>
      </c>
      <c r="G1392" s="6">
        <v>16.48</v>
      </c>
      <c r="H1392" s="6">
        <v>1.99</v>
      </c>
      <c r="I1392" s="5" t="s">
        <v>9</v>
      </c>
      <c r="J1392" s="5" t="s">
        <v>8</v>
      </c>
      <c r="K1392" s="5" t="s">
        <v>7</v>
      </c>
      <c r="L1392" s="5" t="s">
        <v>15</v>
      </c>
      <c r="M1392" s="5" t="s">
        <v>50</v>
      </c>
      <c r="N1392" s="5" t="s">
        <v>1219</v>
      </c>
      <c r="O1392" s="6">
        <v>0.42</v>
      </c>
      <c r="P1392" s="5" t="s">
        <v>3</v>
      </c>
      <c r="Q1392" s="5" t="s">
        <v>21</v>
      </c>
      <c r="R1392" s="5" t="s">
        <v>713</v>
      </c>
      <c r="S1392" s="5" t="s">
        <v>712</v>
      </c>
      <c r="T1392" s="5">
        <v>29915</v>
      </c>
      <c r="U1392" s="8">
        <v>42131</v>
      </c>
      <c r="V1392" s="29" t="str">
        <f>TEXT(Table_1[[#This Row],[Order Date]], "DDD")</f>
        <v>Thu</v>
      </c>
      <c r="W1392" s="8">
        <v>42132</v>
      </c>
      <c r="X1392" s="7">
        <f>Table_1[[#This Row],[Ship Date]]-Table_1[[#This Row],[Order Date]]</f>
        <v>1</v>
      </c>
      <c r="Y1392" s="15">
        <v>739.67399999999998</v>
      </c>
      <c r="Z1392" s="5">
        <v>7</v>
      </c>
      <c r="AA1392" s="15">
        <v>122.93</v>
      </c>
      <c r="AB1392" s="5">
        <v>90334</v>
      </c>
      <c r="AC1392" s="5">
        <f>IF(COUNTIF($AB$2:AB1392, AB1392) = 1, 1, 0)</f>
        <v>1</v>
      </c>
      <c r="AD1392" s="15">
        <f>'Formated Data'!$G1392-'Formated Data'!$E1392</f>
        <v>16.47</v>
      </c>
      <c r="AE1392" s="5" t="str" cm="1">
        <f t="array" ref="AE1392">_xlfn.IFS('Formated Data'!$Q1392="Central","Chris",'Formated Data'!$Q1392="East","Erin",'Formated Data'!$Q1392="South","Sam",'Formated Data'!$Q1392="West","William")</f>
        <v>Sam</v>
      </c>
    </row>
    <row r="1393" spans="1:31" ht="15.75" customHeight="1" x14ac:dyDescent="0.45">
      <c r="A1393" s="5">
        <v>3077</v>
      </c>
      <c r="B1393" s="5">
        <f>IF(COUNTIF($A$2:A1393, A1393) = 1, 1, 0)</f>
        <v>1</v>
      </c>
      <c r="C1393" s="5" t="s">
        <v>1218</v>
      </c>
      <c r="D1393" s="5" t="s">
        <v>72</v>
      </c>
      <c r="E1393" s="6">
        <v>7.0000000000000007E-2</v>
      </c>
      <c r="F1393" s="6" t="str">
        <f>IF(Table_1[[#This Row],[Discount]] &gt; 0, "After Discount", " No Discount")</f>
        <v>After Discount</v>
      </c>
      <c r="G1393" s="6">
        <v>300.97000000000003</v>
      </c>
      <c r="H1393" s="6">
        <v>7.18</v>
      </c>
      <c r="I1393" s="5" t="s">
        <v>9</v>
      </c>
      <c r="J1393" s="5" t="s">
        <v>51</v>
      </c>
      <c r="K1393" s="5" t="s">
        <v>7</v>
      </c>
      <c r="L1393" s="5" t="s">
        <v>15</v>
      </c>
      <c r="M1393" s="5" t="s">
        <v>5</v>
      </c>
      <c r="N1393" s="5" t="s">
        <v>1211</v>
      </c>
      <c r="O1393" s="6">
        <v>0.48</v>
      </c>
      <c r="P1393" s="5" t="s">
        <v>3</v>
      </c>
      <c r="Q1393" s="5" t="s">
        <v>2</v>
      </c>
      <c r="R1393" s="5" t="s">
        <v>13</v>
      </c>
      <c r="S1393" s="5" t="s">
        <v>1217</v>
      </c>
      <c r="T1393" s="5">
        <v>44136</v>
      </c>
      <c r="U1393" s="8">
        <v>42131</v>
      </c>
      <c r="V1393" s="29" t="str">
        <f>TEXT(Table_1[[#This Row],[Order Date]], "DDD")</f>
        <v>Thu</v>
      </c>
      <c r="W1393" s="8">
        <v>42133</v>
      </c>
      <c r="X1393" s="7">
        <f>Table_1[[#This Row],[Ship Date]]-Table_1[[#This Row],[Order Date]]</f>
        <v>2</v>
      </c>
      <c r="Y1393" s="15">
        <v>-807.59</v>
      </c>
      <c r="Z1393" s="5">
        <v>2</v>
      </c>
      <c r="AA1393" s="15">
        <v>582.20000000000005</v>
      </c>
      <c r="AB1393" s="5">
        <v>88239</v>
      </c>
      <c r="AC1393" s="5">
        <f>IF(COUNTIF($AB$2:AB1393, AB1393) = 1, 1, 0)</f>
        <v>1</v>
      </c>
      <c r="AD1393" s="15">
        <f>'Formated Data'!$G1393-'Formated Data'!$E1393</f>
        <v>300.90000000000003</v>
      </c>
      <c r="AE1393" s="5" t="str" cm="1">
        <f t="array" ref="AE1393">_xlfn.IFS('Formated Data'!$Q1393="Central","Chris",'Formated Data'!$Q1393="East","Erin",'Formated Data'!$Q1393="South","Sam",'Formated Data'!$Q1393="West","William")</f>
        <v>Erin</v>
      </c>
    </row>
    <row r="1394" spans="1:31" ht="15.75" customHeight="1" x14ac:dyDescent="0.45">
      <c r="A1394" s="5">
        <v>3079</v>
      </c>
      <c r="B1394" s="5">
        <f>IF(COUNTIF($A$2:A1394, A1394) = 1, 1, 0)</f>
        <v>0</v>
      </c>
      <c r="C1394" s="5" t="s">
        <v>517</v>
      </c>
      <c r="D1394" s="5" t="s">
        <v>72</v>
      </c>
      <c r="E1394" s="6">
        <v>7.0000000000000007E-2</v>
      </c>
      <c r="F1394" s="6" t="str">
        <f>IF(Table_1[[#This Row],[Discount]] &gt; 0, "After Discount", " No Discount")</f>
        <v>After Discount</v>
      </c>
      <c r="G1394" s="6">
        <v>300.97000000000003</v>
      </c>
      <c r="H1394" s="6">
        <v>7.18</v>
      </c>
      <c r="I1394" s="5" t="s">
        <v>9</v>
      </c>
      <c r="J1394" s="5" t="s">
        <v>51</v>
      </c>
      <c r="K1394" s="5" t="s">
        <v>7</v>
      </c>
      <c r="L1394" s="5" t="s">
        <v>15</v>
      </c>
      <c r="M1394" s="5" t="s">
        <v>5</v>
      </c>
      <c r="N1394" s="5" t="s">
        <v>1211</v>
      </c>
      <c r="O1394" s="6">
        <v>0.48</v>
      </c>
      <c r="P1394" s="5" t="s">
        <v>3</v>
      </c>
      <c r="Q1394" s="5" t="s">
        <v>2</v>
      </c>
      <c r="R1394" s="5" t="s">
        <v>247</v>
      </c>
      <c r="S1394" s="5" t="s">
        <v>515</v>
      </c>
      <c r="T1394" s="5">
        <v>19112</v>
      </c>
      <c r="U1394" s="8">
        <v>42131</v>
      </c>
      <c r="V1394" s="29" t="str">
        <f>TEXT(Table_1[[#This Row],[Order Date]], "DDD")</f>
        <v>Thu</v>
      </c>
      <c r="W1394" s="8">
        <v>42133</v>
      </c>
      <c r="X1394" s="7">
        <f>Table_1[[#This Row],[Ship Date]]-Table_1[[#This Row],[Order Date]]</f>
        <v>2</v>
      </c>
      <c r="Y1394" s="15">
        <v>-807.59</v>
      </c>
      <c r="Z1394" s="5">
        <v>7</v>
      </c>
      <c r="AA1394" s="15">
        <v>2037.69</v>
      </c>
      <c r="AB1394" s="5">
        <v>41253</v>
      </c>
      <c r="AC1394" s="5">
        <f>IF(COUNTIF($AB$2:AB1394, AB1394) = 1, 1, 0)</f>
        <v>1</v>
      </c>
      <c r="AD1394" s="15">
        <f>'Formated Data'!$G1394-'Formated Data'!$E1394</f>
        <v>300.90000000000003</v>
      </c>
      <c r="AE1394" s="5" t="str" cm="1">
        <f t="array" ref="AE1394">_xlfn.IFS('Formated Data'!$Q1394="Central","Chris",'Formated Data'!$Q1394="East","Erin",'Formated Data'!$Q1394="South","Sam",'Formated Data'!$Q1394="West","William")</f>
        <v>Erin</v>
      </c>
    </row>
    <row r="1395" spans="1:31" ht="15.75" customHeight="1" x14ac:dyDescent="0.45">
      <c r="A1395" s="5">
        <v>2187</v>
      </c>
      <c r="B1395" s="5">
        <f>IF(COUNTIF($A$2:A1395, A1395) = 1, 1, 0)</f>
        <v>1</v>
      </c>
      <c r="C1395" s="5" t="s">
        <v>1216</v>
      </c>
      <c r="D1395" s="5" t="s">
        <v>56</v>
      </c>
      <c r="E1395" s="6">
        <v>0.09</v>
      </c>
      <c r="F1395" s="6" t="str">
        <f>IF(Table_1[[#This Row],[Discount]] &gt; 0, "After Discount", " No Discount")</f>
        <v>After Discount</v>
      </c>
      <c r="G1395" s="6">
        <v>16.98</v>
      </c>
      <c r="H1395" s="6">
        <v>12.39</v>
      </c>
      <c r="I1395" s="5" t="s">
        <v>9</v>
      </c>
      <c r="J1395" s="5" t="s">
        <v>39</v>
      </c>
      <c r="K1395" s="5" t="s">
        <v>24</v>
      </c>
      <c r="L1395" s="5" t="s">
        <v>181</v>
      </c>
      <c r="M1395" s="5" t="s">
        <v>5</v>
      </c>
      <c r="N1395" s="5" t="s">
        <v>1213</v>
      </c>
      <c r="O1395" s="6">
        <v>0.35</v>
      </c>
      <c r="P1395" s="5" t="s">
        <v>3</v>
      </c>
      <c r="Q1395" s="5" t="s">
        <v>70</v>
      </c>
      <c r="R1395" s="5" t="s">
        <v>168</v>
      </c>
      <c r="S1395" s="5" t="s">
        <v>1215</v>
      </c>
      <c r="T1395" s="5">
        <v>64055</v>
      </c>
      <c r="U1395" s="8">
        <v>42132</v>
      </c>
      <c r="V1395" s="29" t="str">
        <f>TEXT(Table_1[[#This Row],[Order Date]], "DDD")</f>
        <v>Fri</v>
      </c>
      <c r="W1395" s="8">
        <v>42134</v>
      </c>
      <c r="X1395" s="7">
        <f>Table_1[[#This Row],[Ship Date]]-Table_1[[#This Row],[Order Date]]</f>
        <v>2</v>
      </c>
      <c r="Y1395" s="15">
        <v>-48.57</v>
      </c>
      <c r="Z1395" s="5">
        <v>5</v>
      </c>
      <c r="AA1395" s="15">
        <v>86.8</v>
      </c>
      <c r="AB1395" s="5">
        <v>89440</v>
      </c>
      <c r="AC1395" s="5">
        <f>IF(COUNTIF($AB$2:AB1395, AB1395) = 1, 1, 0)</f>
        <v>1</v>
      </c>
      <c r="AD1395" s="15">
        <f>'Formated Data'!$G1395-'Formated Data'!$E1395</f>
        <v>16.89</v>
      </c>
      <c r="AE1395" s="5" t="str" cm="1">
        <f t="array" ref="AE1395">_xlfn.IFS('Formated Data'!$Q1395="Central","Chris",'Formated Data'!$Q1395="East","Erin",'Formated Data'!$Q1395="South","Sam",'Formated Data'!$Q1395="West","William")</f>
        <v>Chris</v>
      </c>
    </row>
    <row r="1396" spans="1:31" ht="15.75" customHeight="1" x14ac:dyDescent="0.45">
      <c r="A1396" s="5">
        <v>2189</v>
      </c>
      <c r="B1396" s="5">
        <f>IF(COUNTIF($A$2:A1396, A1396) = 1, 1, 0)</f>
        <v>1</v>
      </c>
      <c r="C1396" s="5" t="s">
        <v>1214</v>
      </c>
      <c r="D1396" s="5" t="s">
        <v>56</v>
      </c>
      <c r="E1396" s="6">
        <v>0.09</v>
      </c>
      <c r="F1396" s="6" t="str">
        <f>IF(Table_1[[#This Row],[Discount]] &gt; 0, "After Discount", " No Discount")</f>
        <v>After Discount</v>
      </c>
      <c r="G1396" s="6">
        <v>16.98</v>
      </c>
      <c r="H1396" s="6">
        <v>12.39</v>
      </c>
      <c r="I1396" s="5" t="s">
        <v>9</v>
      </c>
      <c r="J1396" s="5" t="s">
        <v>39</v>
      </c>
      <c r="K1396" s="5" t="s">
        <v>24</v>
      </c>
      <c r="L1396" s="5" t="s">
        <v>181</v>
      </c>
      <c r="M1396" s="5" t="s">
        <v>5</v>
      </c>
      <c r="N1396" s="5" t="s">
        <v>1213</v>
      </c>
      <c r="O1396" s="6">
        <v>0.35</v>
      </c>
      <c r="P1396" s="5" t="s">
        <v>3</v>
      </c>
      <c r="Q1396" s="5" t="s">
        <v>2</v>
      </c>
      <c r="R1396" s="5" t="s">
        <v>1</v>
      </c>
      <c r="S1396" s="5" t="s">
        <v>302</v>
      </c>
      <c r="T1396" s="5">
        <v>10177</v>
      </c>
      <c r="U1396" s="8">
        <v>42132</v>
      </c>
      <c r="V1396" s="29" t="str">
        <f>TEXT(Table_1[[#This Row],[Order Date]], "DDD")</f>
        <v>Fri</v>
      </c>
      <c r="W1396" s="8">
        <v>42134</v>
      </c>
      <c r="X1396" s="7">
        <f>Table_1[[#This Row],[Ship Date]]-Table_1[[#This Row],[Order Date]]</f>
        <v>2</v>
      </c>
      <c r="Y1396" s="15">
        <v>-48.57</v>
      </c>
      <c r="Z1396" s="5">
        <v>22</v>
      </c>
      <c r="AA1396" s="15">
        <v>381.91</v>
      </c>
      <c r="AB1396" s="5">
        <v>7364</v>
      </c>
      <c r="AC1396" s="5">
        <f>IF(COUNTIF($AB$2:AB1396, AB1396) = 1, 1, 0)</f>
        <v>1</v>
      </c>
      <c r="AD1396" s="15">
        <f>'Formated Data'!$G1396-'Formated Data'!$E1396</f>
        <v>16.89</v>
      </c>
      <c r="AE1396" s="5" t="str" cm="1">
        <f t="array" ref="AE1396">_xlfn.IFS('Formated Data'!$Q1396="Central","Chris",'Formated Data'!$Q1396="East","Erin",'Formated Data'!$Q1396="South","Sam",'Formated Data'!$Q1396="West","William")</f>
        <v>Erin</v>
      </c>
    </row>
    <row r="1397" spans="1:31" ht="15.75" customHeight="1" x14ac:dyDescent="0.45">
      <c r="A1397" s="5">
        <v>2063</v>
      </c>
      <c r="B1397" s="5">
        <f>IF(COUNTIF($A$2:A1397, A1397) = 1, 1, 0)</f>
        <v>1</v>
      </c>
      <c r="C1397" s="5" t="s">
        <v>1212</v>
      </c>
      <c r="D1397" s="5" t="s">
        <v>30</v>
      </c>
      <c r="E1397" s="6">
        <v>0.06</v>
      </c>
      <c r="F1397" s="6" t="str">
        <f>IF(Table_1[[#This Row],[Discount]] &gt; 0, "After Discount", " No Discount")</f>
        <v>After Discount</v>
      </c>
      <c r="G1397" s="6">
        <v>300.97000000000003</v>
      </c>
      <c r="H1397" s="6">
        <v>7.18</v>
      </c>
      <c r="I1397" s="5" t="s">
        <v>9</v>
      </c>
      <c r="J1397" s="5" t="s">
        <v>39</v>
      </c>
      <c r="K1397" s="5" t="s">
        <v>7</v>
      </c>
      <c r="L1397" s="5" t="s">
        <v>15</v>
      </c>
      <c r="M1397" s="5" t="s">
        <v>5</v>
      </c>
      <c r="N1397" s="5" t="s">
        <v>1211</v>
      </c>
      <c r="O1397" s="6">
        <v>0.48</v>
      </c>
      <c r="P1397" s="5" t="s">
        <v>3</v>
      </c>
      <c r="Q1397" s="5" t="s">
        <v>21</v>
      </c>
      <c r="R1397" s="5" t="s">
        <v>20</v>
      </c>
      <c r="S1397" s="5" t="s">
        <v>1210</v>
      </c>
      <c r="T1397" s="5">
        <v>23602</v>
      </c>
      <c r="U1397" s="8">
        <v>42132</v>
      </c>
      <c r="V1397" s="29" t="str">
        <f>TEXT(Table_1[[#This Row],[Order Date]], "DDD")</f>
        <v>Fri</v>
      </c>
      <c r="W1397" s="8">
        <v>42132</v>
      </c>
      <c r="X1397" s="7">
        <f>Table_1[[#This Row],[Ship Date]]-Table_1[[#This Row],[Order Date]]</f>
        <v>0</v>
      </c>
      <c r="Y1397" s="15">
        <v>-729.98800000000006</v>
      </c>
      <c r="Z1397" s="5">
        <v>1</v>
      </c>
      <c r="AA1397" s="15">
        <v>291.39999999999998</v>
      </c>
      <c r="AB1397" s="5">
        <v>87147</v>
      </c>
      <c r="AC1397" s="5">
        <f>IF(COUNTIF($AB$2:AB1397, AB1397) = 1, 1, 0)</f>
        <v>1</v>
      </c>
      <c r="AD1397" s="15">
        <f>'Formated Data'!$G1397-'Formated Data'!$E1397</f>
        <v>300.91000000000003</v>
      </c>
      <c r="AE1397" s="5" t="str" cm="1">
        <f t="array" ref="AE1397">_xlfn.IFS('Formated Data'!$Q1397="Central","Chris",'Formated Data'!$Q1397="East","Erin",'Formated Data'!$Q1397="South","Sam",'Formated Data'!$Q1397="West","William")</f>
        <v>Sam</v>
      </c>
    </row>
    <row r="1398" spans="1:31" ht="15.75" customHeight="1" x14ac:dyDescent="0.45">
      <c r="A1398" s="5">
        <v>2880</v>
      </c>
      <c r="B1398" s="5">
        <f>IF(COUNTIF($A$2:A1398, A1398) = 1, 1, 0)</f>
        <v>0</v>
      </c>
      <c r="C1398" s="5" t="s">
        <v>1209</v>
      </c>
      <c r="D1398" s="5" t="s">
        <v>30</v>
      </c>
      <c r="E1398" s="6">
        <v>0.09</v>
      </c>
      <c r="F1398" s="6" t="str">
        <f>IF(Table_1[[#This Row],[Discount]] &gt; 0, "After Discount", " No Discount")</f>
        <v>After Discount</v>
      </c>
      <c r="G1398" s="6">
        <v>243.98</v>
      </c>
      <c r="H1398" s="6">
        <v>43.32</v>
      </c>
      <c r="I1398" s="5" t="s">
        <v>119</v>
      </c>
      <c r="J1398" s="5" t="s">
        <v>51</v>
      </c>
      <c r="K1398" s="5" t="s">
        <v>29</v>
      </c>
      <c r="L1398" s="5" t="s">
        <v>153</v>
      </c>
      <c r="M1398" s="5" t="s">
        <v>152</v>
      </c>
      <c r="N1398" s="5" t="s">
        <v>1208</v>
      </c>
      <c r="O1398" s="6">
        <v>0.55000000000000004</v>
      </c>
      <c r="P1398" s="5" t="s">
        <v>3</v>
      </c>
      <c r="Q1398" s="5" t="s">
        <v>21</v>
      </c>
      <c r="R1398" s="5" t="s">
        <v>75</v>
      </c>
      <c r="S1398" s="5" t="s">
        <v>1207</v>
      </c>
      <c r="T1398" s="5">
        <v>33160</v>
      </c>
      <c r="U1398" s="8">
        <v>42132</v>
      </c>
      <c r="V1398" s="29" t="str">
        <f>TEXT(Table_1[[#This Row],[Order Date]], "DDD")</f>
        <v>Fri</v>
      </c>
      <c r="W1398" s="8">
        <v>42137</v>
      </c>
      <c r="X1398" s="7">
        <f>Table_1[[#This Row],[Ship Date]]-Table_1[[#This Row],[Order Date]]</f>
        <v>5</v>
      </c>
      <c r="Y1398" s="15">
        <v>1059.288</v>
      </c>
      <c r="Z1398" s="5">
        <v>25</v>
      </c>
      <c r="AA1398" s="15">
        <v>5587.89</v>
      </c>
      <c r="AB1398" s="5">
        <v>88627</v>
      </c>
      <c r="AC1398" s="5">
        <f>IF(COUNTIF($AB$2:AB1398, AB1398) = 1, 1, 0)</f>
        <v>1</v>
      </c>
      <c r="AD1398" s="15">
        <f>'Formated Data'!$G1398-'Formated Data'!$E1398</f>
        <v>243.89</v>
      </c>
      <c r="AE1398" s="5" t="str" cm="1">
        <f t="array" ref="AE1398">_xlfn.IFS('Formated Data'!$Q1398="Central","Chris",'Formated Data'!$Q1398="East","Erin",'Formated Data'!$Q1398="South","Sam",'Formated Data'!$Q1398="West","William")</f>
        <v>Sam</v>
      </c>
    </row>
    <row r="1399" spans="1:31" ht="15.75" customHeight="1" x14ac:dyDescent="0.45">
      <c r="A1399" s="5">
        <v>2991</v>
      </c>
      <c r="B1399" s="5">
        <f>IF(COUNTIF($A$2:A1399, A1399) = 1, 1, 0)</f>
        <v>1</v>
      </c>
      <c r="C1399" s="5" t="s">
        <v>1206</v>
      </c>
      <c r="D1399" s="5" t="s">
        <v>30</v>
      </c>
      <c r="E1399" s="6">
        <v>0.05</v>
      </c>
      <c r="F1399" s="6" t="str">
        <f>IF(Table_1[[#This Row],[Discount]] &gt; 0, "After Discount", " No Discount")</f>
        <v>After Discount</v>
      </c>
      <c r="G1399" s="6">
        <v>70.97</v>
      </c>
      <c r="H1399" s="6">
        <v>3.5</v>
      </c>
      <c r="I1399" s="5" t="s">
        <v>9</v>
      </c>
      <c r="J1399" s="5" t="s">
        <v>16</v>
      </c>
      <c r="K1399" s="5" t="s">
        <v>24</v>
      </c>
      <c r="L1399" s="5" t="s">
        <v>45</v>
      </c>
      <c r="M1399" s="5" t="s">
        <v>5</v>
      </c>
      <c r="N1399" s="5" t="s">
        <v>600</v>
      </c>
      <c r="O1399" s="6">
        <v>0.59</v>
      </c>
      <c r="P1399" s="5" t="s">
        <v>3</v>
      </c>
      <c r="Q1399" s="5" t="s">
        <v>70</v>
      </c>
      <c r="R1399" s="5" t="s">
        <v>147</v>
      </c>
      <c r="S1399" s="5" t="s">
        <v>1205</v>
      </c>
      <c r="T1399" s="5">
        <v>53402</v>
      </c>
      <c r="U1399" s="8">
        <v>42132</v>
      </c>
      <c r="V1399" s="29" t="str">
        <f>TEXT(Table_1[[#This Row],[Order Date]], "DDD")</f>
        <v>Fri</v>
      </c>
      <c r="W1399" s="8">
        <v>42137</v>
      </c>
      <c r="X1399" s="7">
        <f>Table_1[[#This Row],[Ship Date]]-Table_1[[#This Row],[Order Date]]</f>
        <v>5</v>
      </c>
      <c r="Y1399" s="15">
        <v>18.218</v>
      </c>
      <c r="Z1399" s="5">
        <v>2</v>
      </c>
      <c r="AA1399" s="15">
        <v>141.59</v>
      </c>
      <c r="AB1399" s="5">
        <v>91466</v>
      </c>
      <c r="AC1399" s="5">
        <f>IF(COUNTIF($AB$2:AB1399, AB1399) = 1, 1, 0)</f>
        <v>1</v>
      </c>
      <c r="AD1399" s="15">
        <f>'Formated Data'!$G1399-'Formated Data'!$E1399</f>
        <v>70.92</v>
      </c>
      <c r="AE1399" s="5" t="str" cm="1">
        <f t="array" ref="AE1399">_xlfn.IFS('Formated Data'!$Q1399="Central","Chris",'Formated Data'!$Q1399="East","Erin",'Formated Data'!$Q1399="South","Sam",'Formated Data'!$Q1399="West","William")</f>
        <v>Chris</v>
      </c>
    </row>
    <row r="1400" spans="1:31" ht="15.75" customHeight="1" x14ac:dyDescent="0.45">
      <c r="A1400" s="5">
        <v>2992</v>
      </c>
      <c r="B1400" s="5">
        <f>IF(COUNTIF($A$2:A1400, A1400) = 1, 1, 0)</f>
        <v>1</v>
      </c>
      <c r="C1400" s="5" t="s">
        <v>1204</v>
      </c>
      <c r="D1400" s="5" t="s">
        <v>30</v>
      </c>
      <c r="E1400" s="6">
        <v>0</v>
      </c>
      <c r="F1400" s="6" t="str">
        <f>IF(Table_1[[#This Row],[Discount]] &gt; 0, "After Discount", " No Discount")</f>
        <v xml:space="preserve"> No Discount</v>
      </c>
      <c r="G1400" s="6">
        <v>5.28</v>
      </c>
      <c r="H1400" s="6">
        <v>6.26</v>
      </c>
      <c r="I1400" s="5" t="s">
        <v>9</v>
      </c>
      <c r="J1400" s="5" t="s">
        <v>16</v>
      </c>
      <c r="K1400" s="5" t="s">
        <v>24</v>
      </c>
      <c r="L1400" s="5" t="s">
        <v>38</v>
      </c>
      <c r="M1400" s="5" t="s">
        <v>5</v>
      </c>
      <c r="N1400" s="5" t="s">
        <v>536</v>
      </c>
      <c r="O1400" s="6">
        <v>0.4</v>
      </c>
      <c r="P1400" s="5" t="s">
        <v>3</v>
      </c>
      <c r="Q1400" s="5" t="s">
        <v>70</v>
      </c>
      <c r="R1400" s="5" t="s">
        <v>147</v>
      </c>
      <c r="S1400" s="5" t="s">
        <v>1203</v>
      </c>
      <c r="T1400" s="5">
        <v>53081</v>
      </c>
      <c r="U1400" s="8">
        <v>42132</v>
      </c>
      <c r="V1400" s="29" t="str">
        <f>TEXT(Table_1[[#This Row],[Order Date]], "DDD")</f>
        <v>Fri</v>
      </c>
      <c r="W1400" s="8">
        <v>42139</v>
      </c>
      <c r="X1400" s="7">
        <f>Table_1[[#This Row],[Ship Date]]-Table_1[[#This Row],[Order Date]]</f>
        <v>7</v>
      </c>
      <c r="Y1400" s="15">
        <v>25.058</v>
      </c>
      <c r="Z1400" s="5">
        <v>36</v>
      </c>
      <c r="AA1400" s="15">
        <v>203.05</v>
      </c>
      <c r="AB1400" s="5">
        <v>91466</v>
      </c>
      <c r="AC1400" s="5">
        <f>IF(COUNTIF($AB$2:AB1400, AB1400) = 1, 1, 0)</f>
        <v>0</v>
      </c>
      <c r="AD1400" s="15">
        <f>'Formated Data'!$G1400-'Formated Data'!$E1400</f>
        <v>5.28</v>
      </c>
      <c r="AE1400" s="5" t="str" cm="1">
        <f t="array" ref="AE1400">_xlfn.IFS('Formated Data'!$Q1400="Central","Chris",'Formated Data'!$Q1400="East","Erin",'Formated Data'!$Q1400="South","Sam",'Formated Data'!$Q1400="West","William")</f>
        <v>Chris</v>
      </c>
    </row>
    <row r="1401" spans="1:31" ht="15.75" customHeight="1" x14ac:dyDescent="0.45">
      <c r="A1401" s="5">
        <v>453</v>
      </c>
      <c r="B1401" s="5">
        <f>IF(COUNTIF($A$2:A1401, A1401) = 1, 1, 0)</f>
        <v>1</v>
      </c>
      <c r="C1401" s="5" t="s">
        <v>1202</v>
      </c>
      <c r="D1401" s="5" t="s">
        <v>10</v>
      </c>
      <c r="E1401" s="6">
        <v>0.03</v>
      </c>
      <c r="F1401" s="6" t="str">
        <f>IF(Table_1[[#This Row],[Discount]] &gt; 0, "After Discount", " No Discount")</f>
        <v>After Discount</v>
      </c>
      <c r="G1401" s="6">
        <v>29.34</v>
      </c>
      <c r="H1401" s="6">
        <v>7.87</v>
      </c>
      <c r="I1401" s="5" t="s">
        <v>9</v>
      </c>
      <c r="J1401" s="5" t="s">
        <v>39</v>
      </c>
      <c r="K1401" s="5" t="s">
        <v>29</v>
      </c>
      <c r="L1401" s="5" t="s">
        <v>28</v>
      </c>
      <c r="M1401" s="5" t="s">
        <v>5</v>
      </c>
      <c r="N1401" s="5" t="s">
        <v>1201</v>
      </c>
      <c r="O1401" s="6">
        <v>0.54</v>
      </c>
      <c r="P1401" s="5" t="s">
        <v>3</v>
      </c>
      <c r="Q1401" s="5" t="s">
        <v>48</v>
      </c>
      <c r="R1401" s="5" t="s">
        <v>54</v>
      </c>
      <c r="S1401" s="5" t="s">
        <v>1200</v>
      </c>
      <c r="T1401" s="5">
        <v>95032</v>
      </c>
      <c r="U1401" s="8">
        <v>42132</v>
      </c>
      <c r="V1401" s="29" t="str">
        <f>TEXT(Table_1[[#This Row],[Order Date]], "DDD")</f>
        <v>Fri</v>
      </c>
      <c r="W1401" s="8">
        <v>42134</v>
      </c>
      <c r="X1401" s="7">
        <f>Table_1[[#This Row],[Ship Date]]-Table_1[[#This Row],[Order Date]]</f>
        <v>2</v>
      </c>
      <c r="Y1401" s="15">
        <v>-41.32</v>
      </c>
      <c r="Z1401" s="5">
        <v>1</v>
      </c>
      <c r="AA1401" s="15">
        <v>32.4</v>
      </c>
      <c r="AB1401" s="5">
        <v>86011</v>
      </c>
      <c r="AC1401" s="5">
        <f>IF(COUNTIF($AB$2:AB1401, AB1401) = 1, 1, 0)</f>
        <v>1</v>
      </c>
      <c r="AD1401" s="15">
        <f>'Formated Data'!$G1401-'Formated Data'!$E1401</f>
        <v>29.31</v>
      </c>
      <c r="AE1401" s="5" t="str" cm="1">
        <f t="array" ref="AE1401">_xlfn.IFS('Formated Data'!$Q1401="Central","Chris",'Formated Data'!$Q1401="East","Erin",'Formated Data'!$Q1401="South","Sam",'Formated Data'!$Q1401="West","William")</f>
        <v>William</v>
      </c>
    </row>
    <row r="1402" spans="1:31" ht="15.75" customHeight="1" x14ac:dyDescent="0.45">
      <c r="A1402" s="5">
        <v>1028</v>
      </c>
      <c r="B1402" s="5">
        <f>IF(COUNTIF($A$2:A1402, A1402) = 1, 1, 0)</f>
        <v>0</v>
      </c>
      <c r="C1402" s="5" t="s">
        <v>1199</v>
      </c>
      <c r="D1402" s="5" t="s">
        <v>10</v>
      </c>
      <c r="E1402" s="6">
        <v>0.05</v>
      </c>
      <c r="F1402" s="6" t="str">
        <f>IF(Table_1[[#This Row],[Discount]] &gt; 0, "After Discount", " No Discount")</f>
        <v>After Discount</v>
      </c>
      <c r="G1402" s="6">
        <v>83.1</v>
      </c>
      <c r="H1402" s="6">
        <v>6.13</v>
      </c>
      <c r="I1402" s="5" t="s">
        <v>17</v>
      </c>
      <c r="J1402" s="5" t="s">
        <v>51</v>
      </c>
      <c r="K1402" s="5" t="s">
        <v>7</v>
      </c>
      <c r="L1402" s="5" t="s">
        <v>15</v>
      </c>
      <c r="M1402" s="5" t="s">
        <v>5</v>
      </c>
      <c r="N1402" s="5" t="s">
        <v>1198</v>
      </c>
      <c r="O1402" s="6">
        <v>0.45</v>
      </c>
      <c r="P1402" s="5" t="s">
        <v>3</v>
      </c>
      <c r="Q1402" s="5" t="s">
        <v>2</v>
      </c>
      <c r="R1402" s="5" t="s">
        <v>1</v>
      </c>
      <c r="S1402" s="5" t="s">
        <v>1197</v>
      </c>
      <c r="T1402" s="5">
        <v>11725</v>
      </c>
      <c r="U1402" s="8">
        <v>42132</v>
      </c>
      <c r="V1402" s="29" t="str">
        <f>TEXT(Table_1[[#This Row],[Order Date]], "DDD")</f>
        <v>Fri</v>
      </c>
      <c r="W1402" s="8">
        <v>42133</v>
      </c>
      <c r="X1402" s="7">
        <f>Table_1[[#This Row],[Ship Date]]-Table_1[[#This Row],[Order Date]]</f>
        <v>1</v>
      </c>
      <c r="Y1402" s="15">
        <v>1152.5277000000001</v>
      </c>
      <c r="Z1402" s="5">
        <v>20</v>
      </c>
      <c r="AA1402" s="15">
        <v>1670.33</v>
      </c>
      <c r="AB1402" s="5">
        <v>89007</v>
      </c>
      <c r="AC1402" s="5">
        <f>IF(COUNTIF($AB$2:AB1402, AB1402) = 1, 1, 0)</f>
        <v>1</v>
      </c>
      <c r="AD1402" s="15">
        <f>'Formated Data'!$G1402-'Formated Data'!$E1402</f>
        <v>83.05</v>
      </c>
      <c r="AE1402" s="5" t="str" cm="1">
        <f t="array" ref="AE1402">_xlfn.IFS('Formated Data'!$Q1402="Central","Chris",'Formated Data'!$Q1402="East","Erin",'Formated Data'!$Q1402="South","Sam",'Formated Data'!$Q1402="West","William")</f>
        <v>Erin</v>
      </c>
    </row>
    <row r="1403" spans="1:31" ht="15.75" customHeight="1" x14ac:dyDescent="0.45">
      <c r="A1403" s="5">
        <v>1080</v>
      </c>
      <c r="B1403" s="5">
        <f>IF(COUNTIF($A$2:A1403, A1403) = 1, 1, 0)</f>
        <v>1</v>
      </c>
      <c r="C1403" s="5" t="s">
        <v>1196</v>
      </c>
      <c r="D1403" s="5" t="s">
        <v>10</v>
      </c>
      <c r="E1403" s="6">
        <v>0.08</v>
      </c>
      <c r="F1403" s="6" t="str">
        <f>IF(Table_1[[#This Row],[Discount]] &gt; 0, "After Discount", " No Discount")</f>
        <v>After Discount</v>
      </c>
      <c r="G1403" s="6">
        <v>13.9</v>
      </c>
      <c r="H1403" s="6">
        <v>7.59</v>
      </c>
      <c r="I1403" s="5" t="s">
        <v>9</v>
      </c>
      <c r="J1403" s="5" t="s">
        <v>39</v>
      </c>
      <c r="K1403" s="5" t="s">
        <v>24</v>
      </c>
      <c r="L1403" s="5" t="s">
        <v>59</v>
      </c>
      <c r="M1403" s="5" t="s">
        <v>50</v>
      </c>
      <c r="N1403" s="5" t="s">
        <v>1134</v>
      </c>
      <c r="O1403" s="6">
        <v>0.56000000000000005</v>
      </c>
      <c r="P1403" s="5" t="s">
        <v>3</v>
      </c>
      <c r="Q1403" s="5" t="s">
        <v>70</v>
      </c>
      <c r="R1403" s="5" t="s">
        <v>260</v>
      </c>
      <c r="S1403" s="5" t="s">
        <v>1195</v>
      </c>
      <c r="T1403" s="5">
        <v>60174</v>
      </c>
      <c r="U1403" s="8">
        <v>42132</v>
      </c>
      <c r="V1403" s="29" t="str">
        <f>TEXT(Table_1[[#This Row],[Order Date]], "DDD")</f>
        <v>Fri</v>
      </c>
      <c r="W1403" s="8">
        <v>42133</v>
      </c>
      <c r="X1403" s="7">
        <f>Table_1[[#This Row],[Ship Date]]-Table_1[[#This Row],[Order Date]]</f>
        <v>1</v>
      </c>
      <c r="Y1403" s="15">
        <v>9.8620000000000001</v>
      </c>
      <c r="Z1403" s="5">
        <v>14</v>
      </c>
      <c r="AA1403" s="15">
        <v>196.41</v>
      </c>
      <c r="AB1403" s="5">
        <v>88461</v>
      </c>
      <c r="AC1403" s="5">
        <f>IF(COUNTIF($AB$2:AB1403, AB1403) = 1, 1, 0)</f>
        <v>1</v>
      </c>
      <c r="AD1403" s="15">
        <f>'Formated Data'!$G1403-'Formated Data'!$E1403</f>
        <v>13.82</v>
      </c>
      <c r="AE1403" s="5" t="str" cm="1">
        <f t="array" ref="AE1403">_xlfn.IFS('Formated Data'!$Q1403="Central","Chris",'Formated Data'!$Q1403="East","Erin",'Formated Data'!$Q1403="South","Sam",'Formated Data'!$Q1403="West","William")</f>
        <v>Chris</v>
      </c>
    </row>
    <row r="1404" spans="1:31" ht="15.75" customHeight="1" x14ac:dyDescent="0.45">
      <c r="A1404" s="5">
        <v>2882</v>
      </c>
      <c r="B1404" s="5">
        <f>IF(COUNTIF($A$2:A1404, A1404) = 1, 1, 0)</f>
        <v>0</v>
      </c>
      <c r="C1404" s="5" t="s">
        <v>34</v>
      </c>
      <c r="D1404" s="5" t="s">
        <v>123</v>
      </c>
      <c r="E1404" s="6">
        <v>0.05</v>
      </c>
      <c r="F1404" s="6" t="str">
        <f>IF(Table_1[[#This Row],[Discount]] &gt; 0, "After Discount", " No Discount")</f>
        <v>After Discount</v>
      </c>
      <c r="G1404" s="6">
        <v>6.48</v>
      </c>
      <c r="H1404" s="6">
        <v>8.73</v>
      </c>
      <c r="I1404" s="5" t="s">
        <v>9</v>
      </c>
      <c r="J1404" s="5" t="s">
        <v>8</v>
      </c>
      <c r="K1404" s="5" t="s">
        <v>24</v>
      </c>
      <c r="L1404" s="5" t="s">
        <v>38</v>
      </c>
      <c r="M1404" s="5" t="s">
        <v>5</v>
      </c>
      <c r="N1404" s="5" t="s">
        <v>1193</v>
      </c>
      <c r="O1404" s="6">
        <v>0.37</v>
      </c>
      <c r="P1404" s="5" t="s">
        <v>3</v>
      </c>
      <c r="Q1404" s="5" t="s">
        <v>21</v>
      </c>
      <c r="R1404" s="5" t="s">
        <v>33</v>
      </c>
      <c r="S1404" s="5" t="s">
        <v>32</v>
      </c>
      <c r="T1404" s="5">
        <v>28206</v>
      </c>
      <c r="U1404" s="8">
        <v>42133</v>
      </c>
      <c r="V1404" s="29" t="str">
        <f>TEXT(Table_1[[#This Row],[Order Date]], "DDD")</f>
        <v>Sat</v>
      </c>
      <c r="W1404" s="8">
        <v>42133</v>
      </c>
      <c r="X1404" s="7">
        <f>Table_1[[#This Row],[Ship Date]]-Table_1[[#This Row],[Order Date]]</f>
        <v>0</v>
      </c>
      <c r="Y1404" s="15">
        <v>-160.38470000000001</v>
      </c>
      <c r="Z1404" s="5">
        <v>35</v>
      </c>
      <c r="AA1404" s="15">
        <v>232.5</v>
      </c>
      <c r="AB1404" s="5">
        <v>4839</v>
      </c>
      <c r="AC1404" s="5">
        <f>IF(COUNTIF($AB$2:AB1404, AB1404) = 1, 1, 0)</f>
        <v>1</v>
      </c>
      <c r="AD1404" s="15">
        <f>'Formated Data'!$G1404-'Formated Data'!$E1404</f>
        <v>6.4300000000000006</v>
      </c>
      <c r="AE1404" s="5" t="str" cm="1">
        <f t="array" ref="AE1404">_xlfn.IFS('Formated Data'!$Q1404="Central","Chris",'Formated Data'!$Q1404="East","Erin",'Formated Data'!$Q1404="South","Sam",'Formated Data'!$Q1404="West","William")</f>
        <v>Sam</v>
      </c>
    </row>
    <row r="1405" spans="1:31" ht="15.75" customHeight="1" x14ac:dyDescent="0.45">
      <c r="A1405" s="5">
        <v>2883</v>
      </c>
      <c r="B1405" s="5">
        <f>IF(COUNTIF($A$2:A1405, A1405) = 1, 1, 0)</f>
        <v>1</v>
      </c>
      <c r="C1405" s="5" t="s">
        <v>1194</v>
      </c>
      <c r="D1405" s="5" t="s">
        <v>123</v>
      </c>
      <c r="E1405" s="6">
        <v>0.05</v>
      </c>
      <c r="F1405" s="6" t="str">
        <f>IF(Table_1[[#This Row],[Discount]] &gt; 0, "After Discount", " No Discount")</f>
        <v>After Discount</v>
      </c>
      <c r="G1405" s="6">
        <v>6.48</v>
      </c>
      <c r="H1405" s="6">
        <v>8.73</v>
      </c>
      <c r="I1405" s="5" t="s">
        <v>9</v>
      </c>
      <c r="J1405" s="5" t="s">
        <v>8</v>
      </c>
      <c r="K1405" s="5" t="s">
        <v>24</v>
      </c>
      <c r="L1405" s="5" t="s">
        <v>38</v>
      </c>
      <c r="M1405" s="5" t="s">
        <v>5</v>
      </c>
      <c r="N1405" s="5" t="s">
        <v>1193</v>
      </c>
      <c r="O1405" s="6">
        <v>0.37</v>
      </c>
      <c r="P1405" s="5" t="s">
        <v>3</v>
      </c>
      <c r="Q1405" s="5" t="s">
        <v>2</v>
      </c>
      <c r="R1405" s="5" t="s">
        <v>13</v>
      </c>
      <c r="S1405" s="5" t="s">
        <v>1192</v>
      </c>
      <c r="T1405" s="5">
        <v>44070</v>
      </c>
      <c r="U1405" s="8">
        <v>42133</v>
      </c>
      <c r="V1405" s="29" t="str">
        <f>TEXT(Table_1[[#This Row],[Order Date]], "DDD")</f>
        <v>Sat</v>
      </c>
      <c r="W1405" s="8">
        <v>42133</v>
      </c>
      <c r="X1405" s="7">
        <f>Table_1[[#This Row],[Ship Date]]-Table_1[[#This Row],[Order Date]]</f>
        <v>0</v>
      </c>
      <c r="Y1405" s="15">
        <v>-120.59</v>
      </c>
      <c r="Z1405" s="5">
        <v>9</v>
      </c>
      <c r="AA1405" s="15">
        <v>59.79</v>
      </c>
      <c r="AB1405" s="5">
        <v>87632</v>
      </c>
      <c r="AC1405" s="5">
        <f>IF(COUNTIF($AB$2:AB1405, AB1405) = 1, 1, 0)</f>
        <v>1</v>
      </c>
      <c r="AD1405" s="15">
        <f>'Formated Data'!$G1405-'Formated Data'!$E1405</f>
        <v>6.4300000000000006</v>
      </c>
      <c r="AE1405" s="5" t="str" cm="1">
        <f t="array" ref="AE1405">_xlfn.IFS('Formated Data'!$Q1405="Central","Chris",'Formated Data'!$Q1405="East","Erin",'Formated Data'!$Q1405="South","Sam",'Formated Data'!$Q1405="West","William")</f>
        <v>Erin</v>
      </c>
    </row>
    <row r="1406" spans="1:31" ht="15.75" customHeight="1" x14ac:dyDescent="0.45">
      <c r="A1406" s="5">
        <v>62</v>
      </c>
      <c r="B1406" s="5">
        <f>IF(COUNTIF($A$2:A1406, A1406) = 1, 1, 0)</f>
        <v>1</v>
      </c>
      <c r="C1406" s="5" t="s">
        <v>509</v>
      </c>
      <c r="D1406" s="5" t="s">
        <v>56</v>
      </c>
      <c r="E1406" s="6">
        <v>0.02</v>
      </c>
      <c r="F1406" s="6" t="str">
        <f>IF(Table_1[[#This Row],[Discount]] &gt; 0, "After Discount", " No Discount")</f>
        <v>After Discount</v>
      </c>
      <c r="G1406" s="6">
        <v>5.98</v>
      </c>
      <c r="H1406" s="6">
        <v>5.15</v>
      </c>
      <c r="I1406" s="5" t="s">
        <v>9</v>
      </c>
      <c r="J1406" s="5" t="s">
        <v>39</v>
      </c>
      <c r="K1406" s="5" t="s">
        <v>24</v>
      </c>
      <c r="L1406" s="5" t="s">
        <v>38</v>
      </c>
      <c r="M1406" s="5" t="s">
        <v>5</v>
      </c>
      <c r="N1406" s="5" t="s">
        <v>362</v>
      </c>
      <c r="O1406" s="6">
        <v>0.36</v>
      </c>
      <c r="P1406" s="5" t="s">
        <v>3</v>
      </c>
      <c r="Q1406" s="5" t="s">
        <v>70</v>
      </c>
      <c r="R1406" s="5" t="s">
        <v>69</v>
      </c>
      <c r="S1406" s="5" t="s">
        <v>507</v>
      </c>
      <c r="T1406" s="5">
        <v>78664</v>
      </c>
      <c r="U1406" s="8">
        <v>42133</v>
      </c>
      <c r="V1406" s="29" t="str">
        <f>TEXT(Table_1[[#This Row],[Order Date]], "DDD")</f>
        <v>Sat</v>
      </c>
      <c r="W1406" s="8">
        <v>42135</v>
      </c>
      <c r="X1406" s="7">
        <f>Table_1[[#This Row],[Ship Date]]-Table_1[[#This Row],[Order Date]]</f>
        <v>2</v>
      </c>
      <c r="Y1406" s="15">
        <v>2.14</v>
      </c>
      <c r="Z1406" s="5">
        <v>3</v>
      </c>
      <c r="AA1406" s="15">
        <v>22.85</v>
      </c>
      <c r="AB1406" s="5">
        <v>87407</v>
      </c>
      <c r="AC1406" s="5">
        <f>IF(COUNTIF($AB$2:AB1406, AB1406) = 1, 1, 0)</f>
        <v>1</v>
      </c>
      <c r="AD1406" s="15">
        <f>'Formated Data'!$G1406-'Formated Data'!$E1406</f>
        <v>5.9600000000000009</v>
      </c>
      <c r="AE1406" s="5" t="str" cm="1">
        <f t="array" ref="AE1406">_xlfn.IFS('Formated Data'!$Q1406="Central","Chris",'Formated Data'!$Q1406="East","Erin",'Formated Data'!$Q1406="South","Sam",'Formated Data'!$Q1406="West","William")</f>
        <v>Chris</v>
      </c>
    </row>
    <row r="1407" spans="1:31" ht="15.75" customHeight="1" x14ac:dyDescent="0.45">
      <c r="A1407" s="5">
        <v>1650</v>
      </c>
      <c r="B1407" s="5">
        <f>IF(COUNTIF($A$2:A1407, A1407) = 1, 1, 0)</f>
        <v>1</v>
      </c>
      <c r="C1407" s="5" t="s">
        <v>1190</v>
      </c>
      <c r="D1407" s="5" t="s">
        <v>56</v>
      </c>
      <c r="E1407" s="6">
        <v>0.05</v>
      </c>
      <c r="F1407" s="6" t="str">
        <f>IF(Table_1[[#This Row],[Discount]] &gt; 0, "After Discount", " No Discount")</f>
        <v>After Discount</v>
      </c>
      <c r="G1407" s="6">
        <v>6.48</v>
      </c>
      <c r="H1407" s="6">
        <v>2.74</v>
      </c>
      <c r="I1407" s="5" t="s">
        <v>9</v>
      </c>
      <c r="J1407" s="5" t="s">
        <v>39</v>
      </c>
      <c r="K1407" s="5" t="s">
        <v>7</v>
      </c>
      <c r="L1407" s="5" t="s">
        <v>15</v>
      </c>
      <c r="M1407" s="5" t="s">
        <v>50</v>
      </c>
      <c r="N1407" s="5" t="s">
        <v>1175</v>
      </c>
      <c r="O1407" s="6">
        <v>0.71</v>
      </c>
      <c r="P1407" s="5" t="s">
        <v>3</v>
      </c>
      <c r="Q1407" s="5" t="s">
        <v>21</v>
      </c>
      <c r="R1407" s="5" t="s">
        <v>33</v>
      </c>
      <c r="S1407" s="5" t="s">
        <v>1188</v>
      </c>
      <c r="T1407" s="5">
        <v>27203</v>
      </c>
      <c r="U1407" s="8">
        <v>42133</v>
      </c>
      <c r="V1407" s="29" t="str">
        <f>TEXT(Table_1[[#This Row],[Order Date]], "DDD")</f>
        <v>Sat</v>
      </c>
      <c r="W1407" s="8">
        <v>42133</v>
      </c>
      <c r="X1407" s="7">
        <f>Table_1[[#This Row],[Ship Date]]-Table_1[[#This Row],[Order Date]]</f>
        <v>0</v>
      </c>
      <c r="Y1407" s="15">
        <v>15.096</v>
      </c>
      <c r="Z1407" s="5">
        <v>15</v>
      </c>
      <c r="AA1407" s="15">
        <v>94.27</v>
      </c>
      <c r="AB1407" s="5">
        <v>91042</v>
      </c>
      <c r="AC1407" s="5">
        <f>IF(COUNTIF($AB$2:AB1407, AB1407) = 1, 1, 0)</f>
        <v>1</v>
      </c>
      <c r="AD1407" s="15">
        <f>'Formated Data'!$G1407-'Formated Data'!$E1407</f>
        <v>6.4300000000000006</v>
      </c>
      <c r="AE1407" s="5" t="str" cm="1">
        <f t="array" ref="AE1407">_xlfn.IFS('Formated Data'!$Q1407="Central","Chris",'Formated Data'!$Q1407="East","Erin",'Formated Data'!$Q1407="South","Sam",'Formated Data'!$Q1407="West","William")</f>
        <v>Sam</v>
      </c>
    </row>
    <row r="1408" spans="1:31" ht="15.75" customHeight="1" x14ac:dyDescent="0.45">
      <c r="A1408" s="5">
        <v>1650</v>
      </c>
      <c r="B1408" s="5">
        <f>IF(COUNTIF($A$2:A1408, A1408) = 1, 1, 0)</f>
        <v>0</v>
      </c>
      <c r="C1408" s="5" t="s">
        <v>1190</v>
      </c>
      <c r="D1408" s="5" t="s">
        <v>56</v>
      </c>
      <c r="E1408" s="6">
        <v>0.09</v>
      </c>
      <c r="F1408" s="6" t="str">
        <f>IF(Table_1[[#This Row],[Discount]] &gt; 0, "After Discount", " No Discount")</f>
        <v>After Discount</v>
      </c>
      <c r="G1408" s="6">
        <v>12.53</v>
      </c>
      <c r="H1408" s="6">
        <v>0.5</v>
      </c>
      <c r="I1408" s="5" t="s">
        <v>9</v>
      </c>
      <c r="J1408" s="5" t="s">
        <v>39</v>
      </c>
      <c r="K1408" s="5" t="s">
        <v>24</v>
      </c>
      <c r="L1408" s="5" t="s">
        <v>144</v>
      </c>
      <c r="M1408" s="5" t="s">
        <v>5</v>
      </c>
      <c r="N1408" s="5" t="s">
        <v>1191</v>
      </c>
      <c r="O1408" s="6">
        <v>0.38</v>
      </c>
      <c r="P1408" s="5" t="s">
        <v>3</v>
      </c>
      <c r="Q1408" s="5" t="s">
        <v>21</v>
      </c>
      <c r="R1408" s="5" t="s">
        <v>33</v>
      </c>
      <c r="S1408" s="5" t="s">
        <v>1188</v>
      </c>
      <c r="T1408" s="5">
        <v>27203</v>
      </c>
      <c r="U1408" s="8">
        <v>42133</v>
      </c>
      <c r="V1408" s="29" t="str">
        <f>TEXT(Table_1[[#This Row],[Order Date]], "DDD")</f>
        <v>Sat</v>
      </c>
      <c r="W1408" s="8">
        <v>42134</v>
      </c>
      <c r="X1408" s="7">
        <f>Table_1[[#This Row],[Ship Date]]-Table_1[[#This Row],[Order Date]]</f>
        <v>1</v>
      </c>
      <c r="Y1408" s="15">
        <v>14.9124</v>
      </c>
      <c r="Z1408" s="5">
        <v>7</v>
      </c>
      <c r="AA1408" s="15">
        <v>82.21</v>
      </c>
      <c r="AB1408" s="5">
        <v>91042</v>
      </c>
      <c r="AC1408" s="5">
        <f>IF(COUNTIF($AB$2:AB1408, AB1408) = 1, 1, 0)</f>
        <v>0</v>
      </c>
      <c r="AD1408" s="15">
        <f>'Formated Data'!$G1408-'Formated Data'!$E1408</f>
        <v>12.44</v>
      </c>
      <c r="AE1408" s="5" t="str" cm="1">
        <f t="array" ref="AE1408">_xlfn.IFS('Formated Data'!$Q1408="Central","Chris",'Formated Data'!$Q1408="East","Erin",'Formated Data'!$Q1408="South","Sam",'Formated Data'!$Q1408="West","William")</f>
        <v>Sam</v>
      </c>
    </row>
    <row r="1409" spans="1:31" ht="15.75" customHeight="1" x14ac:dyDescent="0.45">
      <c r="A1409" s="5">
        <v>1650</v>
      </c>
      <c r="B1409" s="5">
        <f>IF(COUNTIF($A$2:A1409, A1409) = 1, 1, 0)</f>
        <v>0</v>
      </c>
      <c r="C1409" s="5" t="s">
        <v>1190</v>
      </c>
      <c r="D1409" s="5" t="s">
        <v>56</v>
      </c>
      <c r="E1409" s="6">
        <v>0.08</v>
      </c>
      <c r="F1409" s="6" t="str">
        <f>IF(Table_1[[#This Row],[Discount]] &gt; 0, "After Discount", " No Discount")</f>
        <v>After Discount</v>
      </c>
      <c r="G1409" s="6">
        <v>65.989999999999995</v>
      </c>
      <c r="H1409" s="6">
        <v>8.99</v>
      </c>
      <c r="I1409" s="5" t="s">
        <v>17</v>
      </c>
      <c r="J1409" s="5" t="s">
        <v>39</v>
      </c>
      <c r="K1409" s="5" t="s">
        <v>7</v>
      </c>
      <c r="L1409" s="5" t="s">
        <v>6</v>
      </c>
      <c r="M1409" s="5" t="s">
        <v>5</v>
      </c>
      <c r="N1409" s="5" t="s">
        <v>1189</v>
      </c>
      <c r="O1409" s="6">
        <v>0.55000000000000004</v>
      </c>
      <c r="P1409" s="5" t="s">
        <v>3</v>
      </c>
      <c r="Q1409" s="5" t="s">
        <v>21</v>
      </c>
      <c r="R1409" s="5" t="s">
        <v>33</v>
      </c>
      <c r="S1409" s="5" t="s">
        <v>1188</v>
      </c>
      <c r="T1409" s="5">
        <v>27203</v>
      </c>
      <c r="U1409" s="8">
        <v>42133</v>
      </c>
      <c r="V1409" s="29" t="str">
        <f>TEXT(Table_1[[#This Row],[Order Date]], "DDD")</f>
        <v>Sat</v>
      </c>
      <c r="W1409" s="8">
        <v>42135</v>
      </c>
      <c r="X1409" s="7">
        <f>Table_1[[#This Row],[Ship Date]]-Table_1[[#This Row],[Order Date]]</f>
        <v>2</v>
      </c>
      <c r="Y1409" s="15">
        <v>-135.226</v>
      </c>
      <c r="Z1409" s="5">
        <v>8</v>
      </c>
      <c r="AA1409" s="15">
        <v>417.47</v>
      </c>
      <c r="AB1409" s="5">
        <v>91042</v>
      </c>
      <c r="AC1409" s="5">
        <f>IF(COUNTIF($AB$2:AB1409, AB1409) = 1, 1, 0)</f>
        <v>0</v>
      </c>
      <c r="AD1409" s="15">
        <f>'Formated Data'!$G1409-'Formated Data'!$E1409</f>
        <v>65.91</v>
      </c>
      <c r="AE1409" s="5" t="str" cm="1">
        <f t="array" ref="AE1409">_xlfn.IFS('Formated Data'!$Q1409="Central","Chris",'Formated Data'!$Q1409="East","Erin",'Formated Data'!$Q1409="South","Sam",'Formated Data'!$Q1409="West","William")</f>
        <v>Sam</v>
      </c>
    </row>
    <row r="1410" spans="1:31" ht="15.75" customHeight="1" x14ac:dyDescent="0.45">
      <c r="A1410" s="5">
        <v>43</v>
      </c>
      <c r="B1410" s="5">
        <f>IF(COUNTIF($A$2:A1410, A1410) = 1, 1, 0)</f>
        <v>1</v>
      </c>
      <c r="C1410" s="5" t="s">
        <v>1187</v>
      </c>
      <c r="D1410" s="5" t="s">
        <v>56</v>
      </c>
      <c r="E1410" s="6">
        <v>0</v>
      </c>
      <c r="F1410" s="6" t="str">
        <f>IF(Table_1[[#This Row],[Discount]] &gt; 0, "After Discount", " No Discount")</f>
        <v xml:space="preserve"> No Discount</v>
      </c>
      <c r="G1410" s="6">
        <v>99.99</v>
      </c>
      <c r="H1410" s="6">
        <v>19.989999999999998</v>
      </c>
      <c r="I1410" s="5" t="s">
        <v>9</v>
      </c>
      <c r="J1410" s="5" t="s">
        <v>8</v>
      </c>
      <c r="K1410" s="5" t="s">
        <v>7</v>
      </c>
      <c r="L1410" s="5" t="s">
        <v>118</v>
      </c>
      <c r="M1410" s="5" t="s">
        <v>5</v>
      </c>
      <c r="N1410" s="5" t="s">
        <v>1186</v>
      </c>
      <c r="O1410" s="6">
        <v>0.52</v>
      </c>
      <c r="P1410" s="5" t="s">
        <v>3</v>
      </c>
      <c r="Q1410" s="5" t="s">
        <v>48</v>
      </c>
      <c r="R1410" s="5" t="s">
        <v>103</v>
      </c>
      <c r="S1410" s="5" t="s">
        <v>230</v>
      </c>
      <c r="T1410" s="5">
        <v>98052</v>
      </c>
      <c r="U1410" s="8">
        <v>42134</v>
      </c>
      <c r="V1410" s="29" t="str">
        <f>TEXT(Table_1[[#This Row],[Order Date]], "DDD")</f>
        <v>Sun</v>
      </c>
      <c r="W1410" s="8">
        <v>42135</v>
      </c>
      <c r="X1410" s="7">
        <f>Table_1[[#This Row],[Ship Date]]-Table_1[[#This Row],[Order Date]]</f>
        <v>1</v>
      </c>
      <c r="Y1410" s="15">
        <v>25.913820000000001</v>
      </c>
      <c r="Z1410" s="5">
        <v>6</v>
      </c>
      <c r="AA1410" s="15">
        <v>647.07000000000005</v>
      </c>
      <c r="AB1410" s="5">
        <v>91454</v>
      </c>
      <c r="AC1410" s="5">
        <f>IF(COUNTIF($AB$2:AB1410, AB1410) = 1, 1, 0)</f>
        <v>1</v>
      </c>
      <c r="AD1410" s="15">
        <f>'Formated Data'!$G1410-'Formated Data'!$E1410</f>
        <v>99.99</v>
      </c>
      <c r="AE1410" s="5" t="str" cm="1">
        <f t="array" ref="AE1410">_xlfn.IFS('Formated Data'!$Q1410="Central","Chris",'Formated Data'!$Q1410="East","Erin",'Formated Data'!$Q1410="South","Sam",'Formated Data'!$Q1410="West","William")</f>
        <v>William</v>
      </c>
    </row>
    <row r="1411" spans="1:31" ht="15.75" customHeight="1" x14ac:dyDescent="0.45">
      <c r="A1411" s="5">
        <v>1778</v>
      </c>
      <c r="B1411" s="5">
        <f>IF(COUNTIF($A$2:A1411, A1411) = 1, 1, 0)</f>
        <v>1</v>
      </c>
      <c r="C1411" s="5" t="s">
        <v>1184</v>
      </c>
      <c r="D1411" s="5" t="s">
        <v>56</v>
      </c>
      <c r="E1411" s="6">
        <v>0.06</v>
      </c>
      <c r="F1411" s="6" t="str">
        <f>IF(Table_1[[#This Row],[Discount]] &gt; 0, "After Discount", " No Discount")</f>
        <v>After Discount</v>
      </c>
      <c r="G1411" s="6">
        <v>13.99</v>
      </c>
      <c r="H1411" s="6">
        <v>7.51</v>
      </c>
      <c r="I1411" s="5" t="s">
        <v>9</v>
      </c>
      <c r="J1411" s="5" t="s">
        <v>8</v>
      </c>
      <c r="K1411" s="5" t="s">
        <v>7</v>
      </c>
      <c r="L1411" s="5" t="s">
        <v>118</v>
      </c>
      <c r="M1411" s="5" t="s">
        <v>97</v>
      </c>
      <c r="N1411" s="5" t="s">
        <v>1185</v>
      </c>
      <c r="O1411" s="6">
        <v>0.39</v>
      </c>
      <c r="P1411" s="5" t="s">
        <v>3</v>
      </c>
      <c r="Q1411" s="5" t="s">
        <v>70</v>
      </c>
      <c r="R1411" s="5" t="s">
        <v>172</v>
      </c>
      <c r="S1411" s="5" t="s">
        <v>1182</v>
      </c>
      <c r="T1411" s="5">
        <v>47906</v>
      </c>
      <c r="U1411" s="8">
        <v>42134</v>
      </c>
      <c r="V1411" s="29" t="str">
        <f>TEXT(Table_1[[#This Row],[Order Date]], "DDD")</f>
        <v>Sun</v>
      </c>
      <c r="W1411" s="8">
        <v>42136</v>
      </c>
      <c r="X1411" s="7">
        <f>Table_1[[#This Row],[Ship Date]]-Table_1[[#This Row],[Order Date]]</f>
        <v>2</v>
      </c>
      <c r="Y1411" s="15">
        <v>6.4832400000000003</v>
      </c>
      <c r="Z1411" s="5">
        <v>21</v>
      </c>
      <c r="AA1411" s="15">
        <v>287.99</v>
      </c>
      <c r="AB1411" s="5">
        <v>89943</v>
      </c>
      <c r="AC1411" s="5">
        <f>IF(COUNTIF($AB$2:AB1411, AB1411) = 1, 1, 0)</f>
        <v>1</v>
      </c>
      <c r="AD1411" s="15">
        <f>'Formated Data'!$G1411-'Formated Data'!$E1411</f>
        <v>13.93</v>
      </c>
      <c r="AE1411" s="5" t="str" cm="1">
        <f t="array" ref="AE1411">_xlfn.IFS('Formated Data'!$Q1411="Central","Chris",'Formated Data'!$Q1411="East","Erin",'Formated Data'!$Q1411="South","Sam",'Formated Data'!$Q1411="West","William")</f>
        <v>Chris</v>
      </c>
    </row>
    <row r="1412" spans="1:31" ht="15.75" customHeight="1" x14ac:dyDescent="0.45">
      <c r="A1412" s="5">
        <v>1778</v>
      </c>
      <c r="B1412" s="5">
        <f>IF(COUNTIF($A$2:A1412, A1412) = 1, 1, 0)</f>
        <v>0</v>
      </c>
      <c r="C1412" s="5" t="s">
        <v>1184</v>
      </c>
      <c r="D1412" s="5" t="s">
        <v>56</v>
      </c>
      <c r="E1412" s="6">
        <v>0.06</v>
      </c>
      <c r="F1412" s="6" t="str">
        <f>IF(Table_1[[#This Row],[Discount]] &gt; 0, "After Discount", " No Discount")</f>
        <v>After Discount</v>
      </c>
      <c r="G1412" s="6">
        <v>15.04</v>
      </c>
      <c r="H1412" s="6">
        <v>1.97</v>
      </c>
      <c r="I1412" s="5" t="s">
        <v>9</v>
      </c>
      <c r="J1412" s="5" t="s">
        <v>8</v>
      </c>
      <c r="K1412" s="5" t="s">
        <v>24</v>
      </c>
      <c r="L1412" s="5" t="s">
        <v>38</v>
      </c>
      <c r="M1412" s="5" t="s">
        <v>37</v>
      </c>
      <c r="N1412" s="5" t="s">
        <v>1183</v>
      </c>
      <c r="O1412" s="6">
        <v>0.39</v>
      </c>
      <c r="P1412" s="5" t="s">
        <v>3</v>
      </c>
      <c r="Q1412" s="5" t="s">
        <v>70</v>
      </c>
      <c r="R1412" s="5" t="s">
        <v>172</v>
      </c>
      <c r="S1412" s="5" t="s">
        <v>1182</v>
      </c>
      <c r="T1412" s="5">
        <v>47906</v>
      </c>
      <c r="U1412" s="8">
        <v>42134</v>
      </c>
      <c r="V1412" s="29" t="str">
        <f>TEXT(Table_1[[#This Row],[Order Date]], "DDD")</f>
        <v>Sun</v>
      </c>
      <c r="W1412" s="8">
        <v>42134</v>
      </c>
      <c r="X1412" s="7">
        <f>Table_1[[#This Row],[Ship Date]]-Table_1[[#This Row],[Order Date]]</f>
        <v>0</v>
      </c>
      <c r="Y1412" s="15">
        <v>2.3319999999999999</v>
      </c>
      <c r="Z1412" s="5">
        <v>3</v>
      </c>
      <c r="AA1412" s="15">
        <v>46.86</v>
      </c>
      <c r="AB1412" s="5">
        <v>89943</v>
      </c>
      <c r="AC1412" s="5">
        <f>IF(COUNTIF($AB$2:AB1412, AB1412) = 1, 1, 0)</f>
        <v>0</v>
      </c>
      <c r="AD1412" s="15">
        <f>'Formated Data'!$G1412-'Formated Data'!$E1412</f>
        <v>14.979999999999999</v>
      </c>
      <c r="AE1412" s="5" t="str" cm="1">
        <f t="array" ref="AE1412">_xlfn.IFS('Formated Data'!$Q1412="Central","Chris",'Formated Data'!$Q1412="East","Erin",'Formated Data'!$Q1412="South","Sam",'Formated Data'!$Q1412="West","William")</f>
        <v>Chris</v>
      </c>
    </row>
    <row r="1413" spans="1:31" ht="15.75" customHeight="1" x14ac:dyDescent="0.45">
      <c r="A1413" s="5">
        <v>3283</v>
      </c>
      <c r="B1413" s="5">
        <f>IF(COUNTIF($A$2:A1413, A1413) = 1, 1, 0)</f>
        <v>0</v>
      </c>
      <c r="C1413" s="5" t="s">
        <v>1181</v>
      </c>
      <c r="D1413" s="5" t="s">
        <v>56</v>
      </c>
      <c r="E1413" s="6">
        <v>0.03</v>
      </c>
      <c r="F1413" s="6" t="str">
        <f>IF(Table_1[[#This Row],[Discount]] &gt; 0, "After Discount", " No Discount")</f>
        <v>After Discount</v>
      </c>
      <c r="G1413" s="6">
        <v>17.48</v>
      </c>
      <c r="H1413" s="6">
        <v>1.99</v>
      </c>
      <c r="I1413" s="5" t="s">
        <v>9</v>
      </c>
      <c r="J1413" s="5" t="s">
        <v>39</v>
      </c>
      <c r="K1413" s="5" t="s">
        <v>7</v>
      </c>
      <c r="L1413" s="5" t="s">
        <v>15</v>
      </c>
      <c r="M1413" s="5" t="s">
        <v>50</v>
      </c>
      <c r="N1413" s="5" t="s">
        <v>1180</v>
      </c>
      <c r="O1413" s="6">
        <v>0.45</v>
      </c>
      <c r="P1413" s="5" t="s">
        <v>3</v>
      </c>
      <c r="Q1413" s="5" t="s">
        <v>21</v>
      </c>
      <c r="R1413" s="5" t="s">
        <v>75</v>
      </c>
      <c r="S1413" s="5" t="s">
        <v>1179</v>
      </c>
      <c r="T1413" s="5">
        <v>33156</v>
      </c>
      <c r="U1413" s="8">
        <v>42134</v>
      </c>
      <c r="V1413" s="29" t="str">
        <f>TEXT(Table_1[[#This Row],[Order Date]], "DDD")</f>
        <v>Sun</v>
      </c>
      <c r="W1413" s="8">
        <v>42135</v>
      </c>
      <c r="X1413" s="7">
        <f>Table_1[[#This Row],[Ship Date]]-Table_1[[#This Row],[Order Date]]</f>
        <v>1</v>
      </c>
      <c r="Y1413" s="15">
        <v>710.80740000000003</v>
      </c>
      <c r="Z1413" s="5">
        <v>31</v>
      </c>
      <c r="AA1413" s="15">
        <v>537.79999999999995</v>
      </c>
      <c r="AB1413" s="5">
        <v>90753</v>
      </c>
      <c r="AC1413" s="5">
        <f>IF(COUNTIF($AB$2:AB1413, AB1413) = 1, 1, 0)</f>
        <v>1</v>
      </c>
      <c r="AD1413" s="15">
        <f>'Formated Data'!$G1413-'Formated Data'!$E1413</f>
        <v>17.45</v>
      </c>
      <c r="AE1413" s="5" t="str" cm="1">
        <f t="array" ref="AE1413">_xlfn.IFS('Formated Data'!$Q1413="Central","Chris",'Formated Data'!$Q1413="East","Erin",'Formated Data'!$Q1413="South","Sam",'Formated Data'!$Q1413="West","William")</f>
        <v>Sam</v>
      </c>
    </row>
    <row r="1414" spans="1:31" ht="15.75" customHeight="1" x14ac:dyDescent="0.45">
      <c r="A1414" s="5">
        <v>995</v>
      </c>
      <c r="B1414" s="5">
        <f>IF(COUNTIF($A$2:A1414, A1414) = 1, 1, 0)</f>
        <v>1</v>
      </c>
      <c r="C1414" s="5" t="s">
        <v>1178</v>
      </c>
      <c r="D1414" s="5" t="s">
        <v>30</v>
      </c>
      <c r="E1414" s="6">
        <v>0.09</v>
      </c>
      <c r="F1414" s="6" t="str">
        <f>IF(Table_1[[#This Row],[Discount]] &gt; 0, "After Discount", " No Discount")</f>
        <v>After Discount</v>
      </c>
      <c r="G1414" s="6">
        <v>7.64</v>
      </c>
      <c r="H1414" s="6">
        <v>5.83</v>
      </c>
      <c r="I1414" s="5" t="s">
        <v>9</v>
      </c>
      <c r="J1414" s="5" t="s">
        <v>51</v>
      </c>
      <c r="K1414" s="5" t="s">
        <v>24</v>
      </c>
      <c r="L1414" s="5" t="s">
        <v>38</v>
      </c>
      <c r="M1414" s="5" t="s">
        <v>37</v>
      </c>
      <c r="N1414" s="5" t="s">
        <v>402</v>
      </c>
      <c r="O1414" s="6">
        <v>0.36</v>
      </c>
      <c r="P1414" s="5" t="s">
        <v>3</v>
      </c>
      <c r="Q1414" s="5" t="s">
        <v>2</v>
      </c>
      <c r="R1414" s="5" t="s">
        <v>244</v>
      </c>
      <c r="S1414" s="5" t="s">
        <v>1177</v>
      </c>
      <c r="T1414" s="5">
        <v>4070</v>
      </c>
      <c r="U1414" s="8">
        <v>42134</v>
      </c>
      <c r="V1414" s="29" t="str">
        <f>TEXT(Table_1[[#This Row],[Order Date]], "DDD")</f>
        <v>Sun</v>
      </c>
      <c r="W1414" s="8">
        <v>42139</v>
      </c>
      <c r="X1414" s="7">
        <f>Table_1[[#This Row],[Ship Date]]-Table_1[[#This Row],[Order Date]]</f>
        <v>5</v>
      </c>
      <c r="Y1414" s="15">
        <v>4.032</v>
      </c>
      <c r="Z1414" s="5">
        <v>9</v>
      </c>
      <c r="AA1414" s="15">
        <v>72.83</v>
      </c>
      <c r="AB1414" s="5">
        <v>89434</v>
      </c>
      <c r="AC1414" s="5">
        <f>IF(COUNTIF($AB$2:AB1414, AB1414) = 1, 1, 0)</f>
        <v>1</v>
      </c>
      <c r="AD1414" s="15">
        <f>'Formated Data'!$G1414-'Formated Data'!$E1414</f>
        <v>7.55</v>
      </c>
      <c r="AE1414" s="5" t="str" cm="1">
        <f t="array" ref="AE1414">_xlfn.IFS('Formated Data'!$Q1414="Central","Chris",'Formated Data'!$Q1414="East","Erin",'Formated Data'!$Q1414="South","Sam",'Formated Data'!$Q1414="West","William")</f>
        <v>Erin</v>
      </c>
    </row>
    <row r="1415" spans="1:31" ht="15.75" customHeight="1" x14ac:dyDescent="0.45">
      <c r="A1415" s="5">
        <v>2820</v>
      </c>
      <c r="B1415" s="5">
        <f>IF(COUNTIF($A$2:A1415, A1415) = 1, 1, 0)</f>
        <v>0</v>
      </c>
      <c r="C1415" s="5" t="s">
        <v>1176</v>
      </c>
      <c r="D1415" s="5" t="s">
        <v>30</v>
      </c>
      <c r="E1415" s="6">
        <v>0.08</v>
      </c>
      <c r="F1415" s="6" t="str">
        <f>IF(Table_1[[#This Row],[Discount]] &gt; 0, "After Discount", " No Discount")</f>
        <v>After Discount</v>
      </c>
      <c r="G1415" s="6">
        <v>6.48</v>
      </c>
      <c r="H1415" s="6">
        <v>2.74</v>
      </c>
      <c r="I1415" s="5" t="s">
        <v>9</v>
      </c>
      <c r="J1415" s="5" t="s">
        <v>16</v>
      </c>
      <c r="K1415" s="5" t="s">
        <v>7</v>
      </c>
      <c r="L1415" s="5" t="s">
        <v>15</v>
      </c>
      <c r="M1415" s="5" t="s">
        <v>50</v>
      </c>
      <c r="N1415" s="5" t="s">
        <v>1175</v>
      </c>
      <c r="O1415" s="6">
        <v>0.71</v>
      </c>
      <c r="P1415" s="5" t="s">
        <v>3</v>
      </c>
      <c r="Q1415" s="5" t="s">
        <v>70</v>
      </c>
      <c r="R1415" s="5" t="s">
        <v>168</v>
      </c>
      <c r="S1415" s="5" t="s">
        <v>1174</v>
      </c>
      <c r="T1415" s="5">
        <v>63129</v>
      </c>
      <c r="U1415" s="8">
        <v>42134</v>
      </c>
      <c r="V1415" s="29" t="str">
        <f>TEXT(Table_1[[#This Row],[Order Date]], "DDD")</f>
        <v>Sun</v>
      </c>
      <c r="W1415" s="8">
        <v>42136</v>
      </c>
      <c r="X1415" s="7">
        <f>Table_1[[#This Row],[Ship Date]]-Table_1[[#This Row],[Order Date]]</f>
        <v>2</v>
      </c>
      <c r="Y1415" s="15">
        <v>-82.64</v>
      </c>
      <c r="Z1415" s="5">
        <v>18</v>
      </c>
      <c r="AA1415" s="15">
        <v>113.68</v>
      </c>
      <c r="AB1415" s="5">
        <v>87899</v>
      </c>
      <c r="AC1415" s="5">
        <f>IF(COUNTIF($AB$2:AB1415, AB1415) = 1, 1, 0)</f>
        <v>1</v>
      </c>
      <c r="AD1415" s="15">
        <f>'Formated Data'!$G1415-'Formated Data'!$E1415</f>
        <v>6.4</v>
      </c>
      <c r="AE1415" s="5" t="str" cm="1">
        <f t="array" ref="AE1415">_xlfn.IFS('Formated Data'!$Q1415="Central","Chris",'Formated Data'!$Q1415="East","Erin",'Formated Data'!$Q1415="South","Sam",'Formated Data'!$Q1415="West","William")</f>
        <v>Chris</v>
      </c>
    </row>
    <row r="1416" spans="1:31" ht="15.75" customHeight="1" x14ac:dyDescent="0.45">
      <c r="A1416" s="5">
        <v>1709</v>
      </c>
      <c r="B1416" s="5">
        <f>IF(COUNTIF($A$2:A1416, A1416) = 1, 1, 0)</f>
        <v>0</v>
      </c>
      <c r="C1416" s="5" t="s">
        <v>1173</v>
      </c>
      <c r="D1416" s="5" t="s">
        <v>72</v>
      </c>
      <c r="E1416" s="6">
        <v>0.04</v>
      </c>
      <c r="F1416" s="6" t="str">
        <f>IF(Table_1[[#This Row],[Discount]] &gt; 0, "After Discount", " No Discount")</f>
        <v>After Discount</v>
      </c>
      <c r="G1416" s="6">
        <v>95.43</v>
      </c>
      <c r="H1416" s="6">
        <v>19.989999999999998</v>
      </c>
      <c r="I1416" s="5" t="s">
        <v>9</v>
      </c>
      <c r="J1416" s="5" t="s">
        <v>51</v>
      </c>
      <c r="K1416" s="5" t="s">
        <v>24</v>
      </c>
      <c r="L1416" s="5" t="s">
        <v>23</v>
      </c>
      <c r="M1416" s="5" t="s">
        <v>5</v>
      </c>
      <c r="N1416" s="5" t="s">
        <v>726</v>
      </c>
      <c r="O1416" s="6">
        <v>0.79</v>
      </c>
      <c r="P1416" s="5" t="s">
        <v>3</v>
      </c>
      <c r="Q1416" s="5" t="s">
        <v>2</v>
      </c>
      <c r="R1416" s="5" t="s">
        <v>247</v>
      </c>
      <c r="S1416" s="5" t="s">
        <v>1172</v>
      </c>
      <c r="T1416" s="5">
        <v>19464</v>
      </c>
      <c r="U1416" s="8">
        <v>42134</v>
      </c>
      <c r="V1416" s="29" t="str">
        <f>TEXT(Table_1[[#This Row],[Order Date]], "DDD")</f>
        <v>Sun</v>
      </c>
      <c r="W1416" s="8">
        <v>42136</v>
      </c>
      <c r="X1416" s="7">
        <f>Table_1[[#This Row],[Ship Date]]-Table_1[[#This Row],[Order Date]]</f>
        <v>2</v>
      </c>
      <c r="Y1416" s="15">
        <v>13.536</v>
      </c>
      <c r="Z1416" s="5">
        <v>33</v>
      </c>
      <c r="AA1416" s="15">
        <v>3251.76</v>
      </c>
      <c r="AB1416" s="5">
        <v>88783</v>
      </c>
      <c r="AC1416" s="5">
        <f>IF(COUNTIF($AB$2:AB1416, AB1416) = 1, 1, 0)</f>
        <v>1</v>
      </c>
      <c r="AD1416" s="15">
        <f>'Formated Data'!$G1416-'Formated Data'!$E1416</f>
        <v>95.39</v>
      </c>
      <c r="AE1416" s="5" t="str" cm="1">
        <f t="array" ref="AE1416">_xlfn.IFS('Formated Data'!$Q1416="Central","Chris",'Formated Data'!$Q1416="East","Erin",'Formated Data'!$Q1416="South","Sam",'Formated Data'!$Q1416="West","William")</f>
        <v>Erin</v>
      </c>
    </row>
    <row r="1417" spans="1:31" ht="15.75" customHeight="1" x14ac:dyDescent="0.45">
      <c r="A1417" s="5">
        <v>1595</v>
      </c>
      <c r="B1417" s="5">
        <f>IF(COUNTIF($A$2:A1417, A1417) = 1, 1, 0)</f>
        <v>1</v>
      </c>
      <c r="C1417" s="5" t="s">
        <v>1170</v>
      </c>
      <c r="D1417" s="5" t="s">
        <v>56</v>
      </c>
      <c r="E1417" s="6">
        <v>0.01</v>
      </c>
      <c r="F1417" s="6" t="str">
        <f>IF(Table_1[[#This Row],[Discount]] &gt; 0, "After Discount", " No Discount")</f>
        <v>After Discount</v>
      </c>
      <c r="G1417" s="6">
        <v>500.98</v>
      </c>
      <c r="H1417" s="6">
        <v>26</v>
      </c>
      <c r="I1417" s="5" t="s">
        <v>119</v>
      </c>
      <c r="J1417" s="5" t="s">
        <v>39</v>
      </c>
      <c r="K1417" s="5" t="s">
        <v>29</v>
      </c>
      <c r="L1417" s="5" t="s">
        <v>153</v>
      </c>
      <c r="M1417" s="5" t="s">
        <v>152</v>
      </c>
      <c r="N1417" s="5" t="s">
        <v>460</v>
      </c>
      <c r="O1417" s="6">
        <v>0.6</v>
      </c>
      <c r="P1417" s="5" t="s">
        <v>3</v>
      </c>
      <c r="Q1417" s="5" t="s">
        <v>2</v>
      </c>
      <c r="R1417" s="5" t="s">
        <v>434</v>
      </c>
      <c r="S1417" s="5" t="s">
        <v>1168</v>
      </c>
      <c r="T1417" s="5">
        <v>25705</v>
      </c>
      <c r="U1417" s="8">
        <v>42135</v>
      </c>
      <c r="V1417" s="29" t="str">
        <f>TEXT(Table_1[[#This Row],[Order Date]], "DDD")</f>
        <v>Mon</v>
      </c>
      <c r="W1417" s="8">
        <v>42136</v>
      </c>
      <c r="X1417" s="7">
        <f>Table_1[[#This Row],[Ship Date]]-Table_1[[#This Row],[Order Date]]</f>
        <v>1</v>
      </c>
      <c r="Y1417" s="15">
        <v>5078.5379999999996</v>
      </c>
      <c r="Z1417" s="5">
        <v>14</v>
      </c>
      <c r="AA1417" s="15">
        <v>7360.2</v>
      </c>
      <c r="AB1417" s="5">
        <v>90796</v>
      </c>
      <c r="AC1417" s="5">
        <f>IF(COUNTIF($AB$2:AB1417, AB1417) = 1, 1, 0)</f>
        <v>1</v>
      </c>
      <c r="AD1417" s="15">
        <f>'Formated Data'!$G1417-'Formated Data'!$E1417</f>
        <v>500.97</v>
      </c>
      <c r="AE1417" s="5" t="str" cm="1">
        <f t="array" ref="AE1417">_xlfn.IFS('Formated Data'!$Q1417="Central","Chris",'Formated Data'!$Q1417="East","Erin",'Formated Data'!$Q1417="South","Sam",'Formated Data'!$Q1417="West","William")</f>
        <v>Erin</v>
      </c>
    </row>
    <row r="1418" spans="1:31" ht="15.75" customHeight="1" x14ac:dyDescent="0.45">
      <c r="A1418" s="5">
        <v>1595</v>
      </c>
      <c r="B1418" s="5">
        <f>IF(COUNTIF($A$2:A1418, A1418) = 1, 1, 0)</f>
        <v>0</v>
      </c>
      <c r="C1418" s="5" t="s">
        <v>1170</v>
      </c>
      <c r="D1418" s="5" t="s">
        <v>56</v>
      </c>
      <c r="E1418" s="6">
        <v>0.08</v>
      </c>
      <c r="F1418" s="6" t="str">
        <f>IF(Table_1[[#This Row],[Discount]] &gt; 0, "After Discount", " No Discount")</f>
        <v>After Discount</v>
      </c>
      <c r="G1418" s="6">
        <v>9.77</v>
      </c>
      <c r="H1418" s="6">
        <v>6.02</v>
      </c>
      <c r="I1418" s="5" t="s">
        <v>9</v>
      </c>
      <c r="J1418" s="5" t="s">
        <v>39</v>
      </c>
      <c r="K1418" s="5" t="s">
        <v>29</v>
      </c>
      <c r="L1418" s="5" t="s">
        <v>28</v>
      </c>
      <c r="M1418" s="5" t="s">
        <v>97</v>
      </c>
      <c r="N1418" s="5" t="s">
        <v>1171</v>
      </c>
      <c r="O1418" s="6">
        <v>0.48</v>
      </c>
      <c r="P1418" s="5" t="s">
        <v>3</v>
      </c>
      <c r="Q1418" s="5" t="s">
        <v>2</v>
      </c>
      <c r="R1418" s="5" t="s">
        <v>434</v>
      </c>
      <c r="S1418" s="5" t="s">
        <v>1168</v>
      </c>
      <c r="T1418" s="5">
        <v>25705</v>
      </c>
      <c r="U1418" s="8">
        <v>42135</v>
      </c>
      <c r="V1418" s="29" t="str">
        <f>TEXT(Table_1[[#This Row],[Order Date]], "DDD")</f>
        <v>Mon</v>
      </c>
      <c r="W1418" s="8">
        <v>42136</v>
      </c>
      <c r="X1418" s="7">
        <f>Table_1[[#This Row],[Ship Date]]-Table_1[[#This Row],[Order Date]]</f>
        <v>1</v>
      </c>
      <c r="Y1418" s="15">
        <v>23.276</v>
      </c>
      <c r="Z1418" s="5">
        <v>9</v>
      </c>
      <c r="AA1418" s="15">
        <v>89.06</v>
      </c>
      <c r="AB1418" s="5">
        <v>90796</v>
      </c>
      <c r="AC1418" s="5">
        <f>IF(COUNTIF($AB$2:AB1418, AB1418) = 1, 1, 0)</f>
        <v>0</v>
      </c>
      <c r="AD1418" s="15">
        <f>'Formated Data'!$G1418-'Formated Data'!$E1418</f>
        <v>9.69</v>
      </c>
      <c r="AE1418" s="5" t="str" cm="1">
        <f t="array" ref="AE1418">_xlfn.IFS('Formated Data'!$Q1418="Central","Chris",'Formated Data'!$Q1418="East","Erin",'Formated Data'!$Q1418="South","Sam",'Formated Data'!$Q1418="West","William")</f>
        <v>Erin</v>
      </c>
    </row>
    <row r="1419" spans="1:31" ht="15.75" customHeight="1" x14ac:dyDescent="0.45">
      <c r="A1419" s="5">
        <v>1595</v>
      </c>
      <c r="B1419" s="5">
        <f>IF(COUNTIF($A$2:A1419, A1419) = 1, 1, 0)</f>
        <v>0</v>
      </c>
      <c r="C1419" s="5" t="s">
        <v>1170</v>
      </c>
      <c r="D1419" s="5" t="s">
        <v>56</v>
      </c>
      <c r="E1419" s="6">
        <v>0.09</v>
      </c>
      <c r="F1419" s="6" t="str">
        <f>IF(Table_1[[#This Row],[Discount]] &gt; 0, "After Discount", " No Discount")</f>
        <v>After Discount</v>
      </c>
      <c r="G1419" s="6">
        <v>3.28</v>
      </c>
      <c r="H1419" s="6">
        <v>0.98</v>
      </c>
      <c r="I1419" s="5" t="s">
        <v>9</v>
      </c>
      <c r="J1419" s="5" t="s">
        <v>39</v>
      </c>
      <c r="K1419" s="5" t="s">
        <v>24</v>
      </c>
      <c r="L1419" s="5" t="s">
        <v>79</v>
      </c>
      <c r="M1419" s="5" t="s">
        <v>37</v>
      </c>
      <c r="N1419" s="5" t="s">
        <v>1169</v>
      </c>
      <c r="O1419" s="6">
        <v>0.59</v>
      </c>
      <c r="P1419" s="5" t="s">
        <v>3</v>
      </c>
      <c r="Q1419" s="5" t="s">
        <v>2</v>
      </c>
      <c r="R1419" s="5" t="s">
        <v>434</v>
      </c>
      <c r="S1419" s="5" t="s">
        <v>1168</v>
      </c>
      <c r="T1419" s="5">
        <v>25705</v>
      </c>
      <c r="U1419" s="8">
        <v>42135</v>
      </c>
      <c r="V1419" s="29" t="str">
        <f>TEXT(Table_1[[#This Row],[Order Date]], "DDD")</f>
        <v>Mon</v>
      </c>
      <c r="W1419" s="8">
        <v>42137</v>
      </c>
      <c r="X1419" s="7">
        <f>Table_1[[#This Row],[Ship Date]]-Table_1[[#This Row],[Order Date]]</f>
        <v>2</v>
      </c>
      <c r="Y1419" s="15">
        <v>17.754000000000001</v>
      </c>
      <c r="Z1419" s="5">
        <v>42</v>
      </c>
      <c r="AA1419" s="15">
        <v>134.97</v>
      </c>
      <c r="AB1419" s="5">
        <v>90796</v>
      </c>
      <c r="AC1419" s="5">
        <f>IF(COUNTIF($AB$2:AB1419, AB1419) = 1, 1, 0)</f>
        <v>0</v>
      </c>
      <c r="AD1419" s="15">
        <f>'Formated Data'!$G1419-'Formated Data'!$E1419</f>
        <v>3.19</v>
      </c>
      <c r="AE1419" s="5" t="str" cm="1">
        <f t="array" ref="AE1419">_xlfn.IFS('Formated Data'!$Q1419="Central","Chris",'Formated Data'!$Q1419="East","Erin",'Formated Data'!$Q1419="South","Sam",'Formated Data'!$Q1419="West","William")</f>
        <v>Erin</v>
      </c>
    </row>
    <row r="1420" spans="1:31" ht="15.75" customHeight="1" x14ac:dyDescent="0.45">
      <c r="A1420" s="5">
        <v>1609</v>
      </c>
      <c r="B1420" s="5">
        <f>IF(COUNTIF($A$2:A1420, A1420) = 1, 1, 0)</f>
        <v>1</v>
      </c>
      <c r="C1420" s="5" t="s">
        <v>1167</v>
      </c>
      <c r="D1420" s="5" t="s">
        <v>56</v>
      </c>
      <c r="E1420" s="6">
        <v>0.03</v>
      </c>
      <c r="F1420" s="6" t="str">
        <f>IF(Table_1[[#This Row],[Discount]] &gt; 0, "After Discount", " No Discount")</f>
        <v>After Discount</v>
      </c>
      <c r="G1420" s="6">
        <v>2.16</v>
      </c>
      <c r="H1420" s="6">
        <v>6.05</v>
      </c>
      <c r="I1420" s="5" t="s">
        <v>9</v>
      </c>
      <c r="J1420" s="5" t="s">
        <v>8</v>
      </c>
      <c r="K1420" s="5" t="s">
        <v>24</v>
      </c>
      <c r="L1420" s="5" t="s">
        <v>106</v>
      </c>
      <c r="M1420" s="5" t="s">
        <v>5</v>
      </c>
      <c r="N1420" s="5" t="s">
        <v>934</v>
      </c>
      <c r="O1420" s="6">
        <v>0.37</v>
      </c>
      <c r="P1420" s="5" t="s">
        <v>3</v>
      </c>
      <c r="Q1420" s="5" t="s">
        <v>48</v>
      </c>
      <c r="R1420" s="5" t="s">
        <v>54</v>
      </c>
      <c r="S1420" s="5" t="s">
        <v>1166</v>
      </c>
      <c r="T1420" s="5">
        <v>95823</v>
      </c>
      <c r="U1420" s="8">
        <v>42135</v>
      </c>
      <c r="V1420" s="29" t="str">
        <f>TEXT(Table_1[[#This Row],[Order Date]], "DDD")</f>
        <v>Mon</v>
      </c>
      <c r="W1420" s="8">
        <v>42136</v>
      </c>
      <c r="X1420" s="7">
        <f>Table_1[[#This Row],[Ship Date]]-Table_1[[#This Row],[Order Date]]</f>
        <v>1</v>
      </c>
      <c r="Y1420" s="15">
        <v>-90.585499999999996</v>
      </c>
      <c r="Z1420" s="5">
        <v>7</v>
      </c>
      <c r="AA1420" s="15">
        <v>17.309999999999999</v>
      </c>
      <c r="AB1420" s="5">
        <v>87824</v>
      </c>
      <c r="AC1420" s="5">
        <f>IF(COUNTIF($AB$2:AB1420, AB1420) = 1, 1, 0)</f>
        <v>1</v>
      </c>
      <c r="AD1420" s="15">
        <f>'Formated Data'!$G1420-'Formated Data'!$E1420</f>
        <v>2.1300000000000003</v>
      </c>
      <c r="AE1420" s="5" t="str" cm="1">
        <f t="array" ref="AE1420">_xlfn.IFS('Formated Data'!$Q1420="Central","Chris",'Formated Data'!$Q1420="East","Erin",'Formated Data'!$Q1420="South","Sam",'Formated Data'!$Q1420="West","William")</f>
        <v>William</v>
      </c>
    </row>
    <row r="1421" spans="1:31" ht="15.75" customHeight="1" x14ac:dyDescent="0.45">
      <c r="A1421" s="5">
        <v>1609</v>
      </c>
      <c r="B1421" s="5">
        <f>IF(COUNTIF($A$2:A1421, A1421) = 1, 1, 0)</f>
        <v>0</v>
      </c>
      <c r="C1421" s="5" t="s">
        <v>1167</v>
      </c>
      <c r="D1421" s="5" t="s">
        <v>56</v>
      </c>
      <c r="E1421" s="6">
        <v>0.03</v>
      </c>
      <c r="F1421" s="6" t="str">
        <f>IF(Table_1[[#This Row],[Discount]] &gt; 0, "After Discount", " No Discount")</f>
        <v>After Discount</v>
      </c>
      <c r="G1421" s="6">
        <v>9.7100000000000009</v>
      </c>
      <c r="H1421" s="6">
        <v>9.4499999999999993</v>
      </c>
      <c r="I1421" s="5" t="s">
        <v>9</v>
      </c>
      <c r="J1421" s="5" t="s">
        <v>8</v>
      </c>
      <c r="K1421" s="5" t="s">
        <v>24</v>
      </c>
      <c r="L1421" s="5" t="s">
        <v>23</v>
      </c>
      <c r="M1421" s="5" t="s">
        <v>5</v>
      </c>
      <c r="N1421" s="5" t="s">
        <v>55</v>
      </c>
      <c r="O1421" s="6">
        <v>0.6</v>
      </c>
      <c r="P1421" s="5" t="s">
        <v>3</v>
      </c>
      <c r="Q1421" s="5" t="s">
        <v>48</v>
      </c>
      <c r="R1421" s="5" t="s">
        <v>54</v>
      </c>
      <c r="S1421" s="5" t="s">
        <v>1166</v>
      </c>
      <c r="T1421" s="5">
        <v>95823</v>
      </c>
      <c r="U1421" s="8">
        <v>42135</v>
      </c>
      <c r="V1421" s="29" t="str">
        <f>TEXT(Table_1[[#This Row],[Order Date]], "DDD")</f>
        <v>Mon</v>
      </c>
      <c r="W1421" s="8">
        <v>42135</v>
      </c>
      <c r="X1421" s="7">
        <f>Table_1[[#This Row],[Ship Date]]-Table_1[[#This Row],[Order Date]]</f>
        <v>0</v>
      </c>
      <c r="Y1421" s="15">
        <v>-36.9</v>
      </c>
      <c r="Z1421" s="5">
        <v>2</v>
      </c>
      <c r="AA1421" s="15">
        <v>23.56</v>
      </c>
      <c r="AB1421" s="5">
        <v>87824</v>
      </c>
      <c r="AC1421" s="5">
        <f>IF(COUNTIF($AB$2:AB1421, AB1421) = 1, 1, 0)</f>
        <v>0</v>
      </c>
      <c r="AD1421" s="15">
        <f>'Formated Data'!$G1421-'Formated Data'!$E1421</f>
        <v>9.6800000000000015</v>
      </c>
      <c r="AE1421" s="5" t="str" cm="1">
        <f t="array" ref="AE1421">_xlfn.IFS('Formated Data'!$Q1421="Central","Chris",'Formated Data'!$Q1421="East","Erin",'Formated Data'!$Q1421="South","Sam",'Formated Data'!$Q1421="West","William")</f>
        <v>William</v>
      </c>
    </row>
    <row r="1422" spans="1:31" ht="15.75" customHeight="1" x14ac:dyDescent="0.45">
      <c r="A1422" s="5">
        <v>2464</v>
      </c>
      <c r="B1422" s="5">
        <f>IF(COUNTIF($A$2:A1422, A1422) = 1, 1, 0)</f>
        <v>0</v>
      </c>
      <c r="C1422" s="5" t="s">
        <v>1164</v>
      </c>
      <c r="D1422" s="5" t="s">
        <v>56</v>
      </c>
      <c r="E1422" s="6">
        <v>0.09</v>
      </c>
      <c r="F1422" s="6" t="str">
        <f>IF(Table_1[[#This Row],[Discount]] &gt; 0, "After Discount", " No Discount")</f>
        <v>After Discount</v>
      </c>
      <c r="G1422" s="6">
        <v>1.74</v>
      </c>
      <c r="H1422" s="6">
        <v>4.08</v>
      </c>
      <c r="I1422" s="5" t="s">
        <v>17</v>
      </c>
      <c r="J1422" s="5" t="s">
        <v>8</v>
      </c>
      <c r="K1422" s="5" t="s">
        <v>29</v>
      </c>
      <c r="L1422" s="5" t="s">
        <v>28</v>
      </c>
      <c r="M1422" s="5" t="s">
        <v>50</v>
      </c>
      <c r="N1422" s="5" t="s">
        <v>1165</v>
      </c>
      <c r="O1422" s="6">
        <v>0.53</v>
      </c>
      <c r="P1422" s="5" t="s">
        <v>3</v>
      </c>
      <c r="Q1422" s="5" t="s">
        <v>21</v>
      </c>
      <c r="R1422" s="5" t="s">
        <v>185</v>
      </c>
      <c r="S1422" s="5" t="s">
        <v>1162</v>
      </c>
      <c r="T1422" s="5">
        <v>71111</v>
      </c>
      <c r="U1422" s="8">
        <v>42135</v>
      </c>
      <c r="V1422" s="29" t="str">
        <f>TEXT(Table_1[[#This Row],[Order Date]], "DDD")</f>
        <v>Mon</v>
      </c>
      <c r="W1422" s="8">
        <v>42137</v>
      </c>
      <c r="X1422" s="7">
        <f>Table_1[[#This Row],[Ship Date]]-Table_1[[#This Row],[Order Date]]</f>
        <v>2</v>
      </c>
      <c r="Y1422" s="15">
        <v>608.26199999999994</v>
      </c>
      <c r="Z1422" s="5">
        <v>4</v>
      </c>
      <c r="AA1422" s="15">
        <v>10.41</v>
      </c>
      <c r="AB1422" s="5">
        <v>88713</v>
      </c>
      <c r="AC1422" s="5">
        <f>IF(COUNTIF($AB$2:AB1422, AB1422) = 1, 1, 0)</f>
        <v>1</v>
      </c>
      <c r="AD1422" s="15">
        <f>'Formated Data'!$G1422-'Formated Data'!$E1422</f>
        <v>1.65</v>
      </c>
      <c r="AE1422" s="5" t="str" cm="1">
        <f t="array" ref="AE1422">_xlfn.IFS('Formated Data'!$Q1422="Central","Chris",'Formated Data'!$Q1422="East","Erin",'Formated Data'!$Q1422="South","Sam",'Formated Data'!$Q1422="West","William")</f>
        <v>Sam</v>
      </c>
    </row>
    <row r="1423" spans="1:31" ht="15.75" customHeight="1" x14ac:dyDescent="0.45">
      <c r="A1423" s="5">
        <v>2464</v>
      </c>
      <c r="B1423" s="5">
        <f>IF(COUNTIF($A$2:A1423, A1423) = 1, 1, 0)</f>
        <v>0</v>
      </c>
      <c r="C1423" s="5" t="s">
        <v>1164</v>
      </c>
      <c r="D1423" s="5" t="s">
        <v>56</v>
      </c>
      <c r="E1423" s="6">
        <v>0.08</v>
      </c>
      <c r="F1423" s="6" t="str">
        <f>IF(Table_1[[#This Row],[Discount]] &gt; 0, "After Discount", " No Discount")</f>
        <v>After Discount</v>
      </c>
      <c r="G1423" s="6">
        <v>227.55</v>
      </c>
      <c r="H1423" s="6">
        <v>32.479999999999997</v>
      </c>
      <c r="I1423" s="5" t="s">
        <v>119</v>
      </c>
      <c r="J1423" s="5" t="s">
        <v>8</v>
      </c>
      <c r="K1423" s="5" t="s">
        <v>29</v>
      </c>
      <c r="L1423" s="5" t="s">
        <v>165</v>
      </c>
      <c r="M1423" s="5" t="s">
        <v>117</v>
      </c>
      <c r="N1423" s="5" t="s">
        <v>1163</v>
      </c>
      <c r="O1423" s="6">
        <v>0.68</v>
      </c>
      <c r="P1423" s="5" t="s">
        <v>3</v>
      </c>
      <c r="Q1423" s="5" t="s">
        <v>21</v>
      </c>
      <c r="R1423" s="5" t="s">
        <v>185</v>
      </c>
      <c r="S1423" s="5" t="s">
        <v>1162</v>
      </c>
      <c r="T1423" s="5">
        <v>71111</v>
      </c>
      <c r="U1423" s="8">
        <v>42135</v>
      </c>
      <c r="V1423" s="29" t="str">
        <f>TEXT(Table_1[[#This Row],[Order Date]], "DDD")</f>
        <v>Mon</v>
      </c>
      <c r="W1423" s="8">
        <v>42135</v>
      </c>
      <c r="X1423" s="7">
        <f>Table_1[[#This Row],[Ship Date]]-Table_1[[#This Row],[Order Date]]</f>
        <v>0</v>
      </c>
      <c r="Y1423" s="15">
        <v>-570.16959999999995</v>
      </c>
      <c r="Z1423" s="5">
        <v>16</v>
      </c>
      <c r="AA1423" s="15">
        <v>2849.64</v>
      </c>
      <c r="AB1423" s="5">
        <v>88713</v>
      </c>
      <c r="AC1423" s="5">
        <f>IF(COUNTIF($AB$2:AB1423, AB1423) = 1, 1, 0)</f>
        <v>0</v>
      </c>
      <c r="AD1423" s="15">
        <f>'Formated Data'!$G1423-'Formated Data'!$E1423</f>
        <v>227.47</v>
      </c>
      <c r="AE1423" s="5" t="str" cm="1">
        <f t="array" ref="AE1423">_xlfn.IFS('Formated Data'!$Q1423="Central","Chris",'Formated Data'!$Q1423="East","Erin",'Formated Data'!$Q1423="South","Sam",'Formated Data'!$Q1423="West","William")</f>
        <v>Sam</v>
      </c>
    </row>
    <row r="1424" spans="1:31" ht="15.75" customHeight="1" x14ac:dyDescent="0.45">
      <c r="A1424" s="5">
        <v>1693</v>
      </c>
      <c r="B1424" s="5">
        <f>IF(COUNTIF($A$2:A1424, A1424) = 1, 1, 0)</f>
        <v>0</v>
      </c>
      <c r="C1424" s="5" t="s">
        <v>1161</v>
      </c>
      <c r="D1424" s="5" t="s">
        <v>30</v>
      </c>
      <c r="E1424" s="6">
        <v>0.01</v>
      </c>
      <c r="F1424" s="6" t="str">
        <f>IF(Table_1[[#This Row],[Discount]] &gt; 0, "After Discount", " No Discount")</f>
        <v>After Discount</v>
      </c>
      <c r="G1424" s="6">
        <v>15.67</v>
      </c>
      <c r="H1424" s="6">
        <v>1.39</v>
      </c>
      <c r="I1424" s="5" t="s">
        <v>17</v>
      </c>
      <c r="J1424" s="5" t="s">
        <v>8</v>
      </c>
      <c r="K1424" s="5" t="s">
        <v>24</v>
      </c>
      <c r="L1424" s="5" t="s">
        <v>181</v>
      </c>
      <c r="M1424" s="5" t="s">
        <v>5</v>
      </c>
      <c r="N1424" s="5" t="s">
        <v>840</v>
      </c>
      <c r="O1424" s="6">
        <v>0.38</v>
      </c>
      <c r="P1424" s="5" t="s">
        <v>3</v>
      </c>
      <c r="Q1424" s="5" t="s">
        <v>21</v>
      </c>
      <c r="R1424" s="5" t="s">
        <v>20</v>
      </c>
      <c r="S1424" s="5" t="s">
        <v>1160</v>
      </c>
      <c r="T1424" s="5">
        <v>20190</v>
      </c>
      <c r="U1424" s="8">
        <v>42135</v>
      </c>
      <c r="V1424" s="29" t="str">
        <f>TEXT(Table_1[[#This Row],[Order Date]], "DDD")</f>
        <v>Mon</v>
      </c>
      <c r="W1424" s="8">
        <v>42135</v>
      </c>
      <c r="X1424" s="7">
        <f>Table_1[[#This Row],[Ship Date]]-Table_1[[#This Row],[Order Date]]</f>
        <v>0</v>
      </c>
      <c r="Y1424" s="15">
        <v>-273.98</v>
      </c>
      <c r="Z1424" s="5">
        <v>11</v>
      </c>
      <c r="AA1424" s="15">
        <v>188.09</v>
      </c>
      <c r="AB1424" s="5">
        <v>90190</v>
      </c>
      <c r="AC1424" s="5">
        <f>IF(COUNTIF($AB$2:AB1424, AB1424) = 1, 1, 0)</f>
        <v>1</v>
      </c>
      <c r="AD1424" s="15">
        <f>'Formated Data'!$G1424-'Formated Data'!$E1424</f>
        <v>15.66</v>
      </c>
      <c r="AE1424" s="5" t="str" cm="1">
        <f t="array" ref="AE1424">_xlfn.IFS('Formated Data'!$Q1424="Central","Chris",'Formated Data'!$Q1424="East","Erin",'Formated Data'!$Q1424="South","Sam",'Formated Data'!$Q1424="West","William")</f>
        <v>Sam</v>
      </c>
    </row>
    <row r="1425" spans="1:31" ht="15.75" customHeight="1" x14ac:dyDescent="0.45">
      <c r="A1425" s="5">
        <v>2935</v>
      </c>
      <c r="B1425" s="5">
        <f>IF(COUNTIF($A$2:A1425, A1425) = 1, 1, 0)</f>
        <v>1</v>
      </c>
      <c r="C1425" s="5" t="s">
        <v>1159</v>
      </c>
      <c r="D1425" s="5" t="s">
        <v>30</v>
      </c>
      <c r="E1425" s="6">
        <v>0.02</v>
      </c>
      <c r="F1425" s="6" t="str">
        <f>IF(Table_1[[#This Row],[Discount]] &gt; 0, "After Discount", " No Discount")</f>
        <v>After Discount</v>
      </c>
      <c r="G1425" s="6">
        <v>3.8</v>
      </c>
      <c r="H1425" s="6">
        <v>1.49</v>
      </c>
      <c r="I1425" s="5" t="s">
        <v>9</v>
      </c>
      <c r="J1425" s="5" t="s">
        <v>51</v>
      </c>
      <c r="K1425" s="5" t="s">
        <v>24</v>
      </c>
      <c r="L1425" s="5" t="s">
        <v>106</v>
      </c>
      <c r="M1425" s="5" t="s">
        <v>5</v>
      </c>
      <c r="N1425" s="5" t="s">
        <v>1158</v>
      </c>
      <c r="O1425" s="6">
        <v>0.38</v>
      </c>
      <c r="P1425" s="5" t="s">
        <v>3</v>
      </c>
      <c r="Q1425" s="5" t="s">
        <v>2</v>
      </c>
      <c r="R1425" s="5" t="s">
        <v>240</v>
      </c>
      <c r="S1425" s="5" t="s">
        <v>239</v>
      </c>
      <c r="T1425" s="5">
        <v>2215</v>
      </c>
      <c r="U1425" s="8">
        <v>42135</v>
      </c>
      <c r="V1425" s="29" t="str">
        <f>TEXT(Table_1[[#This Row],[Order Date]], "DDD")</f>
        <v>Mon</v>
      </c>
      <c r="W1425" s="8">
        <v>42139</v>
      </c>
      <c r="X1425" s="7">
        <f>Table_1[[#This Row],[Ship Date]]-Table_1[[#This Row],[Order Date]]</f>
        <v>4</v>
      </c>
      <c r="Y1425" s="15">
        <v>7.31</v>
      </c>
      <c r="Z1425" s="5">
        <v>5</v>
      </c>
      <c r="AA1425" s="15">
        <v>20.46</v>
      </c>
      <c r="AB1425" s="5">
        <v>87617</v>
      </c>
      <c r="AC1425" s="5">
        <f>IF(COUNTIF($AB$2:AB1425, AB1425) = 1, 1, 0)</f>
        <v>1</v>
      </c>
      <c r="AD1425" s="15">
        <f>'Formated Data'!$G1425-'Formated Data'!$E1425</f>
        <v>3.78</v>
      </c>
      <c r="AE1425" s="5" t="str" cm="1">
        <f t="array" ref="AE1425">_xlfn.IFS('Formated Data'!$Q1425="Central","Chris",'Formated Data'!$Q1425="East","Erin",'Formated Data'!$Q1425="South","Sam",'Formated Data'!$Q1425="West","William")</f>
        <v>Erin</v>
      </c>
    </row>
    <row r="1426" spans="1:31" ht="15.75" customHeight="1" x14ac:dyDescent="0.45">
      <c r="A1426" s="5">
        <v>1671</v>
      </c>
      <c r="B1426" s="5">
        <f>IF(COUNTIF($A$2:A1426, A1426) = 1, 1, 0)</f>
        <v>0</v>
      </c>
      <c r="C1426" s="5" t="s">
        <v>1157</v>
      </c>
      <c r="D1426" s="5" t="s">
        <v>123</v>
      </c>
      <c r="E1426" s="6">
        <v>0.03</v>
      </c>
      <c r="F1426" s="6" t="str">
        <f>IF(Table_1[[#This Row],[Discount]] &gt; 0, "After Discount", " No Discount")</f>
        <v>After Discount</v>
      </c>
      <c r="G1426" s="6">
        <v>223.98</v>
      </c>
      <c r="H1426" s="6">
        <v>15.01</v>
      </c>
      <c r="I1426" s="5" t="s">
        <v>9</v>
      </c>
      <c r="J1426" s="5" t="s">
        <v>51</v>
      </c>
      <c r="K1426" s="5" t="s">
        <v>24</v>
      </c>
      <c r="L1426" s="5" t="s">
        <v>106</v>
      </c>
      <c r="M1426" s="5" t="s">
        <v>5</v>
      </c>
      <c r="N1426" s="5" t="s">
        <v>1156</v>
      </c>
      <c r="O1426" s="6">
        <v>0.38</v>
      </c>
      <c r="P1426" s="5" t="s">
        <v>3</v>
      </c>
      <c r="Q1426" s="5" t="s">
        <v>21</v>
      </c>
      <c r="R1426" s="5" t="s">
        <v>20</v>
      </c>
      <c r="S1426" s="5" t="s">
        <v>1155</v>
      </c>
      <c r="T1426" s="5">
        <v>22015</v>
      </c>
      <c r="U1426" s="8">
        <v>42136</v>
      </c>
      <c r="V1426" s="29" t="str">
        <f>TEXT(Table_1[[#This Row],[Order Date]], "DDD")</f>
        <v>Tue</v>
      </c>
      <c r="W1426" s="8">
        <v>42137</v>
      </c>
      <c r="X1426" s="7">
        <f>Table_1[[#This Row],[Ship Date]]-Table_1[[#This Row],[Order Date]]</f>
        <v>1</v>
      </c>
      <c r="Y1426" s="15">
        <v>0.69599999999999995</v>
      </c>
      <c r="Z1426" s="5">
        <v>21</v>
      </c>
      <c r="AA1426" s="15">
        <v>4881.84</v>
      </c>
      <c r="AB1426" s="5">
        <v>86725</v>
      </c>
      <c r="AC1426" s="5">
        <f>IF(COUNTIF($AB$2:AB1426, AB1426) = 1, 1, 0)</f>
        <v>1</v>
      </c>
      <c r="AD1426" s="15">
        <f>'Formated Data'!$G1426-'Formated Data'!$E1426</f>
        <v>223.95</v>
      </c>
      <c r="AE1426" s="5" t="str" cm="1">
        <f t="array" ref="AE1426">_xlfn.IFS('Formated Data'!$Q1426="Central","Chris",'Formated Data'!$Q1426="East","Erin",'Formated Data'!$Q1426="South","Sam",'Formated Data'!$Q1426="West","William")</f>
        <v>Sam</v>
      </c>
    </row>
    <row r="1427" spans="1:31" ht="15.75" customHeight="1" x14ac:dyDescent="0.45">
      <c r="A1427" s="5">
        <v>14</v>
      </c>
      <c r="B1427" s="5">
        <f>IF(COUNTIF($A$2:A1427, A1427) = 1, 1, 0)</f>
        <v>1</v>
      </c>
      <c r="C1427" s="5" t="s">
        <v>1151</v>
      </c>
      <c r="D1427" s="5" t="s">
        <v>72</v>
      </c>
      <c r="E1427" s="6">
        <v>0.09</v>
      </c>
      <c r="F1427" s="6" t="str">
        <f>IF(Table_1[[#This Row],[Discount]] &gt; 0, "After Discount", " No Discount")</f>
        <v>After Discount</v>
      </c>
      <c r="G1427" s="6">
        <v>78.69</v>
      </c>
      <c r="H1427" s="6">
        <v>19.989999999999998</v>
      </c>
      <c r="I1427" s="5" t="s">
        <v>9</v>
      </c>
      <c r="J1427" s="5" t="s">
        <v>51</v>
      </c>
      <c r="K1427" s="5" t="s">
        <v>29</v>
      </c>
      <c r="L1427" s="5" t="s">
        <v>28</v>
      </c>
      <c r="M1427" s="5" t="s">
        <v>5</v>
      </c>
      <c r="N1427" s="5" t="s">
        <v>1154</v>
      </c>
      <c r="O1427" s="6">
        <v>0.43</v>
      </c>
      <c r="P1427" s="5" t="s">
        <v>3</v>
      </c>
      <c r="Q1427" s="5" t="s">
        <v>70</v>
      </c>
      <c r="R1427" s="5" t="s">
        <v>87</v>
      </c>
      <c r="S1427" s="5" t="s">
        <v>1149</v>
      </c>
      <c r="T1427" s="5">
        <v>55372</v>
      </c>
      <c r="U1427" s="8">
        <v>42136</v>
      </c>
      <c r="V1427" s="29" t="str">
        <f>TEXT(Table_1[[#This Row],[Order Date]], "DDD")</f>
        <v>Tue</v>
      </c>
      <c r="W1427" s="8">
        <v>42138</v>
      </c>
      <c r="X1427" s="7">
        <f>Table_1[[#This Row],[Ship Date]]-Table_1[[#This Row],[Order Date]]</f>
        <v>2</v>
      </c>
      <c r="Y1427" s="15">
        <v>803.47050000000002</v>
      </c>
      <c r="Z1427" s="5">
        <v>16</v>
      </c>
      <c r="AA1427" s="15">
        <v>1164.45</v>
      </c>
      <c r="AB1427" s="5">
        <v>86838</v>
      </c>
      <c r="AC1427" s="5">
        <f>IF(COUNTIF($AB$2:AB1427, AB1427) = 1, 1, 0)</f>
        <v>1</v>
      </c>
      <c r="AD1427" s="15">
        <f>'Formated Data'!$G1427-'Formated Data'!$E1427</f>
        <v>78.599999999999994</v>
      </c>
      <c r="AE1427" s="5" t="str" cm="1">
        <f t="array" ref="AE1427">_xlfn.IFS('Formated Data'!$Q1427="Central","Chris",'Formated Data'!$Q1427="East","Erin",'Formated Data'!$Q1427="South","Sam",'Formated Data'!$Q1427="West","William")</f>
        <v>Chris</v>
      </c>
    </row>
    <row r="1428" spans="1:31" ht="15.75" customHeight="1" x14ac:dyDescent="0.45">
      <c r="A1428" s="5">
        <v>14</v>
      </c>
      <c r="B1428" s="5">
        <f>IF(COUNTIF($A$2:A1428, A1428) = 1, 1, 0)</f>
        <v>0</v>
      </c>
      <c r="C1428" s="5" t="s">
        <v>1151</v>
      </c>
      <c r="D1428" s="5" t="s">
        <v>72</v>
      </c>
      <c r="E1428" s="6">
        <v>0.08</v>
      </c>
      <c r="F1428" s="6" t="str">
        <f>IF(Table_1[[#This Row],[Discount]] &gt; 0, "After Discount", " No Discount")</f>
        <v>After Discount</v>
      </c>
      <c r="G1428" s="6">
        <v>3.28</v>
      </c>
      <c r="H1428" s="6">
        <v>2.31</v>
      </c>
      <c r="I1428" s="5" t="s">
        <v>9</v>
      </c>
      <c r="J1428" s="5" t="s">
        <v>51</v>
      </c>
      <c r="K1428" s="5" t="s">
        <v>24</v>
      </c>
      <c r="L1428" s="5" t="s">
        <v>79</v>
      </c>
      <c r="M1428" s="5" t="s">
        <v>37</v>
      </c>
      <c r="N1428" s="5" t="s">
        <v>1153</v>
      </c>
      <c r="O1428" s="6">
        <v>0.56000000000000005</v>
      </c>
      <c r="P1428" s="5" t="s">
        <v>3</v>
      </c>
      <c r="Q1428" s="5" t="s">
        <v>70</v>
      </c>
      <c r="R1428" s="5" t="s">
        <v>87</v>
      </c>
      <c r="S1428" s="5" t="s">
        <v>1149</v>
      </c>
      <c r="T1428" s="5">
        <v>55372</v>
      </c>
      <c r="U1428" s="8">
        <v>42136</v>
      </c>
      <c r="V1428" s="29" t="str">
        <f>TEXT(Table_1[[#This Row],[Order Date]], "DDD")</f>
        <v>Tue</v>
      </c>
      <c r="W1428" s="8">
        <v>42137</v>
      </c>
      <c r="X1428" s="7">
        <f>Table_1[[#This Row],[Ship Date]]-Table_1[[#This Row],[Order Date]]</f>
        <v>1</v>
      </c>
      <c r="Y1428" s="15">
        <v>-24.03</v>
      </c>
      <c r="Z1428" s="5">
        <v>7</v>
      </c>
      <c r="AA1428" s="15">
        <v>22.23</v>
      </c>
      <c r="AB1428" s="5">
        <v>86838</v>
      </c>
      <c r="AC1428" s="5">
        <f>IF(COUNTIF($AB$2:AB1428, AB1428) = 1, 1, 0)</f>
        <v>0</v>
      </c>
      <c r="AD1428" s="15">
        <f>'Formated Data'!$G1428-'Formated Data'!$E1428</f>
        <v>3.1999999999999997</v>
      </c>
      <c r="AE1428" s="5" t="str" cm="1">
        <f t="array" ref="AE1428">_xlfn.IFS('Formated Data'!$Q1428="Central","Chris",'Formated Data'!$Q1428="East","Erin",'Formated Data'!$Q1428="South","Sam",'Formated Data'!$Q1428="West","William")</f>
        <v>Chris</v>
      </c>
    </row>
    <row r="1429" spans="1:31" ht="15.75" customHeight="1" x14ac:dyDescent="0.45">
      <c r="A1429" s="5">
        <v>14</v>
      </c>
      <c r="B1429" s="5">
        <f>IF(COUNTIF($A$2:A1429, A1429) = 1, 1, 0)</f>
        <v>0</v>
      </c>
      <c r="C1429" s="5" t="s">
        <v>1151</v>
      </c>
      <c r="D1429" s="5" t="s">
        <v>72</v>
      </c>
      <c r="E1429" s="6">
        <v>0.05</v>
      </c>
      <c r="F1429" s="6" t="str">
        <f>IF(Table_1[[#This Row],[Discount]] &gt; 0, "After Discount", " No Discount")</f>
        <v>After Discount</v>
      </c>
      <c r="G1429" s="6">
        <v>3.28</v>
      </c>
      <c r="H1429" s="6">
        <v>4.2</v>
      </c>
      <c r="I1429" s="5" t="s">
        <v>9</v>
      </c>
      <c r="J1429" s="5" t="s">
        <v>51</v>
      </c>
      <c r="K1429" s="5" t="s">
        <v>24</v>
      </c>
      <c r="L1429" s="5" t="s">
        <v>79</v>
      </c>
      <c r="M1429" s="5" t="s">
        <v>37</v>
      </c>
      <c r="N1429" s="5" t="s">
        <v>1152</v>
      </c>
      <c r="O1429" s="6">
        <v>0.56000000000000005</v>
      </c>
      <c r="P1429" s="5" t="s">
        <v>3</v>
      </c>
      <c r="Q1429" s="5" t="s">
        <v>70</v>
      </c>
      <c r="R1429" s="5" t="s">
        <v>87</v>
      </c>
      <c r="S1429" s="5" t="s">
        <v>1149</v>
      </c>
      <c r="T1429" s="5">
        <v>55372</v>
      </c>
      <c r="U1429" s="8">
        <v>42136</v>
      </c>
      <c r="V1429" s="29" t="str">
        <f>TEXT(Table_1[[#This Row],[Order Date]], "DDD")</f>
        <v>Tue</v>
      </c>
      <c r="W1429" s="8">
        <v>42137</v>
      </c>
      <c r="X1429" s="7">
        <f>Table_1[[#This Row],[Ship Date]]-Table_1[[#This Row],[Order Date]]</f>
        <v>1</v>
      </c>
      <c r="Y1429" s="15">
        <v>-37.03</v>
      </c>
      <c r="Z1429" s="5">
        <v>4</v>
      </c>
      <c r="AA1429" s="15">
        <v>13.99</v>
      </c>
      <c r="AB1429" s="5">
        <v>86838</v>
      </c>
      <c r="AC1429" s="5">
        <f>IF(COUNTIF($AB$2:AB1429, AB1429) = 1, 1, 0)</f>
        <v>0</v>
      </c>
      <c r="AD1429" s="15">
        <f>'Formated Data'!$G1429-'Formated Data'!$E1429</f>
        <v>3.23</v>
      </c>
      <c r="AE1429" s="5" t="str" cm="1">
        <f t="array" ref="AE1429">_xlfn.IFS('Formated Data'!$Q1429="Central","Chris",'Formated Data'!$Q1429="East","Erin",'Formated Data'!$Q1429="South","Sam",'Formated Data'!$Q1429="West","William")</f>
        <v>Chris</v>
      </c>
    </row>
    <row r="1430" spans="1:31" ht="15.75" customHeight="1" x14ac:dyDescent="0.45">
      <c r="A1430" s="5">
        <v>14</v>
      </c>
      <c r="B1430" s="5">
        <f>IF(COUNTIF($A$2:A1430, A1430) = 1, 1, 0)</f>
        <v>0</v>
      </c>
      <c r="C1430" s="5" t="s">
        <v>1151</v>
      </c>
      <c r="D1430" s="5" t="s">
        <v>72</v>
      </c>
      <c r="E1430" s="6">
        <v>0.05</v>
      </c>
      <c r="F1430" s="6" t="str">
        <f>IF(Table_1[[#This Row],[Discount]] &gt; 0, "After Discount", " No Discount")</f>
        <v>After Discount</v>
      </c>
      <c r="G1430" s="6">
        <v>3.58</v>
      </c>
      <c r="H1430" s="6">
        <v>1.63</v>
      </c>
      <c r="I1430" s="5" t="s">
        <v>9</v>
      </c>
      <c r="J1430" s="5" t="s">
        <v>51</v>
      </c>
      <c r="K1430" s="5" t="s">
        <v>24</v>
      </c>
      <c r="L1430" s="5" t="s">
        <v>61</v>
      </c>
      <c r="M1430" s="5" t="s">
        <v>37</v>
      </c>
      <c r="N1430" s="5" t="s">
        <v>1150</v>
      </c>
      <c r="O1430" s="6">
        <v>0.36</v>
      </c>
      <c r="P1430" s="5" t="s">
        <v>3</v>
      </c>
      <c r="Q1430" s="5" t="s">
        <v>70</v>
      </c>
      <c r="R1430" s="5" t="s">
        <v>87</v>
      </c>
      <c r="S1430" s="5" t="s">
        <v>1149</v>
      </c>
      <c r="T1430" s="5">
        <v>55372</v>
      </c>
      <c r="U1430" s="8">
        <v>42136</v>
      </c>
      <c r="V1430" s="29" t="str">
        <f>TEXT(Table_1[[#This Row],[Order Date]], "DDD")</f>
        <v>Tue</v>
      </c>
      <c r="W1430" s="8">
        <v>42137</v>
      </c>
      <c r="X1430" s="7">
        <f>Table_1[[#This Row],[Ship Date]]-Table_1[[#This Row],[Order Date]]</f>
        <v>1</v>
      </c>
      <c r="Y1430" s="15">
        <v>-0.71</v>
      </c>
      <c r="Z1430" s="5">
        <v>4</v>
      </c>
      <c r="AA1430" s="15">
        <v>14.26</v>
      </c>
      <c r="AB1430" s="5">
        <v>86838</v>
      </c>
      <c r="AC1430" s="5">
        <f>IF(COUNTIF($AB$2:AB1430, AB1430) = 1, 1, 0)</f>
        <v>0</v>
      </c>
      <c r="AD1430" s="15">
        <f>'Formated Data'!$G1430-'Formated Data'!$E1430</f>
        <v>3.5300000000000002</v>
      </c>
      <c r="AE1430" s="5" t="str" cm="1">
        <f t="array" ref="AE1430">_xlfn.IFS('Formated Data'!$Q1430="Central","Chris",'Formated Data'!$Q1430="East","Erin",'Formated Data'!$Q1430="South","Sam",'Formated Data'!$Q1430="West","William")</f>
        <v>Chris</v>
      </c>
    </row>
    <row r="1431" spans="1:31" ht="15.75" customHeight="1" x14ac:dyDescent="0.45">
      <c r="A1431" s="5">
        <v>1826</v>
      </c>
      <c r="B1431" s="5">
        <f>IF(COUNTIF($A$2:A1431, A1431) = 1, 1, 0)</f>
        <v>0</v>
      </c>
      <c r="C1431" s="5" t="s">
        <v>1148</v>
      </c>
      <c r="D1431" s="5" t="s">
        <v>72</v>
      </c>
      <c r="E1431" s="6">
        <v>0</v>
      </c>
      <c r="F1431" s="6" t="str">
        <f>IF(Table_1[[#This Row],[Discount]] &gt; 0, "After Discount", " No Discount")</f>
        <v xml:space="preserve"> No Discount</v>
      </c>
      <c r="G1431" s="6">
        <v>9.27</v>
      </c>
      <c r="H1431" s="6">
        <v>4.3899999999999997</v>
      </c>
      <c r="I1431" s="5" t="s">
        <v>9</v>
      </c>
      <c r="J1431" s="5" t="s">
        <v>39</v>
      </c>
      <c r="K1431" s="5" t="s">
        <v>24</v>
      </c>
      <c r="L1431" s="5" t="s">
        <v>38</v>
      </c>
      <c r="M1431" s="5" t="s">
        <v>37</v>
      </c>
      <c r="N1431" s="5" t="s">
        <v>1147</v>
      </c>
      <c r="O1431" s="6">
        <v>0.38</v>
      </c>
      <c r="P1431" s="5" t="s">
        <v>3</v>
      </c>
      <c r="Q1431" s="5" t="s">
        <v>70</v>
      </c>
      <c r="R1431" s="5" t="s">
        <v>126</v>
      </c>
      <c r="S1431" s="5" t="s">
        <v>1146</v>
      </c>
      <c r="T1431" s="5">
        <v>52722</v>
      </c>
      <c r="U1431" s="8">
        <v>42136</v>
      </c>
      <c r="V1431" s="29" t="str">
        <f>TEXT(Table_1[[#This Row],[Order Date]], "DDD")</f>
        <v>Tue</v>
      </c>
      <c r="W1431" s="8">
        <v>42138</v>
      </c>
      <c r="X1431" s="7">
        <f>Table_1[[#This Row],[Ship Date]]-Table_1[[#This Row],[Order Date]]</f>
        <v>2</v>
      </c>
      <c r="Y1431" s="15">
        <v>-7.61</v>
      </c>
      <c r="Z1431" s="5">
        <v>1</v>
      </c>
      <c r="AA1431" s="15">
        <v>10.65</v>
      </c>
      <c r="AB1431" s="5">
        <v>86959</v>
      </c>
      <c r="AC1431" s="5">
        <f>IF(COUNTIF($AB$2:AB1431, AB1431) = 1, 1, 0)</f>
        <v>1</v>
      </c>
      <c r="AD1431" s="15">
        <f>'Formated Data'!$G1431-'Formated Data'!$E1431</f>
        <v>9.27</v>
      </c>
      <c r="AE1431" s="5" t="str" cm="1">
        <f t="array" ref="AE1431">_xlfn.IFS('Formated Data'!$Q1431="Central","Chris",'Formated Data'!$Q1431="East","Erin",'Formated Data'!$Q1431="South","Sam",'Formated Data'!$Q1431="West","William")</f>
        <v>Chris</v>
      </c>
    </row>
    <row r="1432" spans="1:31" ht="15.75" customHeight="1" x14ac:dyDescent="0.45">
      <c r="A1432" s="5">
        <v>1267</v>
      </c>
      <c r="B1432" s="5">
        <f>IF(COUNTIF($A$2:A1432, A1432) = 1, 1, 0)</f>
        <v>0</v>
      </c>
      <c r="C1432" s="5" t="s">
        <v>1145</v>
      </c>
      <c r="D1432" s="5" t="s">
        <v>10</v>
      </c>
      <c r="E1432" s="6">
        <v>0.04</v>
      </c>
      <c r="F1432" s="6" t="str">
        <f>IF(Table_1[[#This Row],[Discount]] &gt; 0, "After Discount", " No Discount")</f>
        <v>After Discount</v>
      </c>
      <c r="G1432" s="6">
        <v>5.98</v>
      </c>
      <c r="H1432" s="6">
        <v>4.38</v>
      </c>
      <c r="I1432" s="5" t="s">
        <v>9</v>
      </c>
      <c r="J1432" s="5" t="s">
        <v>39</v>
      </c>
      <c r="K1432" s="5" t="s">
        <v>7</v>
      </c>
      <c r="L1432" s="5" t="s">
        <v>15</v>
      </c>
      <c r="M1432" s="5" t="s">
        <v>50</v>
      </c>
      <c r="N1432" s="5" t="s">
        <v>1144</v>
      </c>
      <c r="O1432" s="6">
        <v>0.75</v>
      </c>
      <c r="P1432" s="5" t="s">
        <v>3</v>
      </c>
      <c r="Q1432" s="5" t="s">
        <v>21</v>
      </c>
      <c r="R1432" s="5" t="s">
        <v>75</v>
      </c>
      <c r="S1432" s="5" t="s">
        <v>1143</v>
      </c>
      <c r="T1432" s="5">
        <v>33433</v>
      </c>
      <c r="U1432" s="8">
        <v>42136</v>
      </c>
      <c r="V1432" s="29" t="str">
        <f>TEXT(Table_1[[#This Row],[Order Date]], "DDD")</f>
        <v>Tue</v>
      </c>
      <c r="W1432" s="8">
        <v>42138</v>
      </c>
      <c r="X1432" s="7">
        <f>Table_1[[#This Row],[Ship Date]]-Table_1[[#This Row],[Order Date]]</f>
        <v>2</v>
      </c>
      <c r="Y1432" s="15">
        <v>-1522.3040000000001</v>
      </c>
      <c r="Z1432" s="5">
        <v>11</v>
      </c>
      <c r="AA1432" s="15">
        <v>69.75</v>
      </c>
      <c r="AB1432" s="5">
        <v>89515</v>
      </c>
      <c r="AC1432" s="5">
        <f>IF(COUNTIF($AB$2:AB1432, AB1432) = 1, 1, 0)</f>
        <v>1</v>
      </c>
      <c r="AD1432" s="15">
        <f>'Formated Data'!$G1432-'Formated Data'!$E1432</f>
        <v>5.94</v>
      </c>
      <c r="AE1432" s="5" t="str" cm="1">
        <f t="array" ref="AE1432">_xlfn.IFS('Formated Data'!$Q1432="Central","Chris",'Formated Data'!$Q1432="East","Erin",'Formated Data'!$Q1432="South","Sam",'Formated Data'!$Q1432="West","William")</f>
        <v>Sam</v>
      </c>
    </row>
    <row r="1433" spans="1:31" ht="15.75" customHeight="1" x14ac:dyDescent="0.45">
      <c r="A1433" s="5">
        <v>1389</v>
      </c>
      <c r="B1433" s="5">
        <f>IF(COUNTIF($A$2:A1433, A1433) = 1, 1, 0)</f>
        <v>0</v>
      </c>
      <c r="C1433" s="5" t="s">
        <v>696</v>
      </c>
      <c r="D1433" s="5" t="s">
        <v>56</v>
      </c>
      <c r="E1433" s="6">
        <v>0.08</v>
      </c>
      <c r="F1433" s="6" t="str">
        <f>IF(Table_1[[#This Row],[Discount]] &gt; 0, "After Discount", " No Discount")</f>
        <v>After Discount</v>
      </c>
      <c r="G1433" s="6">
        <v>2.62</v>
      </c>
      <c r="H1433" s="6">
        <v>0.8</v>
      </c>
      <c r="I1433" s="5" t="s">
        <v>17</v>
      </c>
      <c r="J1433" s="5" t="s">
        <v>51</v>
      </c>
      <c r="K1433" s="5" t="s">
        <v>24</v>
      </c>
      <c r="L1433" s="5" t="s">
        <v>61</v>
      </c>
      <c r="M1433" s="5" t="s">
        <v>37</v>
      </c>
      <c r="N1433" s="5" t="s">
        <v>833</v>
      </c>
      <c r="O1433" s="6">
        <v>0.39</v>
      </c>
      <c r="P1433" s="5" t="s">
        <v>3</v>
      </c>
      <c r="Q1433" s="5" t="s">
        <v>48</v>
      </c>
      <c r="R1433" s="5" t="s">
        <v>54</v>
      </c>
      <c r="S1433" s="5" t="s">
        <v>695</v>
      </c>
      <c r="T1433" s="5">
        <v>94025</v>
      </c>
      <c r="U1433" s="8">
        <v>42137</v>
      </c>
      <c r="V1433" s="29" t="str">
        <f>TEXT(Table_1[[#This Row],[Order Date]], "DDD")</f>
        <v>Wed</v>
      </c>
      <c r="W1433" s="8">
        <v>42139</v>
      </c>
      <c r="X1433" s="7">
        <f>Table_1[[#This Row],[Ship Date]]-Table_1[[#This Row],[Order Date]]</f>
        <v>2</v>
      </c>
      <c r="Y1433" s="15">
        <v>21.769500000000001</v>
      </c>
      <c r="Z1433" s="5">
        <v>12</v>
      </c>
      <c r="AA1433" s="15">
        <v>31.55</v>
      </c>
      <c r="AB1433" s="5">
        <v>88728</v>
      </c>
      <c r="AC1433" s="5">
        <f>IF(COUNTIF($AB$2:AB1433, AB1433) = 1, 1, 0)</f>
        <v>1</v>
      </c>
      <c r="AD1433" s="15">
        <f>'Formated Data'!$G1433-'Formated Data'!$E1433</f>
        <v>2.54</v>
      </c>
      <c r="AE1433" s="5" t="str" cm="1">
        <f t="array" ref="AE1433">_xlfn.IFS('Formated Data'!$Q1433="Central","Chris",'Formated Data'!$Q1433="East","Erin",'Formated Data'!$Q1433="South","Sam",'Formated Data'!$Q1433="West","William")</f>
        <v>William</v>
      </c>
    </row>
    <row r="1434" spans="1:31" ht="15.75" customHeight="1" x14ac:dyDescent="0.45">
      <c r="A1434" s="5">
        <v>578</v>
      </c>
      <c r="B1434" s="5">
        <f>IF(COUNTIF($A$2:A1434, A1434) = 1, 1, 0)</f>
        <v>1</v>
      </c>
      <c r="C1434" s="5" t="s">
        <v>1142</v>
      </c>
      <c r="D1434" s="5" t="s">
        <v>72</v>
      </c>
      <c r="E1434" s="6">
        <v>0.03</v>
      </c>
      <c r="F1434" s="6" t="str">
        <f>IF(Table_1[[#This Row],[Discount]] &gt; 0, "After Discount", " No Discount")</f>
        <v>After Discount</v>
      </c>
      <c r="G1434" s="6">
        <v>162.93</v>
      </c>
      <c r="H1434" s="6">
        <v>19.989999999999998</v>
      </c>
      <c r="I1434" s="5" t="s">
        <v>9</v>
      </c>
      <c r="J1434" s="5" t="s">
        <v>39</v>
      </c>
      <c r="K1434" s="5" t="s">
        <v>24</v>
      </c>
      <c r="L1434" s="5" t="s">
        <v>181</v>
      </c>
      <c r="M1434" s="5" t="s">
        <v>5</v>
      </c>
      <c r="N1434" s="5" t="s">
        <v>1141</v>
      </c>
      <c r="O1434" s="6">
        <v>0.39</v>
      </c>
      <c r="P1434" s="5" t="s">
        <v>3</v>
      </c>
      <c r="Q1434" s="5" t="s">
        <v>2</v>
      </c>
      <c r="R1434" s="5" t="s">
        <v>109</v>
      </c>
      <c r="S1434" s="5" t="s">
        <v>1140</v>
      </c>
      <c r="T1434" s="5">
        <v>6770</v>
      </c>
      <c r="U1434" s="8">
        <v>42137</v>
      </c>
      <c r="V1434" s="29" t="str">
        <f>TEXT(Table_1[[#This Row],[Order Date]], "DDD")</f>
        <v>Wed</v>
      </c>
      <c r="W1434" s="8">
        <v>42138</v>
      </c>
      <c r="X1434" s="7">
        <f>Table_1[[#This Row],[Ship Date]]-Table_1[[#This Row],[Order Date]]</f>
        <v>1</v>
      </c>
      <c r="Y1434" s="15">
        <v>293.14</v>
      </c>
      <c r="Z1434" s="5">
        <v>3</v>
      </c>
      <c r="AA1434" s="15">
        <v>515.88</v>
      </c>
      <c r="AB1434" s="5">
        <v>88644</v>
      </c>
      <c r="AC1434" s="5">
        <f>IF(COUNTIF($AB$2:AB1434, AB1434) = 1, 1, 0)</f>
        <v>1</v>
      </c>
      <c r="AD1434" s="15">
        <f>'Formated Data'!$G1434-'Formated Data'!$E1434</f>
        <v>162.9</v>
      </c>
      <c r="AE1434" s="5" t="str" cm="1">
        <f t="array" ref="AE1434">_xlfn.IFS('Formated Data'!$Q1434="Central","Chris",'Formated Data'!$Q1434="East","Erin",'Formated Data'!$Q1434="South","Sam",'Formated Data'!$Q1434="West","William")</f>
        <v>Erin</v>
      </c>
    </row>
    <row r="1435" spans="1:31" ht="15.75" customHeight="1" x14ac:dyDescent="0.45">
      <c r="A1435" s="5">
        <v>579</v>
      </c>
      <c r="B1435" s="5">
        <f>IF(COUNTIF($A$2:A1435, A1435) = 1, 1, 0)</f>
        <v>1</v>
      </c>
      <c r="C1435" s="5" t="s">
        <v>1139</v>
      </c>
      <c r="D1435" s="5" t="s">
        <v>72</v>
      </c>
      <c r="E1435" s="6">
        <v>0.01</v>
      </c>
      <c r="F1435" s="6" t="str">
        <f>IF(Table_1[[#This Row],[Discount]] &gt; 0, "After Discount", " No Discount")</f>
        <v>After Discount</v>
      </c>
      <c r="G1435" s="6">
        <v>11.58</v>
      </c>
      <c r="H1435" s="6">
        <v>5.72</v>
      </c>
      <c r="I1435" s="5" t="s">
        <v>9</v>
      </c>
      <c r="J1435" s="5" t="s">
        <v>39</v>
      </c>
      <c r="K1435" s="5" t="s">
        <v>24</v>
      </c>
      <c r="L1435" s="5" t="s">
        <v>181</v>
      </c>
      <c r="M1435" s="5" t="s">
        <v>5</v>
      </c>
      <c r="N1435" s="5" t="s">
        <v>859</v>
      </c>
      <c r="O1435" s="6">
        <v>0.35</v>
      </c>
      <c r="P1435" s="5" t="s">
        <v>3</v>
      </c>
      <c r="Q1435" s="5" t="s">
        <v>2</v>
      </c>
      <c r="R1435" s="5" t="s">
        <v>109</v>
      </c>
      <c r="S1435" s="5" t="s">
        <v>1138</v>
      </c>
      <c r="T1435" s="5">
        <v>6478</v>
      </c>
      <c r="U1435" s="8">
        <v>42137</v>
      </c>
      <c r="V1435" s="29" t="str">
        <f>TEXT(Table_1[[#This Row],[Order Date]], "DDD")</f>
        <v>Wed</v>
      </c>
      <c r="W1435" s="8">
        <v>42139</v>
      </c>
      <c r="X1435" s="7">
        <f>Table_1[[#This Row],[Ship Date]]-Table_1[[#This Row],[Order Date]]</f>
        <v>2</v>
      </c>
      <c r="Y1435" s="15">
        <v>-6.61</v>
      </c>
      <c r="Z1435" s="5">
        <v>2</v>
      </c>
      <c r="AA1435" s="15">
        <v>25.06</v>
      </c>
      <c r="AB1435" s="5">
        <v>88644</v>
      </c>
      <c r="AC1435" s="5">
        <f>IF(COUNTIF($AB$2:AB1435, AB1435) = 1, 1, 0)</f>
        <v>0</v>
      </c>
      <c r="AD1435" s="15">
        <f>'Formated Data'!$G1435-'Formated Data'!$E1435</f>
        <v>11.57</v>
      </c>
      <c r="AE1435" s="5" t="str" cm="1">
        <f t="array" ref="AE1435">_xlfn.IFS('Formated Data'!$Q1435="Central","Chris",'Formated Data'!$Q1435="East","Erin",'Formated Data'!$Q1435="South","Sam",'Formated Data'!$Q1435="West","William")</f>
        <v>Erin</v>
      </c>
    </row>
    <row r="1436" spans="1:31" ht="15.75" customHeight="1" x14ac:dyDescent="0.45">
      <c r="A1436" s="5">
        <v>580</v>
      </c>
      <c r="B1436" s="5">
        <f>IF(COUNTIF($A$2:A1436, A1436) = 1, 1, 0)</f>
        <v>1</v>
      </c>
      <c r="C1436" s="5" t="s">
        <v>1137</v>
      </c>
      <c r="D1436" s="5" t="s">
        <v>72</v>
      </c>
      <c r="E1436" s="6">
        <v>0.01</v>
      </c>
      <c r="F1436" s="6" t="str">
        <f>IF(Table_1[[#This Row],[Discount]] &gt; 0, "After Discount", " No Discount")</f>
        <v>After Discount</v>
      </c>
      <c r="G1436" s="6">
        <v>55.99</v>
      </c>
      <c r="H1436" s="6">
        <v>5</v>
      </c>
      <c r="I1436" s="5" t="s">
        <v>9</v>
      </c>
      <c r="J1436" s="5" t="s">
        <v>39</v>
      </c>
      <c r="K1436" s="5" t="s">
        <v>7</v>
      </c>
      <c r="L1436" s="5" t="s">
        <v>6</v>
      </c>
      <c r="M1436" s="5" t="s">
        <v>50</v>
      </c>
      <c r="N1436" s="5" t="s">
        <v>1136</v>
      </c>
      <c r="O1436" s="6">
        <v>0.8</v>
      </c>
      <c r="P1436" s="5" t="s">
        <v>3</v>
      </c>
      <c r="Q1436" s="5" t="s">
        <v>2</v>
      </c>
      <c r="R1436" s="5" t="s">
        <v>244</v>
      </c>
      <c r="S1436" s="5" t="s">
        <v>453</v>
      </c>
      <c r="T1436" s="5">
        <v>4210</v>
      </c>
      <c r="U1436" s="8">
        <v>42137</v>
      </c>
      <c r="V1436" s="29" t="str">
        <f>TEXT(Table_1[[#This Row],[Order Date]], "DDD")</f>
        <v>Wed</v>
      </c>
      <c r="W1436" s="8">
        <v>42138</v>
      </c>
      <c r="X1436" s="7">
        <f>Table_1[[#This Row],[Ship Date]]-Table_1[[#This Row],[Order Date]]</f>
        <v>1</v>
      </c>
      <c r="Y1436" s="15">
        <v>-57.540999999999997</v>
      </c>
      <c r="Z1436" s="5">
        <v>12</v>
      </c>
      <c r="AA1436" s="15">
        <v>578.24</v>
      </c>
      <c r="AB1436" s="5">
        <v>88644</v>
      </c>
      <c r="AC1436" s="5">
        <f>IF(COUNTIF($AB$2:AB1436, AB1436) = 1, 1, 0)</f>
        <v>0</v>
      </c>
      <c r="AD1436" s="15">
        <f>'Formated Data'!$G1436-'Formated Data'!$E1436</f>
        <v>55.980000000000004</v>
      </c>
      <c r="AE1436" s="5" t="str" cm="1">
        <f t="array" ref="AE1436">_xlfn.IFS('Formated Data'!$Q1436="Central","Chris",'Formated Data'!$Q1436="East","Erin",'Formated Data'!$Q1436="South","Sam",'Formated Data'!$Q1436="West","William")</f>
        <v>Erin</v>
      </c>
    </row>
    <row r="1437" spans="1:31" ht="15.75" customHeight="1" x14ac:dyDescent="0.45">
      <c r="A1437" s="5">
        <v>585</v>
      </c>
      <c r="B1437" s="5">
        <f>IF(COUNTIF($A$2:A1437, A1437) = 1, 1, 0)</f>
        <v>1</v>
      </c>
      <c r="C1437" s="5" t="s">
        <v>1135</v>
      </c>
      <c r="D1437" s="5" t="s">
        <v>72</v>
      </c>
      <c r="E1437" s="6">
        <v>0.06</v>
      </c>
      <c r="F1437" s="6" t="str">
        <f>IF(Table_1[[#This Row],[Discount]] &gt; 0, "After Discount", " No Discount")</f>
        <v>After Discount</v>
      </c>
      <c r="G1437" s="6">
        <v>13.9</v>
      </c>
      <c r="H1437" s="6">
        <v>7.59</v>
      </c>
      <c r="I1437" s="5" t="s">
        <v>9</v>
      </c>
      <c r="J1437" s="5" t="s">
        <v>39</v>
      </c>
      <c r="K1437" s="5" t="s">
        <v>24</v>
      </c>
      <c r="L1437" s="5" t="s">
        <v>59</v>
      </c>
      <c r="M1437" s="5" t="s">
        <v>50</v>
      </c>
      <c r="N1437" s="5" t="s">
        <v>1134</v>
      </c>
      <c r="O1437" s="6">
        <v>0.56000000000000005</v>
      </c>
      <c r="P1437" s="5" t="s">
        <v>3</v>
      </c>
      <c r="Q1437" s="5" t="s">
        <v>2</v>
      </c>
      <c r="R1437" s="5" t="s">
        <v>142</v>
      </c>
      <c r="S1437" s="5" t="s">
        <v>1133</v>
      </c>
      <c r="T1437" s="5">
        <v>3301</v>
      </c>
      <c r="U1437" s="8">
        <v>42137</v>
      </c>
      <c r="V1437" s="29" t="str">
        <f>TEXT(Table_1[[#This Row],[Order Date]], "DDD")</f>
        <v>Wed</v>
      </c>
      <c r="W1437" s="8">
        <v>42138</v>
      </c>
      <c r="X1437" s="7">
        <f>Table_1[[#This Row],[Ship Date]]-Table_1[[#This Row],[Order Date]]</f>
        <v>1</v>
      </c>
      <c r="Y1437" s="15">
        <v>-67.59</v>
      </c>
      <c r="Z1437" s="5">
        <v>12</v>
      </c>
      <c r="AA1437" s="15">
        <v>170.45</v>
      </c>
      <c r="AB1437" s="5">
        <v>88644</v>
      </c>
      <c r="AC1437" s="5">
        <f>IF(COUNTIF($AB$2:AB1437, AB1437) = 1, 1, 0)</f>
        <v>0</v>
      </c>
      <c r="AD1437" s="15">
        <f>'Formated Data'!$G1437-'Formated Data'!$E1437</f>
        <v>13.84</v>
      </c>
      <c r="AE1437" s="5" t="str" cm="1">
        <f t="array" ref="AE1437">_xlfn.IFS('Formated Data'!$Q1437="Central","Chris",'Formated Data'!$Q1437="East","Erin",'Formated Data'!$Q1437="South","Sam",'Formated Data'!$Q1437="West","William")</f>
        <v>Erin</v>
      </c>
    </row>
    <row r="1438" spans="1:31" ht="15.75" customHeight="1" x14ac:dyDescent="0.45">
      <c r="A1438" s="5">
        <v>3257</v>
      </c>
      <c r="B1438" s="5">
        <f>IF(COUNTIF($A$2:A1438, A1438) = 1, 1, 0)</f>
        <v>1</v>
      </c>
      <c r="C1438" s="5" t="s">
        <v>1132</v>
      </c>
      <c r="D1438" s="5" t="s">
        <v>72</v>
      </c>
      <c r="E1438" s="6">
        <v>0</v>
      </c>
      <c r="F1438" s="6" t="str">
        <f>IF(Table_1[[#This Row],[Discount]] &gt; 0, "After Discount", " No Discount")</f>
        <v xml:space="preserve"> No Discount</v>
      </c>
      <c r="G1438" s="6">
        <v>25.38</v>
      </c>
      <c r="H1438" s="6">
        <v>8.99</v>
      </c>
      <c r="I1438" s="5" t="s">
        <v>9</v>
      </c>
      <c r="J1438" s="5" t="s">
        <v>8</v>
      </c>
      <c r="K1438" s="5" t="s">
        <v>29</v>
      </c>
      <c r="L1438" s="5" t="s">
        <v>28</v>
      </c>
      <c r="M1438" s="5" t="s">
        <v>50</v>
      </c>
      <c r="N1438" s="5" t="s">
        <v>277</v>
      </c>
      <c r="O1438" s="6">
        <v>0.5</v>
      </c>
      <c r="P1438" s="5" t="s">
        <v>3</v>
      </c>
      <c r="Q1438" s="5" t="s">
        <v>48</v>
      </c>
      <c r="R1438" s="5" t="s">
        <v>103</v>
      </c>
      <c r="S1438" s="5" t="s">
        <v>1131</v>
      </c>
      <c r="T1438" s="5">
        <v>98632</v>
      </c>
      <c r="U1438" s="8">
        <v>42137</v>
      </c>
      <c r="V1438" s="29" t="str">
        <f>TEXT(Table_1[[#This Row],[Order Date]], "DDD")</f>
        <v>Wed</v>
      </c>
      <c r="W1438" s="8">
        <v>42139</v>
      </c>
      <c r="X1438" s="7">
        <f>Table_1[[#This Row],[Ship Date]]-Table_1[[#This Row],[Order Date]]</f>
        <v>2</v>
      </c>
      <c r="Y1438" s="15">
        <v>470.33800000000002</v>
      </c>
      <c r="Z1438" s="5">
        <v>26</v>
      </c>
      <c r="AA1438" s="15">
        <v>700.41</v>
      </c>
      <c r="AB1438" s="5">
        <v>88826</v>
      </c>
      <c r="AC1438" s="5">
        <f>IF(COUNTIF($AB$2:AB1438, AB1438) = 1, 1, 0)</f>
        <v>1</v>
      </c>
      <c r="AD1438" s="15">
        <f>'Formated Data'!$G1438-'Formated Data'!$E1438</f>
        <v>25.38</v>
      </c>
      <c r="AE1438" s="5" t="str" cm="1">
        <f t="array" ref="AE1438">_xlfn.IFS('Formated Data'!$Q1438="Central","Chris",'Formated Data'!$Q1438="East","Erin",'Formated Data'!$Q1438="South","Sam",'Formated Data'!$Q1438="West","William")</f>
        <v>William</v>
      </c>
    </row>
    <row r="1439" spans="1:31" ht="15.75" customHeight="1" x14ac:dyDescent="0.45">
      <c r="A1439" s="5">
        <v>1085</v>
      </c>
      <c r="B1439" s="5">
        <f>IF(COUNTIF($A$2:A1439, A1439) = 1, 1, 0)</f>
        <v>0</v>
      </c>
      <c r="C1439" s="5" t="s">
        <v>1129</v>
      </c>
      <c r="D1439" s="5" t="s">
        <v>10</v>
      </c>
      <c r="E1439" s="6">
        <v>0.06</v>
      </c>
      <c r="F1439" s="6" t="str">
        <f>IF(Table_1[[#This Row],[Discount]] &gt; 0, "After Discount", " No Discount")</f>
        <v>After Discount</v>
      </c>
      <c r="G1439" s="6">
        <v>30.42</v>
      </c>
      <c r="H1439" s="6">
        <v>8.65</v>
      </c>
      <c r="I1439" s="5" t="s">
        <v>9</v>
      </c>
      <c r="J1439" s="5" t="s">
        <v>39</v>
      </c>
      <c r="K1439" s="5" t="s">
        <v>7</v>
      </c>
      <c r="L1439" s="5" t="s">
        <v>15</v>
      </c>
      <c r="M1439" s="5" t="s">
        <v>5</v>
      </c>
      <c r="N1439" s="5" t="s">
        <v>1130</v>
      </c>
      <c r="O1439" s="6">
        <v>0.74</v>
      </c>
      <c r="P1439" s="5" t="s">
        <v>3</v>
      </c>
      <c r="Q1439" s="5" t="s">
        <v>2</v>
      </c>
      <c r="R1439" s="5" t="s">
        <v>1</v>
      </c>
      <c r="S1439" s="5" t="s">
        <v>1127</v>
      </c>
      <c r="T1439" s="5">
        <v>11729</v>
      </c>
      <c r="U1439" s="8">
        <v>42137</v>
      </c>
      <c r="V1439" s="29" t="str">
        <f>TEXT(Table_1[[#This Row],[Order Date]], "DDD")</f>
        <v>Wed</v>
      </c>
      <c r="W1439" s="8">
        <v>42139</v>
      </c>
      <c r="X1439" s="7">
        <f>Table_1[[#This Row],[Ship Date]]-Table_1[[#This Row],[Order Date]]</f>
        <v>2</v>
      </c>
      <c r="Y1439" s="15">
        <v>-159.25</v>
      </c>
      <c r="Z1439" s="5">
        <v>10</v>
      </c>
      <c r="AA1439" s="15">
        <v>309.05</v>
      </c>
      <c r="AB1439" s="5">
        <v>86124</v>
      </c>
      <c r="AC1439" s="5">
        <f>IF(COUNTIF($AB$2:AB1439, AB1439) = 1, 1, 0)</f>
        <v>1</v>
      </c>
      <c r="AD1439" s="15">
        <f>'Formated Data'!$G1439-'Formated Data'!$E1439</f>
        <v>30.360000000000003</v>
      </c>
      <c r="AE1439" s="5" t="str" cm="1">
        <f t="array" ref="AE1439">_xlfn.IFS('Formated Data'!$Q1439="Central","Chris",'Formated Data'!$Q1439="East","Erin",'Formated Data'!$Q1439="South","Sam",'Formated Data'!$Q1439="West","William")</f>
        <v>Erin</v>
      </c>
    </row>
    <row r="1440" spans="1:31" ht="15.75" customHeight="1" x14ac:dyDescent="0.45">
      <c r="A1440" s="5">
        <v>1085</v>
      </c>
      <c r="B1440" s="5">
        <f>IF(COUNTIF($A$2:A1440, A1440) = 1, 1, 0)</f>
        <v>0</v>
      </c>
      <c r="C1440" s="5" t="s">
        <v>1129</v>
      </c>
      <c r="D1440" s="5" t="s">
        <v>10</v>
      </c>
      <c r="E1440" s="6">
        <v>0.02</v>
      </c>
      <c r="F1440" s="6" t="str">
        <f>IF(Table_1[[#This Row],[Discount]] &gt; 0, "After Discount", " No Discount")</f>
        <v>After Discount</v>
      </c>
      <c r="G1440" s="6">
        <v>37.94</v>
      </c>
      <c r="H1440" s="6">
        <v>5.08</v>
      </c>
      <c r="I1440" s="5" t="s">
        <v>9</v>
      </c>
      <c r="J1440" s="5" t="s">
        <v>39</v>
      </c>
      <c r="K1440" s="5" t="s">
        <v>24</v>
      </c>
      <c r="L1440" s="5" t="s">
        <v>38</v>
      </c>
      <c r="M1440" s="5" t="s">
        <v>37</v>
      </c>
      <c r="N1440" s="5" t="s">
        <v>1128</v>
      </c>
      <c r="O1440" s="6">
        <v>0.38</v>
      </c>
      <c r="P1440" s="5" t="s">
        <v>3</v>
      </c>
      <c r="Q1440" s="5" t="s">
        <v>2</v>
      </c>
      <c r="R1440" s="5" t="s">
        <v>1</v>
      </c>
      <c r="S1440" s="5" t="s">
        <v>1127</v>
      </c>
      <c r="T1440" s="5">
        <v>11729</v>
      </c>
      <c r="U1440" s="8">
        <v>42137</v>
      </c>
      <c r="V1440" s="29" t="str">
        <f>TEXT(Table_1[[#This Row],[Order Date]], "DDD")</f>
        <v>Wed</v>
      </c>
      <c r="W1440" s="8">
        <v>42138</v>
      </c>
      <c r="X1440" s="7">
        <f>Table_1[[#This Row],[Ship Date]]-Table_1[[#This Row],[Order Date]]</f>
        <v>1</v>
      </c>
      <c r="Y1440" s="15">
        <v>206.517</v>
      </c>
      <c r="Z1440" s="5">
        <v>8</v>
      </c>
      <c r="AA1440" s="15">
        <v>299.3</v>
      </c>
      <c r="AB1440" s="5">
        <v>86124</v>
      </c>
      <c r="AC1440" s="5">
        <f>IF(COUNTIF($AB$2:AB1440, AB1440) = 1, 1, 0)</f>
        <v>0</v>
      </c>
      <c r="AD1440" s="15">
        <f>'Formated Data'!$G1440-'Formated Data'!$E1440</f>
        <v>37.919999999999995</v>
      </c>
      <c r="AE1440" s="5" t="str" cm="1">
        <f t="array" ref="AE1440">_xlfn.IFS('Formated Data'!$Q1440="Central","Chris",'Formated Data'!$Q1440="East","Erin",'Formated Data'!$Q1440="South","Sam",'Formated Data'!$Q1440="West","William")</f>
        <v>Erin</v>
      </c>
    </row>
    <row r="1441" spans="1:31" ht="15.75" customHeight="1" x14ac:dyDescent="0.45">
      <c r="A1441" s="5">
        <v>156</v>
      </c>
      <c r="B1441" s="5">
        <f>IF(COUNTIF($A$2:A1441, A1441) = 1, 1, 0)</f>
        <v>0</v>
      </c>
      <c r="C1441" s="5" t="s">
        <v>1126</v>
      </c>
      <c r="D1441" s="5" t="s">
        <v>123</v>
      </c>
      <c r="E1441" s="6">
        <v>0.01</v>
      </c>
      <c r="F1441" s="6" t="str">
        <f>IF(Table_1[[#This Row],[Discount]] &gt; 0, "After Discount", " No Discount")</f>
        <v>After Discount</v>
      </c>
      <c r="G1441" s="6">
        <v>95.99</v>
      </c>
      <c r="H1441" s="6">
        <v>4.9000000000000004</v>
      </c>
      <c r="I1441" s="5" t="s">
        <v>9</v>
      </c>
      <c r="J1441" s="5" t="s">
        <v>39</v>
      </c>
      <c r="K1441" s="5" t="s">
        <v>7</v>
      </c>
      <c r="L1441" s="5" t="s">
        <v>6</v>
      </c>
      <c r="M1441" s="5" t="s">
        <v>5</v>
      </c>
      <c r="N1441" s="5" t="s">
        <v>1125</v>
      </c>
      <c r="O1441" s="6">
        <v>0.56000000000000005</v>
      </c>
      <c r="P1441" s="5" t="s">
        <v>3</v>
      </c>
      <c r="Q1441" s="5" t="s">
        <v>48</v>
      </c>
      <c r="R1441" s="5" t="s">
        <v>296</v>
      </c>
      <c r="S1441" s="5" t="s">
        <v>1124</v>
      </c>
      <c r="T1441" s="5">
        <v>80525</v>
      </c>
      <c r="U1441" s="8">
        <v>42138</v>
      </c>
      <c r="V1441" s="29" t="str">
        <f>TEXT(Table_1[[#This Row],[Order Date]], "DDD")</f>
        <v>Thu</v>
      </c>
      <c r="W1441" s="8">
        <v>42139</v>
      </c>
      <c r="X1441" s="7">
        <f>Table_1[[#This Row],[Ship Date]]-Table_1[[#This Row],[Order Date]]</f>
        <v>1</v>
      </c>
      <c r="Y1441" s="15">
        <v>713.88</v>
      </c>
      <c r="Z1441" s="5">
        <v>13</v>
      </c>
      <c r="AA1441" s="15">
        <v>1050.08</v>
      </c>
      <c r="AB1441" s="5">
        <v>87671</v>
      </c>
      <c r="AC1441" s="5">
        <f>IF(COUNTIF($AB$2:AB1441, AB1441) = 1, 1, 0)</f>
        <v>1</v>
      </c>
      <c r="AD1441" s="15">
        <f>'Formated Data'!$G1441-'Formated Data'!$E1441</f>
        <v>95.97999999999999</v>
      </c>
      <c r="AE1441" s="5" t="str" cm="1">
        <f t="array" ref="AE1441">_xlfn.IFS('Formated Data'!$Q1441="Central","Chris",'Formated Data'!$Q1441="East","Erin",'Formated Data'!$Q1441="South","Sam",'Formated Data'!$Q1441="West","William")</f>
        <v>William</v>
      </c>
    </row>
    <row r="1442" spans="1:31" ht="15.75" customHeight="1" x14ac:dyDescent="0.45">
      <c r="A1442" s="5">
        <v>497</v>
      </c>
      <c r="B1442" s="5">
        <f>IF(COUNTIF($A$2:A1442, A1442) = 1, 1, 0)</f>
        <v>1</v>
      </c>
      <c r="C1442" s="5" t="s">
        <v>1123</v>
      </c>
      <c r="D1442" s="5" t="s">
        <v>123</v>
      </c>
      <c r="E1442" s="6">
        <v>7.0000000000000007E-2</v>
      </c>
      <c r="F1442" s="6" t="str">
        <f>IF(Table_1[[#This Row],[Discount]] &gt; 0, "After Discount", " No Discount")</f>
        <v>After Discount</v>
      </c>
      <c r="G1442" s="6">
        <v>152.47999999999999</v>
      </c>
      <c r="H1442" s="6">
        <v>6.5</v>
      </c>
      <c r="I1442" s="5" t="s">
        <v>9</v>
      </c>
      <c r="J1442" s="5" t="s">
        <v>51</v>
      </c>
      <c r="K1442" s="5" t="s">
        <v>7</v>
      </c>
      <c r="L1442" s="5" t="s">
        <v>15</v>
      </c>
      <c r="M1442" s="5" t="s">
        <v>5</v>
      </c>
      <c r="N1442" s="5" t="s">
        <v>1122</v>
      </c>
      <c r="O1442" s="6">
        <v>0.74</v>
      </c>
      <c r="P1442" s="5" t="s">
        <v>3</v>
      </c>
      <c r="Q1442" s="5" t="s">
        <v>21</v>
      </c>
      <c r="R1442" s="5" t="s">
        <v>91</v>
      </c>
      <c r="S1442" s="5" t="s">
        <v>1121</v>
      </c>
      <c r="T1442" s="5">
        <v>37130</v>
      </c>
      <c r="U1442" s="8">
        <v>42138</v>
      </c>
      <c r="V1442" s="29" t="str">
        <f>TEXT(Table_1[[#This Row],[Order Date]], "DDD")</f>
        <v>Thu</v>
      </c>
      <c r="W1442" s="8">
        <v>42140</v>
      </c>
      <c r="X1442" s="7">
        <f>Table_1[[#This Row],[Ship Date]]-Table_1[[#This Row],[Order Date]]</f>
        <v>2</v>
      </c>
      <c r="Y1442" s="15">
        <v>171.83879999999999</v>
      </c>
      <c r="Z1442" s="5">
        <v>35</v>
      </c>
      <c r="AA1442" s="15">
        <v>5062.49</v>
      </c>
      <c r="AB1442" s="5">
        <v>90706</v>
      </c>
      <c r="AC1442" s="5">
        <f>IF(COUNTIF($AB$2:AB1442, AB1442) = 1, 1, 0)</f>
        <v>1</v>
      </c>
      <c r="AD1442" s="15">
        <f>'Formated Data'!$G1442-'Formated Data'!$E1442</f>
        <v>152.41</v>
      </c>
      <c r="AE1442" s="5" t="str" cm="1">
        <f t="array" ref="AE1442">_xlfn.IFS('Formated Data'!$Q1442="Central","Chris",'Formated Data'!$Q1442="East","Erin",'Formated Data'!$Q1442="South","Sam",'Formated Data'!$Q1442="West","William")</f>
        <v>Sam</v>
      </c>
    </row>
    <row r="1443" spans="1:31" ht="15.75" customHeight="1" x14ac:dyDescent="0.45">
      <c r="A1443" s="5">
        <v>910</v>
      </c>
      <c r="B1443" s="5">
        <f>IF(COUNTIF($A$2:A1443, A1443) = 1, 1, 0)</f>
        <v>1</v>
      </c>
      <c r="C1443" s="5" t="s">
        <v>1120</v>
      </c>
      <c r="D1443" s="5" t="s">
        <v>123</v>
      </c>
      <c r="E1443" s="6">
        <v>0</v>
      </c>
      <c r="F1443" s="6" t="str">
        <f>IF(Table_1[[#This Row],[Discount]] &gt; 0, "After Discount", " No Discount")</f>
        <v xml:space="preserve"> No Discount</v>
      </c>
      <c r="G1443" s="6">
        <v>5.28</v>
      </c>
      <c r="H1443" s="6">
        <v>5.61</v>
      </c>
      <c r="I1443" s="5" t="s">
        <v>9</v>
      </c>
      <c r="J1443" s="5" t="s">
        <v>39</v>
      </c>
      <c r="K1443" s="5" t="s">
        <v>24</v>
      </c>
      <c r="L1443" s="5" t="s">
        <v>38</v>
      </c>
      <c r="M1443" s="5" t="s">
        <v>5</v>
      </c>
      <c r="N1443" s="5" t="s">
        <v>1119</v>
      </c>
      <c r="O1443" s="6">
        <v>0.4</v>
      </c>
      <c r="P1443" s="5" t="s">
        <v>3</v>
      </c>
      <c r="Q1443" s="5" t="s">
        <v>21</v>
      </c>
      <c r="R1443" s="5" t="s">
        <v>206</v>
      </c>
      <c r="S1443" s="5" t="s">
        <v>1118</v>
      </c>
      <c r="T1443" s="5">
        <v>71854</v>
      </c>
      <c r="U1443" s="8">
        <v>42138</v>
      </c>
      <c r="V1443" s="29" t="str">
        <f>TEXT(Table_1[[#This Row],[Order Date]], "DDD")</f>
        <v>Thu</v>
      </c>
      <c r="W1443" s="8">
        <v>42138</v>
      </c>
      <c r="X1443" s="7">
        <f>Table_1[[#This Row],[Ship Date]]-Table_1[[#This Row],[Order Date]]</f>
        <v>0</v>
      </c>
      <c r="Y1443" s="15">
        <v>-149.21199999999999</v>
      </c>
      <c r="Z1443" s="5">
        <v>15</v>
      </c>
      <c r="AA1443" s="15">
        <v>85.26</v>
      </c>
      <c r="AB1443" s="5">
        <v>90187</v>
      </c>
      <c r="AC1443" s="5">
        <f>IF(COUNTIF($AB$2:AB1443, AB1443) = 1, 1, 0)</f>
        <v>1</v>
      </c>
      <c r="AD1443" s="15">
        <f>'Formated Data'!$G1443-'Formated Data'!$E1443</f>
        <v>5.28</v>
      </c>
      <c r="AE1443" s="5" t="str" cm="1">
        <f t="array" ref="AE1443">_xlfn.IFS('Formated Data'!$Q1443="Central","Chris",'Formated Data'!$Q1443="East","Erin",'Formated Data'!$Q1443="South","Sam",'Formated Data'!$Q1443="West","William")</f>
        <v>Sam</v>
      </c>
    </row>
    <row r="1444" spans="1:31" ht="15.75" customHeight="1" x14ac:dyDescent="0.45">
      <c r="A1444" s="5">
        <v>353</v>
      </c>
      <c r="B1444" s="5">
        <f>IF(COUNTIF($A$2:A1444, A1444) = 1, 1, 0)</f>
        <v>1</v>
      </c>
      <c r="C1444" s="5" t="s">
        <v>1116</v>
      </c>
      <c r="D1444" s="5" t="s">
        <v>30</v>
      </c>
      <c r="E1444" s="6">
        <v>0.08</v>
      </c>
      <c r="F1444" s="6" t="str">
        <f>IF(Table_1[[#This Row],[Discount]] &gt; 0, "After Discount", " No Discount")</f>
        <v>After Discount</v>
      </c>
      <c r="G1444" s="6">
        <v>4.8899999999999997</v>
      </c>
      <c r="H1444" s="6">
        <v>4.93</v>
      </c>
      <c r="I1444" s="5" t="s">
        <v>17</v>
      </c>
      <c r="J1444" s="5" t="s">
        <v>16</v>
      </c>
      <c r="K1444" s="5" t="s">
        <v>7</v>
      </c>
      <c r="L1444" s="5" t="s">
        <v>15</v>
      </c>
      <c r="M1444" s="5" t="s">
        <v>50</v>
      </c>
      <c r="N1444" s="5" t="s">
        <v>1117</v>
      </c>
      <c r="O1444" s="6">
        <v>0.66</v>
      </c>
      <c r="P1444" s="5" t="s">
        <v>3</v>
      </c>
      <c r="Q1444" s="5" t="s">
        <v>48</v>
      </c>
      <c r="R1444" s="5" t="s">
        <v>95</v>
      </c>
      <c r="S1444" s="5" t="s">
        <v>1114</v>
      </c>
      <c r="T1444" s="5">
        <v>85301</v>
      </c>
      <c r="U1444" s="8">
        <v>42138</v>
      </c>
      <c r="V1444" s="29" t="str">
        <f>TEXT(Table_1[[#This Row],[Order Date]], "DDD")</f>
        <v>Thu</v>
      </c>
      <c r="W1444" s="8">
        <v>42138</v>
      </c>
      <c r="X1444" s="7">
        <f>Table_1[[#This Row],[Ship Date]]-Table_1[[#This Row],[Order Date]]</f>
        <v>0</v>
      </c>
      <c r="Y1444" s="15">
        <v>-165.45</v>
      </c>
      <c r="Z1444" s="5">
        <v>17</v>
      </c>
      <c r="AA1444" s="15">
        <v>84.76</v>
      </c>
      <c r="AB1444" s="5">
        <v>89647</v>
      </c>
      <c r="AC1444" s="5">
        <f>IF(COUNTIF($AB$2:AB1444, AB1444) = 1, 1, 0)</f>
        <v>1</v>
      </c>
      <c r="AD1444" s="15">
        <f>'Formated Data'!$G1444-'Formated Data'!$E1444</f>
        <v>4.8099999999999996</v>
      </c>
      <c r="AE1444" s="5" t="str" cm="1">
        <f t="array" ref="AE1444">_xlfn.IFS('Formated Data'!$Q1444="Central","Chris",'Formated Data'!$Q1444="East","Erin",'Formated Data'!$Q1444="South","Sam",'Formated Data'!$Q1444="West","William")</f>
        <v>William</v>
      </c>
    </row>
    <row r="1445" spans="1:31" ht="15.75" customHeight="1" x14ac:dyDescent="0.45">
      <c r="A1445" s="5">
        <v>353</v>
      </c>
      <c r="B1445" s="5">
        <f>IF(COUNTIF($A$2:A1445, A1445) = 1, 1, 0)</f>
        <v>0</v>
      </c>
      <c r="C1445" s="5" t="s">
        <v>1116</v>
      </c>
      <c r="D1445" s="5" t="s">
        <v>30</v>
      </c>
      <c r="E1445" s="6">
        <v>7.0000000000000007E-2</v>
      </c>
      <c r="F1445" s="6" t="str">
        <f>IF(Table_1[[#This Row],[Discount]] &gt; 0, "After Discount", " No Discount")</f>
        <v>After Discount</v>
      </c>
      <c r="G1445" s="6">
        <v>6.68</v>
      </c>
      <c r="H1445" s="6">
        <v>6.92</v>
      </c>
      <c r="I1445" s="5" t="s">
        <v>9</v>
      </c>
      <c r="J1445" s="5" t="s">
        <v>16</v>
      </c>
      <c r="K1445" s="5" t="s">
        <v>24</v>
      </c>
      <c r="L1445" s="5" t="s">
        <v>38</v>
      </c>
      <c r="M1445" s="5" t="s">
        <v>5</v>
      </c>
      <c r="N1445" s="5" t="s">
        <v>1115</v>
      </c>
      <c r="O1445" s="6">
        <v>0.37</v>
      </c>
      <c r="P1445" s="5" t="s">
        <v>3</v>
      </c>
      <c r="Q1445" s="5" t="s">
        <v>48</v>
      </c>
      <c r="R1445" s="5" t="s">
        <v>95</v>
      </c>
      <c r="S1445" s="5" t="s">
        <v>1114</v>
      </c>
      <c r="T1445" s="5">
        <v>85301</v>
      </c>
      <c r="U1445" s="8">
        <v>42138</v>
      </c>
      <c r="V1445" s="29" t="str">
        <f>TEXT(Table_1[[#This Row],[Order Date]], "DDD")</f>
        <v>Thu</v>
      </c>
      <c r="W1445" s="8">
        <v>42145</v>
      </c>
      <c r="X1445" s="7">
        <f>Table_1[[#This Row],[Ship Date]]-Table_1[[#This Row],[Order Date]]</f>
        <v>7</v>
      </c>
      <c r="Y1445" s="15">
        <v>-141.12</v>
      </c>
      <c r="Z1445" s="5">
        <v>16</v>
      </c>
      <c r="AA1445" s="15">
        <v>104.84</v>
      </c>
      <c r="AB1445" s="5">
        <v>89647</v>
      </c>
      <c r="AC1445" s="5">
        <f>IF(COUNTIF($AB$2:AB1445, AB1445) = 1, 1, 0)</f>
        <v>0</v>
      </c>
      <c r="AD1445" s="15">
        <f>'Formated Data'!$G1445-'Formated Data'!$E1445</f>
        <v>6.6099999999999994</v>
      </c>
      <c r="AE1445" s="5" t="str" cm="1">
        <f t="array" ref="AE1445">_xlfn.IFS('Formated Data'!$Q1445="Central","Chris",'Formated Data'!$Q1445="East","Erin",'Formated Data'!$Q1445="South","Sam",'Formated Data'!$Q1445="West","William")</f>
        <v>William</v>
      </c>
    </row>
    <row r="1446" spans="1:31" ht="15.75" customHeight="1" x14ac:dyDescent="0.45">
      <c r="A1446" s="5">
        <v>539</v>
      </c>
      <c r="B1446" s="5">
        <f>IF(COUNTIF($A$2:A1446, A1446) = 1, 1, 0)</f>
        <v>1</v>
      </c>
      <c r="C1446" s="5" t="s">
        <v>1113</v>
      </c>
      <c r="D1446" s="5" t="s">
        <v>72</v>
      </c>
      <c r="E1446" s="6">
        <v>0.05</v>
      </c>
      <c r="F1446" s="6" t="str">
        <f>IF(Table_1[[#This Row],[Discount]] &gt; 0, "After Discount", " No Discount")</f>
        <v>After Discount</v>
      </c>
      <c r="G1446" s="6">
        <v>59.78</v>
      </c>
      <c r="H1446" s="6">
        <v>10.29</v>
      </c>
      <c r="I1446" s="5" t="s">
        <v>9</v>
      </c>
      <c r="J1446" s="5" t="s">
        <v>51</v>
      </c>
      <c r="K1446" s="5" t="s">
        <v>24</v>
      </c>
      <c r="L1446" s="5" t="s">
        <v>106</v>
      </c>
      <c r="M1446" s="5" t="s">
        <v>5</v>
      </c>
      <c r="N1446" s="5" t="s">
        <v>1112</v>
      </c>
      <c r="O1446" s="6">
        <v>0.39</v>
      </c>
      <c r="P1446" s="5" t="s">
        <v>3</v>
      </c>
      <c r="Q1446" s="5" t="s">
        <v>70</v>
      </c>
      <c r="R1446" s="5" t="s">
        <v>260</v>
      </c>
      <c r="S1446" s="5" t="s">
        <v>881</v>
      </c>
      <c r="T1446" s="5">
        <v>61801</v>
      </c>
      <c r="U1446" s="8">
        <v>42138</v>
      </c>
      <c r="V1446" s="29" t="str">
        <f>TEXT(Table_1[[#This Row],[Order Date]], "DDD")</f>
        <v>Thu</v>
      </c>
      <c r="W1446" s="8">
        <v>42139</v>
      </c>
      <c r="X1446" s="7">
        <f>Table_1[[#This Row],[Ship Date]]-Table_1[[#This Row],[Order Date]]</f>
        <v>1</v>
      </c>
      <c r="Y1446" s="15">
        <v>159.52969999999999</v>
      </c>
      <c r="Z1446" s="5">
        <v>7</v>
      </c>
      <c r="AA1446" s="15">
        <v>414.49</v>
      </c>
      <c r="AB1446" s="5">
        <v>91174</v>
      </c>
      <c r="AC1446" s="5">
        <f>IF(COUNTIF($AB$2:AB1446, AB1446) = 1, 1, 0)</f>
        <v>1</v>
      </c>
      <c r="AD1446" s="15">
        <f>'Formated Data'!$G1446-'Formated Data'!$E1446</f>
        <v>59.730000000000004</v>
      </c>
      <c r="AE1446" s="5" t="str" cm="1">
        <f t="array" ref="AE1446">_xlfn.IFS('Formated Data'!$Q1446="Central","Chris",'Formated Data'!$Q1446="East","Erin",'Formated Data'!$Q1446="South","Sam",'Formated Data'!$Q1446="West","William")</f>
        <v>Chris</v>
      </c>
    </row>
    <row r="1447" spans="1:31" ht="15.75" customHeight="1" x14ac:dyDescent="0.45">
      <c r="A1447" s="5">
        <v>540</v>
      </c>
      <c r="B1447" s="5">
        <f>IF(COUNTIF($A$2:A1447, A1447) = 1, 1, 0)</f>
        <v>1</v>
      </c>
      <c r="C1447" s="5" t="s">
        <v>917</v>
      </c>
      <c r="D1447" s="5" t="s">
        <v>72</v>
      </c>
      <c r="E1447" s="6">
        <v>0.08</v>
      </c>
      <c r="F1447" s="6" t="str">
        <f>IF(Table_1[[#This Row],[Discount]] &gt; 0, "After Discount", " No Discount")</f>
        <v>After Discount</v>
      </c>
      <c r="G1447" s="6">
        <v>20.99</v>
      </c>
      <c r="H1447" s="6">
        <v>1.25</v>
      </c>
      <c r="I1447" s="5" t="s">
        <v>9</v>
      </c>
      <c r="J1447" s="5" t="s">
        <v>51</v>
      </c>
      <c r="K1447" s="5" t="s">
        <v>7</v>
      </c>
      <c r="L1447" s="5" t="s">
        <v>6</v>
      </c>
      <c r="M1447" s="5" t="s">
        <v>50</v>
      </c>
      <c r="N1447" s="5" t="s">
        <v>1111</v>
      </c>
      <c r="O1447" s="6">
        <v>0.83</v>
      </c>
      <c r="P1447" s="5" t="s">
        <v>3</v>
      </c>
      <c r="Q1447" s="5" t="s">
        <v>70</v>
      </c>
      <c r="R1447" s="5" t="s">
        <v>260</v>
      </c>
      <c r="S1447" s="5" t="s">
        <v>915</v>
      </c>
      <c r="T1447" s="5">
        <v>60061</v>
      </c>
      <c r="U1447" s="8">
        <v>42138</v>
      </c>
      <c r="V1447" s="29" t="str">
        <f>TEXT(Table_1[[#This Row],[Order Date]], "DDD")</f>
        <v>Thu</v>
      </c>
      <c r="W1447" s="8">
        <v>42140</v>
      </c>
      <c r="X1447" s="7">
        <f>Table_1[[#This Row],[Ship Date]]-Table_1[[#This Row],[Order Date]]</f>
        <v>2</v>
      </c>
      <c r="Y1447" s="15">
        <v>15.3714</v>
      </c>
      <c r="Z1447" s="5">
        <v>28</v>
      </c>
      <c r="AA1447" s="15">
        <v>469.69</v>
      </c>
      <c r="AB1447" s="5">
        <v>91174</v>
      </c>
      <c r="AC1447" s="5">
        <f>IF(COUNTIF($AB$2:AB1447, AB1447) = 1, 1, 0)</f>
        <v>0</v>
      </c>
      <c r="AD1447" s="15">
        <f>'Formated Data'!$G1447-'Formated Data'!$E1447</f>
        <v>20.91</v>
      </c>
      <c r="AE1447" s="5" t="str" cm="1">
        <f t="array" ref="AE1447">_xlfn.IFS('Formated Data'!$Q1447="Central","Chris",'Formated Data'!$Q1447="East","Erin",'Formated Data'!$Q1447="South","Sam",'Formated Data'!$Q1447="West","William")</f>
        <v>Chris</v>
      </c>
    </row>
    <row r="1448" spans="1:31" ht="15.75" customHeight="1" x14ac:dyDescent="0.45">
      <c r="A1448" s="5">
        <v>1069</v>
      </c>
      <c r="B1448" s="5">
        <f>IF(COUNTIF($A$2:A1448, A1448) = 1, 1, 0)</f>
        <v>1</v>
      </c>
      <c r="C1448" s="5" t="s">
        <v>1110</v>
      </c>
      <c r="D1448" s="5" t="s">
        <v>72</v>
      </c>
      <c r="E1448" s="6">
        <v>0.02</v>
      </c>
      <c r="F1448" s="6" t="str">
        <f>IF(Table_1[[#This Row],[Discount]] &gt; 0, "After Discount", " No Discount")</f>
        <v>After Discount</v>
      </c>
      <c r="G1448" s="6">
        <v>15.94</v>
      </c>
      <c r="H1448" s="6">
        <v>5.45</v>
      </c>
      <c r="I1448" s="5" t="s">
        <v>9</v>
      </c>
      <c r="J1448" s="5" t="s">
        <v>16</v>
      </c>
      <c r="K1448" s="5" t="s">
        <v>24</v>
      </c>
      <c r="L1448" s="5" t="s">
        <v>79</v>
      </c>
      <c r="M1448" s="5" t="s">
        <v>50</v>
      </c>
      <c r="N1448" s="5" t="s">
        <v>1109</v>
      </c>
      <c r="O1448" s="6">
        <v>0.55000000000000004</v>
      </c>
      <c r="P1448" s="5" t="s">
        <v>3</v>
      </c>
      <c r="Q1448" s="5" t="s">
        <v>70</v>
      </c>
      <c r="R1448" s="5" t="s">
        <v>260</v>
      </c>
      <c r="S1448" s="5" t="s">
        <v>1108</v>
      </c>
      <c r="T1448" s="5">
        <v>62901</v>
      </c>
      <c r="U1448" s="8">
        <v>42138</v>
      </c>
      <c r="V1448" s="29" t="str">
        <f>TEXT(Table_1[[#This Row],[Order Date]], "DDD")</f>
        <v>Thu</v>
      </c>
      <c r="W1448" s="8">
        <v>42139</v>
      </c>
      <c r="X1448" s="7">
        <f>Table_1[[#This Row],[Ship Date]]-Table_1[[#This Row],[Order Date]]</f>
        <v>1</v>
      </c>
      <c r="Y1448" s="15">
        <v>139.61199999999999</v>
      </c>
      <c r="Z1448" s="5">
        <v>41</v>
      </c>
      <c r="AA1448" s="15">
        <v>664.34</v>
      </c>
      <c r="AB1448" s="5">
        <v>87110</v>
      </c>
      <c r="AC1448" s="5">
        <f>IF(COUNTIF($AB$2:AB1448, AB1448) = 1, 1, 0)</f>
        <v>1</v>
      </c>
      <c r="AD1448" s="15">
        <f>'Formated Data'!$G1448-'Formated Data'!$E1448</f>
        <v>15.92</v>
      </c>
      <c r="AE1448" s="5" t="str" cm="1">
        <f t="array" ref="AE1448">_xlfn.IFS('Formated Data'!$Q1448="Central","Chris",'Formated Data'!$Q1448="East","Erin",'Formated Data'!$Q1448="South","Sam",'Formated Data'!$Q1448="West","William")</f>
        <v>Chris</v>
      </c>
    </row>
    <row r="1449" spans="1:31" ht="15.75" customHeight="1" x14ac:dyDescent="0.45">
      <c r="A1449" s="5">
        <v>1023</v>
      </c>
      <c r="B1449" s="5">
        <f>IF(COUNTIF($A$2:A1449, A1449) = 1, 1, 0)</f>
        <v>1</v>
      </c>
      <c r="C1449" s="5" t="s">
        <v>1106</v>
      </c>
      <c r="D1449" s="5" t="s">
        <v>123</v>
      </c>
      <c r="E1449" s="6">
        <v>0.02</v>
      </c>
      <c r="F1449" s="6" t="str">
        <f>IF(Table_1[[#This Row],[Discount]] &gt; 0, "After Discount", " No Discount")</f>
        <v>After Discount</v>
      </c>
      <c r="G1449" s="6">
        <v>39.06</v>
      </c>
      <c r="H1449" s="6">
        <v>10.55</v>
      </c>
      <c r="I1449" s="5" t="s">
        <v>9</v>
      </c>
      <c r="J1449" s="5" t="s">
        <v>51</v>
      </c>
      <c r="K1449" s="5" t="s">
        <v>24</v>
      </c>
      <c r="L1449" s="5" t="s">
        <v>106</v>
      </c>
      <c r="M1449" s="5" t="s">
        <v>5</v>
      </c>
      <c r="N1449" s="5" t="s">
        <v>1107</v>
      </c>
      <c r="O1449" s="6">
        <v>0.37</v>
      </c>
      <c r="P1449" s="5" t="s">
        <v>3</v>
      </c>
      <c r="Q1449" s="5" t="s">
        <v>2</v>
      </c>
      <c r="R1449" s="5" t="s">
        <v>247</v>
      </c>
      <c r="S1449" s="5" t="s">
        <v>1105</v>
      </c>
      <c r="T1449" s="5">
        <v>15221</v>
      </c>
      <c r="U1449" s="8">
        <v>42139</v>
      </c>
      <c r="V1449" s="29" t="str">
        <f>TEXT(Table_1[[#This Row],[Order Date]], "DDD")</f>
        <v>Fri</v>
      </c>
      <c r="W1449" s="8">
        <v>42139</v>
      </c>
      <c r="X1449" s="7">
        <f>Table_1[[#This Row],[Ship Date]]-Table_1[[#This Row],[Order Date]]</f>
        <v>0</v>
      </c>
      <c r="Y1449" s="15">
        <v>442.0899</v>
      </c>
      <c r="Z1449" s="5">
        <v>16</v>
      </c>
      <c r="AA1449" s="15">
        <v>640.71</v>
      </c>
      <c r="AB1449" s="5">
        <v>88633</v>
      </c>
      <c r="AC1449" s="5">
        <f>IF(COUNTIF($AB$2:AB1449, AB1449) = 1, 1, 0)</f>
        <v>1</v>
      </c>
      <c r="AD1449" s="15">
        <f>'Formated Data'!$G1449-'Formated Data'!$E1449</f>
        <v>39.04</v>
      </c>
      <c r="AE1449" s="5" t="str" cm="1">
        <f t="array" ref="AE1449">_xlfn.IFS('Formated Data'!$Q1449="Central","Chris",'Formated Data'!$Q1449="East","Erin",'Formated Data'!$Q1449="South","Sam",'Formated Data'!$Q1449="West","William")</f>
        <v>Erin</v>
      </c>
    </row>
    <row r="1450" spans="1:31" ht="15.75" customHeight="1" x14ac:dyDescent="0.45">
      <c r="A1450" s="5">
        <v>1023</v>
      </c>
      <c r="B1450" s="5">
        <f>IF(COUNTIF($A$2:A1450, A1450) = 1, 1, 0)</f>
        <v>0</v>
      </c>
      <c r="C1450" s="5" t="s">
        <v>1106</v>
      </c>
      <c r="D1450" s="5" t="s">
        <v>123</v>
      </c>
      <c r="E1450" s="6">
        <v>0.1</v>
      </c>
      <c r="F1450" s="6" t="str">
        <f>IF(Table_1[[#This Row],[Discount]] &gt; 0, "After Discount", " No Discount")</f>
        <v>After Discount</v>
      </c>
      <c r="G1450" s="6">
        <v>37.700000000000003</v>
      </c>
      <c r="H1450" s="6">
        <v>2.99</v>
      </c>
      <c r="I1450" s="5" t="s">
        <v>9</v>
      </c>
      <c r="J1450" s="5" t="s">
        <v>51</v>
      </c>
      <c r="K1450" s="5" t="s">
        <v>24</v>
      </c>
      <c r="L1450" s="5" t="s">
        <v>106</v>
      </c>
      <c r="M1450" s="5" t="s">
        <v>5</v>
      </c>
      <c r="N1450" s="5" t="s">
        <v>826</v>
      </c>
      <c r="O1450" s="6">
        <v>0.35</v>
      </c>
      <c r="P1450" s="5" t="s">
        <v>3</v>
      </c>
      <c r="Q1450" s="5" t="s">
        <v>2</v>
      </c>
      <c r="R1450" s="5" t="s">
        <v>247</v>
      </c>
      <c r="S1450" s="5" t="s">
        <v>1105</v>
      </c>
      <c r="T1450" s="5">
        <v>15221</v>
      </c>
      <c r="U1450" s="8">
        <v>42139</v>
      </c>
      <c r="V1450" s="29" t="str">
        <f>TEXT(Table_1[[#This Row],[Order Date]], "DDD")</f>
        <v>Fri</v>
      </c>
      <c r="W1450" s="8">
        <v>42140</v>
      </c>
      <c r="X1450" s="7">
        <f>Table_1[[#This Row],[Ship Date]]-Table_1[[#This Row],[Order Date]]</f>
        <v>1</v>
      </c>
      <c r="Y1450" s="15">
        <v>455.12400000000002</v>
      </c>
      <c r="Z1450" s="5">
        <v>18</v>
      </c>
      <c r="AA1450" s="15">
        <v>659.6</v>
      </c>
      <c r="AB1450" s="5">
        <v>88633</v>
      </c>
      <c r="AC1450" s="5">
        <f>IF(COUNTIF($AB$2:AB1450, AB1450) = 1, 1, 0)</f>
        <v>0</v>
      </c>
      <c r="AD1450" s="15">
        <f>'Formated Data'!$G1450-'Formated Data'!$E1450</f>
        <v>37.6</v>
      </c>
      <c r="AE1450" s="5" t="str" cm="1">
        <f t="array" ref="AE1450">_xlfn.IFS('Formated Data'!$Q1450="Central","Chris",'Formated Data'!$Q1450="East","Erin",'Formated Data'!$Q1450="South","Sam",'Formated Data'!$Q1450="West","William")</f>
        <v>Erin</v>
      </c>
    </row>
    <row r="1451" spans="1:31" ht="15.75" customHeight="1" x14ac:dyDescent="0.45">
      <c r="A1451" s="5">
        <v>18</v>
      </c>
      <c r="B1451" s="5">
        <f>IF(COUNTIF($A$2:A1451, A1451) = 1, 1, 0)</f>
        <v>1</v>
      </c>
      <c r="C1451" s="5" t="s">
        <v>1104</v>
      </c>
      <c r="D1451" s="5" t="s">
        <v>56</v>
      </c>
      <c r="E1451" s="6">
        <v>0.05</v>
      </c>
      <c r="F1451" s="6" t="str">
        <f>IF(Table_1[[#This Row],[Discount]] &gt; 0, "After Discount", " No Discount")</f>
        <v>After Discount</v>
      </c>
      <c r="G1451" s="6">
        <v>26.48</v>
      </c>
      <c r="H1451" s="6">
        <v>6.93</v>
      </c>
      <c r="I1451" s="5" t="s">
        <v>9</v>
      </c>
      <c r="J1451" s="5" t="s">
        <v>51</v>
      </c>
      <c r="K1451" s="5" t="s">
        <v>29</v>
      </c>
      <c r="L1451" s="5" t="s">
        <v>28</v>
      </c>
      <c r="M1451" s="5" t="s">
        <v>5</v>
      </c>
      <c r="N1451" s="5" t="s">
        <v>1102</v>
      </c>
      <c r="O1451" s="6">
        <v>0.49</v>
      </c>
      <c r="P1451" s="5" t="s">
        <v>3</v>
      </c>
      <c r="Q1451" s="5" t="s">
        <v>48</v>
      </c>
      <c r="R1451" s="5" t="s">
        <v>961</v>
      </c>
      <c r="S1451" s="5" t="s">
        <v>1103</v>
      </c>
      <c r="T1451" s="5">
        <v>59601</v>
      </c>
      <c r="U1451" s="8">
        <v>42139</v>
      </c>
      <c r="V1451" s="29" t="str">
        <f>TEXT(Table_1[[#This Row],[Order Date]], "DDD")</f>
        <v>Fri</v>
      </c>
      <c r="W1451" s="8">
        <v>42140</v>
      </c>
      <c r="X1451" s="7">
        <f>Table_1[[#This Row],[Ship Date]]-Table_1[[#This Row],[Order Date]]</f>
        <v>1</v>
      </c>
      <c r="Y1451" s="15">
        <v>314.48129999999998</v>
      </c>
      <c r="Z1451" s="5">
        <v>17</v>
      </c>
      <c r="AA1451" s="15">
        <v>455.77</v>
      </c>
      <c r="AB1451" s="5">
        <v>90031</v>
      </c>
      <c r="AC1451" s="5">
        <f>IF(COUNTIF($AB$2:AB1451, AB1451) = 1, 1, 0)</f>
        <v>1</v>
      </c>
      <c r="AD1451" s="15">
        <f>'Formated Data'!$G1451-'Formated Data'!$E1451</f>
        <v>26.43</v>
      </c>
      <c r="AE1451" s="5" t="str" cm="1">
        <f t="array" ref="AE1451">_xlfn.IFS('Formated Data'!$Q1451="Central","Chris",'Formated Data'!$Q1451="East","Erin",'Formated Data'!$Q1451="South","Sam",'Formated Data'!$Q1451="West","William")</f>
        <v>William</v>
      </c>
    </row>
    <row r="1452" spans="1:31" ht="15.75" customHeight="1" x14ac:dyDescent="0.45">
      <c r="A1452" s="5">
        <v>21</v>
      </c>
      <c r="B1452" s="5">
        <f>IF(COUNTIF($A$2:A1452, A1452) = 1, 1, 0)</f>
        <v>1</v>
      </c>
      <c r="C1452" s="5" t="s">
        <v>958</v>
      </c>
      <c r="D1452" s="5" t="s">
        <v>56</v>
      </c>
      <c r="E1452" s="6">
        <v>0.05</v>
      </c>
      <c r="F1452" s="6" t="str">
        <f>IF(Table_1[[#This Row],[Discount]] &gt; 0, "After Discount", " No Discount")</f>
        <v>After Discount</v>
      </c>
      <c r="G1452" s="6">
        <v>26.48</v>
      </c>
      <c r="H1452" s="6">
        <v>6.93</v>
      </c>
      <c r="I1452" s="5" t="s">
        <v>9</v>
      </c>
      <c r="J1452" s="5" t="s">
        <v>51</v>
      </c>
      <c r="K1452" s="5" t="s">
        <v>29</v>
      </c>
      <c r="L1452" s="5" t="s">
        <v>28</v>
      </c>
      <c r="M1452" s="5" t="s">
        <v>5</v>
      </c>
      <c r="N1452" s="5" t="s">
        <v>1102</v>
      </c>
      <c r="O1452" s="6">
        <v>0.49</v>
      </c>
      <c r="P1452" s="5" t="s">
        <v>3</v>
      </c>
      <c r="Q1452" s="5" t="s">
        <v>2</v>
      </c>
      <c r="R1452" s="5" t="s">
        <v>1</v>
      </c>
      <c r="S1452" s="5" t="s">
        <v>302</v>
      </c>
      <c r="T1452" s="5">
        <v>10012</v>
      </c>
      <c r="U1452" s="8">
        <v>42139</v>
      </c>
      <c r="V1452" s="29" t="str">
        <f>TEXT(Table_1[[#This Row],[Order Date]], "DDD")</f>
        <v>Fri</v>
      </c>
      <c r="W1452" s="8">
        <v>42140</v>
      </c>
      <c r="X1452" s="7">
        <f>Table_1[[#This Row],[Ship Date]]-Table_1[[#This Row],[Order Date]]</f>
        <v>1</v>
      </c>
      <c r="Y1452" s="15">
        <v>384.38</v>
      </c>
      <c r="Z1452" s="5">
        <v>70</v>
      </c>
      <c r="AA1452" s="15">
        <v>1876.69</v>
      </c>
      <c r="AB1452" s="5">
        <v>41793</v>
      </c>
      <c r="AC1452" s="5">
        <f>IF(COUNTIF($AB$2:AB1452, AB1452) = 1, 1, 0)</f>
        <v>1</v>
      </c>
      <c r="AD1452" s="15">
        <f>'Formated Data'!$G1452-'Formated Data'!$E1452</f>
        <v>26.43</v>
      </c>
      <c r="AE1452" s="5" t="str" cm="1">
        <f t="array" ref="AE1452">_xlfn.IFS('Formated Data'!$Q1452="Central","Chris",'Formated Data'!$Q1452="East","Erin",'Formated Data'!$Q1452="South","Sam",'Formated Data'!$Q1452="West","William")</f>
        <v>Erin</v>
      </c>
    </row>
    <row r="1453" spans="1:31" ht="15.75" customHeight="1" x14ac:dyDescent="0.45">
      <c r="A1453" s="5">
        <v>1989</v>
      </c>
      <c r="B1453" s="5">
        <f>IF(COUNTIF($A$2:A1453, A1453) = 1, 1, 0)</f>
        <v>0</v>
      </c>
      <c r="C1453" s="5" t="s">
        <v>1101</v>
      </c>
      <c r="D1453" s="5" t="s">
        <v>56</v>
      </c>
      <c r="E1453" s="6">
        <v>0.01</v>
      </c>
      <c r="F1453" s="6" t="str">
        <f>IF(Table_1[[#This Row],[Discount]] &gt; 0, "After Discount", " No Discount")</f>
        <v>After Discount</v>
      </c>
      <c r="G1453" s="6">
        <v>30.98</v>
      </c>
      <c r="H1453" s="6">
        <v>6.5</v>
      </c>
      <c r="I1453" s="5" t="s">
        <v>9</v>
      </c>
      <c r="J1453" s="5" t="s">
        <v>39</v>
      </c>
      <c r="K1453" s="5" t="s">
        <v>7</v>
      </c>
      <c r="L1453" s="5" t="s">
        <v>15</v>
      </c>
      <c r="M1453" s="5" t="s">
        <v>5</v>
      </c>
      <c r="N1453" s="5" t="s">
        <v>350</v>
      </c>
      <c r="O1453" s="6">
        <v>0.64</v>
      </c>
      <c r="P1453" s="5" t="s">
        <v>3</v>
      </c>
      <c r="Q1453" s="5" t="s">
        <v>48</v>
      </c>
      <c r="R1453" s="5" t="s">
        <v>65</v>
      </c>
      <c r="S1453" s="5" t="s">
        <v>1099</v>
      </c>
      <c r="T1453" s="5">
        <v>84117</v>
      </c>
      <c r="U1453" s="8">
        <v>42139</v>
      </c>
      <c r="V1453" s="29" t="str">
        <f>TEXT(Table_1[[#This Row],[Order Date]], "DDD")</f>
        <v>Fri</v>
      </c>
      <c r="W1453" s="8">
        <v>42140</v>
      </c>
      <c r="X1453" s="7">
        <f>Table_1[[#This Row],[Ship Date]]-Table_1[[#This Row],[Order Date]]</f>
        <v>1</v>
      </c>
      <c r="Y1453" s="15">
        <v>46.29</v>
      </c>
      <c r="Z1453" s="5">
        <v>11</v>
      </c>
      <c r="AA1453" s="15">
        <v>363.37</v>
      </c>
      <c r="AB1453" s="5">
        <v>90001</v>
      </c>
      <c r="AC1453" s="5">
        <f>IF(COUNTIF($AB$2:AB1453, AB1453) = 1, 1, 0)</f>
        <v>1</v>
      </c>
      <c r="AD1453" s="15">
        <f>'Formated Data'!$G1453-'Formated Data'!$E1453</f>
        <v>30.97</v>
      </c>
      <c r="AE1453" s="5" t="str" cm="1">
        <f t="array" ref="AE1453">_xlfn.IFS('Formated Data'!$Q1453="Central","Chris",'Formated Data'!$Q1453="East","Erin",'Formated Data'!$Q1453="South","Sam",'Formated Data'!$Q1453="West","William")</f>
        <v>William</v>
      </c>
    </row>
    <row r="1454" spans="1:31" ht="15.75" customHeight="1" x14ac:dyDescent="0.45">
      <c r="A1454" s="5">
        <v>1989</v>
      </c>
      <c r="B1454" s="5">
        <f>IF(COUNTIF($A$2:A1454, A1454) = 1, 1, 0)</f>
        <v>0</v>
      </c>
      <c r="C1454" s="5" t="s">
        <v>1101</v>
      </c>
      <c r="D1454" s="5" t="s">
        <v>56</v>
      </c>
      <c r="E1454" s="6">
        <v>0.01</v>
      </c>
      <c r="F1454" s="6" t="str">
        <f>IF(Table_1[[#This Row],[Discount]] &gt; 0, "After Discount", " No Discount")</f>
        <v>After Discount</v>
      </c>
      <c r="G1454" s="6">
        <v>40.99</v>
      </c>
      <c r="H1454" s="6">
        <v>19.989999999999998</v>
      </c>
      <c r="I1454" s="5" t="s">
        <v>9</v>
      </c>
      <c r="J1454" s="5" t="s">
        <v>39</v>
      </c>
      <c r="K1454" s="5" t="s">
        <v>24</v>
      </c>
      <c r="L1454" s="5" t="s">
        <v>38</v>
      </c>
      <c r="M1454" s="5" t="s">
        <v>5</v>
      </c>
      <c r="N1454" s="5" t="s">
        <v>1100</v>
      </c>
      <c r="O1454" s="6">
        <v>0.36</v>
      </c>
      <c r="P1454" s="5" t="s">
        <v>3</v>
      </c>
      <c r="Q1454" s="5" t="s">
        <v>48</v>
      </c>
      <c r="R1454" s="5" t="s">
        <v>65</v>
      </c>
      <c r="S1454" s="5" t="s">
        <v>1099</v>
      </c>
      <c r="T1454" s="5">
        <v>84117</v>
      </c>
      <c r="U1454" s="8">
        <v>42139</v>
      </c>
      <c r="V1454" s="29" t="str">
        <f>TEXT(Table_1[[#This Row],[Order Date]], "DDD")</f>
        <v>Fri</v>
      </c>
      <c r="W1454" s="8">
        <v>42142</v>
      </c>
      <c r="X1454" s="7">
        <f>Table_1[[#This Row],[Ship Date]]-Table_1[[#This Row],[Order Date]]</f>
        <v>3</v>
      </c>
      <c r="Y1454" s="15">
        <v>177.79</v>
      </c>
      <c r="Z1454" s="5">
        <v>11</v>
      </c>
      <c r="AA1454" s="15">
        <v>480.75</v>
      </c>
      <c r="AB1454" s="5">
        <v>90001</v>
      </c>
      <c r="AC1454" s="5">
        <f>IF(COUNTIF($AB$2:AB1454, AB1454) = 1, 1, 0)</f>
        <v>0</v>
      </c>
      <c r="AD1454" s="15">
        <f>'Formated Data'!$G1454-'Formated Data'!$E1454</f>
        <v>40.980000000000004</v>
      </c>
      <c r="AE1454" s="5" t="str" cm="1">
        <f t="array" ref="AE1454">_xlfn.IFS('Formated Data'!$Q1454="Central","Chris",'Formated Data'!$Q1454="East","Erin",'Formated Data'!$Q1454="South","Sam",'Formated Data'!$Q1454="West","William")</f>
        <v>William</v>
      </c>
    </row>
    <row r="1455" spans="1:31" ht="15.75" customHeight="1" x14ac:dyDescent="0.45">
      <c r="A1455" s="5">
        <v>266</v>
      </c>
      <c r="B1455" s="5">
        <f>IF(COUNTIF($A$2:A1455, A1455) = 1, 1, 0)</f>
        <v>1</v>
      </c>
      <c r="C1455" s="5" t="s">
        <v>1032</v>
      </c>
      <c r="D1455" s="5" t="s">
        <v>72</v>
      </c>
      <c r="E1455" s="6">
        <v>0.08</v>
      </c>
      <c r="F1455" s="6" t="str">
        <f>IF(Table_1[[#This Row],[Discount]] &gt; 0, "After Discount", " No Discount")</f>
        <v>After Discount</v>
      </c>
      <c r="G1455" s="6">
        <v>6.48</v>
      </c>
      <c r="H1455" s="6">
        <v>7.03</v>
      </c>
      <c r="I1455" s="5" t="s">
        <v>9</v>
      </c>
      <c r="J1455" s="5" t="s">
        <v>39</v>
      </c>
      <c r="K1455" s="5" t="s">
        <v>24</v>
      </c>
      <c r="L1455" s="5" t="s">
        <v>38</v>
      </c>
      <c r="M1455" s="5" t="s">
        <v>5</v>
      </c>
      <c r="N1455" s="5" t="s">
        <v>88</v>
      </c>
      <c r="O1455" s="6">
        <v>0.37</v>
      </c>
      <c r="P1455" s="5" t="s">
        <v>3</v>
      </c>
      <c r="Q1455" s="5" t="s">
        <v>70</v>
      </c>
      <c r="R1455" s="5" t="s">
        <v>69</v>
      </c>
      <c r="S1455" s="5" t="s">
        <v>1031</v>
      </c>
      <c r="T1455" s="5">
        <v>78207</v>
      </c>
      <c r="U1455" s="8">
        <v>42139</v>
      </c>
      <c r="V1455" s="29" t="str">
        <f>TEXT(Table_1[[#This Row],[Order Date]], "DDD")</f>
        <v>Fri</v>
      </c>
      <c r="W1455" s="8">
        <v>42140</v>
      </c>
      <c r="X1455" s="7">
        <f>Table_1[[#This Row],[Ship Date]]-Table_1[[#This Row],[Order Date]]</f>
        <v>1</v>
      </c>
      <c r="Y1455" s="15">
        <v>8.9320000000000004</v>
      </c>
      <c r="Z1455" s="5">
        <v>10</v>
      </c>
      <c r="AA1455" s="15">
        <v>67.86</v>
      </c>
      <c r="AB1455" s="5">
        <v>90594</v>
      </c>
      <c r="AC1455" s="5">
        <f>IF(COUNTIF($AB$2:AB1455, AB1455) = 1, 1, 0)</f>
        <v>1</v>
      </c>
      <c r="AD1455" s="15">
        <f>'Formated Data'!$G1455-'Formated Data'!$E1455</f>
        <v>6.4</v>
      </c>
      <c r="AE1455" s="5" t="str" cm="1">
        <f t="array" ref="AE1455">_xlfn.IFS('Formated Data'!$Q1455="Central","Chris",'Formated Data'!$Q1455="East","Erin",'Formated Data'!$Q1455="South","Sam",'Formated Data'!$Q1455="West","William")</f>
        <v>Chris</v>
      </c>
    </row>
    <row r="1456" spans="1:31" ht="15.75" customHeight="1" x14ac:dyDescent="0.45">
      <c r="A1456" s="5">
        <v>266</v>
      </c>
      <c r="B1456" s="5">
        <f>IF(COUNTIF($A$2:A1456, A1456) = 1, 1, 0)</f>
        <v>0</v>
      </c>
      <c r="C1456" s="5" t="s">
        <v>1032</v>
      </c>
      <c r="D1456" s="5" t="s">
        <v>72</v>
      </c>
      <c r="E1456" s="6">
        <v>0.01</v>
      </c>
      <c r="F1456" s="6" t="str">
        <f>IF(Table_1[[#This Row],[Discount]] &gt; 0, "After Discount", " No Discount")</f>
        <v>After Discount</v>
      </c>
      <c r="G1456" s="6">
        <v>20.34</v>
      </c>
      <c r="H1456" s="6">
        <v>35</v>
      </c>
      <c r="I1456" s="5" t="s">
        <v>9</v>
      </c>
      <c r="J1456" s="5" t="s">
        <v>39</v>
      </c>
      <c r="K1456" s="5" t="s">
        <v>24</v>
      </c>
      <c r="L1456" s="5" t="s">
        <v>23</v>
      </c>
      <c r="M1456" s="5" t="s">
        <v>42</v>
      </c>
      <c r="N1456" s="5" t="s">
        <v>1098</v>
      </c>
      <c r="O1456" s="6">
        <v>0.84</v>
      </c>
      <c r="P1456" s="5" t="s">
        <v>3</v>
      </c>
      <c r="Q1456" s="5" t="s">
        <v>70</v>
      </c>
      <c r="R1456" s="5" t="s">
        <v>69</v>
      </c>
      <c r="S1456" s="5" t="s">
        <v>1031</v>
      </c>
      <c r="T1456" s="5">
        <v>78207</v>
      </c>
      <c r="U1456" s="8">
        <v>42139</v>
      </c>
      <c r="V1456" s="29" t="str">
        <f>TEXT(Table_1[[#This Row],[Order Date]], "DDD")</f>
        <v>Fri</v>
      </c>
      <c r="W1456" s="8">
        <v>42140</v>
      </c>
      <c r="X1456" s="7">
        <f>Table_1[[#This Row],[Ship Date]]-Table_1[[#This Row],[Order Date]]</f>
        <v>1</v>
      </c>
      <c r="Y1456" s="15">
        <v>229.63800000000001</v>
      </c>
      <c r="Z1456" s="5">
        <v>33</v>
      </c>
      <c r="AA1456" s="15">
        <v>747.28</v>
      </c>
      <c r="AB1456" s="5">
        <v>90594</v>
      </c>
      <c r="AC1456" s="5">
        <f>IF(COUNTIF($AB$2:AB1456, AB1456) = 1, 1, 0)</f>
        <v>0</v>
      </c>
      <c r="AD1456" s="15">
        <f>'Formated Data'!$G1456-'Formated Data'!$E1456</f>
        <v>20.329999999999998</v>
      </c>
      <c r="AE1456" s="5" t="str" cm="1">
        <f t="array" ref="AE1456">_xlfn.IFS('Formated Data'!$Q1456="Central","Chris",'Formated Data'!$Q1456="East","Erin",'Formated Data'!$Q1456="South","Sam",'Formated Data'!$Q1456="West","William")</f>
        <v>Chris</v>
      </c>
    </row>
    <row r="1457" spans="1:31" ht="15.75" customHeight="1" x14ac:dyDescent="0.45">
      <c r="A1457" s="5">
        <v>491</v>
      </c>
      <c r="B1457" s="5">
        <f>IF(COUNTIF($A$2:A1457, A1457) = 1, 1, 0)</f>
        <v>0</v>
      </c>
      <c r="C1457" s="5" t="s">
        <v>303</v>
      </c>
      <c r="D1457" s="5" t="s">
        <v>72</v>
      </c>
      <c r="E1457" s="6">
        <v>0.08</v>
      </c>
      <c r="F1457" s="6" t="str">
        <f>IF(Table_1[[#This Row],[Discount]] &gt; 0, "After Discount", " No Discount")</f>
        <v>After Discount</v>
      </c>
      <c r="G1457" s="6">
        <v>2.94</v>
      </c>
      <c r="H1457" s="6">
        <v>0.96</v>
      </c>
      <c r="I1457" s="5" t="s">
        <v>9</v>
      </c>
      <c r="J1457" s="5" t="s">
        <v>8</v>
      </c>
      <c r="K1457" s="5" t="s">
        <v>24</v>
      </c>
      <c r="L1457" s="5" t="s">
        <v>79</v>
      </c>
      <c r="M1457" s="5" t="s">
        <v>37</v>
      </c>
      <c r="N1457" s="5" t="s">
        <v>1055</v>
      </c>
      <c r="O1457" s="6">
        <v>0.57999999999999996</v>
      </c>
      <c r="P1457" s="5" t="s">
        <v>3</v>
      </c>
      <c r="Q1457" s="5" t="s">
        <v>2</v>
      </c>
      <c r="R1457" s="5" t="s">
        <v>1</v>
      </c>
      <c r="S1457" s="5" t="s">
        <v>302</v>
      </c>
      <c r="T1457" s="5">
        <v>10154</v>
      </c>
      <c r="U1457" s="8">
        <v>42139</v>
      </c>
      <c r="V1457" s="29" t="str">
        <f>TEXT(Table_1[[#This Row],[Order Date]], "DDD")</f>
        <v>Fri</v>
      </c>
      <c r="W1457" s="8">
        <v>42141</v>
      </c>
      <c r="X1457" s="7">
        <f>Table_1[[#This Row],[Ship Date]]-Table_1[[#This Row],[Order Date]]</f>
        <v>2</v>
      </c>
      <c r="Y1457" s="15">
        <v>-2.12</v>
      </c>
      <c r="Z1457" s="5">
        <v>23</v>
      </c>
      <c r="AA1457" s="15">
        <v>66.7</v>
      </c>
      <c r="AB1457" s="5">
        <v>8353</v>
      </c>
      <c r="AC1457" s="5">
        <f>IF(COUNTIF($AB$2:AB1457, AB1457) = 1, 1, 0)</f>
        <v>1</v>
      </c>
      <c r="AD1457" s="15">
        <f>'Formated Data'!$G1457-'Formated Data'!$E1457</f>
        <v>2.86</v>
      </c>
      <c r="AE1457" s="5" t="str" cm="1">
        <f t="array" ref="AE1457">_xlfn.IFS('Formated Data'!$Q1457="Central","Chris",'Formated Data'!$Q1457="East","Erin",'Formated Data'!$Q1457="South","Sam",'Formated Data'!$Q1457="West","William")</f>
        <v>Erin</v>
      </c>
    </row>
    <row r="1458" spans="1:31" ht="15.75" customHeight="1" x14ac:dyDescent="0.45">
      <c r="A1458" s="5">
        <v>494</v>
      </c>
      <c r="B1458" s="5">
        <f>IF(COUNTIF($A$2:A1458, A1458) = 1, 1, 0)</f>
        <v>0</v>
      </c>
      <c r="C1458" s="5" t="s">
        <v>301</v>
      </c>
      <c r="D1458" s="5" t="s">
        <v>72</v>
      </c>
      <c r="E1458" s="6">
        <v>0.06</v>
      </c>
      <c r="F1458" s="6" t="str">
        <f>IF(Table_1[[#This Row],[Discount]] &gt; 0, "After Discount", " No Discount")</f>
        <v>After Discount</v>
      </c>
      <c r="G1458" s="6">
        <v>8.32</v>
      </c>
      <c r="H1458" s="6">
        <v>2.38</v>
      </c>
      <c r="I1458" s="5" t="s">
        <v>9</v>
      </c>
      <c r="J1458" s="5" t="s">
        <v>8</v>
      </c>
      <c r="K1458" s="5" t="s">
        <v>7</v>
      </c>
      <c r="L1458" s="5" t="s">
        <v>15</v>
      </c>
      <c r="M1458" s="5" t="s">
        <v>50</v>
      </c>
      <c r="N1458" s="5" t="s">
        <v>1097</v>
      </c>
      <c r="O1458" s="6">
        <v>0.74</v>
      </c>
      <c r="P1458" s="5" t="s">
        <v>3</v>
      </c>
      <c r="Q1458" s="5" t="s">
        <v>48</v>
      </c>
      <c r="R1458" s="5" t="s">
        <v>103</v>
      </c>
      <c r="S1458" s="5" t="s">
        <v>299</v>
      </c>
      <c r="T1458" s="5">
        <v>98115</v>
      </c>
      <c r="U1458" s="8">
        <v>42139</v>
      </c>
      <c r="V1458" s="29" t="str">
        <f>TEXT(Table_1[[#This Row],[Order Date]], "DDD")</f>
        <v>Fri</v>
      </c>
      <c r="W1458" s="8">
        <v>42141</v>
      </c>
      <c r="X1458" s="7">
        <f>Table_1[[#This Row],[Ship Date]]-Table_1[[#This Row],[Order Date]]</f>
        <v>2</v>
      </c>
      <c r="Y1458" s="15">
        <v>-36.630000000000003</v>
      </c>
      <c r="Z1458" s="5">
        <v>12</v>
      </c>
      <c r="AA1458" s="15">
        <v>101.26</v>
      </c>
      <c r="AB1458" s="5">
        <v>88905</v>
      </c>
      <c r="AC1458" s="5">
        <f>IF(COUNTIF($AB$2:AB1458, AB1458) = 1, 1, 0)</f>
        <v>1</v>
      </c>
      <c r="AD1458" s="15">
        <f>'Formated Data'!$G1458-'Formated Data'!$E1458</f>
        <v>8.26</v>
      </c>
      <c r="AE1458" s="5" t="str" cm="1">
        <f t="array" ref="AE1458">_xlfn.IFS('Formated Data'!$Q1458="Central","Chris",'Formated Data'!$Q1458="East","Erin",'Formated Data'!$Q1458="South","Sam",'Formated Data'!$Q1458="West","William")</f>
        <v>William</v>
      </c>
    </row>
    <row r="1459" spans="1:31" ht="15.75" customHeight="1" x14ac:dyDescent="0.45">
      <c r="A1459" s="5">
        <v>494</v>
      </c>
      <c r="B1459" s="5">
        <f>IF(COUNTIF($A$2:A1459, A1459) = 1, 1, 0)</f>
        <v>0</v>
      </c>
      <c r="C1459" s="5" t="s">
        <v>301</v>
      </c>
      <c r="D1459" s="5" t="s">
        <v>72</v>
      </c>
      <c r="E1459" s="6">
        <v>0.08</v>
      </c>
      <c r="F1459" s="6" t="str">
        <f>IF(Table_1[[#This Row],[Discount]] &gt; 0, "After Discount", " No Discount")</f>
        <v>After Discount</v>
      </c>
      <c r="G1459" s="6">
        <v>2.94</v>
      </c>
      <c r="H1459" s="6">
        <v>0.96</v>
      </c>
      <c r="I1459" s="5" t="s">
        <v>9</v>
      </c>
      <c r="J1459" s="5" t="s">
        <v>8</v>
      </c>
      <c r="K1459" s="5" t="s">
        <v>24</v>
      </c>
      <c r="L1459" s="5" t="s">
        <v>79</v>
      </c>
      <c r="M1459" s="5" t="s">
        <v>37</v>
      </c>
      <c r="N1459" s="5" t="s">
        <v>1055</v>
      </c>
      <c r="O1459" s="6">
        <v>0.57999999999999996</v>
      </c>
      <c r="P1459" s="5" t="s">
        <v>3</v>
      </c>
      <c r="Q1459" s="5" t="s">
        <v>48</v>
      </c>
      <c r="R1459" s="5" t="s">
        <v>103</v>
      </c>
      <c r="S1459" s="5" t="s">
        <v>299</v>
      </c>
      <c r="T1459" s="5">
        <v>98115</v>
      </c>
      <c r="U1459" s="8">
        <v>42139</v>
      </c>
      <c r="V1459" s="29" t="str">
        <f>TEXT(Table_1[[#This Row],[Order Date]], "DDD")</f>
        <v>Fri</v>
      </c>
      <c r="W1459" s="8">
        <v>42141</v>
      </c>
      <c r="X1459" s="7">
        <f>Table_1[[#This Row],[Ship Date]]-Table_1[[#This Row],[Order Date]]</f>
        <v>2</v>
      </c>
      <c r="Y1459" s="15">
        <v>-2.12</v>
      </c>
      <c r="Z1459" s="5">
        <v>6</v>
      </c>
      <c r="AA1459" s="15">
        <v>17.399999999999999</v>
      </c>
      <c r="AB1459" s="5">
        <v>88905</v>
      </c>
      <c r="AC1459" s="5">
        <f>IF(COUNTIF($AB$2:AB1459, AB1459) = 1, 1, 0)</f>
        <v>0</v>
      </c>
      <c r="AD1459" s="15">
        <f>'Formated Data'!$G1459-'Formated Data'!$E1459</f>
        <v>2.86</v>
      </c>
      <c r="AE1459" s="5" t="str" cm="1">
        <f t="array" ref="AE1459">_xlfn.IFS('Formated Data'!$Q1459="Central","Chris",'Formated Data'!$Q1459="East","Erin",'Formated Data'!$Q1459="South","Sam",'Formated Data'!$Q1459="West","William")</f>
        <v>William</v>
      </c>
    </row>
    <row r="1460" spans="1:31" ht="15.75" customHeight="1" x14ac:dyDescent="0.45">
      <c r="A1460" s="5">
        <v>3041</v>
      </c>
      <c r="B1460" s="5">
        <f>IF(COUNTIF($A$2:A1460, A1460) = 1, 1, 0)</f>
        <v>1</v>
      </c>
      <c r="C1460" s="5" t="s">
        <v>1096</v>
      </c>
      <c r="D1460" s="5" t="s">
        <v>10</v>
      </c>
      <c r="E1460" s="6">
        <v>0.08</v>
      </c>
      <c r="F1460" s="6" t="str">
        <f>IF(Table_1[[#This Row],[Discount]] &gt; 0, "After Discount", " No Discount")</f>
        <v>After Discount</v>
      </c>
      <c r="G1460" s="6">
        <v>73.98</v>
      </c>
      <c r="H1460" s="6">
        <v>4</v>
      </c>
      <c r="I1460" s="5" t="s">
        <v>9</v>
      </c>
      <c r="J1460" s="5" t="s">
        <v>39</v>
      </c>
      <c r="K1460" s="5" t="s">
        <v>7</v>
      </c>
      <c r="L1460" s="5" t="s">
        <v>15</v>
      </c>
      <c r="M1460" s="5" t="s">
        <v>5</v>
      </c>
      <c r="N1460" s="5" t="s">
        <v>85</v>
      </c>
      <c r="O1460" s="6">
        <v>0.77</v>
      </c>
      <c r="P1460" s="5" t="s">
        <v>3</v>
      </c>
      <c r="Q1460" s="5" t="s">
        <v>70</v>
      </c>
      <c r="R1460" s="5" t="s">
        <v>379</v>
      </c>
      <c r="S1460" s="5" t="s">
        <v>1095</v>
      </c>
      <c r="T1460" s="5">
        <v>67846</v>
      </c>
      <c r="U1460" s="8">
        <v>42139</v>
      </c>
      <c r="V1460" s="29" t="str">
        <f>TEXT(Table_1[[#This Row],[Order Date]], "DDD")</f>
        <v>Fri</v>
      </c>
      <c r="W1460" s="8">
        <v>42142</v>
      </c>
      <c r="X1460" s="7">
        <f>Table_1[[#This Row],[Ship Date]]-Table_1[[#This Row],[Order Date]]</f>
        <v>3</v>
      </c>
      <c r="Y1460" s="15">
        <v>97.16</v>
      </c>
      <c r="Z1460" s="5">
        <v>17</v>
      </c>
      <c r="AA1460" s="15">
        <v>1181.67</v>
      </c>
      <c r="AB1460" s="5">
        <v>86102</v>
      </c>
      <c r="AC1460" s="5">
        <f>IF(COUNTIF($AB$2:AB1460, AB1460) = 1, 1, 0)</f>
        <v>1</v>
      </c>
      <c r="AD1460" s="15">
        <f>'Formated Data'!$G1460-'Formated Data'!$E1460</f>
        <v>73.900000000000006</v>
      </c>
      <c r="AE1460" s="5" t="str" cm="1">
        <f t="array" ref="AE1460">_xlfn.IFS('Formated Data'!$Q1460="Central","Chris",'Formated Data'!$Q1460="East","Erin",'Formated Data'!$Q1460="South","Sam",'Formated Data'!$Q1460="West","William")</f>
        <v>Chris</v>
      </c>
    </row>
    <row r="1461" spans="1:31" ht="15.75" customHeight="1" x14ac:dyDescent="0.45">
      <c r="A1461" s="5">
        <v>3041</v>
      </c>
      <c r="B1461" s="5">
        <f>IF(COUNTIF($A$2:A1461, A1461) = 1, 1, 0)</f>
        <v>0</v>
      </c>
      <c r="C1461" s="5" t="s">
        <v>1096</v>
      </c>
      <c r="D1461" s="5" t="s">
        <v>10</v>
      </c>
      <c r="E1461" s="6">
        <v>0.02</v>
      </c>
      <c r="F1461" s="6" t="str">
        <f>IF(Table_1[[#This Row],[Discount]] &gt; 0, "After Discount", " No Discount")</f>
        <v>After Discount</v>
      </c>
      <c r="G1461" s="6">
        <v>3.68</v>
      </c>
      <c r="H1461" s="6">
        <v>1.32</v>
      </c>
      <c r="I1461" s="5" t="s">
        <v>9</v>
      </c>
      <c r="J1461" s="5" t="s">
        <v>39</v>
      </c>
      <c r="K1461" s="5" t="s">
        <v>24</v>
      </c>
      <c r="L1461" s="5" t="s">
        <v>59</v>
      </c>
      <c r="M1461" s="5" t="s">
        <v>37</v>
      </c>
      <c r="N1461" s="5" t="s">
        <v>58</v>
      </c>
      <c r="O1461" s="6">
        <v>0.83</v>
      </c>
      <c r="P1461" s="5" t="s">
        <v>3</v>
      </c>
      <c r="Q1461" s="5" t="s">
        <v>70</v>
      </c>
      <c r="R1461" s="5" t="s">
        <v>379</v>
      </c>
      <c r="S1461" s="5" t="s">
        <v>1095</v>
      </c>
      <c r="T1461" s="5">
        <v>67846</v>
      </c>
      <c r="U1461" s="8">
        <v>42139</v>
      </c>
      <c r="V1461" s="29" t="str">
        <f>TEXT(Table_1[[#This Row],[Order Date]], "DDD")</f>
        <v>Fri</v>
      </c>
      <c r="W1461" s="8">
        <v>42141</v>
      </c>
      <c r="X1461" s="7">
        <f>Table_1[[#This Row],[Ship Date]]-Table_1[[#This Row],[Order Date]]</f>
        <v>2</v>
      </c>
      <c r="Y1461" s="15">
        <v>-20.65</v>
      </c>
      <c r="Z1461" s="5">
        <v>8</v>
      </c>
      <c r="AA1461" s="15">
        <v>29.93</v>
      </c>
      <c r="AB1461" s="5">
        <v>86102</v>
      </c>
      <c r="AC1461" s="5">
        <f>IF(COUNTIF($AB$2:AB1461, AB1461) = 1, 1, 0)</f>
        <v>0</v>
      </c>
      <c r="AD1461" s="15">
        <f>'Formated Data'!$G1461-'Formated Data'!$E1461</f>
        <v>3.66</v>
      </c>
      <c r="AE1461" s="5" t="str" cm="1">
        <f t="array" ref="AE1461">_xlfn.IFS('Formated Data'!$Q1461="Central","Chris",'Formated Data'!$Q1461="East","Erin",'Formated Data'!$Q1461="South","Sam",'Formated Data'!$Q1461="West","William")</f>
        <v>Chris</v>
      </c>
    </row>
    <row r="1462" spans="1:31" ht="15.75" customHeight="1" x14ac:dyDescent="0.45">
      <c r="A1462" s="5">
        <v>136</v>
      </c>
      <c r="B1462" s="5">
        <f>IF(COUNTIF($A$2:A1462, A1462) = 1, 1, 0)</f>
        <v>1</v>
      </c>
      <c r="C1462" s="5" t="s">
        <v>1094</v>
      </c>
      <c r="D1462" s="5" t="s">
        <v>123</v>
      </c>
      <c r="E1462" s="6">
        <v>0.04</v>
      </c>
      <c r="F1462" s="6" t="str">
        <f>IF(Table_1[[#This Row],[Discount]] &gt; 0, "After Discount", " No Discount")</f>
        <v>After Discount</v>
      </c>
      <c r="G1462" s="6">
        <v>18.97</v>
      </c>
      <c r="H1462" s="6">
        <v>9.5399999999999991</v>
      </c>
      <c r="I1462" s="5" t="s">
        <v>9</v>
      </c>
      <c r="J1462" s="5" t="s">
        <v>51</v>
      </c>
      <c r="K1462" s="5" t="s">
        <v>24</v>
      </c>
      <c r="L1462" s="5" t="s">
        <v>38</v>
      </c>
      <c r="M1462" s="5" t="s">
        <v>5</v>
      </c>
      <c r="N1462" s="5" t="s">
        <v>628</v>
      </c>
      <c r="O1462" s="6">
        <v>0.37</v>
      </c>
      <c r="P1462" s="5" t="s">
        <v>3</v>
      </c>
      <c r="Q1462" s="5" t="s">
        <v>48</v>
      </c>
      <c r="R1462" s="5" t="s">
        <v>54</v>
      </c>
      <c r="S1462" s="5" t="s">
        <v>1093</v>
      </c>
      <c r="T1462" s="5">
        <v>94952</v>
      </c>
      <c r="U1462" s="8">
        <v>42140</v>
      </c>
      <c r="V1462" s="29" t="str">
        <f>TEXT(Table_1[[#This Row],[Order Date]], "DDD")</f>
        <v>Sat</v>
      </c>
      <c r="W1462" s="8">
        <v>42141</v>
      </c>
      <c r="X1462" s="7">
        <f>Table_1[[#This Row],[Ship Date]]-Table_1[[#This Row],[Order Date]]</f>
        <v>1</v>
      </c>
      <c r="Y1462" s="15">
        <v>3.04</v>
      </c>
      <c r="Z1462" s="5">
        <v>5</v>
      </c>
      <c r="AA1462" s="15">
        <v>101.74</v>
      </c>
      <c r="AB1462" s="5">
        <v>88534</v>
      </c>
      <c r="AC1462" s="5">
        <f>IF(COUNTIF($AB$2:AB1462, AB1462) = 1, 1, 0)</f>
        <v>1</v>
      </c>
      <c r="AD1462" s="15">
        <f>'Formated Data'!$G1462-'Formated Data'!$E1462</f>
        <v>18.93</v>
      </c>
      <c r="AE1462" s="5" t="str" cm="1">
        <f t="array" ref="AE1462">_xlfn.IFS('Formated Data'!$Q1462="Central","Chris",'Formated Data'!$Q1462="East","Erin",'Formated Data'!$Q1462="South","Sam",'Formated Data'!$Q1462="West","William")</f>
        <v>William</v>
      </c>
    </row>
    <row r="1463" spans="1:31" ht="15.75" customHeight="1" x14ac:dyDescent="0.45">
      <c r="A1463" s="5">
        <v>136</v>
      </c>
      <c r="B1463" s="5">
        <f>IF(COUNTIF($A$2:A1463, A1463) = 1, 1, 0)</f>
        <v>0</v>
      </c>
      <c r="C1463" s="5" t="s">
        <v>1094</v>
      </c>
      <c r="D1463" s="5" t="s">
        <v>123</v>
      </c>
      <c r="E1463" s="6">
        <v>0.09</v>
      </c>
      <c r="F1463" s="6" t="str">
        <f>IF(Table_1[[#This Row],[Discount]] &gt; 0, "After Discount", " No Discount")</f>
        <v>After Discount</v>
      </c>
      <c r="G1463" s="6">
        <v>10.98</v>
      </c>
      <c r="H1463" s="6">
        <v>3.37</v>
      </c>
      <c r="I1463" s="5" t="s">
        <v>9</v>
      </c>
      <c r="J1463" s="5" t="s">
        <v>51</v>
      </c>
      <c r="K1463" s="5" t="s">
        <v>24</v>
      </c>
      <c r="L1463" s="5" t="s">
        <v>59</v>
      </c>
      <c r="M1463" s="5" t="s">
        <v>50</v>
      </c>
      <c r="N1463" s="5" t="s">
        <v>718</v>
      </c>
      <c r="O1463" s="6">
        <v>0.56999999999999995</v>
      </c>
      <c r="P1463" s="5" t="s">
        <v>3</v>
      </c>
      <c r="Q1463" s="5" t="s">
        <v>48</v>
      </c>
      <c r="R1463" s="5" t="s">
        <v>54</v>
      </c>
      <c r="S1463" s="5" t="s">
        <v>1093</v>
      </c>
      <c r="T1463" s="5">
        <v>94952</v>
      </c>
      <c r="U1463" s="8">
        <v>42140</v>
      </c>
      <c r="V1463" s="29" t="str">
        <f>TEXT(Table_1[[#This Row],[Order Date]], "DDD")</f>
        <v>Sat</v>
      </c>
      <c r="W1463" s="8">
        <v>42141</v>
      </c>
      <c r="X1463" s="7">
        <f>Table_1[[#This Row],[Ship Date]]-Table_1[[#This Row],[Order Date]]</f>
        <v>1</v>
      </c>
      <c r="Y1463" s="15">
        <v>2.706</v>
      </c>
      <c r="Z1463" s="5">
        <v>8</v>
      </c>
      <c r="AA1463" s="15">
        <v>84.52</v>
      </c>
      <c r="AB1463" s="5">
        <v>88534</v>
      </c>
      <c r="AC1463" s="5">
        <f>IF(COUNTIF($AB$2:AB1463, AB1463) = 1, 1, 0)</f>
        <v>0</v>
      </c>
      <c r="AD1463" s="15">
        <f>'Formated Data'!$G1463-'Formated Data'!$E1463</f>
        <v>10.89</v>
      </c>
      <c r="AE1463" s="5" t="str" cm="1">
        <f t="array" ref="AE1463">_xlfn.IFS('Formated Data'!$Q1463="Central","Chris",'Formated Data'!$Q1463="East","Erin",'Formated Data'!$Q1463="South","Sam",'Formated Data'!$Q1463="West","William")</f>
        <v>William</v>
      </c>
    </row>
    <row r="1464" spans="1:31" ht="15.75" customHeight="1" x14ac:dyDescent="0.45">
      <c r="A1464" s="5">
        <v>688</v>
      </c>
      <c r="B1464" s="5">
        <f>IF(COUNTIF($A$2:A1464, A1464) = 1, 1, 0)</f>
        <v>0</v>
      </c>
      <c r="C1464" s="5" t="s">
        <v>1092</v>
      </c>
      <c r="D1464" s="5" t="s">
        <v>123</v>
      </c>
      <c r="E1464" s="6">
        <v>7.0000000000000007E-2</v>
      </c>
      <c r="F1464" s="6" t="str">
        <f>IF(Table_1[[#This Row],[Discount]] &gt; 0, "After Discount", " No Discount")</f>
        <v>After Discount</v>
      </c>
      <c r="G1464" s="6">
        <v>279.48</v>
      </c>
      <c r="H1464" s="6">
        <v>35</v>
      </c>
      <c r="I1464" s="5" t="s">
        <v>9</v>
      </c>
      <c r="J1464" s="5" t="s">
        <v>51</v>
      </c>
      <c r="K1464" s="5" t="s">
        <v>24</v>
      </c>
      <c r="L1464" s="5" t="s">
        <v>23</v>
      </c>
      <c r="M1464" s="5" t="s">
        <v>42</v>
      </c>
      <c r="N1464" s="5" t="s">
        <v>1091</v>
      </c>
      <c r="O1464" s="6">
        <v>0.8</v>
      </c>
      <c r="P1464" s="5" t="s">
        <v>3</v>
      </c>
      <c r="Q1464" s="5" t="s">
        <v>70</v>
      </c>
      <c r="R1464" s="5" t="s">
        <v>168</v>
      </c>
      <c r="S1464" s="5" t="s">
        <v>1090</v>
      </c>
      <c r="T1464" s="5">
        <v>63116</v>
      </c>
      <c r="U1464" s="8">
        <v>42140</v>
      </c>
      <c r="V1464" s="29" t="str">
        <f>TEXT(Table_1[[#This Row],[Order Date]], "DDD")</f>
        <v>Sat</v>
      </c>
      <c r="W1464" s="8">
        <v>42140</v>
      </c>
      <c r="X1464" s="7">
        <f>Table_1[[#This Row],[Ship Date]]-Table_1[[#This Row],[Order Date]]</f>
        <v>0</v>
      </c>
      <c r="Y1464" s="15">
        <v>-207.28</v>
      </c>
      <c r="Z1464" s="5">
        <v>10</v>
      </c>
      <c r="AA1464" s="15">
        <v>2716.09</v>
      </c>
      <c r="AB1464" s="5">
        <v>88503</v>
      </c>
      <c r="AC1464" s="5">
        <f>IF(COUNTIF($AB$2:AB1464, AB1464) = 1, 1, 0)</f>
        <v>1</v>
      </c>
      <c r="AD1464" s="15">
        <f>'Formated Data'!$G1464-'Formated Data'!$E1464</f>
        <v>279.41000000000003</v>
      </c>
      <c r="AE1464" s="5" t="str" cm="1">
        <f t="array" ref="AE1464">_xlfn.IFS('Formated Data'!$Q1464="Central","Chris",'Formated Data'!$Q1464="East","Erin",'Formated Data'!$Q1464="South","Sam",'Formated Data'!$Q1464="West","William")</f>
        <v>Chris</v>
      </c>
    </row>
    <row r="1465" spans="1:31" ht="15.75" customHeight="1" x14ac:dyDescent="0.45">
      <c r="A1465" s="5">
        <v>1042</v>
      </c>
      <c r="B1465" s="5">
        <f>IF(COUNTIF($A$2:A1465, A1465) = 1, 1, 0)</f>
        <v>1</v>
      </c>
      <c r="C1465" s="5" t="s">
        <v>1089</v>
      </c>
      <c r="D1465" s="5" t="s">
        <v>123</v>
      </c>
      <c r="E1465" s="6">
        <v>0</v>
      </c>
      <c r="F1465" s="6" t="str">
        <f>IF(Table_1[[#This Row],[Discount]] &gt; 0, "After Discount", " No Discount")</f>
        <v xml:space="preserve"> No Discount</v>
      </c>
      <c r="G1465" s="6">
        <v>14.42</v>
      </c>
      <c r="H1465" s="6">
        <v>6.75</v>
      </c>
      <c r="I1465" s="5" t="s">
        <v>17</v>
      </c>
      <c r="J1465" s="5" t="s">
        <v>51</v>
      </c>
      <c r="K1465" s="5" t="s">
        <v>24</v>
      </c>
      <c r="L1465" s="5" t="s">
        <v>45</v>
      </c>
      <c r="M1465" s="5" t="s">
        <v>97</v>
      </c>
      <c r="N1465" s="5" t="s">
        <v>328</v>
      </c>
      <c r="O1465" s="6">
        <v>0.52</v>
      </c>
      <c r="P1465" s="5" t="s">
        <v>3</v>
      </c>
      <c r="Q1465" s="5" t="s">
        <v>48</v>
      </c>
      <c r="R1465" s="5" t="s">
        <v>54</v>
      </c>
      <c r="S1465" s="5" t="s">
        <v>1088</v>
      </c>
      <c r="T1465" s="5">
        <v>95991</v>
      </c>
      <c r="U1465" s="8">
        <v>42140</v>
      </c>
      <c r="V1465" s="29" t="str">
        <f>TEXT(Table_1[[#This Row],[Order Date]], "DDD")</f>
        <v>Sat</v>
      </c>
      <c r="W1465" s="8">
        <v>42141</v>
      </c>
      <c r="X1465" s="7">
        <f>Table_1[[#This Row],[Ship Date]]-Table_1[[#This Row],[Order Date]]</f>
        <v>1</v>
      </c>
      <c r="Y1465" s="15">
        <v>9.33</v>
      </c>
      <c r="Z1465" s="5">
        <v>6</v>
      </c>
      <c r="AA1465" s="15">
        <v>98.96</v>
      </c>
      <c r="AB1465" s="5">
        <v>87847</v>
      </c>
      <c r="AC1465" s="5">
        <f>IF(COUNTIF($AB$2:AB1465, AB1465) = 1, 1, 0)</f>
        <v>1</v>
      </c>
      <c r="AD1465" s="15">
        <f>'Formated Data'!$G1465-'Formated Data'!$E1465</f>
        <v>14.42</v>
      </c>
      <c r="AE1465" s="5" t="str" cm="1">
        <f t="array" ref="AE1465">_xlfn.IFS('Formated Data'!$Q1465="Central","Chris",'Formated Data'!$Q1465="East","Erin",'Formated Data'!$Q1465="South","Sam",'Formated Data'!$Q1465="West","William")</f>
        <v>William</v>
      </c>
    </row>
    <row r="1466" spans="1:31" ht="15.75" customHeight="1" x14ac:dyDescent="0.45">
      <c r="A1466" s="5">
        <v>1390</v>
      </c>
      <c r="B1466" s="5">
        <f>IF(COUNTIF($A$2:A1466, A1466) = 1, 1, 0)</f>
        <v>1</v>
      </c>
      <c r="C1466" s="5" t="s">
        <v>1086</v>
      </c>
      <c r="D1466" s="5" t="s">
        <v>123</v>
      </c>
      <c r="E1466" s="6">
        <v>0.1</v>
      </c>
      <c r="F1466" s="6" t="str">
        <f>IF(Table_1[[#This Row],[Discount]] &gt; 0, "After Discount", " No Discount")</f>
        <v>After Discount</v>
      </c>
      <c r="G1466" s="6">
        <v>8.17</v>
      </c>
      <c r="H1466" s="6">
        <v>1.69</v>
      </c>
      <c r="I1466" s="5" t="s">
        <v>9</v>
      </c>
      <c r="J1466" s="5" t="s">
        <v>39</v>
      </c>
      <c r="K1466" s="5" t="s">
        <v>24</v>
      </c>
      <c r="L1466" s="5" t="s">
        <v>38</v>
      </c>
      <c r="M1466" s="5" t="s">
        <v>37</v>
      </c>
      <c r="N1466" s="5" t="s">
        <v>1087</v>
      </c>
      <c r="O1466" s="6">
        <v>0.38</v>
      </c>
      <c r="P1466" s="5" t="s">
        <v>3</v>
      </c>
      <c r="Q1466" s="5" t="s">
        <v>48</v>
      </c>
      <c r="R1466" s="5" t="s">
        <v>54</v>
      </c>
      <c r="S1466" s="5" t="s">
        <v>607</v>
      </c>
      <c r="T1466" s="5">
        <v>95207</v>
      </c>
      <c r="U1466" s="8">
        <v>42140</v>
      </c>
      <c r="V1466" s="29" t="str">
        <f>TEXT(Table_1[[#This Row],[Order Date]], "DDD")</f>
        <v>Sat</v>
      </c>
      <c r="W1466" s="8">
        <v>42140</v>
      </c>
      <c r="X1466" s="7">
        <f>Table_1[[#This Row],[Ship Date]]-Table_1[[#This Row],[Order Date]]</f>
        <v>0</v>
      </c>
      <c r="Y1466" s="15">
        <v>100.2984</v>
      </c>
      <c r="Z1466" s="5">
        <v>19</v>
      </c>
      <c r="AA1466" s="15">
        <v>145.36000000000001</v>
      </c>
      <c r="AB1466" s="5">
        <v>88731</v>
      </c>
      <c r="AC1466" s="5">
        <f>IF(COUNTIF($AB$2:AB1466, AB1466) = 1, 1, 0)</f>
        <v>1</v>
      </c>
      <c r="AD1466" s="15">
        <f>'Formated Data'!$G1466-'Formated Data'!$E1466</f>
        <v>8.07</v>
      </c>
      <c r="AE1466" s="5" t="str" cm="1">
        <f t="array" ref="AE1466">_xlfn.IFS('Formated Data'!$Q1466="Central","Chris",'Formated Data'!$Q1466="East","Erin",'Formated Data'!$Q1466="South","Sam",'Formated Data'!$Q1466="West","William")</f>
        <v>William</v>
      </c>
    </row>
    <row r="1467" spans="1:31" ht="15.75" customHeight="1" x14ac:dyDescent="0.45">
      <c r="A1467" s="5">
        <v>1390</v>
      </c>
      <c r="B1467" s="5">
        <f>IF(COUNTIF($A$2:A1467, A1467) = 1, 1, 0)</f>
        <v>0</v>
      </c>
      <c r="C1467" s="5" t="s">
        <v>1086</v>
      </c>
      <c r="D1467" s="5" t="s">
        <v>123</v>
      </c>
      <c r="E1467" s="6">
        <v>0.03</v>
      </c>
      <c r="F1467" s="6" t="str">
        <f>IF(Table_1[[#This Row],[Discount]] &gt; 0, "After Discount", " No Discount")</f>
        <v>After Discount</v>
      </c>
      <c r="G1467" s="6">
        <v>110.99</v>
      </c>
      <c r="H1467" s="6">
        <v>2.5</v>
      </c>
      <c r="I1467" s="5" t="s">
        <v>9</v>
      </c>
      <c r="J1467" s="5" t="s">
        <v>39</v>
      </c>
      <c r="K1467" s="5" t="s">
        <v>7</v>
      </c>
      <c r="L1467" s="5" t="s">
        <v>6</v>
      </c>
      <c r="M1467" s="5" t="s">
        <v>5</v>
      </c>
      <c r="N1467" s="5" t="s">
        <v>1085</v>
      </c>
      <c r="O1467" s="6">
        <v>0.56999999999999995</v>
      </c>
      <c r="P1467" s="5" t="s">
        <v>3</v>
      </c>
      <c r="Q1467" s="5" t="s">
        <v>48</v>
      </c>
      <c r="R1467" s="5" t="s">
        <v>54</v>
      </c>
      <c r="S1467" s="5" t="s">
        <v>607</v>
      </c>
      <c r="T1467" s="5">
        <v>95207</v>
      </c>
      <c r="U1467" s="8">
        <v>42140</v>
      </c>
      <c r="V1467" s="29" t="str">
        <f>TEXT(Table_1[[#This Row],[Order Date]], "DDD")</f>
        <v>Sat</v>
      </c>
      <c r="W1467" s="8">
        <v>42142</v>
      </c>
      <c r="X1467" s="7">
        <f>Table_1[[#This Row],[Ship Date]]-Table_1[[#This Row],[Order Date]]</f>
        <v>2</v>
      </c>
      <c r="Y1467" s="15">
        <v>2495.3987999999999</v>
      </c>
      <c r="Z1467" s="5">
        <v>38</v>
      </c>
      <c r="AA1467" s="15">
        <v>3616.52</v>
      </c>
      <c r="AB1467" s="5">
        <v>88731</v>
      </c>
      <c r="AC1467" s="5">
        <f>IF(COUNTIF($AB$2:AB1467, AB1467) = 1, 1, 0)</f>
        <v>0</v>
      </c>
      <c r="AD1467" s="15">
        <f>'Formated Data'!$G1467-'Formated Data'!$E1467</f>
        <v>110.96</v>
      </c>
      <c r="AE1467" s="5" t="str" cm="1">
        <f t="array" ref="AE1467">_xlfn.IFS('Formated Data'!$Q1467="Central","Chris",'Formated Data'!$Q1467="East","Erin",'Formated Data'!$Q1467="South","Sam",'Formated Data'!$Q1467="West","William")</f>
        <v>William</v>
      </c>
    </row>
    <row r="1468" spans="1:31" ht="15.75" customHeight="1" x14ac:dyDescent="0.45">
      <c r="A1468" s="5">
        <v>1721</v>
      </c>
      <c r="B1468" s="5">
        <f>IF(COUNTIF($A$2:A1468, A1468) = 1, 1, 0)</f>
        <v>1</v>
      </c>
      <c r="C1468" s="5" t="s">
        <v>1084</v>
      </c>
      <c r="D1468" s="5" t="s">
        <v>56</v>
      </c>
      <c r="E1468" s="6">
        <v>0.04</v>
      </c>
      <c r="F1468" s="6" t="str">
        <f>IF(Table_1[[#This Row],[Discount]] &gt; 0, "After Discount", " No Discount")</f>
        <v>After Discount</v>
      </c>
      <c r="G1468" s="6">
        <v>12.44</v>
      </c>
      <c r="H1468" s="6">
        <v>6.27</v>
      </c>
      <c r="I1468" s="5" t="s">
        <v>9</v>
      </c>
      <c r="J1468" s="5" t="s">
        <v>39</v>
      </c>
      <c r="K1468" s="5" t="s">
        <v>24</v>
      </c>
      <c r="L1468" s="5" t="s">
        <v>23</v>
      </c>
      <c r="M1468" s="5" t="s">
        <v>97</v>
      </c>
      <c r="N1468" s="5" t="s">
        <v>1081</v>
      </c>
      <c r="O1468" s="6">
        <v>0.56999999999999995</v>
      </c>
      <c r="P1468" s="5" t="s">
        <v>3</v>
      </c>
      <c r="Q1468" s="5" t="s">
        <v>21</v>
      </c>
      <c r="R1468" s="5" t="s">
        <v>206</v>
      </c>
      <c r="S1468" s="5" t="s">
        <v>1083</v>
      </c>
      <c r="T1468" s="5">
        <v>72401</v>
      </c>
      <c r="U1468" s="8">
        <v>42140</v>
      </c>
      <c r="V1468" s="29" t="str">
        <f>TEXT(Table_1[[#This Row],[Order Date]], "DDD")</f>
        <v>Sat</v>
      </c>
      <c r="W1468" s="8">
        <v>42141</v>
      </c>
      <c r="X1468" s="7">
        <f>Table_1[[#This Row],[Ship Date]]-Table_1[[#This Row],[Order Date]]</f>
        <v>1</v>
      </c>
      <c r="Y1468" s="15">
        <v>-258.56599999999997</v>
      </c>
      <c r="Z1468" s="5">
        <v>37</v>
      </c>
      <c r="AA1468" s="15">
        <v>464.94</v>
      </c>
      <c r="AB1468" s="5">
        <v>90787</v>
      </c>
      <c r="AC1468" s="5">
        <f>IF(COUNTIF($AB$2:AB1468, AB1468) = 1, 1, 0)</f>
        <v>1</v>
      </c>
      <c r="AD1468" s="15">
        <f>'Formated Data'!$G1468-'Formated Data'!$E1468</f>
        <v>12.4</v>
      </c>
      <c r="AE1468" s="5" t="str" cm="1">
        <f t="array" ref="AE1468">_xlfn.IFS('Formated Data'!$Q1468="Central","Chris",'Formated Data'!$Q1468="East","Erin",'Formated Data'!$Q1468="South","Sam",'Formated Data'!$Q1468="West","William")</f>
        <v>Sam</v>
      </c>
    </row>
    <row r="1469" spans="1:31" ht="15.75" customHeight="1" x14ac:dyDescent="0.45">
      <c r="A1469" s="5">
        <v>1723</v>
      </c>
      <c r="B1469" s="5">
        <f>IF(COUNTIF($A$2:A1469, A1469) = 1, 1, 0)</f>
        <v>0</v>
      </c>
      <c r="C1469" s="5" t="s">
        <v>1082</v>
      </c>
      <c r="D1469" s="5" t="s">
        <v>56</v>
      </c>
      <c r="E1469" s="6">
        <v>0.04</v>
      </c>
      <c r="F1469" s="6" t="str">
        <f>IF(Table_1[[#This Row],[Discount]] &gt; 0, "After Discount", " No Discount")</f>
        <v>After Discount</v>
      </c>
      <c r="G1469" s="6">
        <v>12.44</v>
      </c>
      <c r="H1469" s="6">
        <v>6.27</v>
      </c>
      <c r="I1469" s="5" t="s">
        <v>9</v>
      </c>
      <c r="J1469" s="5" t="s">
        <v>39</v>
      </c>
      <c r="K1469" s="5" t="s">
        <v>24</v>
      </c>
      <c r="L1469" s="5" t="s">
        <v>23</v>
      </c>
      <c r="M1469" s="5" t="s">
        <v>97</v>
      </c>
      <c r="N1469" s="5" t="s">
        <v>1081</v>
      </c>
      <c r="O1469" s="6">
        <v>0.56999999999999995</v>
      </c>
      <c r="P1469" s="5" t="s">
        <v>3</v>
      </c>
      <c r="Q1469" s="5" t="s">
        <v>48</v>
      </c>
      <c r="R1469" s="5" t="s">
        <v>54</v>
      </c>
      <c r="S1469" s="5" t="s">
        <v>1080</v>
      </c>
      <c r="T1469" s="5">
        <v>92037</v>
      </c>
      <c r="U1469" s="8">
        <v>42140</v>
      </c>
      <c r="V1469" s="29" t="str">
        <f>TEXT(Table_1[[#This Row],[Order Date]], "DDD")</f>
        <v>Sat</v>
      </c>
      <c r="W1469" s="8">
        <v>42141</v>
      </c>
      <c r="X1469" s="7">
        <f>Table_1[[#This Row],[Ship Date]]-Table_1[[#This Row],[Order Date]]</f>
        <v>1</v>
      </c>
      <c r="Y1469" s="15">
        <v>-59.06</v>
      </c>
      <c r="Z1469" s="5">
        <v>146</v>
      </c>
      <c r="AA1469" s="15">
        <v>1834.61</v>
      </c>
      <c r="AB1469" s="5">
        <v>32710</v>
      </c>
      <c r="AC1469" s="5">
        <f>IF(COUNTIF($AB$2:AB1469, AB1469) = 1, 1, 0)</f>
        <v>1</v>
      </c>
      <c r="AD1469" s="15">
        <f>'Formated Data'!$G1469-'Formated Data'!$E1469</f>
        <v>12.4</v>
      </c>
      <c r="AE1469" s="5" t="str" cm="1">
        <f t="array" ref="AE1469">_xlfn.IFS('Formated Data'!$Q1469="Central","Chris",'Formated Data'!$Q1469="East","Erin",'Formated Data'!$Q1469="South","Sam",'Formated Data'!$Q1469="West","William")</f>
        <v>William</v>
      </c>
    </row>
    <row r="1470" spans="1:31" ht="15.75" customHeight="1" x14ac:dyDescent="0.45">
      <c r="A1470" s="5">
        <v>2610</v>
      </c>
      <c r="B1470" s="5">
        <f>IF(COUNTIF($A$2:A1470, A1470) = 1, 1, 0)</f>
        <v>1</v>
      </c>
      <c r="C1470" s="5" t="s">
        <v>1079</v>
      </c>
      <c r="D1470" s="5" t="s">
        <v>56</v>
      </c>
      <c r="E1470" s="6">
        <v>0.09</v>
      </c>
      <c r="F1470" s="6" t="str">
        <f>IF(Table_1[[#This Row],[Discount]] &gt; 0, "After Discount", " No Discount")</f>
        <v>After Discount</v>
      </c>
      <c r="G1470" s="6">
        <v>5.4</v>
      </c>
      <c r="H1470" s="6">
        <v>7.78</v>
      </c>
      <c r="I1470" s="5" t="s">
        <v>9</v>
      </c>
      <c r="J1470" s="5" t="s">
        <v>39</v>
      </c>
      <c r="K1470" s="5" t="s">
        <v>24</v>
      </c>
      <c r="L1470" s="5" t="s">
        <v>106</v>
      </c>
      <c r="M1470" s="5" t="s">
        <v>5</v>
      </c>
      <c r="N1470" s="5" t="s">
        <v>611</v>
      </c>
      <c r="O1470" s="6">
        <v>0.37</v>
      </c>
      <c r="P1470" s="5" t="s">
        <v>3</v>
      </c>
      <c r="Q1470" s="5" t="s">
        <v>48</v>
      </c>
      <c r="R1470" s="5" t="s">
        <v>54</v>
      </c>
      <c r="S1470" s="5" t="s">
        <v>1078</v>
      </c>
      <c r="T1470" s="5">
        <v>95616</v>
      </c>
      <c r="U1470" s="8">
        <v>42140</v>
      </c>
      <c r="V1470" s="29" t="str">
        <f>TEXT(Table_1[[#This Row],[Order Date]], "DDD")</f>
        <v>Sat</v>
      </c>
      <c r="W1470" s="8">
        <v>42141</v>
      </c>
      <c r="X1470" s="7">
        <f>Table_1[[#This Row],[Ship Date]]-Table_1[[#This Row],[Order Date]]</f>
        <v>1</v>
      </c>
      <c r="Y1470" s="15">
        <v>-136.25200000000001</v>
      </c>
      <c r="Z1470" s="5">
        <v>9</v>
      </c>
      <c r="AA1470" s="15">
        <v>49.24</v>
      </c>
      <c r="AB1470" s="5">
        <v>86118</v>
      </c>
      <c r="AC1470" s="5">
        <f>IF(COUNTIF($AB$2:AB1470, AB1470) = 1, 1, 0)</f>
        <v>1</v>
      </c>
      <c r="AD1470" s="15">
        <f>'Formated Data'!$G1470-'Formated Data'!$E1470</f>
        <v>5.3100000000000005</v>
      </c>
      <c r="AE1470" s="5" t="str" cm="1">
        <f t="array" ref="AE1470">_xlfn.IFS('Formated Data'!$Q1470="Central","Chris",'Formated Data'!$Q1470="East","Erin",'Formated Data'!$Q1470="South","Sam",'Formated Data'!$Q1470="West","William")</f>
        <v>William</v>
      </c>
    </row>
    <row r="1471" spans="1:31" ht="15.75" customHeight="1" x14ac:dyDescent="0.45">
      <c r="A1471" s="5">
        <v>3354</v>
      </c>
      <c r="B1471" s="5">
        <f>IF(COUNTIF($A$2:A1471, A1471) = 1, 1, 0)</f>
        <v>0</v>
      </c>
      <c r="C1471" s="5" t="s">
        <v>1077</v>
      </c>
      <c r="D1471" s="5" t="s">
        <v>56</v>
      </c>
      <c r="E1471" s="6">
        <v>0.03</v>
      </c>
      <c r="F1471" s="6" t="str">
        <f>IF(Table_1[[#This Row],[Discount]] &gt; 0, "After Discount", " No Discount")</f>
        <v>After Discount</v>
      </c>
      <c r="G1471" s="6">
        <v>28.53</v>
      </c>
      <c r="H1471" s="6">
        <v>1.49</v>
      </c>
      <c r="I1471" s="5" t="s">
        <v>9</v>
      </c>
      <c r="J1471" s="5" t="s">
        <v>39</v>
      </c>
      <c r="K1471" s="5" t="s">
        <v>24</v>
      </c>
      <c r="L1471" s="5" t="s">
        <v>106</v>
      </c>
      <c r="M1471" s="5" t="s">
        <v>5</v>
      </c>
      <c r="N1471" s="5" t="s">
        <v>105</v>
      </c>
      <c r="O1471" s="6">
        <v>0.38</v>
      </c>
      <c r="P1471" s="5" t="s">
        <v>3</v>
      </c>
      <c r="Q1471" s="5" t="s">
        <v>48</v>
      </c>
      <c r="R1471" s="5" t="s">
        <v>54</v>
      </c>
      <c r="S1471" s="5" t="s">
        <v>1076</v>
      </c>
      <c r="T1471" s="5">
        <v>92231</v>
      </c>
      <c r="U1471" s="8">
        <v>42140</v>
      </c>
      <c r="V1471" s="29" t="str">
        <f>TEXT(Table_1[[#This Row],[Order Date]], "DDD")</f>
        <v>Sat</v>
      </c>
      <c r="W1471" s="8">
        <v>42141</v>
      </c>
      <c r="X1471" s="7">
        <f>Table_1[[#This Row],[Ship Date]]-Table_1[[#This Row],[Order Date]]</f>
        <v>1</v>
      </c>
      <c r="Y1471" s="15">
        <v>137.67570000000001</v>
      </c>
      <c r="Z1471" s="5">
        <v>7</v>
      </c>
      <c r="AA1471" s="15">
        <v>199.53</v>
      </c>
      <c r="AB1471" s="5">
        <v>88589</v>
      </c>
      <c r="AC1471" s="5">
        <f>IF(COUNTIF($AB$2:AB1471, AB1471) = 1, 1, 0)</f>
        <v>1</v>
      </c>
      <c r="AD1471" s="15">
        <f>'Formated Data'!$G1471-'Formated Data'!$E1471</f>
        <v>28.5</v>
      </c>
      <c r="AE1471" s="5" t="str" cm="1">
        <f t="array" ref="AE1471">_xlfn.IFS('Formated Data'!$Q1471="Central","Chris",'Formated Data'!$Q1471="East","Erin",'Formated Data'!$Q1471="South","Sam",'Formated Data'!$Q1471="West","William")</f>
        <v>William</v>
      </c>
    </row>
    <row r="1472" spans="1:31" ht="15.75" customHeight="1" x14ac:dyDescent="0.45">
      <c r="A1472" s="5">
        <v>3354</v>
      </c>
      <c r="B1472" s="5">
        <f>IF(COUNTIF($A$2:A1472, A1472) = 1, 1, 0)</f>
        <v>0</v>
      </c>
      <c r="C1472" s="5" t="s">
        <v>1077</v>
      </c>
      <c r="D1472" s="5" t="s">
        <v>56</v>
      </c>
      <c r="E1472" s="6">
        <v>7.0000000000000007E-2</v>
      </c>
      <c r="F1472" s="6" t="str">
        <f>IF(Table_1[[#This Row],[Discount]] &gt; 0, "After Discount", " No Discount")</f>
        <v>After Discount</v>
      </c>
      <c r="G1472" s="6">
        <v>5.98</v>
      </c>
      <c r="H1472" s="6">
        <v>7.15</v>
      </c>
      <c r="I1472" s="5" t="s">
        <v>9</v>
      </c>
      <c r="J1472" s="5" t="s">
        <v>39</v>
      </c>
      <c r="K1472" s="5" t="s">
        <v>24</v>
      </c>
      <c r="L1472" s="5" t="s">
        <v>38</v>
      </c>
      <c r="M1472" s="5" t="s">
        <v>5</v>
      </c>
      <c r="N1472" s="5" t="s">
        <v>84</v>
      </c>
      <c r="O1472" s="6">
        <v>0.36</v>
      </c>
      <c r="P1472" s="5" t="s">
        <v>3</v>
      </c>
      <c r="Q1472" s="5" t="s">
        <v>48</v>
      </c>
      <c r="R1472" s="5" t="s">
        <v>54</v>
      </c>
      <c r="S1472" s="5" t="s">
        <v>1076</v>
      </c>
      <c r="T1472" s="5">
        <v>92231</v>
      </c>
      <c r="U1472" s="8">
        <v>42140</v>
      </c>
      <c r="V1472" s="29" t="str">
        <f>TEXT(Table_1[[#This Row],[Order Date]], "DDD")</f>
        <v>Sat</v>
      </c>
      <c r="W1472" s="8">
        <v>42142</v>
      </c>
      <c r="X1472" s="7">
        <f>Table_1[[#This Row],[Ship Date]]-Table_1[[#This Row],[Order Date]]</f>
        <v>2</v>
      </c>
      <c r="Y1472" s="15">
        <v>-62</v>
      </c>
      <c r="Z1472" s="5">
        <v>6</v>
      </c>
      <c r="AA1472" s="15">
        <v>37.049999999999997</v>
      </c>
      <c r="AB1472" s="5">
        <v>88589</v>
      </c>
      <c r="AC1472" s="5">
        <f>IF(COUNTIF($AB$2:AB1472, AB1472) = 1, 1, 0)</f>
        <v>0</v>
      </c>
      <c r="AD1472" s="15">
        <f>'Formated Data'!$G1472-'Formated Data'!$E1472</f>
        <v>5.91</v>
      </c>
      <c r="AE1472" s="5" t="str" cm="1">
        <f t="array" ref="AE1472">_xlfn.IFS('Formated Data'!$Q1472="Central","Chris",'Formated Data'!$Q1472="East","Erin",'Formated Data'!$Q1472="South","Sam",'Formated Data'!$Q1472="West","William")</f>
        <v>William</v>
      </c>
    </row>
    <row r="1473" spans="1:31" ht="15.75" customHeight="1" x14ac:dyDescent="0.45">
      <c r="A1473" s="5">
        <v>2070</v>
      </c>
      <c r="B1473" s="5">
        <f>IF(COUNTIF($A$2:A1473, A1473) = 1, 1, 0)</f>
        <v>1</v>
      </c>
      <c r="C1473" s="5" t="s">
        <v>1075</v>
      </c>
      <c r="D1473" s="5" t="s">
        <v>30</v>
      </c>
      <c r="E1473" s="6">
        <v>7.0000000000000007E-2</v>
      </c>
      <c r="F1473" s="6" t="str">
        <f>IF(Table_1[[#This Row],[Discount]] &gt; 0, "After Discount", " No Discount")</f>
        <v>After Discount</v>
      </c>
      <c r="G1473" s="6">
        <v>35.99</v>
      </c>
      <c r="H1473" s="6">
        <v>5.99</v>
      </c>
      <c r="I1473" s="5" t="s">
        <v>9</v>
      </c>
      <c r="J1473" s="5" t="s">
        <v>39</v>
      </c>
      <c r="K1473" s="5" t="s">
        <v>7</v>
      </c>
      <c r="L1473" s="5" t="s">
        <v>6</v>
      </c>
      <c r="M1473" s="5" t="s">
        <v>37</v>
      </c>
      <c r="N1473" s="5" t="s">
        <v>540</v>
      </c>
      <c r="O1473" s="6">
        <v>0.38</v>
      </c>
      <c r="P1473" s="5" t="s">
        <v>3</v>
      </c>
      <c r="Q1473" s="5" t="s">
        <v>70</v>
      </c>
      <c r="R1473" s="5" t="s">
        <v>160</v>
      </c>
      <c r="S1473" s="5" t="s">
        <v>1074</v>
      </c>
      <c r="T1473" s="5">
        <v>48021</v>
      </c>
      <c r="U1473" s="8">
        <v>42140</v>
      </c>
      <c r="V1473" s="29" t="str">
        <f>TEXT(Table_1[[#This Row],[Order Date]], "DDD")</f>
        <v>Sat</v>
      </c>
      <c r="W1473" s="8">
        <v>42144</v>
      </c>
      <c r="X1473" s="7">
        <f>Table_1[[#This Row],[Ship Date]]-Table_1[[#This Row],[Order Date]]</f>
        <v>4</v>
      </c>
      <c r="Y1473" s="15">
        <v>17.8398</v>
      </c>
      <c r="Z1473" s="5">
        <v>5</v>
      </c>
      <c r="AA1473" s="15">
        <v>153.61000000000001</v>
      </c>
      <c r="AB1473" s="5">
        <v>88558</v>
      </c>
      <c r="AC1473" s="5">
        <f>IF(COUNTIF($AB$2:AB1473, AB1473) = 1, 1, 0)</f>
        <v>1</v>
      </c>
      <c r="AD1473" s="15">
        <f>'Formated Data'!$G1473-'Formated Data'!$E1473</f>
        <v>35.92</v>
      </c>
      <c r="AE1473" s="5" t="str" cm="1">
        <f t="array" ref="AE1473">_xlfn.IFS('Formated Data'!$Q1473="Central","Chris",'Formated Data'!$Q1473="East","Erin",'Formated Data'!$Q1473="South","Sam",'Formated Data'!$Q1473="West","William")</f>
        <v>Chris</v>
      </c>
    </row>
    <row r="1474" spans="1:31" ht="15.75" customHeight="1" x14ac:dyDescent="0.45">
      <c r="A1474" s="5">
        <v>2071</v>
      </c>
      <c r="B1474" s="5">
        <f>IF(COUNTIF($A$2:A1474, A1474) = 1, 1, 0)</f>
        <v>0</v>
      </c>
      <c r="C1474" s="5" t="s">
        <v>1073</v>
      </c>
      <c r="D1474" s="5" t="s">
        <v>30</v>
      </c>
      <c r="E1474" s="6">
        <v>0.08</v>
      </c>
      <c r="F1474" s="6" t="str">
        <f>IF(Table_1[[#This Row],[Discount]] &gt; 0, "After Discount", " No Discount")</f>
        <v>After Discount</v>
      </c>
      <c r="G1474" s="6">
        <v>65.989999999999995</v>
      </c>
      <c r="H1474" s="6">
        <v>5.92</v>
      </c>
      <c r="I1474" s="5" t="s">
        <v>17</v>
      </c>
      <c r="J1474" s="5" t="s">
        <v>39</v>
      </c>
      <c r="K1474" s="5" t="s">
        <v>7</v>
      </c>
      <c r="L1474" s="5" t="s">
        <v>6</v>
      </c>
      <c r="M1474" s="5" t="s">
        <v>5</v>
      </c>
      <c r="N1474" s="5" t="s">
        <v>1072</v>
      </c>
      <c r="O1474" s="6">
        <v>0.57999999999999996</v>
      </c>
      <c r="P1474" s="5" t="s">
        <v>3</v>
      </c>
      <c r="Q1474" s="5" t="s">
        <v>70</v>
      </c>
      <c r="R1474" s="5" t="s">
        <v>160</v>
      </c>
      <c r="S1474" s="5" t="s">
        <v>1071</v>
      </c>
      <c r="T1474" s="5">
        <v>48336</v>
      </c>
      <c r="U1474" s="8">
        <v>42140</v>
      </c>
      <c r="V1474" s="29" t="str">
        <f>TEXT(Table_1[[#This Row],[Order Date]], "DDD")</f>
        <v>Sat</v>
      </c>
      <c r="W1474" s="8">
        <v>42147</v>
      </c>
      <c r="X1474" s="7">
        <f>Table_1[[#This Row],[Ship Date]]-Table_1[[#This Row],[Order Date]]</f>
        <v>7</v>
      </c>
      <c r="Y1474" s="15">
        <v>183.84299999999999</v>
      </c>
      <c r="Z1474" s="5">
        <v>20</v>
      </c>
      <c r="AA1474" s="15">
        <v>1063.81</v>
      </c>
      <c r="AB1474" s="5">
        <v>88558</v>
      </c>
      <c r="AC1474" s="5">
        <f>IF(COUNTIF($AB$2:AB1474, AB1474) = 1, 1, 0)</f>
        <v>0</v>
      </c>
      <c r="AD1474" s="15">
        <f>'Formated Data'!$G1474-'Formated Data'!$E1474</f>
        <v>65.91</v>
      </c>
      <c r="AE1474" s="5" t="str" cm="1">
        <f t="array" ref="AE1474">_xlfn.IFS('Formated Data'!$Q1474="Central","Chris",'Formated Data'!$Q1474="East","Erin",'Formated Data'!$Q1474="South","Sam",'Formated Data'!$Q1474="West","William")</f>
        <v>Chris</v>
      </c>
    </row>
    <row r="1475" spans="1:31" ht="15.75" customHeight="1" x14ac:dyDescent="0.45">
      <c r="A1475" s="5">
        <v>1984</v>
      </c>
      <c r="B1475" s="5">
        <f>IF(COUNTIF($A$2:A1475, A1475) = 1, 1, 0)</f>
        <v>1</v>
      </c>
      <c r="C1475" s="5" t="s">
        <v>1070</v>
      </c>
      <c r="D1475" s="5" t="s">
        <v>10</v>
      </c>
      <c r="E1475" s="6">
        <v>0.1</v>
      </c>
      <c r="F1475" s="6" t="str">
        <f>IF(Table_1[[#This Row],[Discount]] &gt; 0, "After Discount", " No Discount")</f>
        <v>After Discount</v>
      </c>
      <c r="G1475" s="6">
        <v>7.37</v>
      </c>
      <c r="H1475" s="6">
        <v>5.53</v>
      </c>
      <c r="I1475" s="5" t="s">
        <v>9</v>
      </c>
      <c r="J1475" s="5" t="s">
        <v>8</v>
      </c>
      <c r="K1475" s="5" t="s">
        <v>7</v>
      </c>
      <c r="L1475" s="5" t="s">
        <v>15</v>
      </c>
      <c r="M1475" s="5" t="s">
        <v>50</v>
      </c>
      <c r="N1475" s="5" t="s">
        <v>1069</v>
      </c>
      <c r="O1475" s="6">
        <v>0.69</v>
      </c>
      <c r="P1475" s="5" t="s">
        <v>3</v>
      </c>
      <c r="Q1475" s="5" t="s">
        <v>21</v>
      </c>
      <c r="R1475" s="5" t="s">
        <v>713</v>
      </c>
      <c r="S1475" s="5" t="s">
        <v>712</v>
      </c>
      <c r="T1475" s="5">
        <v>29915</v>
      </c>
      <c r="U1475" s="8">
        <v>42140</v>
      </c>
      <c r="V1475" s="29" t="str">
        <f>TEXT(Table_1[[#This Row],[Order Date]], "DDD")</f>
        <v>Sat</v>
      </c>
      <c r="W1475" s="8">
        <v>42140</v>
      </c>
      <c r="X1475" s="7">
        <f>Table_1[[#This Row],[Ship Date]]-Table_1[[#This Row],[Order Date]]</f>
        <v>0</v>
      </c>
      <c r="Y1475" s="15">
        <v>290.202</v>
      </c>
      <c r="Z1475" s="5">
        <v>38</v>
      </c>
      <c r="AA1475" s="15">
        <v>269.33</v>
      </c>
      <c r="AB1475" s="5">
        <v>91258</v>
      </c>
      <c r="AC1475" s="5">
        <f>IF(COUNTIF($AB$2:AB1475, AB1475) = 1, 1, 0)</f>
        <v>1</v>
      </c>
      <c r="AD1475" s="15">
        <f>'Formated Data'!$G1475-'Formated Data'!$E1475</f>
        <v>7.2700000000000005</v>
      </c>
      <c r="AE1475" s="5" t="str" cm="1">
        <f t="array" ref="AE1475">_xlfn.IFS('Formated Data'!$Q1475="Central","Chris",'Formated Data'!$Q1475="East","Erin",'Formated Data'!$Q1475="South","Sam",'Formated Data'!$Q1475="West","William")</f>
        <v>Sam</v>
      </c>
    </row>
    <row r="1476" spans="1:31" ht="15.75" customHeight="1" x14ac:dyDescent="0.45">
      <c r="A1476" s="5">
        <v>91</v>
      </c>
      <c r="B1476" s="5">
        <f>IF(COUNTIF($A$2:A1476, A1476) = 1, 1, 0)</f>
        <v>0</v>
      </c>
      <c r="C1476" s="5" t="s">
        <v>1068</v>
      </c>
      <c r="D1476" s="5" t="s">
        <v>56</v>
      </c>
      <c r="E1476" s="6">
        <v>7.0000000000000007E-2</v>
      </c>
      <c r="F1476" s="6" t="str">
        <f>IF(Table_1[[#This Row],[Discount]] &gt; 0, "After Discount", " No Discount")</f>
        <v>After Discount</v>
      </c>
      <c r="G1476" s="6">
        <v>19.84</v>
      </c>
      <c r="H1476" s="6">
        <v>4.0999999999999996</v>
      </c>
      <c r="I1476" s="5" t="s">
        <v>9</v>
      </c>
      <c r="J1476" s="5" t="s">
        <v>16</v>
      </c>
      <c r="K1476" s="5" t="s">
        <v>24</v>
      </c>
      <c r="L1476" s="5" t="s">
        <v>79</v>
      </c>
      <c r="M1476" s="5" t="s">
        <v>37</v>
      </c>
      <c r="N1476" s="5" t="s">
        <v>1067</v>
      </c>
      <c r="O1476" s="6">
        <v>0.44</v>
      </c>
      <c r="P1476" s="5" t="s">
        <v>3</v>
      </c>
      <c r="Q1476" s="5" t="s">
        <v>48</v>
      </c>
      <c r="R1476" s="5" t="s">
        <v>54</v>
      </c>
      <c r="S1476" s="5" t="s">
        <v>1066</v>
      </c>
      <c r="T1476" s="5">
        <v>94591</v>
      </c>
      <c r="U1476" s="8">
        <v>42141</v>
      </c>
      <c r="V1476" s="29" t="str">
        <f>TEXT(Table_1[[#This Row],[Order Date]], "DDD")</f>
        <v>Sun</v>
      </c>
      <c r="W1476" s="8">
        <v>42142</v>
      </c>
      <c r="X1476" s="7">
        <f>Table_1[[#This Row],[Ship Date]]-Table_1[[#This Row],[Order Date]]</f>
        <v>1</v>
      </c>
      <c r="Y1476" s="15">
        <v>117.852</v>
      </c>
      <c r="Z1476" s="5">
        <v>9</v>
      </c>
      <c r="AA1476" s="15">
        <v>170.8</v>
      </c>
      <c r="AB1476" s="5">
        <v>87175</v>
      </c>
      <c r="AC1476" s="5">
        <f>IF(COUNTIF($AB$2:AB1476, AB1476) = 1, 1, 0)</f>
        <v>1</v>
      </c>
      <c r="AD1476" s="15">
        <f>'Formated Data'!$G1476-'Formated Data'!$E1476</f>
        <v>19.77</v>
      </c>
      <c r="AE1476" s="5" t="str" cm="1">
        <f t="array" ref="AE1476">_xlfn.IFS('Formated Data'!$Q1476="Central","Chris",'Formated Data'!$Q1476="East","Erin",'Formated Data'!$Q1476="South","Sam",'Formated Data'!$Q1476="West","William")</f>
        <v>William</v>
      </c>
    </row>
    <row r="1477" spans="1:31" ht="15.75" customHeight="1" x14ac:dyDescent="0.45">
      <c r="A1477" s="5">
        <v>92</v>
      </c>
      <c r="B1477" s="5">
        <f>IF(COUNTIF($A$2:A1477, A1477) = 1, 1, 0)</f>
        <v>1</v>
      </c>
      <c r="C1477" s="5" t="s">
        <v>593</v>
      </c>
      <c r="D1477" s="5" t="s">
        <v>56</v>
      </c>
      <c r="E1477" s="6">
        <v>7.0000000000000007E-2</v>
      </c>
      <c r="F1477" s="6" t="str">
        <f>IF(Table_1[[#This Row],[Discount]] &gt; 0, "After Discount", " No Discount")</f>
        <v>After Discount</v>
      </c>
      <c r="G1477" s="6">
        <v>8.34</v>
      </c>
      <c r="H1477" s="6">
        <v>1.43</v>
      </c>
      <c r="I1477" s="5" t="s">
        <v>9</v>
      </c>
      <c r="J1477" s="5" t="s">
        <v>16</v>
      </c>
      <c r="K1477" s="5" t="s">
        <v>24</v>
      </c>
      <c r="L1477" s="5" t="s">
        <v>38</v>
      </c>
      <c r="M1477" s="5" t="s">
        <v>37</v>
      </c>
      <c r="N1477" s="5" t="s">
        <v>1065</v>
      </c>
      <c r="O1477" s="6">
        <v>0.35</v>
      </c>
      <c r="P1477" s="5" t="s">
        <v>3</v>
      </c>
      <c r="Q1477" s="5" t="s">
        <v>21</v>
      </c>
      <c r="R1477" s="5" t="s">
        <v>185</v>
      </c>
      <c r="S1477" s="5" t="s">
        <v>591</v>
      </c>
      <c r="T1477" s="5">
        <v>70056</v>
      </c>
      <c r="U1477" s="8">
        <v>42141</v>
      </c>
      <c r="V1477" s="29" t="str">
        <f>TEXT(Table_1[[#This Row],[Order Date]], "DDD")</f>
        <v>Sun</v>
      </c>
      <c r="W1477" s="8">
        <v>42143</v>
      </c>
      <c r="X1477" s="7">
        <f>Table_1[[#This Row],[Ship Date]]-Table_1[[#This Row],[Order Date]]</f>
        <v>2</v>
      </c>
      <c r="Y1477" s="15">
        <v>-190.68</v>
      </c>
      <c r="Z1477" s="5">
        <v>16</v>
      </c>
      <c r="AA1477" s="15">
        <v>132.08000000000001</v>
      </c>
      <c r="AB1477" s="5">
        <v>87175</v>
      </c>
      <c r="AC1477" s="5">
        <f>IF(COUNTIF($AB$2:AB1477, AB1477) = 1, 1, 0)</f>
        <v>0</v>
      </c>
      <c r="AD1477" s="15">
        <f>'Formated Data'!$G1477-'Formated Data'!$E1477</f>
        <v>8.27</v>
      </c>
      <c r="AE1477" s="5" t="str" cm="1">
        <f t="array" ref="AE1477">_xlfn.IFS('Formated Data'!$Q1477="Central","Chris",'Formated Data'!$Q1477="East","Erin",'Formated Data'!$Q1477="South","Sam",'Formated Data'!$Q1477="West","William")</f>
        <v>Sam</v>
      </c>
    </row>
    <row r="1478" spans="1:31" ht="15.75" customHeight="1" x14ac:dyDescent="0.45">
      <c r="A1478" s="5">
        <v>92</v>
      </c>
      <c r="B1478" s="5">
        <f>IF(COUNTIF($A$2:A1478, A1478) = 1, 1, 0)</f>
        <v>0</v>
      </c>
      <c r="C1478" s="5" t="s">
        <v>593</v>
      </c>
      <c r="D1478" s="5" t="s">
        <v>56</v>
      </c>
      <c r="E1478" s="6">
        <v>0.09</v>
      </c>
      <c r="F1478" s="6" t="str">
        <f>IF(Table_1[[#This Row],[Discount]] &gt; 0, "After Discount", " No Discount")</f>
        <v>After Discount</v>
      </c>
      <c r="G1478" s="6">
        <v>4.9800000000000004</v>
      </c>
      <c r="H1478" s="6">
        <v>6.07</v>
      </c>
      <c r="I1478" s="5" t="s">
        <v>9</v>
      </c>
      <c r="J1478" s="5" t="s">
        <v>16</v>
      </c>
      <c r="K1478" s="5" t="s">
        <v>24</v>
      </c>
      <c r="L1478" s="5" t="s">
        <v>38</v>
      </c>
      <c r="M1478" s="5" t="s">
        <v>5</v>
      </c>
      <c r="N1478" s="5" t="s">
        <v>1064</v>
      </c>
      <c r="O1478" s="6">
        <v>0.36</v>
      </c>
      <c r="P1478" s="5" t="s">
        <v>3</v>
      </c>
      <c r="Q1478" s="5" t="s">
        <v>21</v>
      </c>
      <c r="R1478" s="5" t="s">
        <v>185</v>
      </c>
      <c r="S1478" s="5" t="s">
        <v>591</v>
      </c>
      <c r="T1478" s="5">
        <v>70056</v>
      </c>
      <c r="U1478" s="8">
        <v>42141</v>
      </c>
      <c r="V1478" s="29" t="str">
        <f>TEXT(Table_1[[#This Row],[Order Date]], "DDD")</f>
        <v>Sun</v>
      </c>
      <c r="W1478" s="8">
        <v>42142</v>
      </c>
      <c r="X1478" s="7">
        <f>Table_1[[#This Row],[Ship Date]]-Table_1[[#This Row],[Order Date]]</f>
        <v>1</v>
      </c>
      <c r="Y1478" s="15">
        <v>325.39800000000002</v>
      </c>
      <c r="Z1478" s="5">
        <v>9</v>
      </c>
      <c r="AA1478" s="15">
        <v>45.34</v>
      </c>
      <c r="AB1478" s="5">
        <v>87175</v>
      </c>
      <c r="AC1478" s="5">
        <f>IF(COUNTIF($AB$2:AB1478, AB1478) = 1, 1, 0)</f>
        <v>0</v>
      </c>
      <c r="AD1478" s="15">
        <f>'Formated Data'!$G1478-'Formated Data'!$E1478</f>
        <v>4.8900000000000006</v>
      </c>
      <c r="AE1478" s="5" t="str" cm="1">
        <f t="array" ref="AE1478">_xlfn.IFS('Formated Data'!$Q1478="Central","Chris",'Formated Data'!$Q1478="East","Erin",'Formated Data'!$Q1478="South","Sam",'Formated Data'!$Q1478="West","William")</f>
        <v>Sam</v>
      </c>
    </row>
    <row r="1479" spans="1:31" ht="15.75" customHeight="1" x14ac:dyDescent="0.45">
      <c r="A1479" s="5">
        <v>772</v>
      </c>
      <c r="B1479" s="5">
        <f>IF(COUNTIF($A$2:A1479, A1479) = 1, 1, 0)</f>
        <v>0</v>
      </c>
      <c r="C1479" s="5" t="s">
        <v>1063</v>
      </c>
      <c r="D1479" s="5" t="s">
        <v>30</v>
      </c>
      <c r="E1479" s="6">
        <v>0.02</v>
      </c>
      <c r="F1479" s="6" t="str">
        <f>IF(Table_1[[#This Row],[Discount]] &gt; 0, "After Discount", " No Discount")</f>
        <v>After Discount</v>
      </c>
      <c r="G1479" s="6">
        <v>4.0599999999999996</v>
      </c>
      <c r="H1479" s="6">
        <v>6.89</v>
      </c>
      <c r="I1479" s="5" t="s">
        <v>17</v>
      </c>
      <c r="J1479" s="5" t="s">
        <v>51</v>
      </c>
      <c r="K1479" s="5" t="s">
        <v>24</v>
      </c>
      <c r="L1479" s="5" t="s">
        <v>45</v>
      </c>
      <c r="M1479" s="5" t="s">
        <v>5</v>
      </c>
      <c r="N1479" s="5" t="s">
        <v>323</v>
      </c>
      <c r="O1479" s="6">
        <v>0.6</v>
      </c>
      <c r="P1479" s="5" t="s">
        <v>3</v>
      </c>
      <c r="Q1479" s="5" t="s">
        <v>2</v>
      </c>
      <c r="R1479" s="5" t="s">
        <v>247</v>
      </c>
      <c r="S1479" s="5" t="s">
        <v>1061</v>
      </c>
      <c r="T1479" s="5">
        <v>18103</v>
      </c>
      <c r="U1479" s="8">
        <v>42141</v>
      </c>
      <c r="V1479" s="29" t="str">
        <f>TEXT(Table_1[[#This Row],[Order Date]], "DDD")</f>
        <v>Sun</v>
      </c>
      <c r="W1479" s="8">
        <v>42145</v>
      </c>
      <c r="X1479" s="7">
        <f>Table_1[[#This Row],[Ship Date]]-Table_1[[#This Row],[Order Date]]</f>
        <v>4</v>
      </c>
      <c r="Y1479" s="15">
        <v>12.706</v>
      </c>
      <c r="Z1479" s="5">
        <v>12</v>
      </c>
      <c r="AA1479" s="15">
        <v>64.41</v>
      </c>
      <c r="AB1479" s="5">
        <v>88668</v>
      </c>
      <c r="AC1479" s="5">
        <f>IF(COUNTIF($AB$2:AB1479, AB1479) = 1, 1, 0)</f>
        <v>1</v>
      </c>
      <c r="AD1479" s="15">
        <f>'Formated Data'!$G1479-'Formated Data'!$E1479</f>
        <v>4.04</v>
      </c>
      <c r="AE1479" s="5" t="str" cm="1">
        <f t="array" ref="AE1479">_xlfn.IFS('Formated Data'!$Q1479="Central","Chris",'Formated Data'!$Q1479="East","Erin",'Formated Data'!$Q1479="South","Sam",'Formated Data'!$Q1479="West","William")</f>
        <v>Erin</v>
      </c>
    </row>
    <row r="1480" spans="1:31" ht="15.75" customHeight="1" x14ac:dyDescent="0.45">
      <c r="A1480" s="5">
        <v>772</v>
      </c>
      <c r="B1480" s="5">
        <f>IF(COUNTIF($A$2:A1480, A1480) = 1, 1, 0)</f>
        <v>0</v>
      </c>
      <c r="C1480" s="5" t="s">
        <v>1063</v>
      </c>
      <c r="D1480" s="5" t="s">
        <v>30</v>
      </c>
      <c r="E1480" s="6">
        <v>7.0000000000000007E-2</v>
      </c>
      <c r="F1480" s="6" t="str">
        <f>IF(Table_1[[#This Row],[Discount]] &gt; 0, "After Discount", " No Discount")</f>
        <v>After Discount</v>
      </c>
      <c r="G1480" s="6">
        <v>9.49</v>
      </c>
      <c r="H1480" s="6">
        <v>5.76</v>
      </c>
      <c r="I1480" s="5" t="s">
        <v>9</v>
      </c>
      <c r="J1480" s="5" t="s">
        <v>51</v>
      </c>
      <c r="K1480" s="5" t="s">
        <v>7</v>
      </c>
      <c r="L1480" s="5" t="s">
        <v>118</v>
      </c>
      <c r="M1480" s="5" t="s">
        <v>97</v>
      </c>
      <c r="N1480" s="5" t="s">
        <v>1062</v>
      </c>
      <c r="O1480" s="6">
        <v>0.39</v>
      </c>
      <c r="P1480" s="5" t="s">
        <v>3</v>
      </c>
      <c r="Q1480" s="5" t="s">
        <v>2</v>
      </c>
      <c r="R1480" s="5" t="s">
        <v>247</v>
      </c>
      <c r="S1480" s="5" t="s">
        <v>1061</v>
      </c>
      <c r="T1480" s="5">
        <v>18103</v>
      </c>
      <c r="U1480" s="8">
        <v>42141</v>
      </c>
      <c r="V1480" s="29" t="str">
        <f>TEXT(Table_1[[#This Row],[Order Date]], "DDD")</f>
        <v>Sun</v>
      </c>
      <c r="W1480" s="8">
        <v>42145</v>
      </c>
      <c r="X1480" s="7">
        <f>Table_1[[#This Row],[Ship Date]]-Table_1[[#This Row],[Order Date]]</f>
        <v>4</v>
      </c>
      <c r="Y1480" s="15">
        <v>7.71516</v>
      </c>
      <c r="Z1480" s="5">
        <v>37</v>
      </c>
      <c r="AA1480" s="15">
        <v>344.57</v>
      </c>
      <c r="AB1480" s="5">
        <v>88668</v>
      </c>
      <c r="AC1480" s="5">
        <f>IF(COUNTIF($AB$2:AB1480, AB1480) = 1, 1, 0)</f>
        <v>0</v>
      </c>
      <c r="AD1480" s="15">
        <f>'Formated Data'!$G1480-'Formated Data'!$E1480</f>
        <v>9.42</v>
      </c>
      <c r="AE1480" s="5" t="str" cm="1">
        <f t="array" ref="AE1480">_xlfn.IFS('Formated Data'!$Q1480="Central","Chris",'Formated Data'!$Q1480="East","Erin",'Formated Data'!$Q1480="South","Sam",'Formated Data'!$Q1480="West","William")</f>
        <v>Erin</v>
      </c>
    </row>
    <row r="1481" spans="1:31" ht="15.75" customHeight="1" x14ac:dyDescent="0.45">
      <c r="A1481" s="5">
        <v>1906</v>
      </c>
      <c r="B1481" s="5">
        <f>IF(COUNTIF($A$2:A1481, A1481) = 1, 1, 0)</f>
        <v>1</v>
      </c>
      <c r="C1481" s="5" t="s">
        <v>1060</v>
      </c>
      <c r="D1481" s="5" t="s">
        <v>30</v>
      </c>
      <c r="E1481" s="6">
        <v>7.0000000000000007E-2</v>
      </c>
      <c r="F1481" s="6" t="str">
        <f>IF(Table_1[[#This Row],[Discount]] &gt; 0, "After Discount", " No Discount")</f>
        <v>After Discount</v>
      </c>
      <c r="G1481" s="6">
        <v>172.99</v>
      </c>
      <c r="H1481" s="6">
        <v>19.989999999999998</v>
      </c>
      <c r="I1481" s="5" t="s">
        <v>9</v>
      </c>
      <c r="J1481" s="5" t="s">
        <v>39</v>
      </c>
      <c r="K1481" s="5" t="s">
        <v>24</v>
      </c>
      <c r="L1481" s="5" t="s">
        <v>106</v>
      </c>
      <c r="M1481" s="5" t="s">
        <v>5</v>
      </c>
      <c r="N1481" s="5" t="s">
        <v>1059</v>
      </c>
      <c r="O1481" s="6">
        <v>0.39</v>
      </c>
      <c r="P1481" s="5" t="s">
        <v>3</v>
      </c>
      <c r="Q1481" s="5" t="s">
        <v>2</v>
      </c>
      <c r="R1481" s="5" t="s">
        <v>13</v>
      </c>
      <c r="S1481" s="5" t="s">
        <v>1058</v>
      </c>
      <c r="T1481" s="5">
        <v>45801</v>
      </c>
      <c r="U1481" s="8">
        <v>42141</v>
      </c>
      <c r="V1481" s="29" t="str">
        <f>TEXT(Table_1[[#This Row],[Order Date]], "DDD")</f>
        <v>Sun</v>
      </c>
      <c r="W1481" s="8">
        <v>42141</v>
      </c>
      <c r="X1481" s="7">
        <f>Table_1[[#This Row],[Ship Date]]-Table_1[[#This Row],[Order Date]]</f>
        <v>0</v>
      </c>
      <c r="Y1481" s="15">
        <v>2502.6851999999999</v>
      </c>
      <c r="Z1481" s="5">
        <v>22</v>
      </c>
      <c r="AA1481" s="15">
        <v>3627.08</v>
      </c>
      <c r="AB1481" s="5">
        <v>86500</v>
      </c>
      <c r="AC1481" s="5">
        <f>IF(COUNTIF($AB$2:AB1481, AB1481) = 1, 1, 0)</f>
        <v>1</v>
      </c>
      <c r="AD1481" s="15">
        <f>'Formated Data'!$G1481-'Formated Data'!$E1481</f>
        <v>172.92000000000002</v>
      </c>
      <c r="AE1481" s="5" t="str" cm="1">
        <f t="array" ref="AE1481">_xlfn.IFS('Formated Data'!$Q1481="Central","Chris",'Formated Data'!$Q1481="East","Erin",'Formated Data'!$Q1481="South","Sam",'Formated Data'!$Q1481="West","William")</f>
        <v>Erin</v>
      </c>
    </row>
    <row r="1482" spans="1:31" ht="15.75" customHeight="1" x14ac:dyDescent="0.45">
      <c r="A1482" s="5">
        <v>1907</v>
      </c>
      <c r="B1482" s="5">
        <f>IF(COUNTIF($A$2:A1482, A1482) = 1, 1, 0)</f>
        <v>1</v>
      </c>
      <c r="C1482" s="5" t="s">
        <v>1057</v>
      </c>
      <c r="D1482" s="5" t="s">
        <v>30</v>
      </c>
      <c r="E1482" s="6">
        <v>0.09</v>
      </c>
      <c r="F1482" s="6" t="str">
        <f>IF(Table_1[[#This Row],[Discount]] &gt; 0, "After Discount", " No Discount")</f>
        <v>After Discount</v>
      </c>
      <c r="G1482" s="6">
        <v>7.64</v>
      </c>
      <c r="H1482" s="6">
        <v>1.39</v>
      </c>
      <c r="I1482" s="5" t="s">
        <v>9</v>
      </c>
      <c r="J1482" s="5" t="s">
        <v>39</v>
      </c>
      <c r="K1482" s="5" t="s">
        <v>24</v>
      </c>
      <c r="L1482" s="5" t="s">
        <v>181</v>
      </c>
      <c r="M1482" s="5" t="s">
        <v>5</v>
      </c>
      <c r="N1482" s="5" t="s">
        <v>967</v>
      </c>
      <c r="O1482" s="6">
        <v>0.36</v>
      </c>
      <c r="P1482" s="5" t="s">
        <v>3</v>
      </c>
      <c r="Q1482" s="5" t="s">
        <v>2</v>
      </c>
      <c r="R1482" s="5" t="s">
        <v>13</v>
      </c>
      <c r="S1482" s="5" t="s">
        <v>1056</v>
      </c>
      <c r="T1482" s="5">
        <v>44052</v>
      </c>
      <c r="U1482" s="8">
        <v>42141</v>
      </c>
      <c r="V1482" s="29" t="str">
        <f>TEXT(Table_1[[#This Row],[Order Date]], "DDD")</f>
        <v>Sun</v>
      </c>
      <c r="W1482" s="8">
        <v>42150</v>
      </c>
      <c r="X1482" s="7">
        <f>Table_1[[#This Row],[Ship Date]]-Table_1[[#This Row],[Order Date]]</f>
        <v>9</v>
      </c>
      <c r="Y1482" s="15">
        <v>0.68799999999999994</v>
      </c>
      <c r="Z1482" s="5">
        <v>1</v>
      </c>
      <c r="AA1482" s="15">
        <v>8.34</v>
      </c>
      <c r="AB1482" s="5">
        <v>86500</v>
      </c>
      <c r="AC1482" s="5">
        <f>IF(COUNTIF($AB$2:AB1482, AB1482) = 1, 1, 0)</f>
        <v>0</v>
      </c>
      <c r="AD1482" s="15">
        <f>'Formated Data'!$G1482-'Formated Data'!$E1482</f>
        <v>7.55</v>
      </c>
      <c r="AE1482" s="5" t="str" cm="1">
        <f t="array" ref="AE1482">_xlfn.IFS('Formated Data'!$Q1482="Central","Chris",'Formated Data'!$Q1482="East","Erin",'Formated Data'!$Q1482="South","Sam",'Formated Data'!$Q1482="West","William")</f>
        <v>Erin</v>
      </c>
    </row>
    <row r="1483" spans="1:31" ht="15.75" customHeight="1" x14ac:dyDescent="0.45">
      <c r="A1483" s="5">
        <v>2858</v>
      </c>
      <c r="B1483" s="5">
        <f>IF(COUNTIF($A$2:A1483, A1483) = 1, 1, 0)</f>
        <v>1</v>
      </c>
      <c r="C1483" s="5" t="s">
        <v>921</v>
      </c>
      <c r="D1483" s="5" t="s">
        <v>72</v>
      </c>
      <c r="E1483" s="6">
        <v>0.06</v>
      </c>
      <c r="F1483" s="6" t="str">
        <f>IF(Table_1[[#This Row],[Discount]] &gt; 0, "After Discount", " No Discount")</f>
        <v>After Discount</v>
      </c>
      <c r="G1483" s="6">
        <v>2.94</v>
      </c>
      <c r="H1483" s="6">
        <v>0.96</v>
      </c>
      <c r="I1483" s="5" t="s">
        <v>9</v>
      </c>
      <c r="J1483" s="5" t="s">
        <v>39</v>
      </c>
      <c r="K1483" s="5" t="s">
        <v>24</v>
      </c>
      <c r="L1483" s="5" t="s">
        <v>79</v>
      </c>
      <c r="M1483" s="5" t="s">
        <v>37</v>
      </c>
      <c r="N1483" s="5" t="s">
        <v>1055</v>
      </c>
      <c r="O1483" s="6">
        <v>0.57999999999999996</v>
      </c>
      <c r="P1483" s="5" t="s">
        <v>3</v>
      </c>
      <c r="Q1483" s="5" t="s">
        <v>21</v>
      </c>
      <c r="R1483" s="5" t="s">
        <v>75</v>
      </c>
      <c r="S1483" s="5" t="s">
        <v>920</v>
      </c>
      <c r="T1483" s="5">
        <v>32259</v>
      </c>
      <c r="U1483" s="8">
        <v>42141</v>
      </c>
      <c r="V1483" s="29" t="str">
        <f>TEXT(Table_1[[#This Row],[Order Date]], "DDD")</f>
        <v>Sun</v>
      </c>
      <c r="W1483" s="8">
        <v>42142</v>
      </c>
      <c r="X1483" s="7">
        <f>Table_1[[#This Row],[Ship Date]]-Table_1[[#This Row],[Order Date]]</f>
        <v>1</v>
      </c>
      <c r="Y1483" s="15">
        <v>-8.8759999999999994</v>
      </c>
      <c r="Z1483" s="5">
        <v>3</v>
      </c>
      <c r="AA1483" s="15">
        <v>8.7899999999999991</v>
      </c>
      <c r="AB1483" s="5">
        <v>88279</v>
      </c>
      <c r="AC1483" s="5">
        <f>IF(COUNTIF($AB$2:AB1483, AB1483) = 1, 1, 0)</f>
        <v>1</v>
      </c>
      <c r="AD1483" s="15">
        <f>'Formated Data'!$G1483-'Formated Data'!$E1483</f>
        <v>2.88</v>
      </c>
      <c r="AE1483" s="5" t="str" cm="1">
        <f t="array" ref="AE1483">_xlfn.IFS('Formated Data'!$Q1483="Central","Chris",'Formated Data'!$Q1483="East","Erin",'Formated Data'!$Q1483="South","Sam",'Formated Data'!$Q1483="West","William")</f>
        <v>Sam</v>
      </c>
    </row>
    <row r="1484" spans="1:31" ht="15.75" customHeight="1" x14ac:dyDescent="0.45">
      <c r="A1484" s="5">
        <v>3132</v>
      </c>
      <c r="B1484" s="5">
        <f>IF(COUNTIF($A$2:A1484, A1484) = 1, 1, 0)</f>
        <v>1</v>
      </c>
      <c r="C1484" s="5" t="s">
        <v>261</v>
      </c>
      <c r="D1484" s="5" t="s">
        <v>72</v>
      </c>
      <c r="E1484" s="6">
        <v>0.04</v>
      </c>
      <c r="F1484" s="6" t="str">
        <f>IF(Table_1[[#This Row],[Discount]] &gt; 0, "After Discount", " No Discount")</f>
        <v>After Discount</v>
      </c>
      <c r="G1484" s="6">
        <v>62.05</v>
      </c>
      <c r="H1484" s="6">
        <v>3.99</v>
      </c>
      <c r="I1484" s="5" t="s">
        <v>9</v>
      </c>
      <c r="J1484" s="5" t="s">
        <v>39</v>
      </c>
      <c r="K1484" s="5" t="s">
        <v>24</v>
      </c>
      <c r="L1484" s="5" t="s">
        <v>45</v>
      </c>
      <c r="M1484" s="5" t="s">
        <v>5</v>
      </c>
      <c r="N1484" s="5" t="s">
        <v>1054</v>
      </c>
      <c r="O1484" s="6">
        <v>0.55000000000000004</v>
      </c>
      <c r="P1484" s="5" t="s">
        <v>3</v>
      </c>
      <c r="Q1484" s="5" t="s">
        <v>70</v>
      </c>
      <c r="R1484" s="5" t="s">
        <v>260</v>
      </c>
      <c r="S1484" s="5" t="s">
        <v>259</v>
      </c>
      <c r="T1484" s="5">
        <v>60060</v>
      </c>
      <c r="U1484" s="8">
        <v>42141</v>
      </c>
      <c r="V1484" s="29" t="str">
        <f>TEXT(Table_1[[#This Row],[Order Date]], "DDD")</f>
        <v>Sun</v>
      </c>
      <c r="W1484" s="8">
        <v>42142</v>
      </c>
      <c r="X1484" s="7">
        <f>Table_1[[#This Row],[Ship Date]]-Table_1[[#This Row],[Order Date]]</f>
        <v>1</v>
      </c>
      <c r="Y1484" s="15">
        <v>1644.0768</v>
      </c>
      <c r="Z1484" s="5">
        <v>40</v>
      </c>
      <c r="AA1484" s="15">
        <v>2382.7199999999998</v>
      </c>
      <c r="AB1484" s="5">
        <v>86794</v>
      </c>
      <c r="AC1484" s="5">
        <f>IF(COUNTIF($AB$2:AB1484, AB1484) = 1, 1, 0)</f>
        <v>1</v>
      </c>
      <c r="AD1484" s="15">
        <f>'Formated Data'!$G1484-'Formated Data'!$E1484</f>
        <v>62.01</v>
      </c>
      <c r="AE1484" s="5" t="str" cm="1">
        <f t="array" ref="AE1484">_xlfn.IFS('Formated Data'!$Q1484="Central","Chris",'Formated Data'!$Q1484="East","Erin",'Formated Data'!$Q1484="South","Sam",'Formated Data'!$Q1484="West","William")</f>
        <v>Chris</v>
      </c>
    </row>
    <row r="1485" spans="1:31" ht="15.75" customHeight="1" x14ac:dyDescent="0.45">
      <c r="A1485" s="5">
        <v>3113</v>
      </c>
      <c r="B1485" s="5">
        <f>IF(COUNTIF($A$2:A1485, A1485) = 1, 1, 0)</f>
        <v>1</v>
      </c>
      <c r="C1485" s="5" t="s">
        <v>1052</v>
      </c>
      <c r="D1485" s="5" t="s">
        <v>10</v>
      </c>
      <c r="E1485" s="6">
        <v>7.0000000000000007E-2</v>
      </c>
      <c r="F1485" s="6" t="str">
        <f>IF(Table_1[[#This Row],[Discount]] &gt; 0, "After Discount", " No Discount")</f>
        <v>After Discount</v>
      </c>
      <c r="G1485" s="6">
        <v>34.54</v>
      </c>
      <c r="H1485" s="6">
        <v>14.72</v>
      </c>
      <c r="I1485" s="5" t="s">
        <v>9</v>
      </c>
      <c r="J1485" s="5" t="s">
        <v>39</v>
      </c>
      <c r="K1485" s="5" t="s">
        <v>24</v>
      </c>
      <c r="L1485" s="5" t="s">
        <v>106</v>
      </c>
      <c r="M1485" s="5" t="s">
        <v>5</v>
      </c>
      <c r="N1485" s="5" t="s">
        <v>1053</v>
      </c>
      <c r="O1485" s="6">
        <v>0.37</v>
      </c>
      <c r="P1485" s="5" t="s">
        <v>3</v>
      </c>
      <c r="Q1485" s="5" t="s">
        <v>21</v>
      </c>
      <c r="R1485" s="5" t="s">
        <v>185</v>
      </c>
      <c r="S1485" s="5" t="s">
        <v>1050</v>
      </c>
      <c r="T1485" s="5">
        <v>70560</v>
      </c>
      <c r="U1485" s="8">
        <v>42141</v>
      </c>
      <c r="V1485" s="29" t="str">
        <f>TEXT(Table_1[[#This Row],[Order Date]], "DDD")</f>
        <v>Sun</v>
      </c>
      <c r="W1485" s="8">
        <v>42142</v>
      </c>
      <c r="X1485" s="7">
        <f>Table_1[[#This Row],[Ship Date]]-Table_1[[#This Row],[Order Date]]</f>
        <v>1</v>
      </c>
      <c r="Y1485" s="15">
        <v>-20.182259999999999</v>
      </c>
      <c r="Z1485" s="5">
        <v>17</v>
      </c>
      <c r="AA1485" s="15">
        <v>574.97</v>
      </c>
      <c r="AB1485" s="5">
        <v>86860</v>
      </c>
      <c r="AC1485" s="5">
        <f>IF(COUNTIF($AB$2:AB1485, AB1485) = 1, 1, 0)</f>
        <v>1</v>
      </c>
      <c r="AD1485" s="15">
        <f>'Formated Data'!$G1485-'Formated Data'!$E1485</f>
        <v>34.47</v>
      </c>
      <c r="AE1485" s="5" t="str" cm="1">
        <f t="array" ref="AE1485">_xlfn.IFS('Formated Data'!$Q1485="Central","Chris",'Formated Data'!$Q1485="East","Erin",'Formated Data'!$Q1485="South","Sam",'Formated Data'!$Q1485="West","William")</f>
        <v>Sam</v>
      </c>
    </row>
    <row r="1486" spans="1:31" ht="15.75" customHeight="1" x14ac:dyDescent="0.45">
      <c r="A1486" s="5">
        <v>3113</v>
      </c>
      <c r="B1486" s="5">
        <f>IF(COUNTIF($A$2:A1486, A1486) = 1, 1, 0)</f>
        <v>0</v>
      </c>
      <c r="C1486" s="5" t="s">
        <v>1052</v>
      </c>
      <c r="D1486" s="5" t="s">
        <v>10</v>
      </c>
      <c r="E1486" s="6">
        <v>0.02</v>
      </c>
      <c r="F1486" s="6" t="str">
        <f>IF(Table_1[[#This Row],[Discount]] &gt; 0, "After Discount", " No Discount")</f>
        <v>After Discount</v>
      </c>
      <c r="G1486" s="6">
        <v>12.28</v>
      </c>
      <c r="H1486" s="6">
        <v>6.47</v>
      </c>
      <c r="I1486" s="5" t="s">
        <v>9</v>
      </c>
      <c r="J1486" s="5" t="s">
        <v>39</v>
      </c>
      <c r="K1486" s="5" t="s">
        <v>24</v>
      </c>
      <c r="L1486" s="5" t="s">
        <v>38</v>
      </c>
      <c r="M1486" s="5" t="s">
        <v>5</v>
      </c>
      <c r="N1486" s="5" t="s">
        <v>530</v>
      </c>
      <c r="O1486" s="6">
        <v>0.38</v>
      </c>
      <c r="P1486" s="5" t="s">
        <v>3</v>
      </c>
      <c r="Q1486" s="5" t="s">
        <v>21</v>
      </c>
      <c r="R1486" s="5" t="s">
        <v>185</v>
      </c>
      <c r="S1486" s="5" t="s">
        <v>1050</v>
      </c>
      <c r="T1486" s="5">
        <v>70560</v>
      </c>
      <c r="U1486" s="8">
        <v>42141</v>
      </c>
      <c r="V1486" s="29" t="str">
        <f>TEXT(Table_1[[#This Row],[Order Date]], "DDD")</f>
        <v>Sun</v>
      </c>
      <c r="W1486" s="8">
        <v>42141</v>
      </c>
      <c r="X1486" s="7">
        <f>Table_1[[#This Row],[Ship Date]]-Table_1[[#This Row],[Order Date]]</f>
        <v>0</v>
      </c>
      <c r="Y1486" s="15">
        <v>-156.97219999999999</v>
      </c>
      <c r="Z1486" s="5">
        <v>9</v>
      </c>
      <c r="AA1486" s="15">
        <v>115.22</v>
      </c>
      <c r="AB1486" s="5">
        <v>86860</v>
      </c>
      <c r="AC1486" s="5">
        <f>IF(COUNTIF($AB$2:AB1486, AB1486) = 1, 1, 0)</f>
        <v>0</v>
      </c>
      <c r="AD1486" s="15">
        <f>'Formated Data'!$G1486-'Formated Data'!$E1486</f>
        <v>12.26</v>
      </c>
      <c r="AE1486" s="5" t="str" cm="1">
        <f t="array" ref="AE1486">_xlfn.IFS('Formated Data'!$Q1486="Central","Chris",'Formated Data'!$Q1486="East","Erin",'Formated Data'!$Q1486="South","Sam",'Formated Data'!$Q1486="West","William")</f>
        <v>Sam</v>
      </c>
    </row>
    <row r="1487" spans="1:31" ht="15.75" customHeight="1" x14ac:dyDescent="0.45">
      <c r="A1487" s="5">
        <v>3113</v>
      </c>
      <c r="B1487" s="5">
        <f>IF(COUNTIF($A$2:A1487, A1487) = 1, 1, 0)</f>
        <v>0</v>
      </c>
      <c r="C1487" s="5" t="s">
        <v>1052</v>
      </c>
      <c r="D1487" s="5" t="s">
        <v>10</v>
      </c>
      <c r="E1487" s="6">
        <v>0.06</v>
      </c>
      <c r="F1487" s="6" t="str">
        <f>IF(Table_1[[#This Row],[Discount]] &gt; 0, "After Discount", " No Discount")</f>
        <v>After Discount</v>
      </c>
      <c r="G1487" s="6">
        <v>34.58</v>
      </c>
      <c r="H1487" s="6">
        <v>8.99</v>
      </c>
      <c r="I1487" s="5" t="s">
        <v>17</v>
      </c>
      <c r="J1487" s="5" t="s">
        <v>39</v>
      </c>
      <c r="K1487" s="5" t="s">
        <v>24</v>
      </c>
      <c r="L1487" s="5" t="s">
        <v>79</v>
      </c>
      <c r="M1487" s="5" t="s">
        <v>50</v>
      </c>
      <c r="N1487" s="5" t="s">
        <v>1051</v>
      </c>
      <c r="O1487" s="6">
        <v>0.56000000000000005</v>
      </c>
      <c r="P1487" s="5" t="s">
        <v>3</v>
      </c>
      <c r="Q1487" s="5" t="s">
        <v>21</v>
      </c>
      <c r="R1487" s="5" t="s">
        <v>185</v>
      </c>
      <c r="S1487" s="5" t="s">
        <v>1050</v>
      </c>
      <c r="T1487" s="5">
        <v>70560</v>
      </c>
      <c r="U1487" s="8">
        <v>42141</v>
      </c>
      <c r="V1487" s="29" t="str">
        <f>TEXT(Table_1[[#This Row],[Order Date]], "DDD")</f>
        <v>Sun</v>
      </c>
      <c r="W1487" s="8">
        <v>42143</v>
      </c>
      <c r="X1487" s="7">
        <f>Table_1[[#This Row],[Ship Date]]-Table_1[[#This Row],[Order Date]]</f>
        <v>2</v>
      </c>
      <c r="Y1487" s="15">
        <v>384.5043</v>
      </c>
      <c r="Z1487" s="5">
        <v>13</v>
      </c>
      <c r="AA1487" s="15">
        <v>456.58</v>
      </c>
      <c r="AB1487" s="5">
        <v>86860</v>
      </c>
      <c r="AC1487" s="5">
        <f>IF(COUNTIF($AB$2:AB1487, AB1487) = 1, 1, 0)</f>
        <v>0</v>
      </c>
      <c r="AD1487" s="15">
        <f>'Formated Data'!$G1487-'Formated Data'!$E1487</f>
        <v>34.519999999999996</v>
      </c>
      <c r="AE1487" s="5" t="str" cm="1">
        <f t="array" ref="AE1487">_xlfn.IFS('Formated Data'!$Q1487="Central","Chris",'Formated Data'!$Q1487="East","Erin",'Formated Data'!$Q1487="South","Sam",'Formated Data'!$Q1487="West","William")</f>
        <v>Sam</v>
      </c>
    </row>
    <row r="1488" spans="1:31" ht="15.75" customHeight="1" x14ac:dyDescent="0.45">
      <c r="A1488" s="5">
        <v>2035</v>
      </c>
      <c r="B1488" s="5">
        <f>IF(COUNTIF($A$2:A1488, A1488) = 1, 1, 0)</f>
        <v>1</v>
      </c>
      <c r="C1488" s="5" t="s">
        <v>1049</v>
      </c>
      <c r="D1488" s="5" t="s">
        <v>123</v>
      </c>
      <c r="E1488" s="6">
        <v>0.1</v>
      </c>
      <c r="F1488" s="6" t="str">
        <f>IF(Table_1[[#This Row],[Discount]] &gt; 0, "After Discount", " No Discount")</f>
        <v>After Discount</v>
      </c>
      <c r="G1488" s="6">
        <v>1.89</v>
      </c>
      <c r="H1488" s="6">
        <v>0.76</v>
      </c>
      <c r="I1488" s="5" t="s">
        <v>9</v>
      </c>
      <c r="J1488" s="5" t="s">
        <v>8</v>
      </c>
      <c r="K1488" s="5" t="s">
        <v>24</v>
      </c>
      <c r="L1488" s="5" t="s">
        <v>61</v>
      </c>
      <c r="M1488" s="5" t="s">
        <v>37</v>
      </c>
      <c r="N1488" s="5" t="s">
        <v>1048</v>
      </c>
      <c r="O1488" s="6">
        <v>0.83</v>
      </c>
      <c r="P1488" s="5" t="s">
        <v>3</v>
      </c>
      <c r="Q1488" s="5" t="s">
        <v>21</v>
      </c>
      <c r="R1488" s="5" t="s">
        <v>75</v>
      </c>
      <c r="S1488" s="5" t="s">
        <v>1047</v>
      </c>
      <c r="T1488" s="5">
        <v>33403</v>
      </c>
      <c r="U1488" s="8">
        <v>42142</v>
      </c>
      <c r="V1488" s="29" t="str">
        <f>TEXT(Table_1[[#This Row],[Order Date]], "DDD")</f>
        <v>Mon</v>
      </c>
      <c r="W1488" s="8">
        <v>42144</v>
      </c>
      <c r="X1488" s="7">
        <f>Table_1[[#This Row],[Ship Date]]-Table_1[[#This Row],[Order Date]]</f>
        <v>2</v>
      </c>
      <c r="Y1488" s="15">
        <v>-40.432000000000002</v>
      </c>
      <c r="Z1488" s="5">
        <v>20</v>
      </c>
      <c r="AA1488" s="15">
        <v>36.72</v>
      </c>
      <c r="AB1488" s="5">
        <v>87117</v>
      </c>
      <c r="AC1488" s="5">
        <f>IF(COUNTIF($AB$2:AB1488, AB1488) = 1, 1, 0)</f>
        <v>1</v>
      </c>
      <c r="AD1488" s="15">
        <f>'Formated Data'!$G1488-'Formated Data'!$E1488</f>
        <v>1.7899999999999998</v>
      </c>
      <c r="AE1488" s="5" t="str" cm="1">
        <f t="array" ref="AE1488">_xlfn.IFS('Formated Data'!$Q1488="Central","Chris",'Formated Data'!$Q1488="East","Erin",'Formated Data'!$Q1488="South","Sam",'Formated Data'!$Q1488="West","William")</f>
        <v>Sam</v>
      </c>
    </row>
    <row r="1489" spans="1:31" ht="15.75" customHeight="1" x14ac:dyDescent="0.45">
      <c r="A1489" s="5">
        <v>1554</v>
      </c>
      <c r="B1489" s="5">
        <f>IF(COUNTIF($A$2:A1489, A1489) = 1, 1, 0)</f>
        <v>0</v>
      </c>
      <c r="C1489" s="5" t="s">
        <v>1046</v>
      </c>
      <c r="D1489" s="5" t="s">
        <v>56</v>
      </c>
      <c r="E1489" s="6">
        <v>0.04</v>
      </c>
      <c r="F1489" s="6" t="str">
        <f>IF(Table_1[[#This Row],[Discount]] &gt; 0, "After Discount", " No Discount")</f>
        <v>After Discount</v>
      </c>
      <c r="G1489" s="6">
        <v>10.98</v>
      </c>
      <c r="H1489" s="6">
        <v>3.99</v>
      </c>
      <c r="I1489" s="5" t="s">
        <v>9</v>
      </c>
      <c r="J1489" s="5" t="s">
        <v>51</v>
      </c>
      <c r="K1489" s="5" t="s">
        <v>24</v>
      </c>
      <c r="L1489" s="5" t="s">
        <v>45</v>
      </c>
      <c r="M1489" s="5" t="s">
        <v>5</v>
      </c>
      <c r="N1489" s="5" t="s">
        <v>1045</v>
      </c>
      <c r="O1489" s="6">
        <v>0.57999999999999996</v>
      </c>
      <c r="P1489" s="5" t="s">
        <v>3</v>
      </c>
      <c r="Q1489" s="5" t="s">
        <v>21</v>
      </c>
      <c r="R1489" s="5" t="s">
        <v>189</v>
      </c>
      <c r="S1489" s="5" t="s">
        <v>1044</v>
      </c>
      <c r="T1489" s="5">
        <v>39503</v>
      </c>
      <c r="U1489" s="8">
        <v>42142</v>
      </c>
      <c r="V1489" s="29" t="str">
        <f>TEXT(Table_1[[#This Row],[Order Date]], "DDD")</f>
        <v>Mon</v>
      </c>
      <c r="W1489" s="8">
        <v>42142</v>
      </c>
      <c r="X1489" s="7">
        <f>Table_1[[#This Row],[Ship Date]]-Table_1[[#This Row],[Order Date]]</f>
        <v>0</v>
      </c>
      <c r="Y1489" s="15">
        <v>481.03199999999998</v>
      </c>
      <c r="Z1489" s="5">
        <v>15</v>
      </c>
      <c r="AA1489" s="15">
        <v>172.22</v>
      </c>
      <c r="AB1489" s="5">
        <v>87485</v>
      </c>
      <c r="AC1489" s="5">
        <f>IF(COUNTIF($AB$2:AB1489, AB1489) = 1, 1, 0)</f>
        <v>1</v>
      </c>
      <c r="AD1489" s="15">
        <f>'Formated Data'!$G1489-'Formated Data'!$E1489</f>
        <v>10.940000000000001</v>
      </c>
      <c r="AE1489" s="5" t="str" cm="1">
        <f t="array" ref="AE1489">_xlfn.IFS('Formated Data'!$Q1489="Central","Chris",'Formated Data'!$Q1489="East","Erin",'Formated Data'!$Q1489="South","Sam",'Formated Data'!$Q1489="West","William")</f>
        <v>Sam</v>
      </c>
    </row>
    <row r="1490" spans="1:31" ht="15.75" customHeight="1" x14ac:dyDescent="0.45">
      <c r="A1490" s="5">
        <v>3086</v>
      </c>
      <c r="B1490" s="5">
        <f>IF(COUNTIF($A$2:A1490, A1490) = 1, 1, 0)</f>
        <v>1</v>
      </c>
      <c r="C1490" s="5" t="s">
        <v>1043</v>
      </c>
      <c r="D1490" s="5" t="s">
        <v>56</v>
      </c>
      <c r="E1490" s="6">
        <v>0.05</v>
      </c>
      <c r="F1490" s="6" t="str">
        <f>IF(Table_1[[#This Row],[Discount]] &gt; 0, "After Discount", " No Discount")</f>
        <v>After Discount</v>
      </c>
      <c r="G1490" s="6">
        <v>39.99</v>
      </c>
      <c r="H1490" s="6">
        <v>10.25</v>
      </c>
      <c r="I1490" s="5" t="s">
        <v>17</v>
      </c>
      <c r="J1490" s="5" t="s">
        <v>8</v>
      </c>
      <c r="K1490" s="5" t="s">
        <v>7</v>
      </c>
      <c r="L1490" s="5" t="s">
        <v>15</v>
      </c>
      <c r="M1490" s="5" t="s">
        <v>5</v>
      </c>
      <c r="N1490" s="5" t="s">
        <v>1042</v>
      </c>
      <c r="O1490" s="6">
        <v>0.55000000000000004</v>
      </c>
      <c r="P1490" s="5" t="s">
        <v>3</v>
      </c>
      <c r="Q1490" s="5" t="s">
        <v>21</v>
      </c>
      <c r="R1490" s="5" t="s">
        <v>75</v>
      </c>
      <c r="S1490" s="5" t="s">
        <v>1041</v>
      </c>
      <c r="T1490" s="5">
        <v>34287</v>
      </c>
      <c r="U1490" s="8">
        <v>42142</v>
      </c>
      <c r="V1490" s="29" t="str">
        <f>TEXT(Table_1[[#This Row],[Order Date]], "DDD")</f>
        <v>Mon</v>
      </c>
      <c r="W1490" s="8">
        <v>42143</v>
      </c>
      <c r="X1490" s="7">
        <f>Table_1[[#This Row],[Ship Date]]-Table_1[[#This Row],[Order Date]]</f>
        <v>1</v>
      </c>
      <c r="Y1490" s="15">
        <v>4.29</v>
      </c>
      <c r="Z1490" s="5">
        <v>3</v>
      </c>
      <c r="AA1490" s="15">
        <v>130.91</v>
      </c>
      <c r="AB1490" s="5">
        <v>88380</v>
      </c>
      <c r="AC1490" s="5">
        <f>IF(COUNTIF($AB$2:AB1490, AB1490) = 1, 1, 0)</f>
        <v>1</v>
      </c>
      <c r="AD1490" s="15">
        <f>'Formated Data'!$G1490-'Formated Data'!$E1490</f>
        <v>39.940000000000005</v>
      </c>
      <c r="AE1490" s="5" t="str" cm="1">
        <f t="array" ref="AE1490">_xlfn.IFS('Formated Data'!$Q1490="Central","Chris",'Formated Data'!$Q1490="East","Erin",'Formated Data'!$Q1490="South","Sam",'Formated Data'!$Q1490="West","William")</f>
        <v>Sam</v>
      </c>
    </row>
    <row r="1491" spans="1:31" ht="15.75" customHeight="1" x14ac:dyDescent="0.45">
      <c r="A1491" s="5">
        <v>487</v>
      </c>
      <c r="B1491" s="5">
        <f>IF(COUNTIF($A$2:A1491, A1491) = 1, 1, 0)</f>
        <v>1</v>
      </c>
      <c r="C1491" s="5" t="s">
        <v>1040</v>
      </c>
      <c r="D1491" s="5" t="s">
        <v>72</v>
      </c>
      <c r="E1491" s="6">
        <v>0.1</v>
      </c>
      <c r="F1491" s="6" t="str">
        <f>IF(Table_1[[#This Row],[Discount]] &gt; 0, "After Discount", " No Discount")</f>
        <v>After Discount</v>
      </c>
      <c r="G1491" s="6">
        <v>3.36</v>
      </c>
      <c r="H1491" s="6">
        <v>6.27</v>
      </c>
      <c r="I1491" s="5" t="s">
        <v>17</v>
      </c>
      <c r="J1491" s="5" t="s">
        <v>39</v>
      </c>
      <c r="K1491" s="5" t="s">
        <v>24</v>
      </c>
      <c r="L1491" s="5" t="s">
        <v>106</v>
      </c>
      <c r="M1491" s="5" t="s">
        <v>5</v>
      </c>
      <c r="N1491" s="5" t="s">
        <v>1039</v>
      </c>
      <c r="O1491" s="6">
        <v>0.4</v>
      </c>
      <c r="P1491" s="5" t="s">
        <v>3</v>
      </c>
      <c r="Q1491" s="5" t="s">
        <v>2</v>
      </c>
      <c r="R1491" s="5" t="s">
        <v>244</v>
      </c>
      <c r="S1491" s="5" t="s">
        <v>1038</v>
      </c>
      <c r="T1491" s="5">
        <v>4073</v>
      </c>
      <c r="U1491" s="8">
        <v>42142</v>
      </c>
      <c r="V1491" s="29" t="str">
        <f>TEXT(Table_1[[#This Row],[Order Date]], "DDD")</f>
        <v>Mon</v>
      </c>
      <c r="W1491" s="8">
        <v>42143</v>
      </c>
      <c r="X1491" s="7">
        <f>Table_1[[#This Row],[Ship Date]]-Table_1[[#This Row],[Order Date]]</f>
        <v>1</v>
      </c>
      <c r="Y1491" s="15">
        <v>-67.0565</v>
      </c>
      <c r="Z1491" s="5">
        <v>5</v>
      </c>
      <c r="AA1491" s="15">
        <v>20.87</v>
      </c>
      <c r="AB1491" s="5">
        <v>91063</v>
      </c>
      <c r="AC1491" s="5">
        <f>IF(COUNTIF($AB$2:AB1491, AB1491) = 1, 1, 0)</f>
        <v>1</v>
      </c>
      <c r="AD1491" s="15">
        <f>'Formated Data'!$G1491-'Formated Data'!$E1491</f>
        <v>3.26</v>
      </c>
      <c r="AE1491" s="5" t="str" cm="1">
        <f t="array" ref="AE1491">_xlfn.IFS('Formated Data'!$Q1491="Central","Chris",'Formated Data'!$Q1491="East","Erin",'Formated Data'!$Q1491="South","Sam",'Formated Data'!$Q1491="West","William")</f>
        <v>Erin</v>
      </c>
    </row>
    <row r="1492" spans="1:31" ht="15.75" customHeight="1" x14ac:dyDescent="0.45">
      <c r="A1492" s="5">
        <v>488</v>
      </c>
      <c r="B1492" s="5">
        <f>IF(COUNTIF($A$2:A1492, A1492) = 1, 1, 0)</f>
        <v>1</v>
      </c>
      <c r="C1492" s="5" t="s">
        <v>1037</v>
      </c>
      <c r="D1492" s="5" t="s">
        <v>72</v>
      </c>
      <c r="E1492" s="6">
        <v>7.0000000000000007E-2</v>
      </c>
      <c r="F1492" s="6" t="str">
        <f>IF(Table_1[[#This Row],[Discount]] &gt; 0, "After Discount", " No Discount")</f>
        <v>After Discount</v>
      </c>
      <c r="G1492" s="6">
        <v>12.28</v>
      </c>
      <c r="H1492" s="6">
        <v>4.8600000000000003</v>
      </c>
      <c r="I1492" s="5" t="s">
        <v>9</v>
      </c>
      <c r="J1492" s="5" t="s">
        <v>39</v>
      </c>
      <c r="K1492" s="5" t="s">
        <v>24</v>
      </c>
      <c r="L1492" s="5" t="s">
        <v>38</v>
      </c>
      <c r="M1492" s="5" t="s">
        <v>5</v>
      </c>
      <c r="N1492" s="5" t="s">
        <v>1036</v>
      </c>
      <c r="O1492" s="6">
        <v>0.38</v>
      </c>
      <c r="P1492" s="5" t="s">
        <v>3</v>
      </c>
      <c r="Q1492" s="5" t="s">
        <v>2</v>
      </c>
      <c r="R1492" s="5" t="s">
        <v>244</v>
      </c>
      <c r="S1492" s="5" t="s">
        <v>1035</v>
      </c>
      <c r="T1492" s="5">
        <v>4106</v>
      </c>
      <c r="U1492" s="8">
        <v>42142</v>
      </c>
      <c r="V1492" s="29" t="str">
        <f>TEXT(Table_1[[#This Row],[Order Date]], "DDD")</f>
        <v>Mon</v>
      </c>
      <c r="W1492" s="8">
        <v>42144</v>
      </c>
      <c r="X1492" s="7">
        <f>Table_1[[#This Row],[Ship Date]]-Table_1[[#This Row],[Order Date]]</f>
        <v>2</v>
      </c>
      <c r="Y1492" s="15">
        <v>-7.94</v>
      </c>
      <c r="Z1492" s="5">
        <v>2</v>
      </c>
      <c r="AA1492" s="15">
        <v>25.7</v>
      </c>
      <c r="AB1492" s="5">
        <v>91063</v>
      </c>
      <c r="AC1492" s="5">
        <f>IF(COUNTIF($AB$2:AB1492, AB1492) = 1, 1, 0)</f>
        <v>0</v>
      </c>
      <c r="AD1492" s="15">
        <f>'Formated Data'!$G1492-'Formated Data'!$E1492</f>
        <v>12.209999999999999</v>
      </c>
      <c r="AE1492" s="5" t="str" cm="1">
        <f t="array" ref="AE1492">_xlfn.IFS('Formated Data'!$Q1492="Central","Chris",'Formated Data'!$Q1492="East","Erin",'Formated Data'!$Q1492="South","Sam",'Formated Data'!$Q1492="West","William")</f>
        <v>Erin</v>
      </c>
    </row>
    <row r="1493" spans="1:31" ht="15.75" customHeight="1" x14ac:dyDescent="0.45">
      <c r="A1493" s="5">
        <v>489</v>
      </c>
      <c r="B1493" s="5">
        <f>IF(COUNTIF($A$2:A1493, A1493) = 1, 1, 0)</f>
        <v>1</v>
      </c>
      <c r="C1493" s="5" t="s">
        <v>1034</v>
      </c>
      <c r="D1493" s="5" t="s">
        <v>72</v>
      </c>
      <c r="E1493" s="6">
        <v>0.09</v>
      </c>
      <c r="F1493" s="6" t="str">
        <f>IF(Table_1[[#This Row],[Discount]] &gt; 0, "After Discount", " No Discount")</f>
        <v>After Discount</v>
      </c>
      <c r="G1493" s="6">
        <v>20.99</v>
      </c>
      <c r="H1493" s="6">
        <v>0.99</v>
      </c>
      <c r="I1493" s="5" t="s">
        <v>9</v>
      </c>
      <c r="J1493" s="5" t="s">
        <v>39</v>
      </c>
      <c r="K1493" s="5" t="s">
        <v>7</v>
      </c>
      <c r="L1493" s="5" t="s">
        <v>6</v>
      </c>
      <c r="M1493" s="5" t="s">
        <v>37</v>
      </c>
      <c r="N1493" s="5" t="s">
        <v>884</v>
      </c>
      <c r="O1493" s="6">
        <v>0.56999999999999995</v>
      </c>
      <c r="P1493" s="5" t="s">
        <v>3</v>
      </c>
      <c r="Q1493" s="5" t="s">
        <v>2</v>
      </c>
      <c r="R1493" s="5" t="s">
        <v>240</v>
      </c>
      <c r="S1493" s="5" t="s">
        <v>1033</v>
      </c>
      <c r="T1493" s="5">
        <v>2062</v>
      </c>
      <c r="U1493" s="8">
        <v>42142</v>
      </c>
      <c r="V1493" s="29" t="str">
        <f>TEXT(Table_1[[#This Row],[Order Date]], "DDD")</f>
        <v>Mon</v>
      </c>
      <c r="W1493" s="8">
        <v>42142</v>
      </c>
      <c r="X1493" s="7">
        <f>Table_1[[#This Row],[Ship Date]]-Table_1[[#This Row],[Order Date]]</f>
        <v>0</v>
      </c>
      <c r="Y1493" s="15">
        <v>122.292</v>
      </c>
      <c r="Z1493" s="5">
        <v>14</v>
      </c>
      <c r="AA1493" s="15">
        <v>229.57</v>
      </c>
      <c r="AB1493" s="5">
        <v>91063</v>
      </c>
      <c r="AC1493" s="5">
        <f>IF(COUNTIF($AB$2:AB1493, AB1493) = 1, 1, 0)</f>
        <v>0</v>
      </c>
      <c r="AD1493" s="15">
        <f>'Formated Data'!$G1493-'Formated Data'!$E1493</f>
        <v>20.9</v>
      </c>
      <c r="AE1493" s="5" t="str" cm="1">
        <f t="array" ref="AE1493">_xlfn.IFS('Formated Data'!$Q1493="Central","Chris",'Formated Data'!$Q1493="East","Erin",'Formated Data'!$Q1493="South","Sam",'Formated Data'!$Q1493="West","William")</f>
        <v>Erin</v>
      </c>
    </row>
    <row r="1494" spans="1:31" ht="15.75" customHeight="1" x14ac:dyDescent="0.45">
      <c r="A1494" s="5">
        <v>266</v>
      </c>
      <c r="B1494" s="5">
        <f>IF(COUNTIF($A$2:A1494, A1494) = 1, 1, 0)</f>
        <v>0</v>
      </c>
      <c r="C1494" s="5" t="s">
        <v>1032</v>
      </c>
      <c r="D1494" s="5" t="s">
        <v>10</v>
      </c>
      <c r="E1494" s="6">
        <v>0</v>
      </c>
      <c r="F1494" s="6" t="str">
        <f>IF(Table_1[[#This Row],[Discount]] &gt; 0, "After Discount", " No Discount")</f>
        <v xml:space="preserve"> No Discount</v>
      </c>
      <c r="G1494" s="6">
        <v>73.98</v>
      </c>
      <c r="H1494" s="6">
        <v>12.14</v>
      </c>
      <c r="I1494" s="5" t="s">
        <v>17</v>
      </c>
      <c r="J1494" s="5" t="s">
        <v>39</v>
      </c>
      <c r="K1494" s="5" t="s">
        <v>7</v>
      </c>
      <c r="L1494" s="5" t="s">
        <v>15</v>
      </c>
      <c r="M1494" s="5" t="s">
        <v>5</v>
      </c>
      <c r="N1494" s="5" t="s">
        <v>85</v>
      </c>
      <c r="O1494" s="6">
        <v>0.67</v>
      </c>
      <c r="P1494" s="5" t="s">
        <v>3</v>
      </c>
      <c r="Q1494" s="5" t="s">
        <v>70</v>
      </c>
      <c r="R1494" s="5" t="s">
        <v>69</v>
      </c>
      <c r="S1494" s="5" t="s">
        <v>1031</v>
      </c>
      <c r="T1494" s="5">
        <v>78207</v>
      </c>
      <c r="U1494" s="8">
        <v>42142</v>
      </c>
      <c r="V1494" s="29" t="str">
        <f>TEXT(Table_1[[#This Row],[Order Date]], "DDD")</f>
        <v>Mon</v>
      </c>
      <c r="W1494" s="8">
        <v>42144</v>
      </c>
      <c r="X1494" s="7">
        <f>Table_1[[#This Row],[Ship Date]]-Table_1[[#This Row],[Order Date]]</f>
        <v>2</v>
      </c>
      <c r="Y1494" s="15">
        <v>326.25</v>
      </c>
      <c r="Z1494" s="5">
        <v>17</v>
      </c>
      <c r="AA1494" s="15">
        <v>1300.81</v>
      </c>
      <c r="AB1494" s="5">
        <v>90593</v>
      </c>
      <c r="AC1494" s="5">
        <f>IF(COUNTIF($AB$2:AB1494, AB1494) = 1, 1, 0)</f>
        <v>1</v>
      </c>
      <c r="AD1494" s="15">
        <f>'Formated Data'!$G1494-'Formated Data'!$E1494</f>
        <v>73.98</v>
      </c>
      <c r="AE1494" s="5" t="str" cm="1">
        <f t="array" ref="AE1494">_xlfn.IFS('Formated Data'!$Q1494="Central","Chris",'Formated Data'!$Q1494="East","Erin",'Formated Data'!$Q1494="South","Sam",'Formated Data'!$Q1494="West","William")</f>
        <v>Chris</v>
      </c>
    </row>
    <row r="1495" spans="1:31" ht="15.75" customHeight="1" x14ac:dyDescent="0.45">
      <c r="A1495" s="5">
        <v>1433</v>
      </c>
      <c r="B1495" s="5">
        <f>IF(COUNTIF($A$2:A1495, A1495) = 1, 1, 0)</f>
        <v>0</v>
      </c>
      <c r="C1495" s="5" t="s">
        <v>1029</v>
      </c>
      <c r="D1495" s="5" t="s">
        <v>56</v>
      </c>
      <c r="E1495" s="6">
        <v>7.0000000000000007E-2</v>
      </c>
      <c r="F1495" s="6" t="str">
        <f>IF(Table_1[[#This Row],[Discount]] &gt; 0, "After Discount", " No Discount")</f>
        <v>After Discount</v>
      </c>
      <c r="G1495" s="6">
        <v>300.98</v>
      </c>
      <c r="H1495" s="6">
        <v>64.73</v>
      </c>
      <c r="I1495" s="5" t="s">
        <v>119</v>
      </c>
      <c r="J1495" s="5" t="s">
        <v>39</v>
      </c>
      <c r="K1495" s="5" t="s">
        <v>29</v>
      </c>
      <c r="L1495" s="5" t="s">
        <v>153</v>
      </c>
      <c r="M1495" s="5" t="s">
        <v>152</v>
      </c>
      <c r="N1495" s="5" t="s">
        <v>1030</v>
      </c>
      <c r="O1495" s="6">
        <v>0.56000000000000005</v>
      </c>
      <c r="P1495" s="5" t="s">
        <v>3</v>
      </c>
      <c r="Q1495" s="5" t="s">
        <v>70</v>
      </c>
      <c r="R1495" s="5" t="s">
        <v>172</v>
      </c>
      <c r="S1495" s="5" t="s">
        <v>1027</v>
      </c>
      <c r="T1495" s="5">
        <v>47130</v>
      </c>
      <c r="U1495" s="8">
        <v>42143</v>
      </c>
      <c r="V1495" s="29" t="str">
        <f>TEXT(Table_1[[#This Row],[Order Date]], "DDD")</f>
        <v>Tue</v>
      </c>
      <c r="W1495" s="8">
        <v>42145</v>
      </c>
      <c r="X1495" s="7">
        <f>Table_1[[#This Row],[Ship Date]]-Table_1[[#This Row],[Order Date]]</f>
        <v>2</v>
      </c>
      <c r="Y1495" s="15">
        <v>1399.64</v>
      </c>
      <c r="Z1495" s="5">
        <v>14</v>
      </c>
      <c r="AA1495" s="15">
        <v>4285.5600000000004</v>
      </c>
      <c r="AB1495" s="5">
        <v>86828</v>
      </c>
      <c r="AC1495" s="5">
        <f>IF(COUNTIF($AB$2:AB1495, AB1495) = 1, 1, 0)</f>
        <v>1</v>
      </c>
      <c r="AD1495" s="15">
        <f>'Formated Data'!$G1495-'Formated Data'!$E1495</f>
        <v>300.91000000000003</v>
      </c>
      <c r="AE1495" s="5" t="str" cm="1">
        <f t="array" ref="AE1495">_xlfn.IFS('Formated Data'!$Q1495="Central","Chris",'Formated Data'!$Q1495="East","Erin",'Formated Data'!$Q1495="South","Sam",'Formated Data'!$Q1495="West","William")</f>
        <v>Chris</v>
      </c>
    </row>
    <row r="1496" spans="1:31" ht="15.75" customHeight="1" x14ac:dyDescent="0.45">
      <c r="A1496" s="5">
        <v>1433</v>
      </c>
      <c r="B1496" s="5">
        <f>IF(COUNTIF($A$2:A1496, A1496) = 1, 1, 0)</f>
        <v>0</v>
      </c>
      <c r="C1496" s="5" t="s">
        <v>1029</v>
      </c>
      <c r="D1496" s="5" t="s">
        <v>56</v>
      </c>
      <c r="E1496" s="6">
        <v>0.01</v>
      </c>
      <c r="F1496" s="6" t="str">
        <f>IF(Table_1[[#This Row],[Discount]] &gt; 0, "After Discount", " No Discount")</f>
        <v>After Discount</v>
      </c>
      <c r="G1496" s="6">
        <v>20.98</v>
      </c>
      <c r="H1496" s="6">
        <v>45</v>
      </c>
      <c r="I1496" s="5" t="s">
        <v>119</v>
      </c>
      <c r="J1496" s="5" t="s">
        <v>39</v>
      </c>
      <c r="K1496" s="5" t="s">
        <v>24</v>
      </c>
      <c r="L1496" s="5" t="s">
        <v>23</v>
      </c>
      <c r="M1496" s="5" t="s">
        <v>152</v>
      </c>
      <c r="N1496" s="5" t="s">
        <v>1028</v>
      </c>
      <c r="O1496" s="6">
        <v>0.61</v>
      </c>
      <c r="P1496" s="5" t="s">
        <v>3</v>
      </c>
      <c r="Q1496" s="5" t="s">
        <v>70</v>
      </c>
      <c r="R1496" s="5" t="s">
        <v>172</v>
      </c>
      <c r="S1496" s="5" t="s">
        <v>1027</v>
      </c>
      <c r="T1496" s="5">
        <v>47130</v>
      </c>
      <c r="U1496" s="8">
        <v>42143</v>
      </c>
      <c r="V1496" s="29" t="str">
        <f>TEXT(Table_1[[#This Row],[Order Date]], "DDD")</f>
        <v>Tue</v>
      </c>
      <c r="W1496" s="8">
        <v>42143</v>
      </c>
      <c r="X1496" s="7">
        <f>Table_1[[#This Row],[Ship Date]]-Table_1[[#This Row],[Order Date]]</f>
        <v>0</v>
      </c>
      <c r="Y1496" s="15">
        <v>232.642</v>
      </c>
      <c r="Z1496" s="5">
        <v>28</v>
      </c>
      <c r="AA1496" s="15">
        <v>631.37</v>
      </c>
      <c r="AB1496" s="5">
        <v>86828</v>
      </c>
      <c r="AC1496" s="5">
        <f>IF(COUNTIF($AB$2:AB1496, AB1496) = 1, 1, 0)</f>
        <v>0</v>
      </c>
      <c r="AD1496" s="15">
        <f>'Formated Data'!$G1496-'Formated Data'!$E1496</f>
        <v>20.97</v>
      </c>
      <c r="AE1496" s="5" t="str" cm="1">
        <f t="array" ref="AE1496">_xlfn.IFS('Formated Data'!$Q1496="Central","Chris",'Formated Data'!$Q1496="East","Erin",'Formated Data'!$Q1496="South","Sam",'Formated Data'!$Q1496="West","William")</f>
        <v>Chris</v>
      </c>
    </row>
    <row r="1497" spans="1:31" ht="15.75" customHeight="1" x14ac:dyDescent="0.45">
      <c r="A1497" s="5">
        <v>2431</v>
      </c>
      <c r="B1497" s="5">
        <f>IF(COUNTIF($A$2:A1497, A1497) = 1, 1, 0)</f>
        <v>1</v>
      </c>
      <c r="C1497" s="5" t="s">
        <v>547</v>
      </c>
      <c r="D1497" s="5" t="s">
        <v>56</v>
      </c>
      <c r="E1497" s="6">
        <v>7.0000000000000007E-2</v>
      </c>
      <c r="F1497" s="6" t="str">
        <f>IF(Table_1[[#This Row],[Discount]] &gt; 0, "After Discount", " No Discount")</f>
        <v>After Discount</v>
      </c>
      <c r="G1497" s="6">
        <v>155.06</v>
      </c>
      <c r="H1497" s="6">
        <v>7.07</v>
      </c>
      <c r="I1497" s="5" t="s">
        <v>9</v>
      </c>
      <c r="J1497" s="5" t="s">
        <v>8</v>
      </c>
      <c r="K1497" s="5" t="s">
        <v>24</v>
      </c>
      <c r="L1497" s="5" t="s">
        <v>23</v>
      </c>
      <c r="M1497" s="5" t="s">
        <v>5</v>
      </c>
      <c r="N1497" s="5" t="s">
        <v>1026</v>
      </c>
      <c r="O1497" s="6">
        <v>0.59</v>
      </c>
      <c r="P1497" s="5" t="s">
        <v>3</v>
      </c>
      <c r="Q1497" s="5" t="s">
        <v>48</v>
      </c>
      <c r="R1497" s="5" t="s">
        <v>54</v>
      </c>
      <c r="S1497" s="5" t="s">
        <v>62</v>
      </c>
      <c r="T1497" s="5">
        <v>90004</v>
      </c>
      <c r="U1497" s="8">
        <v>42143</v>
      </c>
      <c r="V1497" s="29" t="str">
        <f>TEXT(Table_1[[#This Row],[Order Date]], "DDD")</f>
        <v>Tue</v>
      </c>
      <c r="W1497" s="8">
        <v>42143</v>
      </c>
      <c r="X1497" s="7">
        <f>Table_1[[#This Row],[Ship Date]]-Table_1[[#This Row],[Order Date]]</f>
        <v>0</v>
      </c>
      <c r="Y1497" s="15">
        <v>-121.75</v>
      </c>
      <c r="Z1497" s="5">
        <v>14</v>
      </c>
      <c r="AA1497" s="15">
        <v>2039.07</v>
      </c>
      <c r="AB1497" s="5">
        <v>5920</v>
      </c>
      <c r="AC1497" s="5">
        <f>IF(COUNTIF($AB$2:AB1497, AB1497) = 1, 1, 0)</f>
        <v>1</v>
      </c>
      <c r="AD1497" s="15">
        <f>'Formated Data'!$G1497-'Formated Data'!$E1497</f>
        <v>154.99</v>
      </c>
      <c r="AE1497" s="5" t="str" cm="1">
        <f t="array" ref="AE1497">_xlfn.IFS('Formated Data'!$Q1497="Central","Chris",'Formated Data'!$Q1497="East","Erin",'Formated Data'!$Q1497="South","Sam",'Formated Data'!$Q1497="West","William")</f>
        <v>William</v>
      </c>
    </row>
    <row r="1498" spans="1:31" ht="15.75" customHeight="1" x14ac:dyDescent="0.45">
      <c r="A1498" s="5">
        <v>2432</v>
      </c>
      <c r="B1498" s="5">
        <f>IF(COUNTIF($A$2:A1498, A1498) = 1, 1, 0)</f>
        <v>1</v>
      </c>
      <c r="C1498" s="5" t="s">
        <v>612</v>
      </c>
      <c r="D1498" s="5" t="s">
        <v>56</v>
      </c>
      <c r="E1498" s="6">
        <v>7.0000000000000007E-2</v>
      </c>
      <c r="F1498" s="6" t="str">
        <f>IF(Table_1[[#This Row],[Discount]] &gt; 0, "After Discount", " No Discount")</f>
        <v>After Discount</v>
      </c>
      <c r="G1498" s="6">
        <v>155.06</v>
      </c>
      <c r="H1498" s="6">
        <v>7.07</v>
      </c>
      <c r="I1498" s="5" t="s">
        <v>9</v>
      </c>
      <c r="J1498" s="5" t="s">
        <v>8</v>
      </c>
      <c r="K1498" s="5" t="s">
        <v>24</v>
      </c>
      <c r="L1498" s="5" t="s">
        <v>23</v>
      </c>
      <c r="M1498" s="5" t="s">
        <v>5</v>
      </c>
      <c r="N1498" s="5" t="s">
        <v>1026</v>
      </c>
      <c r="O1498" s="6">
        <v>0.59</v>
      </c>
      <c r="P1498" s="5" t="s">
        <v>3</v>
      </c>
      <c r="Q1498" s="5" t="s">
        <v>70</v>
      </c>
      <c r="R1498" s="5" t="s">
        <v>273</v>
      </c>
      <c r="S1498" s="5" t="s">
        <v>610</v>
      </c>
      <c r="T1498" s="5">
        <v>73110</v>
      </c>
      <c r="U1498" s="8">
        <v>42143</v>
      </c>
      <c r="V1498" s="29" t="str">
        <f>TEXT(Table_1[[#This Row],[Order Date]], "DDD")</f>
        <v>Tue</v>
      </c>
      <c r="W1498" s="8">
        <v>42143</v>
      </c>
      <c r="X1498" s="7">
        <f>Table_1[[#This Row],[Ship Date]]-Table_1[[#This Row],[Order Date]]</f>
        <v>0</v>
      </c>
      <c r="Y1498" s="15">
        <v>24.35</v>
      </c>
      <c r="Z1498" s="5">
        <v>3</v>
      </c>
      <c r="AA1498" s="15">
        <v>436.94</v>
      </c>
      <c r="AB1498" s="5">
        <v>89096</v>
      </c>
      <c r="AC1498" s="5">
        <f>IF(COUNTIF($AB$2:AB1498, AB1498) = 1, 1, 0)</f>
        <v>1</v>
      </c>
      <c r="AD1498" s="15">
        <f>'Formated Data'!$G1498-'Formated Data'!$E1498</f>
        <v>154.99</v>
      </c>
      <c r="AE1498" s="5" t="str" cm="1">
        <f t="array" ref="AE1498">_xlfn.IFS('Formated Data'!$Q1498="Central","Chris",'Formated Data'!$Q1498="East","Erin",'Formated Data'!$Q1498="South","Sam",'Formated Data'!$Q1498="West","William")</f>
        <v>Chris</v>
      </c>
    </row>
    <row r="1499" spans="1:31" ht="15.75" customHeight="1" x14ac:dyDescent="0.45">
      <c r="A1499" s="5">
        <v>3264</v>
      </c>
      <c r="B1499" s="5">
        <f>IF(COUNTIF($A$2:A1499, A1499) = 1, 1, 0)</f>
        <v>1</v>
      </c>
      <c r="C1499" s="5" t="s">
        <v>1025</v>
      </c>
      <c r="D1499" s="5" t="s">
        <v>72</v>
      </c>
      <c r="E1499" s="6">
        <v>0.04</v>
      </c>
      <c r="F1499" s="6" t="str">
        <f>IF(Table_1[[#This Row],[Discount]] &gt; 0, "After Discount", " No Discount")</f>
        <v>After Discount</v>
      </c>
      <c r="G1499" s="6">
        <v>9.99</v>
      </c>
      <c r="H1499" s="6">
        <v>11.59</v>
      </c>
      <c r="I1499" s="5" t="s">
        <v>9</v>
      </c>
      <c r="J1499" s="5" t="s">
        <v>39</v>
      </c>
      <c r="K1499" s="5" t="s">
        <v>24</v>
      </c>
      <c r="L1499" s="5" t="s">
        <v>38</v>
      </c>
      <c r="M1499" s="5" t="s">
        <v>5</v>
      </c>
      <c r="N1499" s="5" t="s">
        <v>1024</v>
      </c>
      <c r="O1499" s="6">
        <v>0.4</v>
      </c>
      <c r="P1499" s="5" t="s">
        <v>3</v>
      </c>
      <c r="Q1499" s="5" t="s">
        <v>48</v>
      </c>
      <c r="R1499" s="5" t="s">
        <v>54</v>
      </c>
      <c r="S1499" s="5" t="s">
        <v>1023</v>
      </c>
      <c r="T1499" s="5">
        <v>95501</v>
      </c>
      <c r="U1499" s="8">
        <v>42143</v>
      </c>
      <c r="V1499" s="29" t="str">
        <f>TEXT(Table_1[[#This Row],[Order Date]], "DDD")</f>
        <v>Tue</v>
      </c>
      <c r="W1499" s="8">
        <v>42145</v>
      </c>
      <c r="X1499" s="7">
        <f>Table_1[[#This Row],[Ship Date]]-Table_1[[#This Row],[Order Date]]</f>
        <v>2</v>
      </c>
      <c r="Y1499" s="15">
        <v>-92.32</v>
      </c>
      <c r="Z1499" s="5">
        <v>5</v>
      </c>
      <c r="AA1499" s="15">
        <v>52.09</v>
      </c>
      <c r="AB1499" s="5">
        <v>89835</v>
      </c>
      <c r="AC1499" s="5">
        <f>IF(COUNTIF($AB$2:AB1499, AB1499) = 1, 1, 0)</f>
        <v>1</v>
      </c>
      <c r="AD1499" s="15">
        <f>'Formated Data'!$G1499-'Formated Data'!$E1499</f>
        <v>9.9500000000000011</v>
      </c>
      <c r="AE1499" s="5" t="str" cm="1">
        <f t="array" ref="AE1499">_xlfn.IFS('Formated Data'!$Q1499="Central","Chris",'Formated Data'!$Q1499="East","Erin",'Formated Data'!$Q1499="South","Sam",'Formated Data'!$Q1499="West","William")</f>
        <v>William</v>
      </c>
    </row>
    <row r="1500" spans="1:31" ht="15.75" customHeight="1" x14ac:dyDescent="0.45">
      <c r="A1500" s="5">
        <v>918</v>
      </c>
      <c r="B1500" s="5">
        <f>IF(COUNTIF($A$2:A1500, A1500) = 1, 1, 0)</f>
        <v>0</v>
      </c>
      <c r="C1500" s="5" t="s">
        <v>1022</v>
      </c>
      <c r="D1500" s="5" t="s">
        <v>123</v>
      </c>
      <c r="E1500" s="6">
        <v>0.09</v>
      </c>
      <c r="F1500" s="6" t="str">
        <f>IF(Table_1[[#This Row],[Discount]] &gt; 0, "After Discount", " No Discount")</f>
        <v>After Discount</v>
      </c>
      <c r="G1500" s="6">
        <v>58.14</v>
      </c>
      <c r="H1500" s="6">
        <v>36.61</v>
      </c>
      <c r="I1500" s="5" t="s">
        <v>119</v>
      </c>
      <c r="J1500" s="5" t="s">
        <v>39</v>
      </c>
      <c r="K1500" s="5" t="s">
        <v>29</v>
      </c>
      <c r="L1500" s="5" t="s">
        <v>130</v>
      </c>
      <c r="M1500" s="5" t="s">
        <v>117</v>
      </c>
      <c r="N1500" s="5" t="s">
        <v>183</v>
      </c>
      <c r="O1500" s="6">
        <v>0.61</v>
      </c>
      <c r="P1500" s="5" t="s">
        <v>3</v>
      </c>
      <c r="Q1500" s="5" t="s">
        <v>48</v>
      </c>
      <c r="R1500" s="5" t="s">
        <v>54</v>
      </c>
      <c r="S1500" s="5" t="s">
        <v>993</v>
      </c>
      <c r="T1500" s="5">
        <v>91730</v>
      </c>
      <c r="U1500" s="8">
        <v>42144</v>
      </c>
      <c r="V1500" s="29" t="str">
        <f>TEXT(Table_1[[#This Row],[Order Date]], "DDD")</f>
        <v>Wed</v>
      </c>
      <c r="W1500" s="8">
        <v>42145</v>
      </c>
      <c r="X1500" s="7">
        <f>Table_1[[#This Row],[Ship Date]]-Table_1[[#This Row],[Order Date]]</f>
        <v>1</v>
      </c>
      <c r="Y1500" s="15">
        <v>187.41200000000001</v>
      </c>
      <c r="Z1500" s="5">
        <v>39</v>
      </c>
      <c r="AA1500" s="15">
        <v>2115.06</v>
      </c>
      <c r="AB1500" s="5">
        <v>90493</v>
      </c>
      <c r="AC1500" s="5">
        <f>IF(COUNTIF($AB$2:AB1500, AB1500) = 1, 1, 0)</f>
        <v>1</v>
      </c>
      <c r="AD1500" s="15">
        <f>'Formated Data'!$G1500-'Formated Data'!$E1500</f>
        <v>58.05</v>
      </c>
      <c r="AE1500" s="5" t="str" cm="1">
        <f t="array" ref="AE1500">_xlfn.IFS('Formated Data'!$Q1500="Central","Chris",'Formated Data'!$Q1500="East","Erin",'Formated Data'!$Q1500="South","Sam",'Formated Data'!$Q1500="West","William")</f>
        <v>William</v>
      </c>
    </row>
    <row r="1501" spans="1:31" ht="15.75" customHeight="1" x14ac:dyDescent="0.45">
      <c r="A1501" s="5">
        <v>2973</v>
      </c>
      <c r="B1501" s="5">
        <f>IF(COUNTIF($A$2:A1501, A1501) = 1, 1, 0)</f>
        <v>0</v>
      </c>
      <c r="C1501" s="5" t="s">
        <v>1021</v>
      </c>
      <c r="D1501" s="5" t="s">
        <v>123</v>
      </c>
      <c r="E1501" s="6">
        <v>0.1</v>
      </c>
      <c r="F1501" s="6" t="str">
        <f>IF(Table_1[[#This Row],[Discount]] &gt; 0, "After Discount", " No Discount")</f>
        <v>After Discount</v>
      </c>
      <c r="G1501" s="6">
        <v>442.14</v>
      </c>
      <c r="H1501" s="6">
        <v>14.7</v>
      </c>
      <c r="I1501" s="5" t="s">
        <v>119</v>
      </c>
      <c r="J1501" s="5" t="s">
        <v>16</v>
      </c>
      <c r="K1501" s="5" t="s">
        <v>7</v>
      </c>
      <c r="L1501" s="5" t="s">
        <v>118</v>
      </c>
      <c r="M1501" s="5" t="s">
        <v>152</v>
      </c>
      <c r="N1501" s="5" t="s">
        <v>1020</v>
      </c>
      <c r="O1501" s="6">
        <v>0.56000000000000005</v>
      </c>
      <c r="P1501" s="5" t="s">
        <v>3</v>
      </c>
      <c r="Q1501" s="5" t="s">
        <v>70</v>
      </c>
      <c r="R1501" s="5" t="s">
        <v>147</v>
      </c>
      <c r="S1501" s="5" t="s">
        <v>1019</v>
      </c>
      <c r="T1501" s="5">
        <v>53151</v>
      </c>
      <c r="U1501" s="8">
        <v>42144</v>
      </c>
      <c r="V1501" s="29" t="str">
        <f>TEXT(Table_1[[#This Row],[Order Date]], "DDD")</f>
        <v>Wed</v>
      </c>
      <c r="W1501" s="8">
        <v>42145</v>
      </c>
      <c r="X1501" s="7">
        <f>Table_1[[#This Row],[Ship Date]]-Table_1[[#This Row],[Order Date]]</f>
        <v>1</v>
      </c>
      <c r="Y1501" s="15">
        <v>137.68794</v>
      </c>
      <c r="Z1501" s="5">
        <v>6</v>
      </c>
      <c r="AA1501" s="15">
        <v>2411.4299999999998</v>
      </c>
      <c r="AB1501" s="5">
        <v>87187</v>
      </c>
      <c r="AC1501" s="5">
        <f>IF(COUNTIF($AB$2:AB1501, AB1501) = 1, 1, 0)</f>
        <v>1</v>
      </c>
      <c r="AD1501" s="15">
        <f>'Formated Data'!$G1501-'Formated Data'!$E1501</f>
        <v>442.03999999999996</v>
      </c>
      <c r="AE1501" s="5" t="str" cm="1">
        <f t="array" ref="AE1501">_xlfn.IFS('Formated Data'!$Q1501="Central","Chris",'Formated Data'!$Q1501="East","Erin",'Formated Data'!$Q1501="South","Sam",'Formated Data'!$Q1501="West","William")</f>
        <v>Chris</v>
      </c>
    </row>
    <row r="1502" spans="1:31" ht="15.75" customHeight="1" x14ac:dyDescent="0.45">
      <c r="A1502" s="5">
        <v>1159</v>
      </c>
      <c r="B1502" s="5">
        <f>IF(COUNTIF($A$2:A1502, A1502) = 1, 1, 0)</f>
        <v>1</v>
      </c>
      <c r="C1502" s="5" t="s">
        <v>1018</v>
      </c>
      <c r="D1502" s="5" t="s">
        <v>56</v>
      </c>
      <c r="E1502" s="6">
        <v>0.04</v>
      </c>
      <c r="F1502" s="6" t="str">
        <f>IF(Table_1[[#This Row],[Discount]] &gt; 0, "After Discount", " No Discount")</f>
        <v>After Discount</v>
      </c>
      <c r="G1502" s="6">
        <v>100.98</v>
      </c>
      <c r="H1502" s="6">
        <v>35.840000000000003</v>
      </c>
      <c r="I1502" s="5" t="s">
        <v>119</v>
      </c>
      <c r="J1502" s="5" t="s">
        <v>8</v>
      </c>
      <c r="K1502" s="5" t="s">
        <v>29</v>
      </c>
      <c r="L1502" s="5" t="s">
        <v>130</v>
      </c>
      <c r="M1502" s="5" t="s">
        <v>117</v>
      </c>
      <c r="N1502" s="5" t="s">
        <v>129</v>
      </c>
      <c r="O1502" s="6">
        <v>0.62</v>
      </c>
      <c r="P1502" s="5" t="s">
        <v>3</v>
      </c>
      <c r="Q1502" s="5" t="s">
        <v>2</v>
      </c>
      <c r="R1502" s="5" t="s">
        <v>236</v>
      </c>
      <c r="S1502" s="5" t="s">
        <v>1017</v>
      </c>
      <c r="T1502" s="5">
        <v>7086</v>
      </c>
      <c r="U1502" s="8">
        <v>42144</v>
      </c>
      <c r="V1502" s="29" t="str">
        <f>TEXT(Table_1[[#This Row],[Order Date]], "DDD")</f>
        <v>Wed</v>
      </c>
      <c r="W1502" s="8">
        <v>42145</v>
      </c>
      <c r="X1502" s="7">
        <f>Table_1[[#This Row],[Ship Date]]-Table_1[[#This Row],[Order Date]]</f>
        <v>1</v>
      </c>
      <c r="Y1502" s="15">
        <v>-152.76</v>
      </c>
      <c r="Z1502" s="5">
        <v>1</v>
      </c>
      <c r="AA1502" s="15">
        <v>110.75</v>
      </c>
      <c r="AB1502" s="5">
        <v>90854</v>
      </c>
      <c r="AC1502" s="5">
        <f>IF(COUNTIF($AB$2:AB1502, AB1502) = 1, 1, 0)</f>
        <v>1</v>
      </c>
      <c r="AD1502" s="15">
        <f>'Formated Data'!$G1502-'Formated Data'!$E1502</f>
        <v>100.94</v>
      </c>
      <c r="AE1502" s="5" t="str" cm="1">
        <f t="array" ref="AE1502">_xlfn.IFS('Formated Data'!$Q1502="Central","Chris",'Formated Data'!$Q1502="East","Erin",'Formated Data'!$Q1502="South","Sam",'Formated Data'!$Q1502="West","William")</f>
        <v>Erin</v>
      </c>
    </row>
    <row r="1503" spans="1:31" ht="15.75" customHeight="1" x14ac:dyDescent="0.45">
      <c r="A1503" s="5">
        <v>2346</v>
      </c>
      <c r="B1503" s="5">
        <f>IF(COUNTIF($A$2:A1503, A1503) = 1, 1, 0)</f>
        <v>0</v>
      </c>
      <c r="C1503" s="5" t="s">
        <v>1016</v>
      </c>
      <c r="D1503" s="5" t="s">
        <v>56</v>
      </c>
      <c r="E1503" s="6">
        <v>0.1</v>
      </c>
      <c r="F1503" s="6" t="str">
        <f>IF(Table_1[[#This Row],[Discount]] &gt; 0, "After Discount", " No Discount")</f>
        <v>After Discount</v>
      </c>
      <c r="G1503" s="6">
        <v>218.75</v>
      </c>
      <c r="H1503" s="6">
        <v>69.64</v>
      </c>
      <c r="I1503" s="5" t="s">
        <v>119</v>
      </c>
      <c r="J1503" s="5" t="s">
        <v>39</v>
      </c>
      <c r="K1503" s="5" t="s">
        <v>29</v>
      </c>
      <c r="L1503" s="5" t="s">
        <v>165</v>
      </c>
      <c r="M1503" s="5" t="s">
        <v>117</v>
      </c>
      <c r="N1503" s="5" t="s">
        <v>676</v>
      </c>
      <c r="O1503" s="6">
        <v>0.77</v>
      </c>
      <c r="P1503" s="5" t="s">
        <v>3</v>
      </c>
      <c r="Q1503" s="5" t="s">
        <v>21</v>
      </c>
      <c r="R1503" s="5" t="s">
        <v>365</v>
      </c>
      <c r="S1503" s="5" t="s">
        <v>1015</v>
      </c>
      <c r="T1503" s="5">
        <v>40258</v>
      </c>
      <c r="U1503" s="8">
        <v>42144</v>
      </c>
      <c r="V1503" s="29" t="str">
        <f>TEXT(Table_1[[#This Row],[Order Date]], "DDD")</f>
        <v>Wed</v>
      </c>
      <c r="W1503" s="8">
        <v>42145</v>
      </c>
      <c r="X1503" s="7">
        <f>Table_1[[#This Row],[Ship Date]]-Table_1[[#This Row],[Order Date]]</f>
        <v>1</v>
      </c>
      <c r="Y1503" s="15">
        <v>62.298000000000002</v>
      </c>
      <c r="Z1503" s="5">
        <v>17</v>
      </c>
      <c r="AA1503" s="15">
        <v>2805.18</v>
      </c>
      <c r="AB1503" s="5">
        <v>89505</v>
      </c>
      <c r="AC1503" s="5">
        <f>IF(COUNTIF($AB$2:AB1503, AB1503) = 1, 1, 0)</f>
        <v>1</v>
      </c>
      <c r="AD1503" s="15">
        <f>'Formated Data'!$G1503-'Formated Data'!$E1503</f>
        <v>218.65</v>
      </c>
      <c r="AE1503" s="5" t="str" cm="1">
        <f t="array" ref="AE1503">_xlfn.IFS('Formated Data'!$Q1503="Central","Chris",'Formated Data'!$Q1503="East","Erin",'Formated Data'!$Q1503="South","Sam",'Formated Data'!$Q1503="West","William")</f>
        <v>Sam</v>
      </c>
    </row>
    <row r="1504" spans="1:31" ht="15.75" customHeight="1" x14ac:dyDescent="0.45">
      <c r="A1504" s="5">
        <v>2825</v>
      </c>
      <c r="B1504" s="5">
        <f>IF(COUNTIF($A$2:A1504, A1504) = 1, 1, 0)</f>
        <v>1</v>
      </c>
      <c r="C1504" s="5" t="s">
        <v>1014</v>
      </c>
      <c r="D1504" s="5" t="s">
        <v>30</v>
      </c>
      <c r="E1504" s="6">
        <v>0.02</v>
      </c>
      <c r="F1504" s="6" t="str">
        <f>IF(Table_1[[#This Row],[Discount]] &gt; 0, "After Discount", " No Discount")</f>
        <v>After Discount</v>
      </c>
      <c r="G1504" s="6">
        <v>27.48</v>
      </c>
      <c r="H1504" s="6">
        <v>4</v>
      </c>
      <c r="I1504" s="5" t="s">
        <v>9</v>
      </c>
      <c r="J1504" s="5" t="s">
        <v>8</v>
      </c>
      <c r="K1504" s="5" t="s">
        <v>7</v>
      </c>
      <c r="L1504" s="5" t="s">
        <v>15</v>
      </c>
      <c r="M1504" s="5" t="s">
        <v>5</v>
      </c>
      <c r="N1504" s="5" t="s">
        <v>411</v>
      </c>
      <c r="O1504" s="6">
        <v>0.75</v>
      </c>
      <c r="P1504" s="5" t="s">
        <v>3</v>
      </c>
      <c r="Q1504" s="5" t="s">
        <v>48</v>
      </c>
      <c r="R1504" s="5" t="s">
        <v>579</v>
      </c>
      <c r="S1504" s="5" t="s">
        <v>578</v>
      </c>
      <c r="T1504" s="5">
        <v>83701</v>
      </c>
      <c r="U1504" s="8">
        <v>42144</v>
      </c>
      <c r="V1504" s="29" t="str">
        <f>TEXT(Table_1[[#This Row],[Order Date]], "DDD")</f>
        <v>Wed</v>
      </c>
      <c r="W1504" s="8">
        <v>42151</v>
      </c>
      <c r="X1504" s="7">
        <f>Table_1[[#This Row],[Ship Date]]-Table_1[[#This Row],[Order Date]]</f>
        <v>7</v>
      </c>
      <c r="Y1504" s="15">
        <v>19.308</v>
      </c>
      <c r="Z1504" s="5">
        <v>3</v>
      </c>
      <c r="AA1504" s="15">
        <v>87.21</v>
      </c>
      <c r="AB1504" s="5">
        <v>89497</v>
      </c>
      <c r="AC1504" s="5">
        <f>IF(COUNTIF($AB$2:AB1504, AB1504) = 1, 1, 0)</f>
        <v>1</v>
      </c>
      <c r="AD1504" s="15">
        <f>'Formated Data'!$G1504-'Formated Data'!$E1504</f>
        <v>27.46</v>
      </c>
      <c r="AE1504" s="5" t="str" cm="1">
        <f t="array" ref="AE1504">_xlfn.IFS('Formated Data'!$Q1504="Central","Chris",'Formated Data'!$Q1504="East","Erin",'Formated Data'!$Q1504="South","Sam",'Formated Data'!$Q1504="West","William")</f>
        <v>William</v>
      </c>
    </row>
    <row r="1505" spans="1:31" ht="15.75" customHeight="1" x14ac:dyDescent="0.45">
      <c r="A1505" s="5">
        <v>2825</v>
      </c>
      <c r="B1505" s="5">
        <f>IF(COUNTIF($A$2:A1505, A1505) = 1, 1, 0)</f>
        <v>0</v>
      </c>
      <c r="C1505" s="5" t="s">
        <v>1014</v>
      </c>
      <c r="D1505" s="5" t="s">
        <v>30</v>
      </c>
      <c r="E1505" s="6">
        <v>0.08</v>
      </c>
      <c r="F1505" s="6" t="str">
        <f>IF(Table_1[[#This Row],[Discount]] &gt; 0, "After Discount", " No Discount")</f>
        <v>After Discount</v>
      </c>
      <c r="G1505" s="6">
        <v>10.06</v>
      </c>
      <c r="H1505" s="6">
        <v>2.06</v>
      </c>
      <c r="I1505" s="5" t="s">
        <v>9</v>
      </c>
      <c r="J1505" s="5" t="s">
        <v>8</v>
      </c>
      <c r="K1505" s="5" t="s">
        <v>24</v>
      </c>
      <c r="L1505" s="5" t="s">
        <v>38</v>
      </c>
      <c r="M1505" s="5" t="s">
        <v>37</v>
      </c>
      <c r="N1505" s="5" t="s">
        <v>949</v>
      </c>
      <c r="O1505" s="6">
        <v>0.39</v>
      </c>
      <c r="P1505" s="5" t="s">
        <v>3</v>
      </c>
      <c r="Q1505" s="5" t="s">
        <v>48</v>
      </c>
      <c r="R1505" s="5" t="s">
        <v>579</v>
      </c>
      <c r="S1505" s="5" t="s">
        <v>578</v>
      </c>
      <c r="T1505" s="5">
        <v>83701</v>
      </c>
      <c r="U1505" s="8">
        <v>42144</v>
      </c>
      <c r="V1505" s="29" t="str">
        <f>TEXT(Table_1[[#This Row],[Order Date]], "DDD")</f>
        <v>Wed</v>
      </c>
      <c r="W1505" s="8">
        <v>42148</v>
      </c>
      <c r="X1505" s="7">
        <f>Table_1[[#This Row],[Ship Date]]-Table_1[[#This Row],[Order Date]]</f>
        <v>4</v>
      </c>
      <c r="Y1505" s="15">
        <v>0.33</v>
      </c>
      <c r="Z1505" s="5">
        <v>4</v>
      </c>
      <c r="AA1505" s="15">
        <v>40.15</v>
      </c>
      <c r="AB1505" s="5">
        <v>89497</v>
      </c>
      <c r="AC1505" s="5">
        <f>IF(COUNTIF($AB$2:AB1505, AB1505) = 1, 1, 0)</f>
        <v>0</v>
      </c>
      <c r="AD1505" s="15">
        <f>'Formated Data'!$G1505-'Formated Data'!$E1505</f>
        <v>9.98</v>
      </c>
      <c r="AE1505" s="5" t="str" cm="1">
        <f t="array" ref="AE1505">_xlfn.IFS('Formated Data'!$Q1505="Central","Chris",'Formated Data'!$Q1505="East","Erin",'Formated Data'!$Q1505="South","Sam",'Formated Data'!$Q1505="West","William")</f>
        <v>William</v>
      </c>
    </row>
    <row r="1506" spans="1:31" ht="15.75" customHeight="1" x14ac:dyDescent="0.45">
      <c r="A1506" s="5">
        <v>699</v>
      </c>
      <c r="B1506" s="5">
        <f>IF(COUNTIF($A$2:A1506, A1506) = 1, 1, 0)</f>
        <v>0</v>
      </c>
      <c r="C1506" s="5" t="s">
        <v>63</v>
      </c>
      <c r="D1506" s="5" t="s">
        <v>72</v>
      </c>
      <c r="E1506" s="6">
        <v>0.1</v>
      </c>
      <c r="F1506" s="6" t="str">
        <f>IF(Table_1[[#This Row],[Discount]] &gt; 0, "After Discount", " No Discount")</f>
        <v>After Discount</v>
      </c>
      <c r="G1506" s="6">
        <v>4.26</v>
      </c>
      <c r="H1506" s="6">
        <v>1.2</v>
      </c>
      <c r="I1506" s="5" t="s">
        <v>9</v>
      </c>
      <c r="J1506" s="5" t="s">
        <v>8</v>
      </c>
      <c r="K1506" s="5" t="s">
        <v>24</v>
      </c>
      <c r="L1506" s="5" t="s">
        <v>79</v>
      </c>
      <c r="M1506" s="5" t="s">
        <v>37</v>
      </c>
      <c r="N1506" s="5" t="s">
        <v>1012</v>
      </c>
      <c r="O1506" s="6">
        <v>0.44</v>
      </c>
      <c r="P1506" s="5" t="s">
        <v>3</v>
      </c>
      <c r="Q1506" s="5" t="s">
        <v>48</v>
      </c>
      <c r="R1506" s="5" t="s">
        <v>54</v>
      </c>
      <c r="S1506" s="5" t="s">
        <v>62</v>
      </c>
      <c r="T1506" s="5">
        <v>90041</v>
      </c>
      <c r="U1506" s="8">
        <v>42144</v>
      </c>
      <c r="V1506" s="29" t="str">
        <f>TEXT(Table_1[[#This Row],[Order Date]], "DDD")</f>
        <v>Wed</v>
      </c>
      <c r="W1506" s="8">
        <v>42145</v>
      </c>
      <c r="X1506" s="7">
        <f>Table_1[[#This Row],[Ship Date]]-Table_1[[#This Row],[Order Date]]</f>
        <v>1</v>
      </c>
      <c r="Y1506" s="15">
        <v>15.42</v>
      </c>
      <c r="Z1506" s="5">
        <v>88</v>
      </c>
      <c r="AA1506" s="15">
        <v>351.56</v>
      </c>
      <c r="AB1506" s="5">
        <v>3042</v>
      </c>
      <c r="AC1506" s="5">
        <f>IF(COUNTIF($AB$2:AB1506, AB1506) = 1, 1, 0)</f>
        <v>1</v>
      </c>
      <c r="AD1506" s="15">
        <f>'Formated Data'!$G1506-'Formated Data'!$E1506</f>
        <v>4.16</v>
      </c>
      <c r="AE1506" s="5" t="str" cm="1">
        <f t="array" ref="AE1506">_xlfn.IFS('Formated Data'!$Q1506="Central","Chris",'Formated Data'!$Q1506="East","Erin",'Formated Data'!$Q1506="South","Sam",'Formated Data'!$Q1506="West","William")</f>
        <v>William</v>
      </c>
    </row>
    <row r="1507" spans="1:31" ht="15.75" customHeight="1" x14ac:dyDescent="0.45">
      <c r="A1507" s="5">
        <v>700</v>
      </c>
      <c r="B1507" s="5">
        <f>IF(COUNTIF($A$2:A1507, A1507) = 1, 1, 0)</f>
        <v>1</v>
      </c>
      <c r="C1507" s="5" t="s">
        <v>1013</v>
      </c>
      <c r="D1507" s="5" t="s">
        <v>72</v>
      </c>
      <c r="E1507" s="6">
        <v>0.1</v>
      </c>
      <c r="F1507" s="6" t="str">
        <f>IF(Table_1[[#This Row],[Discount]] &gt; 0, "After Discount", " No Discount")</f>
        <v>After Discount</v>
      </c>
      <c r="G1507" s="6">
        <v>4.26</v>
      </c>
      <c r="H1507" s="6">
        <v>1.2</v>
      </c>
      <c r="I1507" s="5" t="s">
        <v>9</v>
      </c>
      <c r="J1507" s="5" t="s">
        <v>8</v>
      </c>
      <c r="K1507" s="5" t="s">
        <v>24</v>
      </c>
      <c r="L1507" s="5" t="s">
        <v>79</v>
      </c>
      <c r="M1507" s="5" t="s">
        <v>37</v>
      </c>
      <c r="N1507" s="5" t="s">
        <v>1012</v>
      </c>
      <c r="O1507" s="6">
        <v>0.44</v>
      </c>
      <c r="P1507" s="5" t="s">
        <v>3</v>
      </c>
      <c r="Q1507" s="5" t="s">
        <v>48</v>
      </c>
      <c r="R1507" s="5" t="s">
        <v>54</v>
      </c>
      <c r="S1507" s="5" t="s">
        <v>1011</v>
      </c>
      <c r="T1507" s="5">
        <v>93454</v>
      </c>
      <c r="U1507" s="8">
        <v>42144</v>
      </c>
      <c r="V1507" s="29" t="str">
        <f>TEXT(Table_1[[#This Row],[Order Date]], "DDD")</f>
        <v>Wed</v>
      </c>
      <c r="W1507" s="8">
        <v>42145</v>
      </c>
      <c r="X1507" s="7">
        <f>Table_1[[#This Row],[Ship Date]]-Table_1[[#This Row],[Order Date]]</f>
        <v>1</v>
      </c>
      <c r="Y1507" s="15">
        <v>33.923999999999999</v>
      </c>
      <c r="Z1507" s="5">
        <v>22</v>
      </c>
      <c r="AA1507" s="15">
        <v>87.89</v>
      </c>
      <c r="AB1507" s="5">
        <v>87980</v>
      </c>
      <c r="AC1507" s="5">
        <f>IF(COUNTIF($AB$2:AB1507, AB1507) = 1, 1, 0)</f>
        <v>1</v>
      </c>
      <c r="AD1507" s="15">
        <f>'Formated Data'!$G1507-'Formated Data'!$E1507</f>
        <v>4.16</v>
      </c>
      <c r="AE1507" s="5" t="str" cm="1">
        <f t="array" ref="AE1507">_xlfn.IFS('Formated Data'!$Q1507="Central","Chris",'Formated Data'!$Q1507="East","Erin",'Formated Data'!$Q1507="South","Sam",'Formated Data'!$Q1507="West","William")</f>
        <v>William</v>
      </c>
    </row>
    <row r="1508" spans="1:31" ht="15.75" customHeight="1" x14ac:dyDescent="0.45">
      <c r="A1508" s="5">
        <v>1106</v>
      </c>
      <c r="B1508" s="5">
        <f>IF(COUNTIF($A$2:A1508, A1508) = 1, 1, 0)</f>
        <v>1</v>
      </c>
      <c r="C1508" s="5" t="s">
        <v>619</v>
      </c>
      <c r="D1508" s="5" t="s">
        <v>72</v>
      </c>
      <c r="E1508" s="6">
        <v>0.04</v>
      </c>
      <c r="F1508" s="6" t="str">
        <f>IF(Table_1[[#This Row],[Discount]] &gt; 0, "After Discount", " No Discount")</f>
        <v>After Discount</v>
      </c>
      <c r="G1508" s="6">
        <v>6.35</v>
      </c>
      <c r="H1508" s="6">
        <v>1.02</v>
      </c>
      <c r="I1508" s="5" t="s">
        <v>9</v>
      </c>
      <c r="J1508" s="5" t="s">
        <v>51</v>
      </c>
      <c r="K1508" s="5" t="s">
        <v>24</v>
      </c>
      <c r="L1508" s="5" t="s">
        <v>38</v>
      </c>
      <c r="M1508" s="5" t="s">
        <v>37</v>
      </c>
      <c r="N1508" s="5" t="s">
        <v>1009</v>
      </c>
      <c r="O1508" s="6">
        <v>0.39</v>
      </c>
      <c r="P1508" s="5" t="s">
        <v>3</v>
      </c>
      <c r="Q1508" s="5" t="s">
        <v>70</v>
      </c>
      <c r="R1508" s="5" t="s">
        <v>69</v>
      </c>
      <c r="S1508" s="5" t="s">
        <v>617</v>
      </c>
      <c r="T1508" s="5">
        <v>75220</v>
      </c>
      <c r="U1508" s="8">
        <v>42144</v>
      </c>
      <c r="V1508" s="29" t="str">
        <f>TEXT(Table_1[[#This Row],[Order Date]], "DDD")</f>
        <v>Wed</v>
      </c>
      <c r="W1508" s="8">
        <v>42147</v>
      </c>
      <c r="X1508" s="7">
        <f>Table_1[[#This Row],[Ship Date]]-Table_1[[#This Row],[Order Date]]</f>
        <v>3</v>
      </c>
      <c r="Y1508" s="15">
        <v>81.91</v>
      </c>
      <c r="Z1508" s="5">
        <v>52</v>
      </c>
      <c r="AA1508" s="15">
        <v>318.47000000000003</v>
      </c>
      <c r="AB1508" s="5">
        <v>20261</v>
      </c>
      <c r="AC1508" s="5">
        <f>IF(COUNTIF($AB$2:AB1508, AB1508) = 1, 1, 0)</f>
        <v>1</v>
      </c>
      <c r="AD1508" s="15">
        <f>'Formated Data'!$G1508-'Formated Data'!$E1508</f>
        <v>6.31</v>
      </c>
      <c r="AE1508" s="5" t="str" cm="1">
        <f t="array" ref="AE1508">_xlfn.IFS('Formated Data'!$Q1508="Central","Chris",'Formated Data'!$Q1508="East","Erin",'Formated Data'!$Q1508="South","Sam",'Formated Data'!$Q1508="West","William")</f>
        <v>Chris</v>
      </c>
    </row>
    <row r="1509" spans="1:31" ht="15.75" customHeight="1" x14ac:dyDescent="0.45">
      <c r="A1509" s="5">
        <v>1108</v>
      </c>
      <c r="B1509" s="5">
        <f>IF(COUNTIF($A$2:A1509, A1509) = 1, 1, 0)</f>
        <v>1</v>
      </c>
      <c r="C1509" s="5" t="s">
        <v>1008</v>
      </c>
      <c r="D1509" s="5" t="s">
        <v>72</v>
      </c>
      <c r="E1509" s="6">
        <v>0.09</v>
      </c>
      <c r="F1509" s="6" t="str">
        <f>IF(Table_1[[#This Row],[Discount]] &gt; 0, "After Discount", " No Discount")</f>
        <v>After Discount</v>
      </c>
      <c r="G1509" s="6">
        <v>31.74</v>
      </c>
      <c r="H1509" s="6">
        <v>12.62</v>
      </c>
      <c r="I1509" s="5" t="s">
        <v>17</v>
      </c>
      <c r="J1509" s="5" t="s">
        <v>51</v>
      </c>
      <c r="K1509" s="5" t="s">
        <v>24</v>
      </c>
      <c r="L1509" s="5" t="s">
        <v>106</v>
      </c>
      <c r="M1509" s="5" t="s">
        <v>5</v>
      </c>
      <c r="N1509" s="5" t="s">
        <v>1010</v>
      </c>
      <c r="O1509" s="6">
        <v>0.37</v>
      </c>
      <c r="P1509" s="5" t="s">
        <v>3</v>
      </c>
      <c r="Q1509" s="5" t="s">
        <v>70</v>
      </c>
      <c r="R1509" s="5" t="s">
        <v>69</v>
      </c>
      <c r="S1509" s="5" t="s">
        <v>1006</v>
      </c>
      <c r="T1509" s="5">
        <v>75146</v>
      </c>
      <c r="U1509" s="8">
        <v>42144</v>
      </c>
      <c r="V1509" s="29" t="str">
        <f>TEXT(Table_1[[#This Row],[Order Date]], "DDD")</f>
        <v>Wed</v>
      </c>
      <c r="W1509" s="8">
        <v>42144</v>
      </c>
      <c r="X1509" s="7">
        <f>Table_1[[#This Row],[Ship Date]]-Table_1[[#This Row],[Order Date]]</f>
        <v>0</v>
      </c>
      <c r="Y1509" s="15">
        <v>67.107500000000002</v>
      </c>
      <c r="Z1509" s="5">
        <v>9</v>
      </c>
      <c r="AA1509" s="15">
        <v>270.55</v>
      </c>
      <c r="AB1509" s="5">
        <v>86409</v>
      </c>
      <c r="AC1509" s="5">
        <f>IF(COUNTIF($AB$2:AB1509, AB1509) = 1, 1, 0)</f>
        <v>1</v>
      </c>
      <c r="AD1509" s="15">
        <f>'Formated Data'!$G1509-'Formated Data'!$E1509</f>
        <v>31.65</v>
      </c>
      <c r="AE1509" s="5" t="str" cm="1">
        <f t="array" ref="AE1509">_xlfn.IFS('Formated Data'!$Q1509="Central","Chris",'Formated Data'!$Q1509="East","Erin",'Formated Data'!$Q1509="South","Sam",'Formated Data'!$Q1509="West","William")</f>
        <v>Chris</v>
      </c>
    </row>
    <row r="1510" spans="1:31" ht="15.75" customHeight="1" x14ac:dyDescent="0.45">
      <c r="A1510" s="5">
        <v>1108</v>
      </c>
      <c r="B1510" s="5">
        <f>IF(COUNTIF($A$2:A1510, A1510) = 1, 1, 0)</f>
        <v>0</v>
      </c>
      <c r="C1510" s="5" t="s">
        <v>1008</v>
      </c>
      <c r="D1510" s="5" t="s">
        <v>72</v>
      </c>
      <c r="E1510" s="6">
        <v>0.04</v>
      </c>
      <c r="F1510" s="6" t="str">
        <f>IF(Table_1[[#This Row],[Discount]] &gt; 0, "After Discount", " No Discount")</f>
        <v>After Discount</v>
      </c>
      <c r="G1510" s="6">
        <v>6.35</v>
      </c>
      <c r="H1510" s="6">
        <v>1.02</v>
      </c>
      <c r="I1510" s="5" t="s">
        <v>9</v>
      </c>
      <c r="J1510" s="5" t="s">
        <v>51</v>
      </c>
      <c r="K1510" s="5" t="s">
        <v>24</v>
      </c>
      <c r="L1510" s="5" t="s">
        <v>38</v>
      </c>
      <c r="M1510" s="5" t="s">
        <v>37</v>
      </c>
      <c r="N1510" s="5" t="s">
        <v>1009</v>
      </c>
      <c r="O1510" s="6">
        <v>0.39</v>
      </c>
      <c r="P1510" s="5" t="s">
        <v>3</v>
      </c>
      <c r="Q1510" s="5" t="s">
        <v>70</v>
      </c>
      <c r="R1510" s="5" t="s">
        <v>69</v>
      </c>
      <c r="S1510" s="5" t="s">
        <v>1006</v>
      </c>
      <c r="T1510" s="5">
        <v>75146</v>
      </c>
      <c r="U1510" s="8">
        <v>42144</v>
      </c>
      <c r="V1510" s="29" t="str">
        <f>TEXT(Table_1[[#This Row],[Order Date]], "DDD")</f>
        <v>Wed</v>
      </c>
      <c r="W1510" s="8">
        <v>42147</v>
      </c>
      <c r="X1510" s="7">
        <f>Table_1[[#This Row],[Ship Date]]-Table_1[[#This Row],[Order Date]]</f>
        <v>3</v>
      </c>
      <c r="Y1510" s="15">
        <v>54.937800000000003</v>
      </c>
      <c r="Z1510" s="5">
        <v>13</v>
      </c>
      <c r="AA1510" s="15">
        <v>79.62</v>
      </c>
      <c r="AB1510" s="5">
        <v>86409</v>
      </c>
      <c r="AC1510" s="5">
        <f>IF(COUNTIF($AB$2:AB1510, AB1510) = 1, 1, 0)</f>
        <v>0</v>
      </c>
      <c r="AD1510" s="15">
        <f>'Formated Data'!$G1510-'Formated Data'!$E1510</f>
        <v>6.31</v>
      </c>
      <c r="AE1510" s="5" t="str" cm="1">
        <f t="array" ref="AE1510">_xlfn.IFS('Formated Data'!$Q1510="Central","Chris",'Formated Data'!$Q1510="East","Erin",'Formated Data'!$Q1510="South","Sam",'Formated Data'!$Q1510="West","William")</f>
        <v>Chris</v>
      </c>
    </row>
    <row r="1511" spans="1:31" ht="15.75" customHeight="1" x14ac:dyDescent="0.45">
      <c r="A1511" s="5">
        <v>1108</v>
      </c>
      <c r="B1511" s="5">
        <f>IF(COUNTIF($A$2:A1511, A1511) = 1, 1, 0)</f>
        <v>0</v>
      </c>
      <c r="C1511" s="5" t="s">
        <v>1008</v>
      </c>
      <c r="D1511" s="5" t="s">
        <v>72</v>
      </c>
      <c r="E1511" s="6">
        <v>0.02</v>
      </c>
      <c r="F1511" s="6" t="str">
        <f>IF(Table_1[[#This Row],[Discount]] &gt; 0, "After Discount", " No Discount")</f>
        <v>After Discount</v>
      </c>
      <c r="G1511" s="6">
        <v>65.989999999999995</v>
      </c>
      <c r="H1511" s="6">
        <v>8.99</v>
      </c>
      <c r="I1511" s="5" t="s">
        <v>17</v>
      </c>
      <c r="J1511" s="5" t="s">
        <v>51</v>
      </c>
      <c r="K1511" s="5" t="s">
        <v>7</v>
      </c>
      <c r="L1511" s="5" t="s">
        <v>6</v>
      </c>
      <c r="M1511" s="5" t="s">
        <v>5</v>
      </c>
      <c r="N1511" s="5" t="s">
        <v>1007</v>
      </c>
      <c r="O1511" s="6">
        <v>0.56000000000000005</v>
      </c>
      <c r="P1511" s="5" t="s">
        <v>3</v>
      </c>
      <c r="Q1511" s="5" t="s">
        <v>70</v>
      </c>
      <c r="R1511" s="5" t="s">
        <v>69</v>
      </c>
      <c r="S1511" s="5" t="s">
        <v>1006</v>
      </c>
      <c r="T1511" s="5">
        <v>75146</v>
      </c>
      <c r="U1511" s="8">
        <v>42144</v>
      </c>
      <c r="V1511" s="29" t="str">
        <f>TEXT(Table_1[[#This Row],[Order Date]], "DDD")</f>
        <v>Wed</v>
      </c>
      <c r="W1511" s="8">
        <v>42145</v>
      </c>
      <c r="X1511" s="7">
        <f>Table_1[[#This Row],[Ship Date]]-Table_1[[#This Row],[Order Date]]</f>
        <v>1</v>
      </c>
      <c r="Y1511" s="15">
        <v>168.23699999999999</v>
      </c>
      <c r="Z1511" s="5">
        <v>8</v>
      </c>
      <c r="AA1511" s="15">
        <v>479.79</v>
      </c>
      <c r="AB1511" s="5">
        <v>86409</v>
      </c>
      <c r="AC1511" s="5">
        <f>IF(COUNTIF($AB$2:AB1511, AB1511) = 1, 1, 0)</f>
        <v>0</v>
      </c>
      <c r="AD1511" s="15">
        <f>'Formated Data'!$G1511-'Formated Data'!$E1511</f>
        <v>65.97</v>
      </c>
      <c r="AE1511" s="5" t="str" cm="1">
        <f t="array" ref="AE1511">_xlfn.IFS('Formated Data'!$Q1511="Central","Chris",'Formated Data'!$Q1511="East","Erin",'Formated Data'!$Q1511="South","Sam",'Formated Data'!$Q1511="West","William")</f>
        <v>Chris</v>
      </c>
    </row>
    <row r="1512" spans="1:31" ht="15.75" customHeight="1" x14ac:dyDescent="0.45">
      <c r="A1512" s="5">
        <v>1974</v>
      </c>
      <c r="B1512" s="5">
        <f>IF(COUNTIF($A$2:A1512, A1512) = 1, 1, 0)</f>
        <v>1</v>
      </c>
      <c r="C1512" s="5" t="s">
        <v>1004</v>
      </c>
      <c r="D1512" s="5" t="s">
        <v>72</v>
      </c>
      <c r="E1512" s="6">
        <v>0.09</v>
      </c>
      <c r="F1512" s="6" t="str">
        <f>IF(Table_1[[#This Row],[Discount]] &gt; 0, "After Discount", " No Discount")</f>
        <v>After Discount</v>
      </c>
      <c r="G1512" s="6">
        <v>20.48</v>
      </c>
      <c r="H1512" s="6">
        <v>6.32</v>
      </c>
      <c r="I1512" s="5" t="s">
        <v>9</v>
      </c>
      <c r="J1512" s="5" t="s">
        <v>8</v>
      </c>
      <c r="K1512" s="5" t="s">
        <v>24</v>
      </c>
      <c r="L1512" s="5" t="s">
        <v>45</v>
      </c>
      <c r="M1512" s="5" t="s">
        <v>5</v>
      </c>
      <c r="N1512" s="5" t="s">
        <v>1005</v>
      </c>
      <c r="O1512" s="6">
        <v>0.57999999999999996</v>
      </c>
      <c r="P1512" s="5" t="s">
        <v>3</v>
      </c>
      <c r="Q1512" s="5" t="s">
        <v>70</v>
      </c>
      <c r="R1512" s="5" t="s">
        <v>160</v>
      </c>
      <c r="S1512" s="5" t="s">
        <v>1003</v>
      </c>
      <c r="T1512" s="5">
        <v>48127</v>
      </c>
      <c r="U1512" s="8">
        <v>42144</v>
      </c>
      <c r="V1512" s="29" t="str">
        <f>TEXT(Table_1[[#This Row],[Order Date]], "DDD")</f>
        <v>Wed</v>
      </c>
      <c r="W1512" s="8">
        <v>42145</v>
      </c>
      <c r="X1512" s="7">
        <f>Table_1[[#This Row],[Ship Date]]-Table_1[[#This Row],[Order Date]]</f>
        <v>1</v>
      </c>
      <c r="Y1512" s="15">
        <v>-16.89</v>
      </c>
      <c r="Z1512" s="5">
        <v>5</v>
      </c>
      <c r="AA1512" s="15">
        <v>99.02</v>
      </c>
      <c r="AB1512" s="5">
        <v>89040</v>
      </c>
      <c r="AC1512" s="5">
        <f>IF(COUNTIF($AB$2:AB1512, AB1512) = 1, 1, 0)</f>
        <v>1</v>
      </c>
      <c r="AD1512" s="15">
        <f>'Formated Data'!$G1512-'Formated Data'!$E1512</f>
        <v>20.39</v>
      </c>
      <c r="AE1512" s="5" t="str" cm="1">
        <f t="array" ref="AE1512">_xlfn.IFS('Formated Data'!$Q1512="Central","Chris",'Formated Data'!$Q1512="East","Erin",'Formated Data'!$Q1512="South","Sam",'Formated Data'!$Q1512="West","William")</f>
        <v>Chris</v>
      </c>
    </row>
    <row r="1513" spans="1:31" ht="15.75" customHeight="1" x14ac:dyDescent="0.45">
      <c r="A1513" s="5">
        <v>1974</v>
      </c>
      <c r="B1513" s="5">
        <f>IF(COUNTIF($A$2:A1513, A1513) = 1, 1, 0)</f>
        <v>0</v>
      </c>
      <c r="C1513" s="5" t="s">
        <v>1004</v>
      </c>
      <c r="D1513" s="5" t="s">
        <v>72</v>
      </c>
      <c r="E1513" s="6">
        <v>0.06</v>
      </c>
      <c r="F1513" s="6" t="str">
        <f>IF(Table_1[[#This Row],[Discount]] &gt; 0, "After Discount", " No Discount")</f>
        <v>After Discount</v>
      </c>
      <c r="G1513" s="6">
        <v>15.67</v>
      </c>
      <c r="H1513" s="6">
        <v>1.39</v>
      </c>
      <c r="I1513" s="5" t="s">
        <v>9</v>
      </c>
      <c r="J1513" s="5" t="s">
        <v>8</v>
      </c>
      <c r="K1513" s="5" t="s">
        <v>24</v>
      </c>
      <c r="L1513" s="5" t="s">
        <v>181</v>
      </c>
      <c r="M1513" s="5" t="s">
        <v>5</v>
      </c>
      <c r="N1513" s="5" t="s">
        <v>840</v>
      </c>
      <c r="O1513" s="6">
        <v>0.38</v>
      </c>
      <c r="P1513" s="5" t="s">
        <v>3</v>
      </c>
      <c r="Q1513" s="5" t="s">
        <v>70</v>
      </c>
      <c r="R1513" s="5" t="s">
        <v>160</v>
      </c>
      <c r="S1513" s="5" t="s">
        <v>1003</v>
      </c>
      <c r="T1513" s="5">
        <v>48127</v>
      </c>
      <c r="U1513" s="8">
        <v>42144</v>
      </c>
      <c r="V1513" s="29" t="str">
        <f>TEXT(Table_1[[#This Row],[Order Date]], "DDD")</f>
        <v>Wed</v>
      </c>
      <c r="W1513" s="8">
        <v>42145</v>
      </c>
      <c r="X1513" s="7">
        <f>Table_1[[#This Row],[Ship Date]]-Table_1[[#This Row],[Order Date]]</f>
        <v>1</v>
      </c>
      <c r="Y1513" s="15">
        <v>25.51</v>
      </c>
      <c r="Z1513" s="5">
        <v>3</v>
      </c>
      <c r="AA1513" s="15">
        <v>46.4</v>
      </c>
      <c r="AB1513" s="5">
        <v>89040</v>
      </c>
      <c r="AC1513" s="5">
        <f>IF(COUNTIF($AB$2:AB1513, AB1513) = 1, 1, 0)</f>
        <v>0</v>
      </c>
      <c r="AD1513" s="15">
        <f>'Formated Data'!$G1513-'Formated Data'!$E1513</f>
        <v>15.61</v>
      </c>
      <c r="AE1513" s="5" t="str" cm="1">
        <f t="array" ref="AE1513">_xlfn.IFS('Formated Data'!$Q1513="Central","Chris",'Formated Data'!$Q1513="East","Erin",'Formated Data'!$Q1513="South","Sam",'Formated Data'!$Q1513="West","William")</f>
        <v>Chris</v>
      </c>
    </row>
    <row r="1514" spans="1:31" ht="15.75" customHeight="1" x14ac:dyDescent="0.45">
      <c r="A1514" s="5">
        <v>2159</v>
      </c>
      <c r="B1514" s="5">
        <f>IF(COUNTIF($A$2:A1514, A1514) = 1, 1, 0)</f>
        <v>1</v>
      </c>
      <c r="C1514" s="5" t="s">
        <v>1002</v>
      </c>
      <c r="D1514" s="5" t="s">
        <v>72</v>
      </c>
      <c r="E1514" s="6">
        <v>0.08</v>
      </c>
      <c r="F1514" s="6" t="str">
        <f>IF(Table_1[[#This Row],[Discount]] &gt; 0, "After Discount", " No Discount")</f>
        <v>After Discount</v>
      </c>
      <c r="G1514" s="6">
        <v>30.98</v>
      </c>
      <c r="H1514" s="6">
        <v>8.74</v>
      </c>
      <c r="I1514" s="5" t="s">
        <v>9</v>
      </c>
      <c r="J1514" s="5" t="s">
        <v>39</v>
      </c>
      <c r="K1514" s="5" t="s">
        <v>24</v>
      </c>
      <c r="L1514" s="5" t="s">
        <v>38</v>
      </c>
      <c r="M1514" s="5" t="s">
        <v>5</v>
      </c>
      <c r="N1514" s="5" t="s">
        <v>641</v>
      </c>
      <c r="O1514" s="6">
        <v>0.4</v>
      </c>
      <c r="P1514" s="5" t="s">
        <v>3</v>
      </c>
      <c r="Q1514" s="5" t="s">
        <v>70</v>
      </c>
      <c r="R1514" s="5" t="s">
        <v>160</v>
      </c>
      <c r="S1514" s="5" t="s">
        <v>1001</v>
      </c>
      <c r="T1514" s="5">
        <v>48185</v>
      </c>
      <c r="U1514" s="8">
        <v>42144</v>
      </c>
      <c r="V1514" s="29" t="str">
        <f>TEXT(Table_1[[#This Row],[Order Date]], "DDD")</f>
        <v>Wed</v>
      </c>
      <c r="W1514" s="8">
        <v>42145</v>
      </c>
      <c r="X1514" s="7">
        <f>Table_1[[#This Row],[Ship Date]]-Table_1[[#This Row],[Order Date]]</f>
        <v>1</v>
      </c>
      <c r="Y1514" s="15">
        <v>371.27199999999999</v>
      </c>
      <c r="Z1514" s="5">
        <v>25</v>
      </c>
      <c r="AA1514" s="15">
        <v>727.2</v>
      </c>
      <c r="AB1514" s="5">
        <v>90387</v>
      </c>
      <c r="AC1514" s="5">
        <f>IF(COUNTIF($AB$2:AB1514, AB1514) = 1, 1, 0)</f>
        <v>1</v>
      </c>
      <c r="AD1514" s="15">
        <f>'Formated Data'!$G1514-'Formated Data'!$E1514</f>
        <v>30.900000000000002</v>
      </c>
      <c r="AE1514" s="5" t="str" cm="1">
        <f t="array" ref="AE1514">_xlfn.IFS('Formated Data'!$Q1514="Central","Chris",'Formated Data'!$Q1514="East","Erin",'Formated Data'!$Q1514="South","Sam",'Formated Data'!$Q1514="West","William")</f>
        <v>Chris</v>
      </c>
    </row>
    <row r="1515" spans="1:31" ht="15.75" customHeight="1" x14ac:dyDescent="0.45">
      <c r="A1515" s="5">
        <v>2162</v>
      </c>
      <c r="B1515" s="5">
        <f>IF(COUNTIF($A$2:A1515, A1515) = 1, 1, 0)</f>
        <v>1</v>
      </c>
      <c r="C1515" s="5" t="s">
        <v>999</v>
      </c>
      <c r="D1515" s="5" t="s">
        <v>72</v>
      </c>
      <c r="E1515" s="6">
        <v>0.09</v>
      </c>
      <c r="F1515" s="6" t="str">
        <f>IF(Table_1[[#This Row],[Discount]] &gt; 0, "After Discount", " No Discount")</f>
        <v>After Discount</v>
      </c>
      <c r="G1515" s="6">
        <v>159.31</v>
      </c>
      <c r="H1515" s="6">
        <v>60</v>
      </c>
      <c r="I1515" s="5" t="s">
        <v>119</v>
      </c>
      <c r="J1515" s="5" t="s">
        <v>39</v>
      </c>
      <c r="K1515" s="5" t="s">
        <v>29</v>
      </c>
      <c r="L1515" s="5" t="s">
        <v>165</v>
      </c>
      <c r="M1515" s="5" t="s">
        <v>152</v>
      </c>
      <c r="N1515" s="5" t="s">
        <v>1000</v>
      </c>
      <c r="O1515" s="6">
        <v>0.55000000000000004</v>
      </c>
      <c r="P1515" s="5" t="s">
        <v>3</v>
      </c>
      <c r="Q1515" s="5" t="s">
        <v>2</v>
      </c>
      <c r="R1515" s="5" t="s">
        <v>247</v>
      </c>
      <c r="S1515" s="5" t="s">
        <v>998</v>
      </c>
      <c r="T1515" s="5">
        <v>16146</v>
      </c>
      <c r="U1515" s="8">
        <v>42144</v>
      </c>
      <c r="V1515" s="29" t="str">
        <f>TEXT(Table_1[[#This Row],[Order Date]], "DDD")</f>
        <v>Wed</v>
      </c>
      <c r="W1515" s="8">
        <v>42146</v>
      </c>
      <c r="X1515" s="7">
        <f>Table_1[[#This Row],[Ship Date]]-Table_1[[#This Row],[Order Date]]</f>
        <v>2</v>
      </c>
      <c r="Y1515" s="15">
        <v>77.000895400000005</v>
      </c>
      <c r="Z1515" s="5">
        <v>41</v>
      </c>
      <c r="AA1515" s="15">
        <v>6173.42</v>
      </c>
      <c r="AB1515" s="5">
        <v>90387</v>
      </c>
      <c r="AC1515" s="5">
        <f>IF(COUNTIF($AB$2:AB1515, AB1515) = 1, 1, 0)</f>
        <v>0</v>
      </c>
      <c r="AD1515" s="15">
        <f>'Formated Data'!$G1515-'Formated Data'!$E1515</f>
        <v>159.22</v>
      </c>
      <c r="AE1515" s="5" t="str" cm="1">
        <f t="array" ref="AE1515">_xlfn.IFS('Formated Data'!$Q1515="Central","Chris",'Formated Data'!$Q1515="East","Erin",'Formated Data'!$Q1515="South","Sam",'Formated Data'!$Q1515="West","William")</f>
        <v>Erin</v>
      </c>
    </row>
    <row r="1516" spans="1:31" ht="15.75" customHeight="1" x14ac:dyDescent="0.45">
      <c r="A1516" s="5">
        <v>2162</v>
      </c>
      <c r="B1516" s="5">
        <f>IF(COUNTIF($A$2:A1516, A1516) = 1, 1, 0)</f>
        <v>0</v>
      </c>
      <c r="C1516" s="5" t="s">
        <v>999</v>
      </c>
      <c r="D1516" s="5" t="s">
        <v>72</v>
      </c>
      <c r="E1516" s="6">
        <v>0.06</v>
      </c>
      <c r="F1516" s="6" t="str">
        <f>IF(Table_1[[#This Row],[Discount]] &gt; 0, "After Discount", " No Discount")</f>
        <v>After Discount</v>
      </c>
      <c r="G1516" s="6">
        <v>55.99</v>
      </c>
      <c r="H1516" s="6">
        <v>5</v>
      </c>
      <c r="I1516" s="5" t="s">
        <v>9</v>
      </c>
      <c r="J1516" s="5" t="s">
        <v>39</v>
      </c>
      <c r="K1516" s="5" t="s">
        <v>7</v>
      </c>
      <c r="L1516" s="5" t="s">
        <v>6</v>
      </c>
      <c r="M1516" s="5" t="s">
        <v>50</v>
      </c>
      <c r="N1516" s="5" t="s">
        <v>823</v>
      </c>
      <c r="O1516" s="6">
        <v>0.83</v>
      </c>
      <c r="P1516" s="5" t="s">
        <v>3</v>
      </c>
      <c r="Q1516" s="5" t="s">
        <v>2</v>
      </c>
      <c r="R1516" s="5" t="s">
        <v>247</v>
      </c>
      <c r="S1516" s="5" t="s">
        <v>998</v>
      </c>
      <c r="T1516" s="5">
        <v>16146</v>
      </c>
      <c r="U1516" s="8">
        <v>42144</v>
      </c>
      <c r="V1516" s="29" t="str">
        <f>TEXT(Table_1[[#This Row],[Order Date]], "DDD")</f>
        <v>Wed</v>
      </c>
      <c r="W1516" s="8">
        <v>42146</v>
      </c>
      <c r="X1516" s="7">
        <f>Table_1[[#This Row],[Ship Date]]-Table_1[[#This Row],[Order Date]]</f>
        <v>2</v>
      </c>
      <c r="Y1516" s="15">
        <v>27.968599999999999</v>
      </c>
      <c r="Z1516" s="5">
        <v>33</v>
      </c>
      <c r="AA1516" s="15">
        <v>1553.7</v>
      </c>
      <c r="AB1516" s="5">
        <v>90387</v>
      </c>
      <c r="AC1516" s="5">
        <f>IF(COUNTIF($AB$2:AB1516, AB1516) = 1, 1, 0)</f>
        <v>0</v>
      </c>
      <c r="AD1516" s="15">
        <f>'Formated Data'!$G1516-'Formated Data'!$E1516</f>
        <v>55.93</v>
      </c>
      <c r="AE1516" s="5" t="str" cm="1">
        <f t="array" ref="AE1516">_xlfn.IFS('Formated Data'!$Q1516="Central","Chris",'Formated Data'!$Q1516="East","Erin",'Formated Data'!$Q1516="South","Sam",'Formated Data'!$Q1516="West","William")</f>
        <v>Erin</v>
      </c>
    </row>
    <row r="1517" spans="1:31" ht="15.75" customHeight="1" x14ac:dyDescent="0.45">
      <c r="A1517" s="5">
        <v>871</v>
      </c>
      <c r="B1517" s="5">
        <f>IF(COUNTIF($A$2:A1517, A1517) = 1, 1, 0)</f>
        <v>0</v>
      </c>
      <c r="C1517" s="5" t="s">
        <v>997</v>
      </c>
      <c r="D1517" s="5" t="s">
        <v>10</v>
      </c>
      <c r="E1517" s="6">
        <v>0.01</v>
      </c>
      <c r="F1517" s="6" t="str">
        <f>IF(Table_1[[#This Row],[Discount]] &gt; 0, "After Discount", " No Discount")</f>
        <v>After Discount</v>
      </c>
      <c r="G1517" s="6">
        <v>5.94</v>
      </c>
      <c r="H1517" s="6">
        <v>9.92</v>
      </c>
      <c r="I1517" s="5" t="s">
        <v>9</v>
      </c>
      <c r="J1517" s="5" t="s">
        <v>16</v>
      </c>
      <c r="K1517" s="5" t="s">
        <v>24</v>
      </c>
      <c r="L1517" s="5" t="s">
        <v>106</v>
      </c>
      <c r="M1517" s="5" t="s">
        <v>5</v>
      </c>
      <c r="N1517" s="5" t="s">
        <v>831</v>
      </c>
      <c r="O1517" s="6">
        <v>0.38</v>
      </c>
      <c r="P1517" s="5" t="s">
        <v>3</v>
      </c>
      <c r="Q1517" s="5" t="s">
        <v>48</v>
      </c>
      <c r="R1517" s="5" t="s">
        <v>996</v>
      </c>
      <c r="S1517" s="5" t="s">
        <v>995</v>
      </c>
      <c r="T1517" s="5">
        <v>89502</v>
      </c>
      <c r="U1517" s="8">
        <v>42144</v>
      </c>
      <c r="V1517" s="29" t="str">
        <f>TEXT(Table_1[[#This Row],[Order Date]], "DDD")</f>
        <v>Wed</v>
      </c>
      <c r="W1517" s="8">
        <v>42147</v>
      </c>
      <c r="X1517" s="7">
        <f>Table_1[[#This Row],[Ship Date]]-Table_1[[#This Row],[Order Date]]</f>
        <v>3</v>
      </c>
      <c r="Y1517" s="15">
        <v>-239.315</v>
      </c>
      <c r="Z1517" s="5">
        <v>12</v>
      </c>
      <c r="AA1517" s="15">
        <v>74.77</v>
      </c>
      <c r="AB1517" s="5">
        <v>90578</v>
      </c>
      <c r="AC1517" s="5">
        <f>IF(COUNTIF($AB$2:AB1517, AB1517) = 1, 1, 0)</f>
        <v>1</v>
      </c>
      <c r="AD1517" s="15">
        <f>'Formated Data'!$G1517-'Formated Data'!$E1517</f>
        <v>5.9300000000000006</v>
      </c>
      <c r="AE1517" s="5" t="str" cm="1">
        <f t="array" ref="AE1517">_xlfn.IFS('Formated Data'!$Q1517="Central","Chris",'Formated Data'!$Q1517="East","Erin",'Formated Data'!$Q1517="South","Sam",'Formated Data'!$Q1517="West","William")</f>
        <v>William</v>
      </c>
    </row>
    <row r="1518" spans="1:31" ht="15.75" customHeight="1" x14ac:dyDescent="0.45">
      <c r="A1518" s="5">
        <v>871</v>
      </c>
      <c r="B1518" s="5">
        <f>IF(COUNTIF($A$2:A1518, A1518) = 1, 1, 0)</f>
        <v>0</v>
      </c>
      <c r="C1518" s="5" t="s">
        <v>997</v>
      </c>
      <c r="D1518" s="5" t="s">
        <v>10</v>
      </c>
      <c r="E1518" s="6">
        <v>0</v>
      </c>
      <c r="F1518" s="6" t="str">
        <f>IF(Table_1[[#This Row],[Discount]] &gt; 0, "After Discount", " No Discount")</f>
        <v xml:space="preserve"> No Discount</v>
      </c>
      <c r="G1518" s="6">
        <v>6.48</v>
      </c>
      <c r="H1518" s="6">
        <v>5.1100000000000003</v>
      </c>
      <c r="I1518" s="5" t="s">
        <v>9</v>
      </c>
      <c r="J1518" s="5" t="s">
        <v>16</v>
      </c>
      <c r="K1518" s="5" t="s">
        <v>24</v>
      </c>
      <c r="L1518" s="5" t="s">
        <v>38</v>
      </c>
      <c r="M1518" s="5" t="s">
        <v>5</v>
      </c>
      <c r="N1518" s="5" t="s">
        <v>892</v>
      </c>
      <c r="O1518" s="6">
        <v>0.37</v>
      </c>
      <c r="P1518" s="5" t="s">
        <v>3</v>
      </c>
      <c r="Q1518" s="5" t="s">
        <v>48</v>
      </c>
      <c r="R1518" s="5" t="s">
        <v>996</v>
      </c>
      <c r="S1518" s="5" t="s">
        <v>995</v>
      </c>
      <c r="T1518" s="5">
        <v>89502</v>
      </c>
      <c r="U1518" s="8">
        <v>42144</v>
      </c>
      <c r="V1518" s="29" t="str">
        <f>TEXT(Table_1[[#This Row],[Order Date]], "DDD")</f>
        <v>Wed</v>
      </c>
      <c r="W1518" s="8">
        <v>42146</v>
      </c>
      <c r="X1518" s="7">
        <f>Table_1[[#This Row],[Ship Date]]-Table_1[[#This Row],[Order Date]]</f>
        <v>2</v>
      </c>
      <c r="Y1518" s="15">
        <v>-33.31</v>
      </c>
      <c r="Z1518" s="5">
        <v>18</v>
      </c>
      <c r="AA1518" s="15">
        <v>127.81</v>
      </c>
      <c r="AB1518" s="5">
        <v>90578</v>
      </c>
      <c r="AC1518" s="5">
        <f>IF(COUNTIF($AB$2:AB1518, AB1518) = 1, 1, 0)</f>
        <v>0</v>
      </c>
      <c r="AD1518" s="15">
        <f>'Formated Data'!$G1518-'Formated Data'!$E1518</f>
        <v>6.48</v>
      </c>
      <c r="AE1518" s="5" t="str" cm="1">
        <f t="array" ref="AE1518">_xlfn.IFS('Formated Data'!$Q1518="Central","Chris",'Formated Data'!$Q1518="East","Erin",'Formated Data'!$Q1518="South","Sam",'Formated Data'!$Q1518="West","William")</f>
        <v>William</v>
      </c>
    </row>
    <row r="1519" spans="1:31" ht="15.75" customHeight="1" x14ac:dyDescent="0.45">
      <c r="A1519" s="5">
        <v>922</v>
      </c>
      <c r="B1519" s="5">
        <f>IF(COUNTIF($A$2:A1519, A1519) = 1, 1, 0)</f>
        <v>1</v>
      </c>
      <c r="C1519" s="5" t="s">
        <v>994</v>
      </c>
      <c r="D1519" s="5" t="s">
        <v>10</v>
      </c>
      <c r="E1519" s="6">
        <v>0.01</v>
      </c>
      <c r="F1519" s="6" t="str">
        <f>IF(Table_1[[#This Row],[Discount]] &gt; 0, "After Discount", " No Discount")</f>
        <v>After Discount</v>
      </c>
      <c r="G1519" s="6">
        <v>65.989999999999995</v>
      </c>
      <c r="H1519" s="6">
        <v>8.99</v>
      </c>
      <c r="I1519" s="5" t="s">
        <v>17</v>
      </c>
      <c r="J1519" s="5" t="s">
        <v>51</v>
      </c>
      <c r="K1519" s="5" t="s">
        <v>7</v>
      </c>
      <c r="L1519" s="5" t="s">
        <v>6</v>
      </c>
      <c r="M1519" s="5" t="s">
        <v>5</v>
      </c>
      <c r="N1519" s="5" t="s">
        <v>534</v>
      </c>
      <c r="O1519" s="6">
        <v>0.56000000000000005</v>
      </c>
      <c r="P1519" s="5" t="s">
        <v>3</v>
      </c>
      <c r="Q1519" s="5" t="s">
        <v>48</v>
      </c>
      <c r="R1519" s="5" t="s">
        <v>54</v>
      </c>
      <c r="S1519" s="5" t="s">
        <v>993</v>
      </c>
      <c r="T1519" s="5">
        <v>91730</v>
      </c>
      <c r="U1519" s="8">
        <v>42144</v>
      </c>
      <c r="V1519" s="29" t="str">
        <f>TEXT(Table_1[[#This Row],[Order Date]], "DDD")</f>
        <v>Wed</v>
      </c>
      <c r="W1519" s="8">
        <v>42145</v>
      </c>
      <c r="X1519" s="7">
        <f>Table_1[[#This Row],[Ship Date]]-Table_1[[#This Row],[Order Date]]</f>
        <v>1</v>
      </c>
      <c r="Y1519" s="15">
        <v>396.97199999999998</v>
      </c>
      <c r="Z1519" s="5">
        <v>14</v>
      </c>
      <c r="AA1519" s="15">
        <v>782</v>
      </c>
      <c r="AB1519" s="5">
        <v>87135</v>
      </c>
      <c r="AC1519" s="5">
        <f>IF(COUNTIF($AB$2:AB1519, AB1519) = 1, 1, 0)</f>
        <v>1</v>
      </c>
      <c r="AD1519" s="15">
        <f>'Formated Data'!$G1519-'Formated Data'!$E1519</f>
        <v>65.97999999999999</v>
      </c>
      <c r="AE1519" s="5" t="str" cm="1">
        <f t="array" ref="AE1519">_xlfn.IFS('Formated Data'!$Q1519="Central","Chris",'Formated Data'!$Q1519="East","Erin",'Formated Data'!$Q1519="South","Sam",'Formated Data'!$Q1519="West","William")</f>
        <v>William</v>
      </c>
    </row>
    <row r="1520" spans="1:31" ht="15.75" customHeight="1" x14ac:dyDescent="0.45">
      <c r="A1520" s="5">
        <v>1708</v>
      </c>
      <c r="B1520" s="5">
        <f>IF(COUNTIF($A$2:A1520, A1520) = 1, 1, 0)</f>
        <v>0</v>
      </c>
      <c r="C1520" s="5" t="s">
        <v>992</v>
      </c>
      <c r="D1520" s="5" t="s">
        <v>10</v>
      </c>
      <c r="E1520" s="6">
        <v>0.03</v>
      </c>
      <c r="F1520" s="6" t="str">
        <f>IF(Table_1[[#This Row],[Discount]] &gt; 0, "After Discount", " No Discount")</f>
        <v>After Discount</v>
      </c>
      <c r="G1520" s="6">
        <v>205.99</v>
      </c>
      <c r="H1520" s="6">
        <v>3</v>
      </c>
      <c r="I1520" s="5" t="s">
        <v>9</v>
      </c>
      <c r="J1520" s="5" t="s">
        <v>51</v>
      </c>
      <c r="K1520" s="5" t="s">
        <v>7</v>
      </c>
      <c r="L1520" s="5" t="s">
        <v>6</v>
      </c>
      <c r="M1520" s="5" t="s">
        <v>5</v>
      </c>
      <c r="N1520" s="5" t="s">
        <v>991</v>
      </c>
      <c r="O1520" s="6">
        <v>0.57999999999999996</v>
      </c>
      <c r="P1520" s="5" t="s">
        <v>3</v>
      </c>
      <c r="Q1520" s="5" t="s">
        <v>2</v>
      </c>
      <c r="R1520" s="5" t="s">
        <v>13</v>
      </c>
      <c r="S1520" s="5" t="s">
        <v>990</v>
      </c>
      <c r="T1520" s="5">
        <v>44118</v>
      </c>
      <c r="U1520" s="8">
        <v>42144</v>
      </c>
      <c r="V1520" s="29" t="str">
        <f>TEXT(Table_1[[#This Row],[Order Date]], "DDD")</f>
        <v>Wed</v>
      </c>
      <c r="W1520" s="8">
        <v>42145</v>
      </c>
      <c r="X1520" s="7">
        <f>Table_1[[#This Row],[Ship Date]]-Table_1[[#This Row],[Order Date]]</f>
        <v>1</v>
      </c>
      <c r="Y1520" s="15">
        <v>3670.3515000000002</v>
      </c>
      <c r="Z1520" s="5">
        <v>29</v>
      </c>
      <c r="AA1520" s="15">
        <v>5319.35</v>
      </c>
      <c r="AB1520" s="5">
        <v>88784</v>
      </c>
      <c r="AC1520" s="5">
        <f>IF(COUNTIF($AB$2:AB1520, AB1520) = 1, 1, 0)</f>
        <v>1</v>
      </c>
      <c r="AD1520" s="15">
        <f>'Formated Data'!$G1520-'Formated Data'!$E1520</f>
        <v>205.96</v>
      </c>
      <c r="AE1520" s="5" t="str" cm="1">
        <f t="array" ref="AE1520">_xlfn.IFS('Formated Data'!$Q1520="Central","Chris",'Formated Data'!$Q1520="East","Erin",'Formated Data'!$Q1520="South","Sam",'Formated Data'!$Q1520="West","William")</f>
        <v>Erin</v>
      </c>
    </row>
    <row r="1521" spans="1:31" ht="15.75" customHeight="1" x14ac:dyDescent="0.45">
      <c r="A1521" s="5">
        <v>276</v>
      </c>
      <c r="B1521" s="5">
        <f>IF(COUNTIF($A$2:A1521, A1521) = 1, 1, 0)</f>
        <v>1</v>
      </c>
      <c r="C1521" s="5" t="s">
        <v>989</v>
      </c>
      <c r="D1521" s="5" t="s">
        <v>123</v>
      </c>
      <c r="E1521" s="6">
        <v>0.04</v>
      </c>
      <c r="F1521" s="6" t="str">
        <f>IF(Table_1[[#This Row],[Discount]] &gt; 0, "After Discount", " No Discount")</f>
        <v>After Discount</v>
      </c>
      <c r="G1521" s="6">
        <v>1.98</v>
      </c>
      <c r="H1521" s="6">
        <v>0.7</v>
      </c>
      <c r="I1521" s="5" t="s">
        <v>17</v>
      </c>
      <c r="J1521" s="5" t="s">
        <v>39</v>
      </c>
      <c r="K1521" s="5" t="s">
        <v>24</v>
      </c>
      <c r="L1521" s="5" t="s">
        <v>61</v>
      </c>
      <c r="M1521" s="5" t="s">
        <v>37</v>
      </c>
      <c r="N1521" s="5" t="s">
        <v>988</v>
      </c>
      <c r="O1521" s="6">
        <v>0.83</v>
      </c>
      <c r="P1521" s="5" t="s">
        <v>3</v>
      </c>
      <c r="Q1521" s="5" t="s">
        <v>2</v>
      </c>
      <c r="R1521" s="5" t="s">
        <v>109</v>
      </c>
      <c r="S1521" s="5" t="s">
        <v>987</v>
      </c>
      <c r="T1521" s="5">
        <v>6111</v>
      </c>
      <c r="U1521" s="8">
        <v>42145</v>
      </c>
      <c r="V1521" s="29" t="str">
        <f>TEXT(Table_1[[#This Row],[Order Date]], "DDD")</f>
        <v>Thu</v>
      </c>
      <c r="W1521" s="8">
        <v>42146</v>
      </c>
      <c r="X1521" s="7">
        <f>Table_1[[#This Row],[Ship Date]]-Table_1[[#This Row],[Order Date]]</f>
        <v>1</v>
      </c>
      <c r="Y1521" s="15">
        <v>-1</v>
      </c>
      <c r="Z1521" s="5">
        <v>3</v>
      </c>
      <c r="AA1521" s="15">
        <v>8.3000000000000007</v>
      </c>
      <c r="AB1521" s="5">
        <v>89291</v>
      </c>
      <c r="AC1521" s="5">
        <f>IF(COUNTIF($AB$2:AB1521, AB1521) = 1, 1, 0)</f>
        <v>1</v>
      </c>
      <c r="AD1521" s="15">
        <f>'Formated Data'!$G1521-'Formated Data'!$E1521</f>
        <v>1.94</v>
      </c>
      <c r="AE1521" s="5" t="str" cm="1">
        <f t="array" ref="AE1521">_xlfn.IFS('Formated Data'!$Q1521="Central","Chris",'Formated Data'!$Q1521="East","Erin",'Formated Data'!$Q1521="South","Sam",'Formated Data'!$Q1521="West","William")</f>
        <v>Erin</v>
      </c>
    </row>
    <row r="1522" spans="1:31" ht="15.75" customHeight="1" x14ac:dyDescent="0.45">
      <c r="A1522" s="5">
        <v>282</v>
      </c>
      <c r="B1522" s="5">
        <f>IF(COUNTIF($A$2:A1522, A1522) = 1, 1, 0)</f>
        <v>1</v>
      </c>
      <c r="C1522" s="5" t="s">
        <v>986</v>
      </c>
      <c r="D1522" s="5" t="s">
        <v>123</v>
      </c>
      <c r="E1522" s="6">
        <v>0.03</v>
      </c>
      <c r="F1522" s="6" t="str">
        <f>IF(Table_1[[#This Row],[Discount]] &gt; 0, "After Discount", " No Discount")</f>
        <v>After Discount</v>
      </c>
      <c r="G1522" s="6">
        <v>55.99</v>
      </c>
      <c r="H1522" s="6">
        <v>5</v>
      </c>
      <c r="I1522" s="5" t="s">
        <v>9</v>
      </c>
      <c r="J1522" s="5" t="s">
        <v>39</v>
      </c>
      <c r="K1522" s="5" t="s">
        <v>7</v>
      </c>
      <c r="L1522" s="5" t="s">
        <v>6</v>
      </c>
      <c r="M1522" s="5" t="s">
        <v>50</v>
      </c>
      <c r="N1522" s="5" t="s">
        <v>823</v>
      </c>
      <c r="O1522" s="6">
        <v>0.83</v>
      </c>
      <c r="P1522" s="5" t="s">
        <v>3</v>
      </c>
      <c r="Q1522" s="5" t="s">
        <v>2</v>
      </c>
      <c r="R1522" s="5" t="s">
        <v>236</v>
      </c>
      <c r="S1522" s="5" t="s">
        <v>985</v>
      </c>
      <c r="T1522" s="5">
        <v>7109</v>
      </c>
      <c r="U1522" s="8">
        <v>42145</v>
      </c>
      <c r="V1522" s="29" t="str">
        <f>TEXT(Table_1[[#This Row],[Order Date]], "DDD")</f>
        <v>Thu</v>
      </c>
      <c r="W1522" s="8">
        <v>42146</v>
      </c>
      <c r="X1522" s="7">
        <f>Table_1[[#This Row],[Ship Date]]-Table_1[[#This Row],[Order Date]]</f>
        <v>1</v>
      </c>
      <c r="Y1522" s="15">
        <v>-221.25399999999999</v>
      </c>
      <c r="Z1522" s="5">
        <v>9</v>
      </c>
      <c r="AA1522" s="15">
        <v>416.95</v>
      </c>
      <c r="AB1522" s="5">
        <v>89291</v>
      </c>
      <c r="AC1522" s="5">
        <f>IF(COUNTIF($AB$2:AB1522, AB1522) = 1, 1, 0)</f>
        <v>0</v>
      </c>
      <c r="AD1522" s="15">
        <f>'Formated Data'!$G1522-'Formated Data'!$E1522</f>
        <v>55.96</v>
      </c>
      <c r="AE1522" s="5" t="str" cm="1">
        <f t="array" ref="AE1522">_xlfn.IFS('Formated Data'!$Q1522="Central","Chris",'Formated Data'!$Q1522="East","Erin",'Formated Data'!$Q1522="South","Sam",'Formated Data'!$Q1522="West","William")</f>
        <v>Erin</v>
      </c>
    </row>
    <row r="1523" spans="1:31" ht="15.75" customHeight="1" x14ac:dyDescent="0.45">
      <c r="A1523" s="5">
        <v>825</v>
      </c>
      <c r="B1523" s="5">
        <f>IF(COUNTIF($A$2:A1523, A1523) = 1, 1, 0)</f>
        <v>1</v>
      </c>
      <c r="C1523" s="5" t="s">
        <v>984</v>
      </c>
      <c r="D1523" s="5" t="s">
        <v>123</v>
      </c>
      <c r="E1523" s="6">
        <v>0</v>
      </c>
      <c r="F1523" s="6" t="str">
        <f>IF(Table_1[[#This Row],[Discount]] &gt; 0, "After Discount", " No Discount")</f>
        <v xml:space="preserve"> No Discount</v>
      </c>
      <c r="G1523" s="6">
        <v>11.97</v>
      </c>
      <c r="H1523" s="6">
        <v>4.9800000000000004</v>
      </c>
      <c r="I1523" s="5" t="s">
        <v>9</v>
      </c>
      <c r="J1523" s="5" t="s">
        <v>16</v>
      </c>
      <c r="K1523" s="5" t="s">
        <v>24</v>
      </c>
      <c r="L1523" s="5" t="s">
        <v>45</v>
      </c>
      <c r="M1523" s="5" t="s">
        <v>5</v>
      </c>
      <c r="N1523" s="5" t="s">
        <v>983</v>
      </c>
      <c r="O1523" s="6">
        <v>0.57999999999999996</v>
      </c>
      <c r="P1523" s="5" t="s">
        <v>3</v>
      </c>
      <c r="Q1523" s="5" t="s">
        <v>70</v>
      </c>
      <c r="R1523" s="5" t="s">
        <v>69</v>
      </c>
      <c r="S1523" s="5" t="s">
        <v>982</v>
      </c>
      <c r="T1523" s="5">
        <v>79605</v>
      </c>
      <c r="U1523" s="8">
        <v>42145</v>
      </c>
      <c r="V1523" s="29" t="str">
        <f>TEXT(Table_1[[#This Row],[Order Date]], "DDD")</f>
        <v>Thu</v>
      </c>
      <c r="W1523" s="8">
        <v>42148</v>
      </c>
      <c r="X1523" s="7">
        <f>Table_1[[#This Row],[Ship Date]]-Table_1[[#This Row],[Order Date]]</f>
        <v>3</v>
      </c>
      <c r="Y1523" s="15">
        <v>3.3839999999999999</v>
      </c>
      <c r="Z1523" s="5">
        <v>4</v>
      </c>
      <c r="AA1523" s="15">
        <v>53.3</v>
      </c>
      <c r="AB1523" s="5">
        <v>89258</v>
      </c>
      <c r="AC1523" s="5">
        <f>IF(COUNTIF($AB$2:AB1523, AB1523) = 1, 1, 0)</f>
        <v>1</v>
      </c>
      <c r="AD1523" s="15">
        <f>'Formated Data'!$G1523-'Formated Data'!$E1523</f>
        <v>11.97</v>
      </c>
      <c r="AE1523" s="5" t="str" cm="1">
        <f t="array" ref="AE1523">_xlfn.IFS('Formated Data'!$Q1523="Central","Chris",'Formated Data'!$Q1523="East","Erin",'Formated Data'!$Q1523="South","Sam",'Formated Data'!$Q1523="West","William")</f>
        <v>Chris</v>
      </c>
    </row>
    <row r="1524" spans="1:31" ht="15.75" customHeight="1" x14ac:dyDescent="0.45">
      <c r="A1524" s="5">
        <v>406</v>
      </c>
      <c r="B1524" s="5">
        <f>IF(COUNTIF($A$2:A1524, A1524) = 1, 1, 0)</f>
        <v>1</v>
      </c>
      <c r="C1524" s="5" t="s">
        <v>981</v>
      </c>
      <c r="D1524" s="5" t="s">
        <v>56</v>
      </c>
      <c r="E1524" s="6">
        <v>0.03</v>
      </c>
      <c r="F1524" s="6" t="str">
        <f>IF(Table_1[[#This Row],[Discount]] &gt; 0, "After Discount", " No Discount")</f>
        <v>After Discount</v>
      </c>
      <c r="G1524" s="6">
        <v>4.9800000000000004</v>
      </c>
      <c r="H1524" s="6">
        <v>0.8</v>
      </c>
      <c r="I1524" s="5" t="s">
        <v>9</v>
      </c>
      <c r="J1524" s="5" t="s">
        <v>51</v>
      </c>
      <c r="K1524" s="5" t="s">
        <v>24</v>
      </c>
      <c r="L1524" s="5" t="s">
        <v>38</v>
      </c>
      <c r="M1524" s="5" t="s">
        <v>37</v>
      </c>
      <c r="N1524" s="5" t="s">
        <v>980</v>
      </c>
      <c r="O1524" s="6">
        <v>0.36</v>
      </c>
      <c r="P1524" s="5" t="s">
        <v>3</v>
      </c>
      <c r="Q1524" s="5" t="s">
        <v>2</v>
      </c>
      <c r="R1524" s="5" t="s">
        <v>236</v>
      </c>
      <c r="S1524" s="5" t="s">
        <v>979</v>
      </c>
      <c r="T1524" s="5">
        <v>8360</v>
      </c>
      <c r="U1524" s="8">
        <v>42145</v>
      </c>
      <c r="V1524" s="29" t="str">
        <f>TEXT(Table_1[[#This Row],[Order Date]], "DDD")</f>
        <v>Thu</v>
      </c>
      <c r="W1524" s="8">
        <v>42146</v>
      </c>
      <c r="X1524" s="7">
        <f>Table_1[[#This Row],[Ship Date]]-Table_1[[#This Row],[Order Date]]</f>
        <v>1</v>
      </c>
      <c r="Y1524" s="15">
        <v>50.2044</v>
      </c>
      <c r="Z1524" s="5">
        <v>15</v>
      </c>
      <c r="AA1524" s="15">
        <v>72.760000000000005</v>
      </c>
      <c r="AB1524" s="5">
        <v>87804</v>
      </c>
      <c r="AC1524" s="5">
        <f>IF(COUNTIF($AB$2:AB1524, AB1524) = 1, 1, 0)</f>
        <v>1</v>
      </c>
      <c r="AD1524" s="15">
        <f>'Formated Data'!$G1524-'Formated Data'!$E1524</f>
        <v>4.95</v>
      </c>
      <c r="AE1524" s="5" t="str" cm="1">
        <f t="array" ref="AE1524">_xlfn.IFS('Formated Data'!$Q1524="Central","Chris",'Formated Data'!$Q1524="East","Erin",'Formated Data'!$Q1524="South","Sam",'Formated Data'!$Q1524="West","William")</f>
        <v>Erin</v>
      </c>
    </row>
    <row r="1525" spans="1:31" ht="15.75" customHeight="1" x14ac:dyDescent="0.45">
      <c r="A1525" s="5">
        <v>1106</v>
      </c>
      <c r="B1525" s="5">
        <f>IF(COUNTIF($A$2:A1525, A1525) = 1, 1, 0)</f>
        <v>0</v>
      </c>
      <c r="C1525" s="5" t="s">
        <v>619</v>
      </c>
      <c r="D1525" s="5" t="s">
        <v>56</v>
      </c>
      <c r="E1525" s="6">
        <v>0.01</v>
      </c>
      <c r="F1525" s="6" t="str">
        <f>IF(Table_1[[#This Row],[Discount]] &gt; 0, "After Discount", " No Discount")</f>
        <v>After Discount</v>
      </c>
      <c r="G1525" s="6">
        <v>9.31</v>
      </c>
      <c r="H1525" s="6">
        <v>3.98</v>
      </c>
      <c r="I1525" s="5" t="s">
        <v>9</v>
      </c>
      <c r="J1525" s="5" t="s">
        <v>51</v>
      </c>
      <c r="K1525" s="5" t="s">
        <v>24</v>
      </c>
      <c r="L1525" s="5" t="s">
        <v>59</v>
      </c>
      <c r="M1525" s="5" t="s">
        <v>50</v>
      </c>
      <c r="N1525" s="5" t="s">
        <v>977</v>
      </c>
      <c r="O1525" s="6">
        <v>0.56000000000000005</v>
      </c>
      <c r="P1525" s="5" t="s">
        <v>3</v>
      </c>
      <c r="Q1525" s="5" t="s">
        <v>70</v>
      </c>
      <c r="R1525" s="5" t="s">
        <v>69</v>
      </c>
      <c r="S1525" s="5" t="s">
        <v>617</v>
      </c>
      <c r="T1525" s="5">
        <v>75220</v>
      </c>
      <c r="U1525" s="8">
        <v>42145</v>
      </c>
      <c r="V1525" s="29" t="str">
        <f>TEXT(Table_1[[#This Row],[Order Date]], "DDD")</f>
        <v>Thu</v>
      </c>
      <c r="W1525" s="8">
        <v>42146</v>
      </c>
      <c r="X1525" s="7">
        <f>Table_1[[#This Row],[Ship Date]]-Table_1[[#This Row],[Order Date]]</f>
        <v>1</v>
      </c>
      <c r="Y1525" s="15">
        <v>-10.9</v>
      </c>
      <c r="Z1525" s="5">
        <v>61</v>
      </c>
      <c r="AA1525" s="15">
        <v>586.96</v>
      </c>
      <c r="AB1525" s="5">
        <v>646</v>
      </c>
      <c r="AC1525" s="5">
        <f>IF(COUNTIF($AB$2:AB1525, AB1525) = 1, 1, 0)</f>
        <v>1</v>
      </c>
      <c r="AD1525" s="15">
        <f>'Formated Data'!$G1525-'Formated Data'!$E1525</f>
        <v>9.3000000000000007</v>
      </c>
      <c r="AE1525" s="5" t="str" cm="1">
        <f t="array" ref="AE1525">_xlfn.IFS('Formated Data'!$Q1525="Central","Chris",'Formated Data'!$Q1525="East","Erin",'Formated Data'!$Q1525="South","Sam",'Formated Data'!$Q1525="West","William")</f>
        <v>Chris</v>
      </c>
    </row>
    <row r="1526" spans="1:31" ht="15.75" customHeight="1" x14ac:dyDescent="0.45">
      <c r="A1526" s="5">
        <v>1107</v>
      </c>
      <c r="B1526" s="5">
        <f>IF(COUNTIF($A$2:A1526, A1526) = 1, 1, 0)</f>
        <v>1</v>
      </c>
      <c r="C1526" s="5" t="s">
        <v>978</v>
      </c>
      <c r="D1526" s="5" t="s">
        <v>56</v>
      </c>
      <c r="E1526" s="6">
        <v>0.01</v>
      </c>
      <c r="F1526" s="6" t="str">
        <f>IF(Table_1[[#This Row],[Discount]] &gt; 0, "After Discount", " No Discount")</f>
        <v>After Discount</v>
      </c>
      <c r="G1526" s="6">
        <v>9.31</v>
      </c>
      <c r="H1526" s="6">
        <v>3.98</v>
      </c>
      <c r="I1526" s="5" t="s">
        <v>9</v>
      </c>
      <c r="J1526" s="5" t="s">
        <v>51</v>
      </c>
      <c r="K1526" s="5" t="s">
        <v>24</v>
      </c>
      <c r="L1526" s="5" t="s">
        <v>59</v>
      </c>
      <c r="M1526" s="5" t="s">
        <v>50</v>
      </c>
      <c r="N1526" s="5" t="s">
        <v>977</v>
      </c>
      <c r="O1526" s="6">
        <v>0.56000000000000005</v>
      </c>
      <c r="P1526" s="5" t="s">
        <v>3</v>
      </c>
      <c r="Q1526" s="5" t="s">
        <v>70</v>
      </c>
      <c r="R1526" s="5" t="s">
        <v>69</v>
      </c>
      <c r="S1526" s="5" t="s">
        <v>976</v>
      </c>
      <c r="T1526" s="5">
        <v>77566</v>
      </c>
      <c r="U1526" s="8">
        <v>42145</v>
      </c>
      <c r="V1526" s="29" t="str">
        <f>TEXT(Table_1[[#This Row],[Order Date]], "DDD")</f>
        <v>Thu</v>
      </c>
      <c r="W1526" s="8">
        <v>42146</v>
      </c>
      <c r="X1526" s="7">
        <f>Table_1[[#This Row],[Ship Date]]-Table_1[[#This Row],[Order Date]]</f>
        <v>1</v>
      </c>
      <c r="Y1526" s="15">
        <v>2.1800000000000002</v>
      </c>
      <c r="Z1526" s="5">
        <v>15</v>
      </c>
      <c r="AA1526" s="15">
        <v>144.33000000000001</v>
      </c>
      <c r="AB1526" s="5">
        <v>86411</v>
      </c>
      <c r="AC1526" s="5">
        <f>IF(COUNTIF($AB$2:AB1526, AB1526) = 1, 1, 0)</f>
        <v>1</v>
      </c>
      <c r="AD1526" s="15">
        <f>'Formated Data'!$G1526-'Formated Data'!$E1526</f>
        <v>9.3000000000000007</v>
      </c>
      <c r="AE1526" s="5" t="str" cm="1">
        <f t="array" ref="AE1526">_xlfn.IFS('Formated Data'!$Q1526="Central","Chris",'Formated Data'!$Q1526="East","Erin",'Formated Data'!$Q1526="South","Sam",'Formated Data'!$Q1526="West","William")</f>
        <v>Chris</v>
      </c>
    </row>
    <row r="1527" spans="1:31" ht="15.75" customHeight="1" x14ac:dyDescent="0.45">
      <c r="A1527" s="5">
        <v>820</v>
      </c>
      <c r="B1527" s="5">
        <f>IF(COUNTIF($A$2:A1527, A1527) = 1, 1, 0)</f>
        <v>1</v>
      </c>
      <c r="C1527" s="5" t="s">
        <v>975</v>
      </c>
      <c r="D1527" s="5" t="s">
        <v>30</v>
      </c>
      <c r="E1527" s="6">
        <v>0.09</v>
      </c>
      <c r="F1527" s="6" t="str">
        <f>IF(Table_1[[#This Row],[Discount]] &gt; 0, "After Discount", " No Discount")</f>
        <v>After Discount</v>
      </c>
      <c r="G1527" s="6">
        <v>5.84</v>
      </c>
      <c r="H1527" s="6">
        <v>0.83</v>
      </c>
      <c r="I1527" s="5" t="s">
        <v>9</v>
      </c>
      <c r="J1527" s="5" t="s">
        <v>51</v>
      </c>
      <c r="K1527" s="5" t="s">
        <v>24</v>
      </c>
      <c r="L1527" s="5" t="s">
        <v>79</v>
      </c>
      <c r="M1527" s="5" t="s">
        <v>37</v>
      </c>
      <c r="N1527" s="5" t="s">
        <v>431</v>
      </c>
      <c r="O1527" s="6">
        <v>0.49</v>
      </c>
      <c r="P1527" s="5" t="s">
        <v>3</v>
      </c>
      <c r="Q1527" s="5" t="s">
        <v>48</v>
      </c>
      <c r="R1527" s="5" t="s">
        <v>103</v>
      </c>
      <c r="S1527" s="5" t="s">
        <v>974</v>
      </c>
      <c r="T1527" s="5">
        <v>99362</v>
      </c>
      <c r="U1527" s="8">
        <v>42145</v>
      </c>
      <c r="V1527" s="29" t="str">
        <f>TEXT(Table_1[[#This Row],[Order Date]], "DDD")</f>
        <v>Thu</v>
      </c>
      <c r="W1527" s="8">
        <v>42149</v>
      </c>
      <c r="X1527" s="7">
        <f>Table_1[[#This Row],[Ship Date]]-Table_1[[#This Row],[Order Date]]</f>
        <v>4</v>
      </c>
      <c r="Y1527" s="15">
        <v>-2.87</v>
      </c>
      <c r="Z1527" s="5">
        <v>1</v>
      </c>
      <c r="AA1527" s="15">
        <v>5.9</v>
      </c>
      <c r="AB1527" s="5">
        <v>90244</v>
      </c>
      <c r="AC1527" s="5">
        <f>IF(COUNTIF($AB$2:AB1527, AB1527) = 1, 1, 0)</f>
        <v>1</v>
      </c>
      <c r="AD1527" s="15">
        <f>'Formated Data'!$G1527-'Formated Data'!$E1527</f>
        <v>5.75</v>
      </c>
      <c r="AE1527" s="5" t="str" cm="1">
        <f t="array" ref="AE1527">_xlfn.IFS('Formated Data'!$Q1527="Central","Chris",'Formated Data'!$Q1527="East","Erin",'Formated Data'!$Q1527="South","Sam",'Formated Data'!$Q1527="West","William")</f>
        <v>William</v>
      </c>
    </row>
    <row r="1528" spans="1:31" ht="15.75" customHeight="1" x14ac:dyDescent="0.45">
      <c r="A1528" s="5">
        <v>1527</v>
      </c>
      <c r="B1528" s="5">
        <f>IF(COUNTIF($A$2:A1528, A1528) = 1, 1, 0)</f>
        <v>0</v>
      </c>
      <c r="C1528" s="5" t="s">
        <v>973</v>
      </c>
      <c r="D1528" s="5" t="s">
        <v>30</v>
      </c>
      <c r="E1528" s="6">
        <v>0.09</v>
      </c>
      <c r="F1528" s="6" t="str">
        <f>IF(Table_1[[#This Row],[Discount]] &gt; 0, "After Discount", " No Discount")</f>
        <v>After Discount</v>
      </c>
      <c r="G1528" s="6">
        <v>50.98</v>
      </c>
      <c r="H1528" s="6">
        <v>6.5</v>
      </c>
      <c r="I1528" s="5" t="s">
        <v>9</v>
      </c>
      <c r="J1528" s="5" t="s">
        <v>16</v>
      </c>
      <c r="K1528" s="5" t="s">
        <v>7</v>
      </c>
      <c r="L1528" s="5" t="s">
        <v>15</v>
      </c>
      <c r="M1528" s="5" t="s">
        <v>5</v>
      </c>
      <c r="N1528" s="5" t="s">
        <v>972</v>
      </c>
      <c r="O1528" s="6">
        <v>0.73</v>
      </c>
      <c r="P1528" s="5" t="s">
        <v>3</v>
      </c>
      <c r="Q1528" s="5" t="s">
        <v>21</v>
      </c>
      <c r="R1528" s="5" t="s">
        <v>971</v>
      </c>
      <c r="S1528" s="5" t="s">
        <v>970</v>
      </c>
      <c r="T1528" s="5">
        <v>35601</v>
      </c>
      <c r="U1528" s="8">
        <v>42145</v>
      </c>
      <c r="V1528" s="29" t="str">
        <f>TEXT(Table_1[[#This Row],[Order Date]], "DDD")</f>
        <v>Thu</v>
      </c>
      <c r="W1528" s="8">
        <v>42152</v>
      </c>
      <c r="X1528" s="7">
        <f>Table_1[[#This Row],[Ship Date]]-Table_1[[#This Row],[Order Date]]</f>
        <v>7</v>
      </c>
      <c r="Y1528" s="15">
        <v>70.176000000000002</v>
      </c>
      <c r="Z1528" s="5">
        <v>28</v>
      </c>
      <c r="AA1528" s="15">
        <v>1395.41</v>
      </c>
      <c r="AB1528" s="5">
        <v>86815</v>
      </c>
      <c r="AC1528" s="5">
        <f>IF(COUNTIF($AB$2:AB1528, AB1528) = 1, 1, 0)</f>
        <v>1</v>
      </c>
      <c r="AD1528" s="15">
        <f>'Formated Data'!$G1528-'Formated Data'!$E1528</f>
        <v>50.889999999999993</v>
      </c>
      <c r="AE1528" s="5" t="str" cm="1">
        <f t="array" ref="AE1528">_xlfn.IFS('Formated Data'!$Q1528="Central","Chris",'Formated Data'!$Q1528="East","Erin",'Formated Data'!$Q1528="South","Sam",'Formated Data'!$Q1528="West","William")</f>
        <v>Sam</v>
      </c>
    </row>
    <row r="1529" spans="1:31" ht="15.75" customHeight="1" x14ac:dyDescent="0.45">
      <c r="A1529" s="5">
        <v>3319</v>
      </c>
      <c r="B1529" s="5">
        <f>IF(COUNTIF($A$2:A1529, A1529) = 1, 1, 0)</f>
        <v>1</v>
      </c>
      <c r="C1529" s="5" t="s">
        <v>969</v>
      </c>
      <c r="D1529" s="5" t="s">
        <v>30</v>
      </c>
      <c r="E1529" s="6">
        <v>0.03</v>
      </c>
      <c r="F1529" s="6" t="str">
        <f>IF(Table_1[[#This Row],[Discount]] &gt; 0, "After Discount", " No Discount")</f>
        <v>After Discount</v>
      </c>
      <c r="G1529" s="6">
        <v>20.98</v>
      </c>
      <c r="H1529" s="6">
        <v>1.49</v>
      </c>
      <c r="I1529" s="5" t="s">
        <v>9</v>
      </c>
      <c r="J1529" s="5" t="s">
        <v>51</v>
      </c>
      <c r="K1529" s="5" t="s">
        <v>24</v>
      </c>
      <c r="L1529" s="5" t="s">
        <v>106</v>
      </c>
      <c r="M1529" s="5" t="s">
        <v>5</v>
      </c>
      <c r="N1529" s="5" t="s">
        <v>270</v>
      </c>
      <c r="O1529" s="6">
        <v>0.35</v>
      </c>
      <c r="P1529" s="5" t="s">
        <v>3</v>
      </c>
      <c r="Q1529" s="5" t="s">
        <v>21</v>
      </c>
      <c r="R1529" s="5" t="s">
        <v>91</v>
      </c>
      <c r="S1529" s="5" t="s">
        <v>90</v>
      </c>
      <c r="T1529" s="5">
        <v>37075</v>
      </c>
      <c r="U1529" s="8">
        <v>42145</v>
      </c>
      <c r="V1529" s="29" t="str">
        <f>TEXT(Table_1[[#This Row],[Order Date]], "DDD")</f>
        <v>Thu</v>
      </c>
      <c r="W1529" s="8">
        <v>42145</v>
      </c>
      <c r="X1529" s="7">
        <f>Table_1[[#This Row],[Ship Date]]-Table_1[[#This Row],[Order Date]]</f>
        <v>0</v>
      </c>
      <c r="Y1529" s="15">
        <v>30.024000000000001</v>
      </c>
      <c r="Z1529" s="5">
        <v>20</v>
      </c>
      <c r="AA1529" s="15">
        <v>431.43</v>
      </c>
      <c r="AB1529" s="5">
        <v>90104</v>
      </c>
      <c r="AC1529" s="5">
        <f>IF(COUNTIF($AB$2:AB1529, AB1529) = 1, 1, 0)</f>
        <v>1</v>
      </c>
      <c r="AD1529" s="15">
        <f>'Formated Data'!$G1529-'Formated Data'!$E1529</f>
        <v>20.95</v>
      </c>
      <c r="AE1529" s="5" t="str" cm="1">
        <f t="array" ref="AE1529">_xlfn.IFS('Formated Data'!$Q1529="Central","Chris",'Formated Data'!$Q1529="East","Erin",'Formated Data'!$Q1529="South","Sam",'Formated Data'!$Q1529="West","William")</f>
        <v>Sam</v>
      </c>
    </row>
    <row r="1530" spans="1:31" ht="15.75" customHeight="1" x14ac:dyDescent="0.45">
      <c r="A1530" s="5">
        <v>1129</v>
      </c>
      <c r="B1530" s="5">
        <f>IF(COUNTIF($A$2:A1530, A1530) = 1, 1, 0)</f>
        <v>0</v>
      </c>
      <c r="C1530" s="5" t="s">
        <v>467</v>
      </c>
      <c r="D1530" s="5" t="s">
        <v>72</v>
      </c>
      <c r="E1530" s="6">
        <v>0.02</v>
      </c>
      <c r="F1530" s="6" t="str">
        <f>IF(Table_1[[#This Row],[Discount]] &gt; 0, "After Discount", " No Discount")</f>
        <v>After Discount</v>
      </c>
      <c r="G1530" s="6">
        <v>7.64</v>
      </c>
      <c r="H1530" s="6">
        <v>1.39</v>
      </c>
      <c r="I1530" s="5" t="s">
        <v>9</v>
      </c>
      <c r="J1530" s="5" t="s">
        <v>16</v>
      </c>
      <c r="K1530" s="5" t="s">
        <v>24</v>
      </c>
      <c r="L1530" s="5" t="s">
        <v>181</v>
      </c>
      <c r="M1530" s="5" t="s">
        <v>5</v>
      </c>
      <c r="N1530" s="5" t="s">
        <v>967</v>
      </c>
      <c r="O1530" s="6">
        <v>0.36</v>
      </c>
      <c r="P1530" s="5" t="s">
        <v>3</v>
      </c>
      <c r="Q1530" s="5" t="s">
        <v>2</v>
      </c>
      <c r="R1530" s="5" t="s">
        <v>240</v>
      </c>
      <c r="S1530" s="5" t="s">
        <v>239</v>
      </c>
      <c r="T1530" s="5">
        <v>2118</v>
      </c>
      <c r="U1530" s="8">
        <v>42145</v>
      </c>
      <c r="V1530" s="29" t="str">
        <f>TEXT(Table_1[[#This Row],[Order Date]], "DDD")</f>
        <v>Thu</v>
      </c>
      <c r="W1530" s="8">
        <v>42147</v>
      </c>
      <c r="X1530" s="7">
        <f>Table_1[[#This Row],[Ship Date]]-Table_1[[#This Row],[Order Date]]</f>
        <v>2</v>
      </c>
      <c r="Y1530" s="15">
        <v>117.38</v>
      </c>
      <c r="Z1530" s="5">
        <v>52</v>
      </c>
      <c r="AA1530" s="15">
        <v>406.91</v>
      </c>
      <c r="AB1530" s="5">
        <v>13735</v>
      </c>
      <c r="AC1530" s="5">
        <f>IF(COUNTIF($AB$2:AB1530, AB1530) = 1, 1, 0)</f>
        <v>1</v>
      </c>
      <c r="AD1530" s="15">
        <f>'Formated Data'!$G1530-'Formated Data'!$E1530</f>
        <v>7.62</v>
      </c>
      <c r="AE1530" s="5" t="str" cm="1">
        <f t="array" ref="AE1530">_xlfn.IFS('Formated Data'!$Q1530="Central","Chris",'Formated Data'!$Q1530="East","Erin",'Formated Data'!$Q1530="South","Sam",'Formated Data'!$Q1530="West","William")</f>
        <v>Erin</v>
      </c>
    </row>
    <row r="1531" spans="1:31" ht="15.75" customHeight="1" x14ac:dyDescent="0.45">
      <c r="A1531" s="5">
        <v>1131</v>
      </c>
      <c r="B1531" s="5">
        <f>IF(COUNTIF($A$2:A1531, A1531) = 1, 1, 0)</f>
        <v>1</v>
      </c>
      <c r="C1531" s="5" t="s">
        <v>968</v>
      </c>
      <c r="D1531" s="5" t="s">
        <v>72</v>
      </c>
      <c r="E1531" s="6">
        <v>0.02</v>
      </c>
      <c r="F1531" s="6" t="str">
        <f>IF(Table_1[[#This Row],[Discount]] &gt; 0, "After Discount", " No Discount")</f>
        <v>After Discount</v>
      </c>
      <c r="G1531" s="6">
        <v>7.64</v>
      </c>
      <c r="H1531" s="6">
        <v>1.39</v>
      </c>
      <c r="I1531" s="5" t="s">
        <v>9</v>
      </c>
      <c r="J1531" s="5" t="s">
        <v>16</v>
      </c>
      <c r="K1531" s="5" t="s">
        <v>24</v>
      </c>
      <c r="L1531" s="5" t="s">
        <v>181</v>
      </c>
      <c r="M1531" s="5" t="s">
        <v>5</v>
      </c>
      <c r="N1531" s="5" t="s">
        <v>967</v>
      </c>
      <c r="O1531" s="6">
        <v>0.36</v>
      </c>
      <c r="P1531" s="5" t="s">
        <v>3</v>
      </c>
      <c r="Q1531" s="5" t="s">
        <v>70</v>
      </c>
      <c r="R1531" s="5" t="s">
        <v>69</v>
      </c>
      <c r="S1531" s="5" t="s">
        <v>966</v>
      </c>
      <c r="T1531" s="5">
        <v>79907</v>
      </c>
      <c r="U1531" s="8">
        <v>42145</v>
      </c>
      <c r="V1531" s="29" t="str">
        <f>TEXT(Table_1[[#This Row],[Order Date]], "DDD")</f>
        <v>Thu</v>
      </c>
      <c r="W1531" s="8">
        <v>42147</v>
      </c>
      <c r="X1531" s="7">
        <f>Table_1[[#This Row],[Ship Date]]-Table_1[[#This Row],[Order Date]]</f>
        <v>2</v>
      </c>
      <c r="Y1531" s="15">
        <v>70.193700000000007</v>
      </c>
      <c r="Z1531" s="5">
        <v>13</v>
      </c>
      <c r="AA1531" s="15">
        <v>101.73</v>
      </c>
      <c r="AB1531" s="5">
        <v>88103</v>
      </c>
      <c r="AC1531" s="5">
        <f>IF(COUNTIF($AB$2:AB1531, AB1531) = 1, 1, 0)</f>
        <v>1</v>
      </c>
      <c r="AD1531" s="15">
        <f>'Formated Data'!$G1531-'Formated Data'!$E1531</f>
        <v>7.62</v>
      </c>
      <c r="AE1531" s="5" t="str" cm="1">
        <f t="array" ref="AE1531">_xlfn.IFS('Formated Data'!$Q1531="Central","Chris",'Formated Data'!$Q1531="East","Erin",'Formated Data'!$Q1531="South","Sam",'Formated Data'!$Q1531="West","William")</f>
        <v>Chris</v>
      </c>
    </row>
    <row r="1532" spans="1:31" ht="15.75" customHeight="1" x14ac:dyDescent="0.45">
      <c r="A1532" s="5">
        <v>1254</v>
      </c>
      <c r="B1532" s="5">
        <f>IF(COUNTIF($A$2:A1532, A1532) = 1, 1, 0)</f>
        <v>0</v>
      </c>
      <c r="C1532" s="5" t="s">
        <v>965</v>
      </c>
      <c r="D1532" s="5" t="s">
        <v>72</v>
      </c>
      <c r="E1532" s="6">
        <v>0.04</v>
      </c>
      <c r="F1532" s="6" t="str">
        <f>IF(Table_1[[#This Row],[Discount]] &gt; 0, "After Discount", " No Discount")</f>
        <v>After Discount</v>
      </c>
      <c r="G1532" s="6">
        <v>2.08</v>
      </c>
      <c r="H1532" s="6">
        <v>1.49</v>
      </c>
      <c r="I1532" s="5" t="s">
        <v>9</v>
      </c>
      <c r="J1532" s="5" t="s">
        <v>16</v>
      </c>
      <c r="K1532" s="5" t="s">
        <v>24</v>
      </c>
      <c r="L1532" s="5" t="s">
        <v>106</v>
      </c>
      <c r="M1532" s="5" t="s">
        <v>5</v>
      </c>
      <c r="N1532" s="5" t="s">
        <v>964</v>
      </c>
      <c r="O1532" s="6">
        <v>0.36</v>
      </c>
      <c r="P1532" s="5" t="s">
        <v>3</v>
      </c>
      <c r="Q1532" s="5" t="s">
        <v>70</v>
      </c>
      <c r="R1532" s="5" t="s">
        <v>69</v>
      </c>
      <c r="S1532" s="5" t="s">
        <v>963</v>
      </c>
      <c r="T1532" s="5">
        <v>77530</v>
      </c>
      <c r="U1532" s="8">
        <v>42145</v>
      </c>
      <c r="V1532" s="29" t="str">
        <f>TEXT(Table_1[[#This Row],[Order Date]], "DDD")</f>
        <v>Thu</v>
      </c>
      <c r="W1532" s="8">
        <v>42147</v>
      </c>
      <c r="X1532" s="7">
        <f>Table_1[[#This Row],[Ship Date]]-Table_1[[#This Row],[Order Date]]</f>
        <v>2</v>
      </c>
      <c r="Y1532" s="15">
        <v>-11.281499999999999</v>
      </c>
      <c r="Z1532" s="5">
        <v>16</v>
      </c>
      <c r="AA1532" s="15">
        <v>33.770000000000003</v>
      </c>
      <c r="AB1532" s="5">
        <v>89982</v>
      </c>
      <c r="AC1532" s="5">
        <f>IF(COUNTIF($AB$2:AB1532, AB1532) = 1, 1, 0)</f>
        <v>1</v>
      </c>
      <c r="AD1532" s="15">
        <f>'Formated Data'!$G1532-'Formated Data'!$E1532</f>
        <v>2.04</v>
      </c>
      <c r="AE1532" s="5" t="str" cm="1">
        <f t="array" ref="AE1532">_xlfn.IFS('Formated Data'!$Q1532="Central","Chris",'Formated Data'!$Q1532="East","Erin",'Formated Data'!$Q1532="South","Sam",'Formated Data'!$Q1532="West","William")</f>
        <v>Chris</v>
      </c>
    </row>
    <row r="1533" spans="1:31" ht="15.75" customHeight="1" x14ac:dyDescent="0.45">
      <c r="A1533" s="5">
        <v>19</v>
      </c>
      <c r="B1533" s="5">
        <f>IF(COUNTIF($A$2:A1533, A1533) = 1, 1, 0)</f>
        <v>1</v>
      </c>
      <c r="C1533" s="5" t="s">
        <v>962</v>
      </c>
      <c r="D1533" s="5" t="s">
        <v>10</v>
      </c>
      <c r="E1533" s="6">
        <v>7.0000000000000007E-2</v>
      </c>
      <c r="F1533" s="6" t="str">
        <f>IF(Table_1[[#This Row],[Discount]] &gt; 0, "After Discount", " No Discount")</f>
        <v>After Discount</v>
      </c>
      <c r="G1533" s="6">
        <v>12.99</v>
      </c>
      <c r="H1533" s="6">
        <v>9.44</v>
      </c>
      <c r="I1533" s="5" t="s">
        <v>9</v>
      </c>
      <c r="J1533" s="5" t="s">
        <v>51</v>
      </c>
      <c r="K1533" s="5" t="s">
        <v>7</v>
      </c>
      <c r="L1533" s="5" t="s">
        <v>118</v>
      </c>
      <c r="M1533" s="5" t="s">
        <v>97</v>
      </c>
      <c r="N1533" s="5" t="s">
        <v>957</v>
      </c>
      <c r="O1533" s="6">
        <v>0.39</v>
      </c>
      <c r="P1533" s="5" t="s">
        <v>3</v>
      </c>
      <c r="Q1533" s="5" t="s">
        <v>48</v>
      </c>
      <c r="R1533" s="5" t="s">
        <v>961</v>
      </c>
      <c r="S1533" s="5" t="s">
        <v>960</v>
      </c>
      <c r="T1533" s="5">
        <v>59801</v>
      </c>
      <c r="U1533" s="8">
        <v>42145</v>
      </c>
      <c r="V1533" s="29" t="str">
        <f>TEXT(Table_1[[#This Row],[Order Date]], "DDD")</f>
        <v>Thu</v>
      </c>
      <c r="W1533" s="8">
        <v>42147</v>
      </c>
      <c r="X1533" s="7">
        <f>Table_1[[#This Row],[Ship Date]]-Table_1[[#This Row],[Order Date]]</f>
        <v>2</v>
      </c>
      <c r="Y1533" s="15">
        <v>-114.6399</v>
      </c>
      <c r="Z1533" s="5">
        <v>18</v>
      </c>
      <c r="AA1533" s="15">
        <v>231.79</v>
      </c>
      <c r="AB1533" s="5">
        <v>90032</v>
      </c>
      <c r="AC1533" s="5">
        <f>IF(COUNTIF($AB$2:AB1533, AB1533) = 1, 1, 0)</f>
        <v>1</v>
      </c>
      <c r="AD1533" s="15">
        <f>'Formated Data'!$G1533-'Formated Data'!$E1533</f>
        <v>12.92</v>
      </c>
      <c r="AE1533" s="5" t="str" cm="1">
        <f t="array" ref="AE1533">_xlfn.IFS('Formated Data'!$Q1533="Central","Chris",'Formated Data'!$Q1533="East","Erin",'Formated Data'!$Q1533="South","Sam",'Formated Data'!$Q1533="West","William")</f>
        <v>William</v>
      </c>
    </row>
    <row r="1534" spans="1:31" ht="15.75" customHeight="1" x14ac:dyDescent="0.45">
      <c r="A1534" s="5">
        <v>21</v>
      </c>
      <c r="B1534" s="5">
        <f>IF(COUNTIF($A$2:A1534, A1534) = 1, 1, 0)</f>
        <v>0</v>
      </c>
      <c r="C1534" s="5" t="s">
        <v>958</v>
      </c>
      <c r="D1534" s="5" t="s">
        <v>10</v>
      </c>
      <c r="E1534" s="6">
        <v>0.08</v>
      </c>
      <c r="F1534" s="6" t="str">
        <f>IF(Table_1[[#This Row],[Discount]] &gt; 0, "After Discount", " No Discount")</f>
        <v>After Discount</v>
      </c>
      <c r="G1534" s="6">
        <v>5</v>
      </c>
      <c r="H1534" s="6">
        <v>3.39</v>
      </c>
      <c r="I1534" s="5" t="s">
        <v>9</v>
      </c>
      <c r="J1534" s="5" t="s">
        <v>51</v>
      </c>
      <c r="K1534" s="5" t="s">
        <v>24</v>
      </c>
      <c r="L1534" s="5" t="s">
        <v>61</v>
      </c>
      <c r="M1534" s="5" t="s">
        <v>37</v>
      </c>
      <c r="N1534" s="5" t="s">
        <v>959</v>
      </c>
      <c r="O1534" s="6">
        <v>0.37</v>
      </c>
      <c r="P1534" s="5" t="s">
        <v>3</v>
      </c>
      <c r="Q1534" s="5" t="s">
        <v>2</v>
      </c>
      <c r="R1534" s="5" t="s">
        <v>1</v>
      </c>
      <c r="S1534" s="5" t="s">
        <v>302</v>
      </c>
      <c r="T1534" s="5">
        <v>10012</v>
      </c>
      <c r="U1534" s="8">
        <v>42145</v>
      </c>
      <c r="V1534" s="29" t="str">
        <f>TEXT(Table_1[[#This Row],[Order Date]], "DDD")</f>
        <v>Thu</v>
      </c>
      <c r="W1534" s="8">
        <v>42146</v>
      </c>
      <c r="X1534" s="7">
        <f>Table_1[[#This Row],[Ship Date]]-Table_1[[#This Row],[Order Date]]</f>
        <v>1</v>
      </c>
      <c r="Y1534" s="15">
        <v>-17.489999999999998</v>
      </c>
      <c r="Z1534" s="5">
        <v>58</v>
      </c>
      <c r="AA1534" s="15">
        <v>293.06</v>
      </c>
      <c r="AB1534" s="5">
        <v>42949</v>
      </c>
      <c r="AC1534" s="5">
        <f>IF(COUNTIF($AB$2:AB1534, AB1534) = 1, 1, 0)</f>
        <v>1</v>
      </c>
      <c r="AD1534" s="15">
        <f>'Formated Data'!$G1534-'Formated Data'!$E1534</f>
        <v>4.92</v>
      </c>
      <c r="AE1534" s="5" t="str" cm="1">
        <f t="array" ref="AE1534">_xlfn.IFS('Formated Data'!$Q1534="Central","Chris",'Formated Data'!$Q1534="East","Erin",'Formated Data'!$Q1534="South","Sam",'Formated Data'!$Q1534="West","William")</f>
        <v>Erin</v>
      </c>
    </row>
    <row r="1535" spans="1:31" ht="15.75" customHeight="1" x14ac:dyDescent="0.45">
      <c r="A1535" s="5">
        <v>21</v>
      </c>
      <c r="B1535" s="5">
        <f>IF(COUNTIF($A$2:A1535, A1535) = 1, 1, 0)</f>
        <v>0</v>
      </c>
      <c r="C1535" s="5" t="s">
        <v>958</v>
      </c>
      <c r="D1535" s="5" t="s">
        <v>10</v>
      </c>
      <c r="E1535" s="6">
        <v>7.0000000000000007E-2</v>
      </c>
      <c r="F1535" s="6" t="str">
        <f>IF(Table_1[[#This Row],[Discount]] &gt; 0, "After Discount", " No Discount")</f>
        <v>After Discount</v>
      </c>
      <c r="G1535" s="6">
        <v>12.99</v>
      </c>
      <c r="H1535" s="6">
        <v>9.44</v>
      </c>
      <c r="I1535" s="5" t="s">
        <v>9</v>
      </c>
      <c r="J1535" s="5" t="s">
        <v>51</v>
      </c>
      <c r="K1535" s="5" t="s">
        <v>7</v>
      </c>
      <c r="L1535" s="5" t="s">
        <v>118</v>
      </c>
      <c r="M1535" s="5" t="s">
        <v>97</v>
      </c>
      <c r="N1535" s="5" t="s">
        <v>957</v>
      </c>
      <c r="O1535" s="6">
        <v>0.39</v>
      </c>
      <c r="P1535" s="5" t="s">
        <v>3</v>
      </c>
      <c r="Q1535" s="5" t="s">
        <v>2</v>
      </c>
      <c r="R1535" s="5" t="s">
        <v>1</v>
      </c>
      <c r="S1535" s="5" t="s">
        <v>302</v>
      </c>
      <c r="T1535" s="5">
        <v>10012</v>
      </c>
      <c r="U1535" s="8">
        <v>42145</v>
      </c>
      <c r="V1535" s="29" t="str">
        <f>TEXT(Table_1[[#This Row],[Order Date]], "DDD")</f>
        <v>Thu</v>
      </c>
      <c r="W1535" s="8">
        <v>42147</v>
      </c>
      <c r="X1535" s="7">
        <f>Table_1[[#This Row],[Ship Date]]-Table_1[[#This Row],[Order Date]]</f>
        <v>2</v>
      </c>
      <c r="Y1535" s="15">
        <v>-114.6399</v>
      </c>
      <c r="Z1535" s="5">
        <v>71</v>
      </c>
      <c r="AA1535" s="15">
        <v>914.29</v>
      </c>
      <c r="AB1535" s="5">
        <v>42949</v>
      </c>
      <c r="AC1535" s="5">
        <f>IF(COUNTIF($AB$2:AB1535, AB1535) = 1, 1, 0)</f>
        <v>0</v>
      </c>
      <c r="AD1535" s="15">
        <f>'Formated Data'!$G1535-'Formated Data'!$E1535</f>
        <v>12.92</v>
      </c>
      <c r="AE1535" s="5" t="str" cm="1">
        <f t="array" ref="AE1535">_xlfn.IFS('Formated Data'!$Q1535="Central","Chris",'Formated Data'!$Q1535="East","Erin",'Formated Data'!$Q1535="South","Sam",'Formated Data'!$Q1535="West","William")</f>
        <v>Erin</v>
      </c>
    </row>
    <row r="1536" spans="1:31" ht="15.75" customHeight="1" x14ac:dyDescent="0.45">
      <c r="A1536" s="5">
        <v>3206</v>
      </c>
      <c r="B1536" s="5">
        <f>IF(COUNTIF($A$2:A1536, A1536) = 1, 1, 0)</f>
        <v>0</v>
      </c>
      <c r="C1536" s="5" t="s">
        <v>793</v>
      </c>
      <c r="D1536" s="5" t="s">
        <v>10</v>
      </c>
      <c r="E1536" s="6">
        <v>0.06</v>
      </c>
      <c r="F1536" s="6" t="str">
        <f>IF(Table_1[[#This Row],[Discount]] &gt; 0, "After Discount", " No Discount")</f>
        <v>After Discount</v>
      </c>
      <c r="G1536" s="6">
        <v>218.08</v>
      </c>
      <c r="H1536" s="6">
        <v>18.059999999999999</v>
      </c>
      <c r="I1536" s="5" t="s">
        <v>17</v>
      </c>
      <c r="J1536" s="5" t="s">
        <v>8</v>
      </c>
      <c r="K1536" s="5" t="s">
        <v>29</v>
      </c>
      <c r="L1536" s="5" t="s">
        <v>153</v>
      </c>
      <c r="M1536" s="5" t="s">
        <v>42</v>
      </c>
      <c r="N1536" s="5" t="s">
        <v>890</v>
      </c>
      <c r="O1536" s="6">
        <v>0.56999999999999995</v>
      </c>
      <c r="P1536" s="5" t="s">
        <v>3</v>
      </c>
      <c r="Q1536" s="5" t="s">
        <v>48</v>
      </c>
      <c r="R1536" s="5" t="s">
        <v>579</v>
      </c>
      <c r="S1536" s="5" t="s">
        <v>792</v>
      </c>
      <c r="T1536" s="5">
        <v>83301</v>
      </c>
      <c r="U1536" s="8">
        <v>42145</v>
      </c>
      <c r="V1536" s="29" t="str">
        <f>TEXT(Table_1[[#This Row],[Order Date]], "DDD")</f>
        <v>Thu</v>
      </c>
      <c r="W1536" s="8">
        <v>42147</v>
      </c>
      <c r="X1536" s="7">
        <f>Table_1[[#This Row],[Ship Date]]-Table_1[[#This Row],[Order Date]]</f>
        <v>2</v>
      </c>
      <c r="Y1536" s="15">
        <v>969.42</v>
      </c>
      <c r="Z1536" s="5">
        <v>7</v>
      </c>
      <c r="AA1536" s="15">
        <v>1488.51</v>
      </c>
      <c r="AB1536" s="5">
        <v>87934</v>
      </c>
      <c r="AC1536" s="5">
        <f>IF(COUNTIF($AB$2:AB1536, AB1536) = 1, 1, 0)</f>
        <v>1</v>
      </c>
      <c r="AD1536" s="15">
        <f>'Formated Data'!$G1536-'Formated Data'!$E1536</f>
        <v>218.02</v>
      </c>
      <c r="AE1536" s="5" t="str" cm="1">
        <f t="array" ref="AE1536">_xlfn.IFS('Formated Data'!$Q1536="Central","Chris",'Formated Data'!$Q1536="East","Erin",'Formated Data'!$Q1536="South","Sam",'Formated Data'!$Q1536="West","William")</f>
        <v>William</v>
      </c>
    </row>
    <row r="1537" spans="1:31" ht="15.75" customHeight="1" x14ac:dyDescent="0.45">
      <c r="A1537" s="5">
        <v>2385</v>
      </c>
      <c r="B1537" s="5">
        <f>IF(COUNTIF($A$2:A1537, A1537) = 1, 1, 0)</f>
        <v>1</v>
      </c>
      <c r="C1537" s="5" t="s">
        <v>956</v>
      </c>
      <c r="D1537" s="5" t="s">
        <v>123</v>
      </c>
      <c r="E1537" s="6">
        <v>0.1</v>
      </c>
      <c r="F1537" s="6" t="str">
        <f>IF(Table_1[[#This Row],[Discount]] &gt; 0, "After Discount", " No Discount")</f>
        <v>After Discount</v>
      </c>
      <c r="G1537" s="6">
        <v>130.97999999999999</v>
      </c>
      <c r="H1537" s="6">
        <v>30</v>
      </c>
      <c r="I1537" s="5" t="s">
        <v>119</v>
      </c>
      <c r="J1537" s="5" t="s">
        <v>51</v>
      </c>
      <c r="K1537" s="5" t="s">
        <v>29</v>
      </c>
      <c r="L1537" s="5" t="s">
        <v>153</v>
      </c>
      <c r="M1537" s="5" t="s">
        <v>152</v>
      </c>
      <c r="N1537" s="5" t="s">
        <v>178</v>
      </c>
      <c r="O1537" s="6">
        <v>0.78</v>
      </c>
      <c r="P1537" s="5" t="s">
        <v>3</v>
      </c>
      <c r="Q1537" s="5" t="s">
        <v>48</v>
      </c>
      <c r="R1537" s="5" t="s">
        <v>955</v>
      </c>
      <c r="S1537" s="5" t="s">
        <v>954</v>
      </c>
      <c r="T1537" s="5">
        <v>88001</v>
      </c>
      <c r="U1537" s="8">
        <v>42146</v>
      </c>
      <c r="V1537" s="29" t="str">
        <f>TEXT(Table_1[[#This Row],[Order Date]], "DDD")</f>
        <v>Fri</v>
      </c>
      <c r="W1537" s="8">
        <v>42148</v>
      </c>
      <c r="X1537" s="7">
        <f>Table_1[[#This Row],[Ship Date]]-Table_1[[#This Row],[Order Date]]</f>
        <v>2</v>
      </c>
      <c r="Y1537" s="15">
        <v>2000.11</v>
      </c>
      <c r="Z1537" s="5">
        <v>18</v>
      </c>
      <c r="AA1537" s="15">
        <v>2259.9899999999998</v>
      </c>
      <c r="AB1537" s="5">
        <v>89184</v>
      </c>
      <c r="AC1537" s="5">
        <f>IF(COUNTIF($AB$2:AB1537, AB1537) = 1, 1, 0)</f>
        <v>1</v>
      </c>
      <c r="AD1537" s="15">
        <f>'Formated Data'!$G1537-'Formated Data'!$E1537</f>
        <v>130.88</v>
      </c>
      <c r="AE1537" s="5" t="str" cm="1">
        <f t="array" ref="AE1537">_xlfn.IFS('Formated Data'!$Q1537="Central","Chris",'Formated Data'!$Q1537="East","Erin",'Formated Data'!$Q1537="South","Sam",'Formated Data'!$Q1537="West","William")</f>
        <v>William</v>
      </c>
    </row>
    <row r="1538" spans="1:31" ht="15.75" customHeight="1" x14ac:dyDescent="0.45">
      <c r="A1538" s="5">
        <v>2699</v>
      </c>
      <c r="B1538" s="5">
        <f>IF(COUNTIF($A$2:A1538, A1538) = 1, 1, 0)</f>
        <v>0</v>
      </c>
      <c r="C1538" s="5" t="s">
        <v>953</v>
      </c>
      <c r="D1538" s="5" t="s">
        <v>123</v>
      </c>
      <c r="E1538" s="6">
        <v>0.06</v>
      </c>
      <c r="F1538" s="6" t="str">
        <f>IF(Table_1[[#This Row],[Discount]] &gt; 0, "After Discount", " No Discount")</f>
        <v>After Discount</v>
      </c>
      <c r="G1538" s="6">
        <v>4.9800000000000004</v>
      </c>
      <c r="H1538" s="6">
        <v>4.95</v>
      </c>
      <c r="I1538" s="5" t="s">
        <v>9</v>
      </c>
      <c r="J1538" s="5" t="s">
        <v>39</v>
      </c>
      <c r="K1538" s="5" t="s">
        <v>24</v>
      </c>
      <c r="L1538" s="5" t="s">
        <v>106</v>
      </c>
      <c r="M1538" s="5" t="s">
        <v>5</v>
      </c>
      <c r="N1538" s="5" t="s">
        <v>561</v>
      </c>
      <c r="O1538" s="6">
        <v>0.37</v>
      </c>
      <c r="P1538" s="5" t="s">
        <v>3</v>
      </c>
      <c r="Q1538" s="5" t="s">
        <v>48</v>
      </c>
      <c r="R1538" s="5" t="s">
        <v>95</v>
      </c>
      <c r="S1538" s="5" t="s">
        <v>952</v>
      </c>
      <c r="T1538" s="5">
        <v>86442</v>
      </c>
      <c r="U1538" s="8">
        <v>42146</v>
      </c>
      <c r="V1538" s="29" t="str">
        <f>TEXT(Table_1[[#This Row],[Order Date]], "DDD")</f>
        <v>Fri</v>
      </c>
      <c r="W1538" s="8">
        <v>42148</v>
      </c>
      <c r="X1538" s="7">
        <f>Table_1[[#This Row],[Ship Date]]-Table_1[[#This Row],[Order Date]]</f>
        <v>2</v>
      </c>
      <c r="Y1538" s="15">
        <v>-103.224</v>
      </c>
      <c r="Z1538" s="5">
        <v>16</v>
      </c>
      <c r="AA1538" s="15">
        <v>78.989999999999995</v>
      </c>
      <c r="AB1538" s="5">
        <v>87677</v>
      </c>
      <c r="AC1538" s="5">
        <f>IF(COUNTIF($AB$2:AB1538, AB1538) = 1, 1, 0)</f>
        <v>1</v>
      </c>
      <c r="AD1538" s="15">
        <f>'Formated Data'!$G1538-'Formated Data'!$E1538</f>
        <v>4.9200000000000008</v>
      </c>
      <c r="AE1538" s="5" t="str" cm="1">
        <f t="array" ref="AE1538">_xlfn.IFS('Formated Data'!$Q1538="Central","Chris",'Formated Data'!$Q1538="East","Erin",'Formated Data'!$Q1538="South","Sam",'Formated Data'!$Q1538="West","William")</f>
        <v>William</v>
      </c>
    </row>
    <row r="1539" spans="1:31" ht="15.75" customHeight="1" x14ac:dyDescent="0.45">
      <c r="A1539" s="5">
        <v>181</v>
      </c>
      <c r="B1539" s="5">
        <f>IF(COUNTIF($A$2:A1539, A1539) = 1, 1, 0)</f>
        <v>0</v>
      </c>
      <c r="C1539" s="5" t="s">
        <v>951</v>
      </c>
      <c r="D1539" s="5" t="s">
        <v>56</v>
      </c>
      <c r="E1539" s="6">
        <v>7.0000000000000007E-2</v>
      </c>
      <c r="F1539" s="6" t="str">
        <f>IF(Table_1[[#This Row],[Discount]] &gt; 0, "After Discount", " No Discount")</f>
        <v>After Discount</v>
      </c>
      <c r="G1539" s="6">
        <v>1.68</v>
      </c>
      <c r="H1539" s="6">
        <v>1.57</v>
      </c>
      <c r="I1539" s="5" t="s">
        <v>9</v>
      </c>
      <c r="J1539" s="5" t="s">
        <v>39</v>
      </c>
      <c r="K1539" s="5" t="s">
        <v>24</v>
      </c>
      <c r="L1539" s="5" t="s">
        <v>79</v>
      </c>
      <c r="M1539" s="5" t="s">
        <v>37</v>
      </c>
      <c r="N1539" s="5" t="s">
        <v>384</v>
      </c>
      <c r="O1539" s="6">
        <v>0.59</v>
      </c>
      <c r="P1539" s="5" t="s">
        <v>3</v>
      </c>
      <c r="Q1539" s="5" t="s">
        <v>48</v>
      </c>
      <c r="R1539" s="5" t="s">
        <v>54</v>
      </c>
      <c r="S1539" s="5" t="s">
        <v>950</v>
      </c>
      <c r="T1539" s="5">
        <v>94122</v>
      </c>
      <c r="U1539" s="8">
        <v>42146</v>
      </c>
      <c r="V1539" s="29" t="str">
        <f>TEXT(Table_1[[#This Row],[Order Date]], "DDD")</f>
        <v>Fri</v>
      </c>
      <c r="W1539" s="8">
        <v>42147</v>
      </c>
      <c r="X1539" s="7">
        <f>Table_1[[#This Row],[Ship Date]]-Table_1[[#This Row],[Order Date]]</f>
        <v>1</v>
      </c>
      <c r="Y1539" s="15">
        <v>-35.75</v>
      </c>
      <c r="Z1539" s="5">
        <v>116</v>
      </c>
      <c r="AA1539" s="15">
        <v>186.59</v>
      </c>
      <c r="AB1539" s="5">
        <v>3585</v>
      </c>
      <c r="AC1539" s="5">
        <f>IF(COUNTIF($AB$2:AB1539, AB1539) = 1, 1, 0)</f>
        <v>1</v>
      </c>
      <c r="AD1539" s="15">
        <f>'Formated Data'!$G1539-'Formated Data'!$E1539</f>
        <v>1.6099999999999999</v>
      </c>
      <c r="AE1539" s="5" t="str" cm="1">
        <f t="array" ref="AE1539">_xlfn.IFS('Formated Data'!$Q1539="Central","Chris",'Formated Data'!$Q1539="East","Erin",'Formated Data'!$Q1539="South","Sam",'Formated Data'!$Q1539="West","William")</f>
        <v>William</v>
      </c>
    </row>
    <row r="1540" spans="1:31" ht="15.75" customHeight="1" x14ac:dyDescent="0.45">
      <c r="A1540" s="5">
        <v>188</v>
      </c>
      <c r="B1540" s="5">
        <f>IF(COUNTIF($A$2:A1540, A1540) = 1, 1, 0)</f>
        <v>1</v>
      </c>
      <c r="C1540" s="5" t="s">
        <v>948</v>
      </c>
      <c r="D1540" s="5" t="s">
        <v>56</v>
      </c>
      <c r="E1540" s="6">
        <v>7.0000000000000007E-2</v>
      </c>
      <c r="F1540" s="6" t="str">
        <f>IF(Table_1[[#This Row],[Discount]] &gt; 0, "After Discount", " No Discount")</f>
        <v>After Discount</v>
      </c>
      <c r="G1540" s="6">
        <v>10.06</v>
      </c>
      <c r="H1540" s="6">
        <v>2.06</v>
      </c>
      <c r="I1540" s="5" t="s">
        <v>9</v>
      </c>
      <c r="J1540" s="5" t="s">
        <v>39</v>
      </c>
      <c r="K1540" s="5" t="s">
        <v>24</v>
      </c>
      <c r="L1540" s="5" t="s">
        <v>38</v>
      </c>
      <c r="M1540" s="5" t="s">
        <v>37</v>
      </c>
      <c r="N1540" s="5" t="s">
        <v>949</v>
      </c>
      <c r="O1540" s="6">
        <v>0.39</v>
      </c>
      <c r="P1540" s="5" t="s">
        <v>3</v>
      </c>
      <c r="Q1540" s="5" t="s">
        <v>70</v>
      </c>
      <c r="R1540" s="5" t="s">
        <v>69</v>
      </c>
      <c r="S1540" s="5" t="s">
        <v>947</v>
      </c>
      <c r="T1540" s="5">
        <v>76240</v>
      </c>
      <c r="U1540" s="8">
        <v>42146</v>
      </c>
      <c r="V1540" s="29" t="str">
        <f>TEXT(Table_1[[#This Row],[Order Date]], "DDD")</f>
        <v>Fri</v>
      </c>
      <c r="W1540" s="8">
        <v>42146</v>
      </c>
      <c r="X1540" s="7">
        <f>Table_1[[#This Row],[Ship Date]]-Table_1[[#This Row],[Order Date]]</f>
        <v>0</v>
      </c>
      <c r="Y1540" s="15">
        <v>152.65559999999999</v>
      </c>
      <c r="Z1540" s="5">
        <v>23</v>
      </c>
      <c r="AA1540" s="15">
        <v>221.24</v>
      </c>
      <c r="AB1540" s="5">
        <v>88361</v>
      </c>
      <c r="AC1540" s="5">
        <f>IF(COUNTIF($AB$2:AB1540, AB1540) = 1, 1, 0)</f>
        <v>1</v>
      </c>
      <c r="AD1540" s="15">
        <f>'Formated Data'!$G1540-'Formated Data'!$E1540</f>
        <v>9.99</v>
      </c>
      <c r="AE1540" s="5" t="str" cm="1">
        <f t="array" ref="AE1540">_xlfn.IFS('Formated Data'!$Q1540="Central","Chris",'Formated Data'!$Q1540="East","Erin",'Formated Data'!$Q1540="South","Sam",'Formated Data'!$Q1540="West","William")</f>
        <v>Chris</v>
      </c>
    </row>
    <row r="1541" spans="1:31" ht="15.75" customHeight="1" x14ac:dyDescent="0.45">
      <c r="A1541" s="5">
        <v>188</v>
      </c>
      <c r="B1541" s="5">
        <f>IF(COUNTIF($A$2:A1541, A1541) = 1, 1, 0)</f>
        <v>0</v>
      </c>
      <c r="C1541" s="5" t="s">
        <v>948</v>
      </c>
      <c r="D1541" s="5" t="s">
        <v>56</v>
      </c>
      <c r="E1541" s="6">
        <v>7.0000000000000007E-2</v>
      </c>
      <c r="F1541" s="6" t="str">
        <f>IF(Table_1[[#This Row],[Discount]] &gt; 0, "After Discount", " No Discount")</f>
        <v>After Discount</v>
      </c>
      <c r="G1541" s="6">
        <v>1.68</v>
      </c>
      <c r="H1541" s="6">
        <v>1.57</v>
      </c>
      <c r="I1541" s="5" t="s">
        <v>9</v>
      </c>
      <c r="J1541" s="5" t="s">
        <v>39</v>
      </c>
      <c r="K1541" s="5" t="s">
        <v>24</v>
      </c>
      <c r="L1541" s="5" t="s">
        <v>79</v>
      </c>
      <c r="M1541" s="5" t="s">
        <v>37</v>
      </c>
      <c r="N1541" s="5" t="s">
        <v>384</v>
      </c>
      <c r="O1541" s="6">
        <v>0.59</v>
      </c>
      <c r="P1541" s="5" t="s">
        <v>3</v>
      </c>
      <c r="Q1541" s="5" t="s">
        <v>70</v>
      </c>
      <c r="R1541" s="5" t="s">
        <v>69</v>
      </c>
      <c r="S1541" s="5" t="s">
        <v>947</v>
      </c>
      <c r="T1541" s="5">
        <v>76240</v>
      </c>
      <c r="U1541" s="8">
        <v>42146</v>
      </c>
      <c r="V1541" s="29" t="str">
        <f>TEXT(Table_1[[#This Row],[Order Date]], "DDD")</f>
        <v>Fri</v>
      </c>
      <c r="W1541" s="8">
        <v>42147</v>
      </c>
      <c r="X1541" s="7">
        <f>Table_1[[#This Row],[Ship Date]]-Table_1[[#This Row],[Order Date]]</f>
        <v>1</v>
      </c>
      <c r="Y1541" s="15">
        <v>7.15</v>
      </c>
      <c r="Z1541" s="5">
        <v>29</v>
      </c>
      <c r="AA1541" s="15">
        <v>46.65</v>
      </c>
      <c r="AB1541" s="5">
        <v>88361</v>
      </c>
      <c r="AC1541" s="5">
        <f>IF(COUNTIF($AB$2:AB1541, AB1541) = 1, 1, 0)</f>
        <v>0</v>
      </c>
      <c r="AD1541" s="15">
        <f>'Formated Data'!$G1541-'Formated Data'!$E1541</f>
        <v>1.6099999999999999</v>
      </c>
      <c r="AE1541" s="5" t="str" cm="1">
        <f t="array" ref="AE1541">_xlfn.IFS('Formated Data'!$Q1541="Central","Chris",'Formated Data'!$Q1541="East","Erin",'Formated Data'!$Q1541="South","Sam",'Formated Data'!$Q1541="West","William")</f>
        <v>Chris</v>
      </c>
    </row>
    <row r="1542" spans="1:31" ht="15.75" customHeight="1" x14ac:dyDescent="0.45">
      <c r="A1542" s="5">
        <v>1246</v>
      </c>
      <c r="B1542" s="5">
        <f>IF(COUNTIF($A$2:A1542, A1542) = 1, 1, 0)</f>
        <v>0</v>
      </c>
      <c r="C1542" s="5" t="s">
        <v>946</v>
      </c>
      <c r="D1542" s="5" t="s">
        <v>30</v>
      </c>
      <c r="E1542" s="6">
        <v>0.03</v>
      </c>
      <c r="F1542" s="6" t="str">
        <f>IF(Table_1[[#This Row],[Discount]] &gt; 0, "After Discount", " No Discount")</f>
        <v>After Discount</v>
      </c>
      <c r="G1542" s="6">
        <v>256.99</v>
      </c>
      <c r="H1542" s="6">
        <v>11.25</v>
      </c>
      <c r="I1542" s="5" t="s">
        <v>9</v>
      </c>
      <c r="J1542" s="5" t="s">
        <v>16</v>
      </c>
      <c r="K1542" s="5" t="s">
        <v>7</v>
      </c>
      <c r="L1542" s="5" t="s">
        <v>15</v>
      </c>
      <c r="M1542" s="5" t="s">
        <v>5</v>
      </c>
      <c r="N1542" s="5" t="s">
        <v>215</v>
      </c>
      <c r="O1542" s="6">
        <v>0.51</v>
      </c>
      <c r="P1542" s="5" t="s">
        <v>3</v>
      </c>
      <c r="Q1542" s="5" t="s">
        <v>2</v>
      </c>
      <c r="R1542" s="5" t="s">
        <v>1</v>
      </c>
      <c r="S1542" s="5" t="s">
        <v>302</v>
      </c>
      <c r="T1542" s="5">
        <v>10009</v>
      </c>
      <c r="U1542" s="8">
        <v>42146</v>
      </c>
      <c r="V1542" s="29" t="str">
        <f>TEXT(Table_1[[#This Row],[Order Date]], "DDD")</f>
        <v>Fri</v>
      </c>
      <c r="W1542" s="8">
        <v>42146</v>
      </c>
      <c r="X1542" s="7">
        <f>Table_1[[#This Row],[Ship Date]]-Table_1[[#This Row],[Order Date]]</f>
        <v>0</v>
      </c>
      <c r="Y1542" s="15">
        <v>1489.8</v>
      </c>
      <c r="Z1542" s="5">
        <v>32</v>
      </c>
      <c r="AA1542" s="15">
        <v>8216.2800000000007</v>
      </c>
      <c r="AB1542" s="5">
        <v>46853</v>
      </c>
      <c r="AC1542" s="5">
        <f>IF(COUNTIF($AB$2:AB1542, AB1542) = 1, 1, 0)</f>
        <v>1</v>
      </c>
      <c r="AD1542" s="15">
        <f>'Formated Data'!$G1542-'Formated Data'!$E1542</f>
        <v>256.96000000000004</v>
      </c>
      <c r="AE1542" s="5" t="str" cm="1">
        <f t="array" ref="AE1542">_xlfn.IFS('Formated Data'!$Q1542="Central","Chris",'Formated Data'!$Q1542="East","Erin",'Formated Data'!$Q1542="South","Sam",'Formated Data'!$Q1542="West","William")</f>
        <v>Erin</v>
      </c>
    </row>
    <row r="1543" spans="1:31" ht="15.75" customHeight="1" x14ac:dyDescent="0.45">
      <c r="A1543" s="5">
        <v>1257</v>
      </c>
      <c r="B1543" s="5">
        <f>IF(COUNTIF($A$2:A1543, A1543) = 1, 1, 0)</f>
        <v>0</v>
      </c>
      <c r="C1543" s="5" t="s">
        <v>945</v>
      </c>
      <c r="D1543" s="5" t="s">
        <v>72</v>
      </c>
      <c r="E1543" s="6">
        <v>0.01</v>
      </c>
      <c r="F1543" s="6" t="str">
        <f>IF(Table_1[[#This Row],[Discount]] &gt; 0, "After Discount", " No Discount")</f>
        <v>After Discount</v>
      </c>
      <c r="G1543" s="6">
        <v>115.99</v>
      </c>
      <c r="H1543" s="6">
        <v>56.14</v>
      </c>
      <c r="I1543" s="5" t="s">
        <v>119</v>
      </c>
      <c r="J1543" s="5" t="s">
        <v>16</v>
      </c>
      <c r="K1543" s="5" t="s">
        <v>7</v>
      </c>
      <c r="L1543" s="5" t="s">
        <v>118</v>
      </c>
      <c r="M1543" s="5" t="s">
        <v>152</v>
      </c>
      <c r="N1543" s="5" t="s">
        <v>944</v>
      </c>
      <c r="O1543" s="6">
        <v>0.4</v>
      </c>
      <c r="P1543" s="5" t="s">
        <v>3</v>
      </c>
      <c r="Q1543" s="5" t="s">
        <v>48</v>
      </c>
      <c r="R1543" s="5" t="s">
        <v>296</v>
      </c>
      <c r="S1543" s="5" t="s">
        <v>943</v>
      </c>
      <c r="T1543" s="5">
        <v>80013</v>
      </c>
      <c r="U1543" s="8">
        <v>42146</v>
      </c>
      <c r="V1543" s="29" t="str">
        <f>TEXT(Table_1[[#This Row],[Order Date]], "DDD")</f>
        <v>Fri</v>
      </c>
      <c r="W1543" s="8">
        <v>42147</v>
      </c>
      <c r="X1543" s="7">
        <f>Table_1[[#This Row],[Ship Date]]-Table_1[[#This Row],[Order Date]]</f>
        <v>1</v>
      </c>
      <c r="Y1543" s="15">
        <v>-164.39519999999999</v>
      </c>
      <c r="Z1543" s="5">
        <v>5</v>
      </c>
      <c r="AA1543" s="15">
        <v>604.35</v>
      </c>
      <c r="AB1543" s="5">
        <v>86535</v>
      </c>
      <c r="AC1543" s="5">
        <f>IF(COUNTIF($AB$2:AB1543, AB1543) = 1, 1, 0)</f>
        <v>1</v>
      </c>
      <c r="AD1543" s="15">
        <f>'Formated Data'!$G1543-'Formated Data'!$E1543</f>
        <v>115.97999999999999</v>
      </c>
      <c r="AE1543" s="5" t="str" cm="1">
        <f t="array" ref="AE1543">_xlfn.IFS('Formated Data'!$Q1543="Central","Chris",'Formated Data'!$Q1543="East","Erin",'Formated Data'!$Q1543="South","Sam",'Formated Data'!$Q1543="West","William")</f>
        <v>William</v>
      </c>
    </row>
    <row r="1544" spans="1:31" ht="15.75" customHeight="1" x14ac:dyDescent="0.45">
      <c r="A1544" s="5">
        <v>2976</v>
      </c>
      <c r="B1544" s="5">
        <f>IF(COUNTIF($A$2:A1544, A1544) = 1, 1, 0)</f>
        <v>1</v>
      </c>
      <c r="C1544" s="5" t="s">
        <v>942</v>
      </c>
      <c r="D1544" s="5" t="s">
        <v>72</v>
      </c>
      <c r="E1544" s="6">
        <v>0.01</v>
      </c>
      <c r="F1544" s="6" t="str">
        <f>IF(Table_1[[#This Row],[Discount]] &gt; 0, "After Discount", " No Discount")</f>
        <v>After Discount</v>
      </c>
      <c r="G1544" s="6">
        <v>35.99</v>
      </c>
      <c r="H1544" s="6">
        <v>0.99</v>
      </c>
      <c r="I1544" s="5" t="s">
        <v>9</v>
      </c>
      <c r="J1544" s="5" t="s">
        <v>51</v>
      </c>
      <c r="K1544" s="5" t="s">
        <v>7</v>
      </c>
      <c r="L1544" s="5" t="s">
        <v>6</v>
      </c>
      <c r="M1544" s="5" t="s">
        <v>50</v>
      </c>
      <c r="N1544" s="5" t="s">
        <v>941</v>
      </c>
      <c r="O1544" s="6">
        <v>0.35</v>
      </c>
      <c r="P1544" s="5" t="s">
        <v>3</v>
      </c>
      <c r="Q1544" s="5" t="s">
        <v>70</v>
      </c>
      <c r="R1544" s="5" t="s">
        <v>147</v>
      </c>
      <c r="S1544" s="5" t="s">
        <v>940</v>
      </c>
      <c r="T1544" s="5">
        <v>53154</v>
      </c>
      <c r="U1544" s="8">
        <v>42146</v>
      </c>
      <c r="V1544" s="29" t="str">
        <f>TEXT(Table_1[[#This Row],[Order Date]], "DDD")</f>
        <v>Fri</v>
      </c>
      <c r="W1544" s="8">
        <v>42147</v>
      </c>
      <c r="X1544" s="7">
        <f>Table_1[[#This Row],[Ship Date]]-Table_1[[#This Row],[Order Date]]</f>
        <v>1</v>
      </c>
      <c r="Y1544" s="15">
        <v>882.48239999999998</v>
      </c>
      <c r="Z1544" s="5">
        <v>41</v>
      </c>
      <c r="AA1544" s="15">
        <v>1278.96</v>
      </c>
      <c r="AB1544" s="5">
        <v>89047</v>
      </c>
      <c r="AC1544" s="5">
        <f>IF(COUNTIF($AB$2:AB1544, AB1544) = 1, 1, 0)</f>
        <v>1</v>
      </c>
      <c r="AD1544" s="15">
        <f>'Formated Data'!$G1544-'Formated Data'!$E1544</f>
        <v>35.980000000000004</v>
      </c>
      <c r="AE1544" s="5" t="str" cm="1">
        <f t="array" ref="AE1544">_xlfn.IFS('Formated Data'!$Q1544="Central","Chris",'Formated Data'!$Q1544="East","Erin",'Formated Data'!$Q1544="South","Sam",'Formated Data'!$Q1544="West","William")</f>
        <v>Chris</v>
      </c>
    </row>
    <row r="1545" spans="1:31" ht="15.75" customHeight="1" x14ac:dyDescent="0.45">
      <c r="A1545" s="5">
        <v>2198</v>
      </c>
      <c r="B1545" s="5">
        <f>IF(COUNTIF($A$2:A1545, A1545) = 1, 1, 0)</f>
        <v>1</v>
      </c>
      <c r="C1545" s="5" t="s">
        <v>938</v>
      </c>
      <c r="D1545" s="5" t="s">
        <v>10</v>
      </c>
      <c r="E1545" s="6">
        <v>0.03</v>
      </c>
      <c r="F1545" s="6" t="str">
        <f>IF(Table_1[[#This Row],[Discount]] &gt; 0, "After Discount", " No Discount")</f>
        <v>After Discount</v>
      </c>
      <c r="G1545" s="6">
        <v>25.98</v>
      </c>
      <c r="H1545" s="6">
        <v>4.08</v>
      </c>
      <c r="I1545" s="5" t="s">
        <v>9</v>
      </c>
      <c r="J1545" s="5" t="s">
        <v>51</v>
      </c>
      <c r="K1545" s="5" t="s">
        <v>24</v>
      </c>
      <c r="L1545" s="5" t="s">
        <v>79</v>
      </c>
      <c r="M1545" s="5" t="s">
        <v>50</v>
      </c>
      <c r="N1545" s="5" t="s">
        <v>939</v>
      </c>
      <c r="O1545" s="6">
        <v>0.56999999999999995</v>
      </c>
      <c r="P1545" s="5" t="s">
        <v>3</v>
      </c>
      <c r="Q1545" s="5" t="s">
        <v>2</v>
      </c>
      <c r="R1545" s="5" t="s">
        <v>1</v>
      </c>
      <c r="S1545" s="5" t="s">
        <v>936</v>
      </c>
      <c r="T1545" s="5">
        <v>11757</v>
      </c>
      <c r="U1545" s="8">
        <v>42146</v>
      </c>
      <c r="V1545" s="29" t="str">
        <f>TEXT(Table_1[[#This Row],[Order Date]], "DDD")</f>
        <v>Fri</v>
      </c>
      <c r="W1545" s="8">
        <v>42149</v>
      </c>
      <c r="X1545" s="7">
        <f>Table_1[[#This Row],[Ship Date]]-Table_1[[#This Row],[Order Date]]</f>
        <v>3</v>
      </c>
      <c r="Y1545" s="15">
        <v>295.90649999999999</v>
      </c>
      <c r="Z1545" s="5">
        <v>16</v>
      </c>
      <c r="AA1545" s="15">
        <v>428.85</v>
      </c>
      <c r="AB1545" s="5">
        <v>89174</v>
      </c>
      <c r="AC1545" s="5">
        <f>IF(COUNTIF($AB$2:AB1545, AB1545) = 1, 1, 0)</f>
        <v>1</v>
      </c>
      <c r="AD1545" s="15">
        <f>'Formated Data'!$G1545-'Formated Data'!$E1545</f>
        <v>25.95</v>
      </c>
      <c r="AE1545" s="5" t="str" cm="1">
        <f t="array" ref="AE1545">_xlfn.IFS('Formated Data'!$Q1545="Central","Chris",'Formated Data'!$Q1545="East","Erin",'Formated Data'!$Q1545="South","Sam",'Formated Data'!$Q1545="West","William")</f>
        <v>Erin</v>
      </c>
    </row>
    <row r="1546" spans="1:31" ht="15.75" customHeight="1" x14ac:dyDescent="0.45">
      <c r="A1546" s="5">
        <v>2198</v>
      </c>
      <c r="B1546" s="5">
        <f>IF(COUNTIF($A$2:A1546, A1546) = 1, 1, 0)</f>
        <v>0</v>
      </c>
      <c r="C1546" s="5" t="s">
        <v>938</v>
      </c>
      <c r="D1546" s="5" t="s">
        <v>10</v>
      </c>
      <c r="E1546" s="6">
        <v>0.1</v>
      </c>
      <c r="F1546" s="6" t="str">
        <f>IF(Table_1[[#This Row],[Discount]] &gt; 0, "After Discount", " No Discount")</f>
        <v>After Discount</v>
      </c>
      <c r="G1546" s="6">
        <v>20.98</v>
      </c>
      <c r="H1546" s="6">
        <v>53.03</v>
      </c>
      <c r="I1546" s="5" t="s">
        <v>119</v>
      </c>
      <c r="J1546" s="5" t="s">
        <v>51</v>
      </c>
      <c r="K1546" s="5" t="s">
        <v>24</v>
      </c>
      <c r="L1546" s="5" t="s">
        <v>23</v>
      </c>
      <c r="M1546" s="5" t="s">
        <v>152</v>
      </c>
      <c r="N1546" s="5" t="s">
        <v>937</v>
      </c>
      <c r="O1546" s="6">
        <v>0.78</v>
      </c>
      <c r="P1546" s="5" t="s">
        <v>3</v>
      </c>
      <c r="Q1546" s="5" t="s">
        <v>2</v>
      </c>
      <c r="R1546" s="5" t="s">
        <v>1</v>
      </c>
      <c r="S1546" s="5" t="s">
        <v>936</v>
      </c>
      <c r="T1546" s="5">
        <v>11757</v>
      </c>
      <c r="U1546" s="8">
        <v>42146</v>
      </c>
      <c r="V1546" s="29" t="str">
        <f>TEXT(Table_1[[#This Row],[Order Date]], "DDD")</f>
        <v>Fri</v>
      </c>
      <c r="W1546" s="8">
        <v>42146</v>
      </c>
      <c r="X1546" s="7">
        <f>Table_1[[#This Row],[Ship Date]]-Table_1[[#This Row],[Order Date]]</f>
        <v>0</v>
      </c>
      <c r="Y1546" s="15">
        <v>-2111.36</v>
      </c>
      <c r="Z1546" s="5">
        <v>16</v>
      </c>
      <c r="AA1546" s="15">
        <v>342.54</v>
      </c>
      <c r="AB1546" s="5">
        <v>89174</v>
      </c>
      <c r="AC1546" s="5">
        <f>IF(COUNTIF($AB$2:AB1546, AB1546) = 1, 1, 0)</f>
        <v>0</v>
      </c>
      <c r="AD1546" s="15">
        <f>'Formated Data'!$G1546-'Formated Data'!$E1546</f>
        <v>20.88</v>
      </c>
      <c r="AE1546" s="5" t="str" cm="1">
        <f t="array" ref="AE1546">_xlfn.IFS('Formated Data'!$Q1546="Central","Chris",'Formated Data'!$Q1546="East","Erin",'Formated Data'!$Q1546="South","Sam",'Formated Data'!$Q1546="West","William")</f>
        <v>Erin</v>
      </c>
    </row>
    <row r="1547" spans="1:31" ht="15.75" customHeight="1" x14ac:dyDescent="0.45">
      <c r="A1547" s="5">
        <v>2526</v>
      </c>
      <c r="B1547" s="5">
        <f>IF(COUNTIF($A$2:A1547, A1547) = 1, 1, 0)</f>
        <v>1</v>
      </c>
      <c r="C1547" s="5" t="s">
        <v>935</v>
      </c>
      <c r="D1547" s="5" t="s">
        <v>123</v>
      </c>
      <c r="E1547" s="6">
        <v>0.01</v>
      </c>
      <c r="F1547" s="6" t="str">
        <f>IF(Table_1[[#This Row],[Discount]] &gt; 0, "After Discount", " No Discount")</f>
        <v>After Discount</v>
      </c>
      <c r="G1547" s="6">
        <v>2.16</v>
      </c>
      <c r="H1547" s="6">
        <v>6.05</v>
      </c>
      <c r="I1547" s="5" t="s">
        <v>9</v>
      </c>
      <c r="J1547" s="5" t="s">
        <v>39</v>
      </c>
      <c r="K1547" s="5" t="s">
        <v>24</v>
      </c>
      <c r="L1547" s="5" t="s">
        <v>106</v>
      </c>
      <c r="M1547" s="5" t="s">
        <v>5</v>
      </c>
      <c r="N1547" s="5" t="s">
        <v>934</v>
      </c>
      <c r="O1547" s="6">
        <v>0.37</v>
      </c>
      <c r="P1547" s="5" t="s">
        <v>3</v>
      </c>
      <c r="Q1547" s="5" t="s">
        <v>21</v>
      </c>
      <c r="R1547" s="5" t="s">
        <v>185</v>
      </c>
      <c r="S1547" s="5" t="s">
        <v>171</v>
      </c>
      <c r="T1547" s="5">
        <v>70506</v>
      </c>
      <c r="U1547" s="8">
        <v>42147</v>
      </c>
      <c r="V1547" s="29" t="str">
        <f>TEXT(Table_1[[#This Row],[Order Date]], "DDD")</f>
        <v>Sat</v>
      </c>
      <c r="W1547" s="8">
        <v>42149</v>
      </c>
      <c r="X1547" s="7">
        <f>Table_1[[#This Row],[Ship Date]]-Table_1[[#This Row],[Order Date]]</f>
        <v>2</v>
      </c>
      <c r="Y1547" s="15">
        <v>395.76</v>
      </c>
      <c r="Z1547" s="5">
        <v>24</v>
      </c>
      <c r="AA1547" s="15">
        <v>58.05</v>
      </c>
      <c r="AB1547" s="5">
        <v>87208</v>
      </c>
      <c r="AC1547" s="5">
        <f>IF(COUNTIF($AB$2:AB1547, AB1547) = 1, 1, 0)</f>
        <v>1</v>
      </c>
      <c r="AD1547" s="15">
        <f>'Formated Data'!$G1547-'Formated Data'!$E1547</f>
        <v>2.1500000000000004</v>
      </c>
      <c r="AE1547" s="5" t="str" cm="1">
        <f t="array" ref="AE1547">_xlfn.IFS('Formated Data'!$Q1547="Central","Chris",'Formated Data'!$Q1547="East","Erin",'Formated Data'!$Q1547="South","Sam",'Formated Data'!$Q1547="West","William")</f>
        <v>Sam</v>
      </c>
    </row>
    <row r="1548" spans="1:31" ht="15.75" customHeight="1" x14ac:dyDescent="0.45">
      <c r="A1548" s="5">
        <v>2527</v>
      </c>
      <c r="B1548" s="5">
        <f>IF(COUNTIF($A$2:A1548, A1548) = 1, 1, 0)</f>
        <v>1</v>
      </c>
      <c r="C1548" s="5" t="s">
        <v>933</v>
      </c>
      <c r="D1548" s="5" t="s">
        <v>123</v>
      </c>
      <c r="E1548" s="6">
        <v>7.0000000000000007E-2</v>
      </c>
      <c r="F1548" s="6" t="str">
        <f>IF(Table_1[[#This Row],[Discount]] &gt; 0, "After Discount", " No Discount")</f>
        <v>After Discount</v>
      </c>
      <c r="G1548" s="6">
        <v>21.38</v>
      </c>
      <c r="H1548" s="6">
        <v>8.99</v>
      </c>
      <c r="I1548" s="5" t="s">
        <v>9</v>
      </c>
      <c r="J1548" s="5" t="s">
        <v>39</v>
      </c>
      <c r="K1548" s="5" t="s">
        <v>24</v>
      </c>
      <c r="L1548" s="5" t="s">
        <v>79</v>
      </c>
      <c r="M1548" s="5" t="s">
        <v>50</v>
      </c>
      <c r="N1548" s="5" t="s">
        <v>932</v>
      </c>
      <c r="O1548" s="6">
        <v>0.59</v>
      </c>
      <c r="P1548" s="5" t="s">
        <v>3</v>
      </c>
      <c r="Q1548" s="5" t="s">
        <v>21</v>
      </c>
      <c r="R1548" s="5" t="s">
        <v>185</v>
      </c>
      <c r="S1548" s="5" t="s">
        <v>931</v>
      </c>
      <c r="T1548" s="5">
        <v>70601</v>
      </c>
      <c r="U1548" s="8">
        <v>42147</v>
      </c>
      <c r="V1548" s="29" t="str">
        <f>TEXT(Table_1[[#This Row],[Order Date]], "DDD")</f>
        <v>Sat</v>
      </c>
      <c r="W1548" s="8">
        <v>42149</v>
      </c>
      <c r="X1548" s="7">
        <f>Table_1[[#This Row],[Ship Date]]-Table_1[[#This Row],[Order Date]]</f>
        <v>2</v>
      </c>
      <c r="Y1548" s="15">
        <v>-39.396000000000001</v>
      </c>
      <c r="Z1548" s="5">
        <v>3</v>
      </c>
      <c r="AA1548" s="15">
        <v>68.64</v>
      </c>
      <c r="AB1548" s="5">
        <v>87208</v>
      </c>
      <c r="AC1548" s="5">
        <f>IF(COUNTIF($AB$2:AB1548, AB1548) = 1, 1, 0)</f>
        <v>0</v>
      </c>
      <c r="AD1548" s="15">
        <f>'Formated Data'!$G1548-'Formated Data'!$E1548</f>
        <v>21.31</v>
      </c>
      <c r="AE1548" s="5" t="str" cm="1">
        <f t="array" ref="AE1548">_xlfn.IFS('Formated Data'!$Q1548="Central","Chris",'Formated Data'!$Q1548="East","Erin",'Formated Data'!$Q1548="South","Sam",'Formated Data'!$Q1548="West","William")</f>
        <v>Sam</v>
      </c>
    </row>
    <row r="1549" spans="1:31" ht="15.75" customHeight="1" x14ac:dyDescent="0.45">
      <c r="A1549" s="5">
        <v>1182</v>
      </c>
      <c r="B1549" s="5">
        <f>IF(COUNTIF($A$2:A1549, A1549) = 1, 1, 0)</f>
        <v>1</v>
      </c>
      <c r="C1549" s="5" t="s">
        <v>930</v>
      </c>
      <c r="D1549" s="5" t="s">
        <v>56</v>
      </c>
      <c r="E1549" s="6">
        <v>7.0000000000000007E-2</v>
      </c>
      <c r="F1549" s="6" t="str">
        <f>IF(Table_1[[#This Row],[Discount]] &gt; 0, "After Discount", " No Discount")</f>
        <v>After Discount</v>
      </c>
      <c r="G1549" s="6">
        <v>2.61</v>
      </c>
      <c r="H1549" s="6">
        <v>0.5</v>
      </c>
      <c r="I1549" s="5" t="s">
        <v>9</v>
      </c>
      <c r="J1549" s="5" t="s">
        <v>16</v>
      </c>
      <c r="K1549" s="5" t="s">
        <v>24</v>
      </c>
      <c r="L1549" s="5" t="s">
        <v>144</v>
      </c>
      <c r="M1549" s="5" t="s">
        <v>5</v>
      </c>
      <c r="N1549" s="5" t="s">
        <v>449</v>
      </c>
      <c r="O1549" s="6">
        <v>0.39</v>
      </c>
      <c r="P1549" s="5" t="s">
        <v>3</v>
      </c>
      <c r="Q1549" s="5" t="s">
        <v>48</v>
      </c>
      <c r="R1549" s="5" t="s">
        <v>65</v>
      </c>
      <c r="S1549" s="5" t="s">
        <v>929</v>
      </c>
      <c r="T1549" s="5">
        <v>84660</v>
      </c>
      <c r="U1549" s="8">
        <v>42147</v>
      </c>
      <c r="V1549" s="29" t="str">
        <f>TEXT(Table_1[[#This Row],[Order Date]], "DDD")</f>
        <v>Sat</v>
      </c>
      <c r="W1549" s="8">
        <v>42147</v>
      </c>
      <c r="X1549" s="7">
        <f>Table_1[[#This Row],[Ship Date]]-Table_1[[#This Row],[Order Date]]</f>
        <v>0</v>
      </c>
      <c r="Y1549" s="15">
        <v>27.013500000000001</v>
      </c>
      <c r="Z1549" s="5">
        <v>15</v>
      </c>
      <c r="AA1549" s="15">
        <v>39.15</v>
      </c>
      <c r="AB1549" s="5">
        <v>86913</v>
      </c>
      <c r="AC1549" s="5">
        <f>IF(COUNTIF($AB$2:AB1549, AB1549) = 1, 1, 0)</f>
        <v>1</v>
      </c>
      <c r="AD1549" s="15">
        <f>'Formated Data'!$G1549-'Formated Data'!$E1549</f>
        <v>2.54</v>
      </c>
      <c r="AE1549" s="5" t="str" cm="1">
        <f t="array" ref="AE1549">_xlfn.IFS('Formated Data'!$Q1549="Central","Chris",'Formated Data'!$Q1549="East","Erin",'Formated Data'!$Q1549="South","Sam",'Formated Data'!$Q1549="West","William")</f>
        <v>William</v>
      </c>
    </row>
    <row r="1550" spans="1:31" ht="15.75" customHeight="1" x14ac:dyDescent="0.45">
      <c r="A1550" s="5">
        <v>3249</v>
      </c>
      <c r="B1550" s="5">
        <f>IF(COUNTIF($A$2:A1550, A1550) = 1, 1, 0)</f>
        <v>1</v>
      </c>
      <c r="C1550" s="5" t="s">
        <v>928</v>
      </c>
      <c r="D1550" s="5" t="s">
        <v>56</v>
      </c>
      <c r="E1550" s="6">
        <v>0.03</v>
      </c>
      <c r="F1550" s="6" t="str">
        <f>IF(Table_1[[#This Row],[Discount]] &gt; 0, "After Discount", " No Discount")</f>
        <v>After Discount</v>
      </c>
      <c r="G1550" s="6">
        <v>42.8</v>
      </c>
      <c r="H1550" s="6">
        <v>2.99</v>
      </c>
      <c r="I1550" s="5" t="s">
        <v>9</v>
      </c>
      <c r="J1550" s="5" t="s">
        <v>39</v>
      </c>
      <c r="K1550" s="5" t="s">
        <v>24</v>
      </c>
      <c r="L1550" s="5" t="s">
        <v>106</v>
      </c>
      <c r="M1550" s="5" t="s">
        <v>5</v>
      </c>
      <c r="N1550" s="5" t="s">
        <v>927</v>
      </c>
      <c r="O1550" s="6">
        <v>0.36</v>
      </c>
      <c r="P1550" s="5" t="s">
        <v>3</v>
      </c>
      <c r="Q1550" s="5" t="s">
        <v>2</v>
      </c>
      <c r="R1550" s="5" t="s">
        <v>81</v>
      </c>
      <c r="S1550" s="5" t="s">
        <v>926</v>
      </c>
      <c r="T1550" s="5">
        <v>21403</v>
      </c>
      <c r="U1550" s="8">
        <v>42147</v>
      </c>
      <c r="V1550" s="29" t="str">
        <f>TEXT(Table_1[[#This Row],[Order Date]], "DDD")</f>
        <v>Sat</v>
      </c>
      <c r="W1550" s="8">
        <v>42148</v>
      </c>
      <c r="X1550" s="7">
        <f>Table_1[[#This Row],[Ship Date]]-Table_1[[#This Row],[Order Date]]</f>
        <v>1</v>
      </c>
      <c r="Y1550" s="15">
        <v>462.92099999999999</v>
      </c>
      <c r="Z1550" s="5">
        <v>16</v>
      </c>
      <c r="AA1550" s="15">
        <v>670.9</v>
      </c>
      <c r="AB1550" s="5">
        <v>87298</v>
      </c>
      <c r="AC1550" s="5">
        <f>IF(COUNTIF($AB$2:AB1550, AB1550) = 1, 1, 0)</f>
        <v>1</v>
      </c>
      <c r="AD1550" s="15">
        <f>'Formated Data'!$G1550-'Formated Data'!$E1550</f>
        <v>42.769999999999996</v>
      </c>
      <c r="AE1550" s="5" t="str" cm="1">
        <f t="array" ref="AE1550">_xlfn.IFS('Formated Data'!$Q1550="Central","Chris",'Formated Data'!$Q1550="East","Erin",'Formated Data'!$Q1550="South","Sam",'Formated Data'!$Q1550="West","William")</f>
        <v>Erin</v>
      </c>
    </row>
    <row r="1551" spans="1:31" ht="15.75" customHeight="1" x14ac:dyDescent="0.45">
      <c r="A1551" s="5">
        <v>460</v>
      </c>
      <c r="B1551" s="5">
        <f>IF(COUNTIF($A$2:A1551, A1551) = 1, 1, 0)</f>
        <v>1</v>
      </c>
      <c r="C1551" s="5" t="s">
        <v>925</v>
      </c>
      <c r="D1551" s="5" t="s">
        <v>30</v>
      </c>
      <c r="E1551" s="6">
        <v>7.0000000000000007E-2</v>
      </c>
      <c r="F1551" s="6" t="str">
        <f>IF(Table_1[[#This Row],[Discount]] &gt; 0, "After Discount", " No Discount")</f>
        <v>After Discount</v>
      </c>
      <c r="G1551" s="6">
        <v>16.91</v>
      </c>
      <c r="H1551" s="6">
        <v>6.25</v>
      </c>
      <c r="I1551" s="5" t="s">
        <v>9</v>
      </c>
      <c r="J1551" s="5" t="s">
        <v>16</v>
      </c>
      <c r="K1551" s="5" t="s">
        <v>24</v>
      </c>
      <c r="L1551" s="5" t="s">
        <v>23</v>
      </c>
      <c r="M1551" s="5" t="s">
        <v>5</v>
      </c>
      <c r="N1551" s="5" t="s">
        <v>924</v>
      </c>
      <c r="O1551" s="6">
        <v>0.57999999999999996</v>
      </c>
      <c r="P1551" s="5" t="s">
        <v>3</v>
      </c>
      <c r="Q1551" s="5" t="s">
        <v>2</v>
      </c>
      <c r="R1551" s="5" t="s">
        <v>236</v>
      </c>
      <c r="S1551" s="5" t="s">
        <v>923</v>
      </c>
      <c r="T1551" s="5">
        <v>8332</v>
      </c>
      <c r="U1551" s="8">
        <v>42147</v>
      </c>
      <c r="V1551" s="29" t="str">
        <f>TEXT(Table_1[[#This Row],[Order Date]], "DDD")</f>
        <v>Sat</v>
      </c>
      <c r="W1551" s="8">
        <v>42154</v>
      </c>
      <c r="X1551" s="7">
        <f>Table_1[[#This Row],[Ship Date]]-Table_1[[#This Row],[Order Date]]</f>
        <v>7</v>
      </c>
      <c r="Y1551" s="15">
        <v>7.9</v>
      </c>
      <c r="Z1551" s="5">
        <v>31</v>
      </c>
      <c r="AA1551" s="15">
        <v>492.9</v>
      </c>
      <c r="AB1551" s="5">
        <v>86014</v>
      </c>
      <c r="AC1551" s="5">
        <f>IF(COUNTIF($AB$2:AB1551, AB1551) = 1, 1, 0)</f>
        <v>1</v>
      </c>
      <c r="AD1551" s="15">
        <f>'Formated Data'!$G1551-'Formated Data'!$E1551</f>
        <v>16.84</v>
      </c>
      <c r="AE1551" s="5" t="str" cm="1">
        <f t="array" ref="AE1551">_xlfn.IFS('Formated Data'!$Q1551="Central","Chris",'Formated Data'!$Q1551="East","Erin",'Formated Data'!$Q1551="South","Sam",'Formated Data'!$Q1551="West","William")</f>
        <v>Erin</v>
      </c>
    </row>
    <row r="1552" spans="1:31" ht="15.75" customHeight="1" x14ac:dyDescent="0.45">
      <c r="A1552" s="5">
        <v>2858</v>
      </c>
      <c r="B1552" s="5">
        <f>IF(COUNTIF($A$2:A1552, A1552) = 1, 1, 0)</f>
        <v>0</v>
      </c>
      <c r="C1552" s="5" t="s">
        <v>921</v>
      </c>
      <c r="D1552" s="5" t="s">
        <v>30</v>
      </c>
      <c r="E1552" s="6">
        <v>0.04</v>
      </c>
      <c r="F1552" s="6" t="str">
        <f>IF(Table_1[[#This Row],[Discount]] &gt; 0, "After Discount", " No Discount")</f>
        <v>After Discount</v>
      </c>
      <c r="G1552" s="6">
        <v>67.28</v>
      </c>
      <c r="H1552" s="6">
        <v>19.989999999999998</v>
      </c>
      <c r="I1552" s="5" t="s">
        <v>9</v>
      </c>
      <c r="J1552" s="5" t="s">
        <v>39</v>
      </c>
      <c r="K1552" s="5" t="s">
        <v>24</v>
      </c>
      <c r="L1552" s="5" t="s">
        <v>106</v>
      </c>
      <c r="M1552" s="5" t="s">
        <v>5</v>
      </c>
      <c r="N1552" s="5" t="s">
        <v>922</v>
      </c>
      <c r="O1552" s="6">
        <v>0.4</v>
      </c>
      <c r="P1552" s="5" t="s">
        <v>3</v>
      </c>
      <c r="Q1552" s="5" t="s">
        <v>21</v>
      </c>
      <c r="R1552" s="5" t="s">
        <v>75</v>
      </c>
      <c r="S1552" s="5" t="s">
        <v>920</v>
      </c>
      <c r="T1552" s="5">
        <v>32259</v>
      </c>
      <c r="U1552" s="8">
        <v>42147</v>
      </c>
      <c r="V1552" s="29" t="str">
        <f>TEXT(Table_1[[#This Row],[Order Date]], "DDD")</f>
        <v>Sat</v>
      </c>
      <c r="W1552" s="8">
        <v>42152</v>
      </c>
      <c r="X1552" s="7">
        <f>Table_1[[#This Row],[Ship Date]]-Table_1[[#This Row],[Order Date]]</f>
        <v>5</v>
      </c>
      <c r="Y1552" s="15">
        <v>14.754</v>
      </c>
      <c r="Z1552" s="5">
        <v>30</v>
      </c>
      <c r="AA1552" s="15">
        <v>2051.6799999999998</v>
      </c>
      <c r="AB1552" s="5">
        <v>88282</v>
      </c>
      <c r="AC1552" s="5">
        <f>IF(COUNTIF($AB$2:AB1552, AB1552) = 1, 1, 0)</f>
        <v>1</v>
      </c>
      <c r="AD1552" s="15">
        <f>'Formated Data'!$G1552-'Formated Data'!$E1552</f>
        <v>67.239999999999995</v>
      </c>
      <c r="AE1552" s="5" t="str" cm="1">
        <f t="array" ref="AE1552">_xlfn.IFS('Formated Data'!$Q1552="Central","Chris",'Formated Data'!$Q1552="East","Erin",'Formated Data'!$Q1552="South","Sam",'Formated Data'!$Q1552="West","William")</f>
        <v>Sam</v>
      </c>
    </row>
    <row r="1553" spans="1:31" ht="15.75" customHeight="1" x14ac:dyDescent="0.45">
      <c r="A1553" s="5">
        <v>2858</v>
      </c>
      <c r="B1553" s="5">
        <f>IF(COUNTIF($A$2:A1553, A1553) = 1, 1, 0)</f>
        <v>0</v>
      </c>
      <c r="C1553" s="5" t="s">
        <v>921</v>
      </c>
      <c r="D1553" s="5" t="s">
        <v>30</v>
      </c>
      <c r="E1553" s="6">
        <v>0.1</v>
      </c>
      <c r="F1553" s="6" t="str">
        <f>IF(Table_1[[#This Row],[Discount]] &gt; 0, "After Discount", " No Discount")</f>
        <v>After Discount</v>
      </c>
      <c r="G1553" s="6">
        <v>130.97999999999999</v>
      </c>
      <c r="H1553" s="6">
        <v>54.74</v>
      </c>
      <c r="I1553" s="5" t="s">
        <v>119</v>
      </c>
      <c r="J1553" s="5" t="s">
        <v>39</v>
      </c>
      <c r="K1553" s="5" t="s">
        <v>29</v>
      </c>
      <c r="L1553" s="5" t="s">
        <v>130</v>
      </c>
      <c r="M1553" s="5" t="s">
        <v>117</v>
      </c>
      <c r="N1553" s="5" t="s">
        <v>380</v>
      </c>
      <c r="O1553" s="6">
        <v>0.69</v>
      </c>
      <c r="P1553" s="5" t="s">
        <v>3</v>
      </c>
      <c r="Q1553" s="5" t="s">
        <v>21</v>
      </c>
      <c r="R1553" s="5" t="s">
        <v>75</v>
      </c>
      <c r="S1553" s="5" t="s">
        <v>920</v>
      </c>
      <c r="T1553" s="5">
        <v>32259</v>
      </c>
      <c r="U1553" s="8">
        <v>42147</v>
      </c>
      <c r="V1553" s="29" t="str">
        <f>TEXT(Table_1[[#This Row],[Order Date]], "DDD")</f>
        <v>Sat</v>
      </c>
      <c r="W1553" s="8">
        <v>42147</v>
      </c>
      <c r="X1553" s="7">
        <f>Table_1[[#This Row],[Ship Date]]-Table_1[[#This Row],[Order Date]]</f>
        <v>0</v>
      </c>
      <c r="Y1553" s="15">
        <v>669.61199999999997</v>
      </c>
      <c r="Z1553" s="5">
        <v>42</v>
      </c>
      <c r="AA1553" s="15">
        <v>5295.03</v>
      </c>
      <c r="AB1553" s="5">
        <v>88282</v>
      </c>
      <c r="AC1553" s="5">
        <f>IF(COUNTIF($AB$2:AB1553, AB1553) = 1, 1, 0)</f>
        <v>0</v>
      </c>
      <c r="AD1553" s="15">
        <f>'Formated Data'!$G1553-'Formated Data'!$E1553</f>
        <v>130.88</v>
      </c>
      <c r="AE1553" s="5" t="str" cm="1">
        <f t="array" ref="AE1553">_xlfn.IFS('Formated Data'!$Q1553="Central","Chris",'Formated Data'!$Q1553="East","Erin",'Formated Data'!$Q1553="South","Sam",'Formated Data'!$Q1553="West","William")</f>
        <v>Sam</v>
      </c>
    </row>
    <row r="1554" spans="1:31" ht="15.75" customHeight="1" x14ac:dyDescent="0.45">
      <c r="A1554" s="5">
        <v>2858</v>
      </c>
      <c r="B1554" s="5">
        <f>IF(COUNTIF($A$2:A1554, A1554) = 1, 1, 0)</f>
        <v>0</v>
      </c>
      <c r="C1554" s="5" t="s">
        <v>921</v>
      </c>
      <c r="D1554" s="5" t="s">
        <v>30</v>
      </c>
      <c r="E1554" s="6">
        <v>0.04</v>
      </c>
      <c r="F1554" s="6" t="str">
        <f>IF(Table_1[[#This Row],[Discount]] &gt; 0, "After Discount", " No Discount")</f>
        <v>After Discount</v>
      </c>
      <c r="G1554" s="6">
        <v>2.78</v>
      </c>
      <c r="H1554" s="6">
        <v>1.25</v>
      </c>
      <c r="I1554" s="5" t="s">
        <v>9</v>
      </c>
      <c r="J1554" s="5" t="s">
        <v>39</v>
      </c>
      <c r="K1554" s="5" t="s">
        <v>24</v>
      </c>
      <c r="L1554" s="5" t="s">
        <v>79</v>
      </c>
      <c r="M1554" s="5" t="s">
        <v>37</v>
      </c>
      <c r="N1554" s="5" t="s">
        <v>292</v>
      </c>
      <c r="O1554" s="6">
        <v>0.59</v>
      </c>
      <c r="P1554" s="5" t="s">
        <v>3</v>
      </c>
      <c r="Q1554" s="5" t="s">
        <v>21</v>
      </c>
      <c r="R1554" s="5" t="s">
        <v>75</v>
      </c>
      <c r="S1554" s="5" t="s">
        <v>920</v>
      </c>
      <c r="T1554" s="5">
        <v>32259</v>
      </c>
      <c r="U1554" s="8">
        <v>42147</v>
      </c>
      <c r="V1554" s="29" t="str">
        <f>TEXT(Table_1[[#This Row],[Order Date]], "DDD")</f>
        <v>Sat</v>
      </c>
      <c r="W1554" s="8">
        <v>42147</v>
      </c>
      <c r="X1554" s="7">
        <f>Table_1[[#This Row],[Ship Date]]-Table_1[[#This Row],[Order Date]]</f>
        <v>0</v>
      </c>
      <c r="Y1554" s="15">
        <v>213</v>
      </c>
      <c r="Z1554" s="5">
        <v>28</v>
      </c>
      <c r="AA1554" s="15">
        <v>80.27</v>
      </c>
      <c r="AB1554" s="5">
        <v>88282</v>
      </c>
      <c r="AC1554" s="5">
        <f>IF(COUNTIF($AB$2:AB1554, AB1554) = 1, 1, 0)</f>
        <v>0</v>
      </c>
      <c r="AD1554" s="15">
        <f>'Formated Data'!$G1554-'Formated Data'!$E1554</f>
        <v>2.7399999999999998</v>
      </c>
      <c r="AE1554" s="5" t="str" cm="1">
        <f t="array" ref="AE1554">_xlfn.IFS('Formated Data'!$Q1554="Central","Chris",'Formated Data'!$Q1554="East","Erin",'Formated Data'!$Q1554="South","Sam",'Formated Data'!$Q1554="West","William")</f>
        <v>Sam</v>
      </c>
    </row>
    <row r="1555" spans="1:31" ht="15.75" customHeight="1" x14ac:dyDescent="0.45">
      <c r="A1555" s="5">
        <v>398</v>
      </c>
      <c r="B1555" s="5">
        <f>IF(COUNTIF($A$2:A1555, A1555) = 1, 1, 0)</f>
        <v>1</v>
      </c>
      <c r="C1555" s="5" t="s">
        <v>919</v>
      </c>
      <c r="D1555" s="5" t="s">
        <v>72</v>
      </c>
      <c r="E1555" s="6">
        <v>0.05</v>
      </c>
      <c r="F1555" s="6" t="str">
        <f>IF(Table_1[[#This Row],[Discount]] &gt; 0, "After Discount", " No Discount")</f>
        <v>After Discount</v>
      </c>
      <c r="G1555" s="6">
        <v>63.94</v>
      </c>
      <c r="H1555" s="6">
        <v>14.48</v>
      </c>
      <c r="I1555" s="5" t="s">
        <v>9</v>
      </c>
      <c r="J1555" s="5" t="s">
        <v>39</v>
      </c>
      <c r="K1555" s="5" t="s">
        <v>29</v>
      </c>
      <c r="L1555" s="5" t="s">
        <v>28</v>
      </c>
      <c r="M1555" s="5" t="s">
        <v>5</v>
      </c>
      <c r="N1555" s="5" t="s">
        <v>27</v>
      </c>
      <c r="O1555" s="6">
        <v>0.46</v>
      </c>
      <c r="P1555" s="5" t="s">
        <v>3</v>
      </c>
      <c r="Q1555" s="5" t="s">
        <v>2</v>
      </c>
      <c r="R1555" s="5" t="s">
        <v>13</v>
      </c>
      <c r="S1555" s="5" t="s">
        <v>918</v>
      </c>
      <c r="T1555" s="5">
        <v>45406</v>
      </c>
      <c r="U1555" s="8">
        <v>42147</v>
      </c>
      <c r="V1555" s="29" t="str">
        <f>TEXT(Table_1[[#This Row],[Order Date]], "DDD")</f>
        <v>Sat</v>
      </c>
      <c r="W1555" s="8">
        <v>42149</v>
      </c>
      <c r="X1555" s="7">
        <f>Table_1[[#This Row],[Ship Date]]-Table_1[[#This Row],[Order Date]]</f>
        <v>2</v>
      </c>
      <c r="Y1555" s="15">
        <v>1372.6307999999999</v>
      </c>
      <c r="Z1555" s="5">
        <v>31</v>
      </c>
      <c r="AA1555" s="15">
        <v>1989.32</v>
      </c>
      <c r="AB1555" s="5">
        <v>89320</v>
      </c>
      <c r="AC1555" s="5">
        <f>IF(COUNTIF($AB$2:AB1555, AB1555) = 1, 1, 0)</f>
        <v>1</v>
      </c>
      <c r="AD1555" s="15">
        <f>'Formated Data'!$G1555-'Formated Data'!$E1555</f>
        <v>63.89</v>
      </c>
      <c r="AE1555" s="5" t="str" cm="1">
        <f t="array" ref="AE1555">_xlfn.IFS('Formated Data'!$Q1555="Central","Chris",'Formated Data'!$Q1555="East","Erin",'Formated Data'!$Q1555="South","Sam",'Formated Data'!$Q1555="West","William")</f>
        <v>Erin</v>
      </c>
    </row>
    <row r="1556" spans="1:31" ht="15.75" customHeight="1" x14ac:dyDescent="0.45">
      <c r="A1556" s="5">
        <v>540</v>
      </c>
      <c r="B1556" s="5">
        <f>IF(COUNTIF($A$2:A1556, A1556) = 1, 1, 0)</f>
        <v>0</v>
      </c>
      <c r="C1556" s="5" t="s">
        <v>917</v>
      </c>
      <c r="D1556" s="5" t="s">
        <v>72</v>
      </c>
      <c r="E1556" s="6">
        <v>0.05</v>
      </c>
      <c r="F1556" s="6" t="str">
        <f>IF(Table_1[[#This Row],[Discount]] &gt; 0, "After Discount", " No Discount")</f>
        <v>After Discount</v>
      </c>
      <c r="G1556" s="6">
        <v>204.1</v>
      </c>
      <c r="H1556" s="6">
        <v>13.99</v>
      </c>
      <c r="I1556" s="5" t="s">
        <v>9</v>
      </c>
      <c r="J1556" s="5" t="s">
        <v>51</v>
      </c>
      <c r="K1556" s="5" t="s">
        <v>7</v>
      </c>
      <c r="L1556" s="5" t="s">
        <v>118</v>
      </c>
      <c r="M1556" s="5" t="s">
        <v>97</v>
      </c>
      <c r="N1556" s="5" t="s">
        <v>916</v>
      </c>
      <c r="O1556" s="6">
        <v>0.37</v>
      </c>
      <c r="P1556" s="5" t="s">
        <v>3</v>
      </c>
      <c r="Q1556" s="5" t="s">
        <v>70</v>
      </c>
      <c r="R1556" s="5" t="s">
        <v>260</v>
      </c>
      <c r="S1556" s="5" t="s">
        <v>915</v>
      </c>
      <c r="T1556" s="5">
        <v>60061</v>
      </c>
      <c r="U1556" s="8">
        <v>42147</v>
      </c>
      <c r="V1556" s="29" t="str">
        <f>TEXT(Table_1[[#This Row],[Order Date]], "DDD")</f>
        <v>Sat</v>
      </c>
      <c r="W1556" s="8">
        <v>42149</v>
      </c>
      <c r="X1556" s="7">
        <f>Table_1[[#This Row],[Ship Date]]-Table_1[[#This Row],[Order Date]]</f>
        <v>2</v>
      </c>
      <c r="Y1556" s="15">
        <v>5924.1122999999998</v>
      </c>
      <c r="Z1556" s="5">
        <v>41</v>
      </c>
      <c r="AA1556" s="15">
        <v>8585.67</v>
      </c>
      <c r="AB1556" s="5">
        <v>91175</v>
      </c>
      <c r="AC1556" s="5">
        <f>IF(COUNTIF($AB$2:AB1556, AB1556) = 1, 1, 0)</f>
        <v>1</v>
      </c>
      <c r="AD1556" s="15">
        <f>'Formated Data'!$G1556-'Formated Data'!$E1556</f>
        <v>204.04999999999998</v>
      </c>
      <c r="AE1556" s="5" t="str" cm="1">
        <f t="array" ref="AE1556">_xlfn.IFS('Formated Data'!$Q1556="Central","Chris",'Formated Data'!$Q1556="East","Erin",'Formated Data'!$Q1556="South","Sam",'Formated Data'!$Q1556="West","William")</f>
        <v>Chris</v>
      </c>
    </row>
    <row r="1557" spans="1:31" ht="15.75" customHeight="1" x14ac:dyDescent="0.45">
      <c r="A1557" s="5">
        <v>2458</v>
      </c>
      <c r="B1557" s="5">
        <f>IF(COUNTIF($A$2:A1557, A1557) = 1, 1, 0)</f>
        <v>0</v>
      </c>
      <c r="C1557" s="5" t="s">
        <v>914</v>
      </c>
      <c r="D1557" s="5" t="s">
        <v>72</v>
      </c>
      <c r="E1557" s="6">
        <v>0.05</v>
      </c>
      <c r="F1557" s="6" t="str">
        <f>IF(Table_1[[#This Row],[Discount]] &gt; 0, "After Discount", " No Discount")</f>
        <v>After Discount</v>
      </c>
      <c r="G1557" s="6">
        <v>12.88</v>
      </c>
      <c r="H1557" s="6">
        <v>4.59</v>
      </c>
      <c r="I1557" s="5" t="s">
        <v>9</v>
      </c>
      <c r="J1557" s="5" t="s">
        <v>16</v>
      </c>
      <c r="K1557" s="5" t="s">
        <v>24</v>
      </c>
      <c r="L1557" s="5" t="s">
        <v>59</v>
      </c>
      <c r="M1557" s="5" t="s">
        <v>37</v>
      </c>
      <c r="N1557" s="5" t="s">
        <v>913</v>
      </c>
      <c r="O1557" s="6">
        <v>0.82</v>
      </c>
      <c r="P1557" s="5" t="s">
        <v>3</v>
      </c>
      <c r="Q1557" s="5" t="s">
        <v>70</v>
      </c>
      <c r="R1557" s="5" t="s">
        <v>87</v>
      </c>
      <c r="S1557" s="5" t="s">
        <v>86</v>
      </c>
      <c r="T1557" s="5">
        <v>55410</v>
      </c>
      <c r="U1557" s="8">
        <v>42147</v>
      </c>
      <c r="V1557" s="29" t="str">
        <f>TEXT(Table_1[[#This Row],[Order Date]], "DDD")</f>
        <v>Sat</v>
      </c>
      <c r="W1557" s="8">
        <v>42149</v>
      </c>
      <c r="X1557" s="7">
        <f>Table_1[[#This Row],[Ship Date]]-Table_1[[#This Row],[Order Date]]</f>
        <v>2</v>
      </c>
      <c r="Y1557" s="15">
        <v>5.98</v>
      </c>
      <c r="Z1557" s="5">
        <v>3</v>
      </c>
      <c r="AA1557" s="15">
        <v>42.35</v>
      </c>
      <c r="AB1557" s="5">
        <v>91286</v>
      </c>
      <c r="AC1557" s="5">
        <f>IF(COUNTIF($AB$2:AB1557, AB1557) = 1, 1, 0)</f>
        <v>1</v>
      </c>
      <c r="AD1557" s="15">
        <f>'Formated Data'!$G1557-'Formated Data'!$E1557</f>
        <v>12.83</v>
      </c>
      <c r="AE1557" s="5" t="str" cm="1">
        <f t="array" ref="AE1557">_xlfn.IFS('Formated Data'!$Q1557="Central","Chris",'Formated Data'!$Q1557="East","Erin",'Formated Data'!$Q1557="South","Sam",'Formated Data'!$Q1557="West","William")</f>
        <v>Chris</v>
      </c>
    </row>
    <row r="1558" spans="1:31" ht="15.75" customHeight="1" x14ac:dyDescent="0.45">
      <c r="A1558" s="5">
        <v>1814</v>
      </c>
      <c r="B1558" s="5">
        <f>IF(COUNTIF($A$2:A1558, A1558) = 1, 1, 0)</f>
        <v>1</v>
      </c>
      <c r="C1558" s="5" t="s">
        <v>911</v>
      </c>
      <c r="D1558" s="5" t="s">
        <v>10</v>
      </c>
      <c r="E1558" s="6">
        <v>0.09</v>
      </c>
      <c r="F1558" s="6" t="str">
        <f>IF(Table_1[[#This Row],[Discount]] &gt; 0, "After Discount", " No Discount")</f>
        <v>After Discount</v>
      </c>
      <c r="G1558" s="6">
        <v>77.510000000000005</v>
      </c>
      <c r="H1558" s="6">
        <v>4</v>
      </c>
      <c r="I1558" s="5" t="s">
        <v>17</v>
      </c>
      <c r="J1558" s="5" t="s">
        <v>16</v>
      </c>
      <c r="K1558" s="5" t="s">
        <v>7</v>
      </c>
      <c r="L1558" s="5" t="s">
        <v>15</v>
      </c>
      <c r="M1558" s="5" t="s">
        <v>5</v>
      </c>
      <c r="N1558" s="5" t="s">
        <v>912</v>
      </c>
      <c r="O1558" s="6">
        <v>0.76</v>
      </c>
      <c r="P1558" s="5" t="s">
        <v>3</v>
      </c>
      <c r="Q1558" s="5" t="s">
        <v>21</v>
      </c>
      <c r="R1558" s="5" t="s">
        <v>189</v>
      </c>
      <c r="S1558" s="5" t="s">
        <v>909</v>
      </c>
      <c r="T1558" s="5">
        <v>38654</v>
      </c>
      <c r="U1558" s="8">
        <v>42147</v>
      </c>
      <c r="V1558" s="29" t="str">
        <f>TEXT(Table_1[[#This Row],[Order Date]], "DDD")</f>
        <v>Sat</v>
      </c>
      <c r="W1558" s="8">
        <v>42149</v>
      </c>
      <c r="X1558" s="7">
        <f>Table_1[[#This Row],[Ship Date]]-Table_1[[#This Row],[Order Date]]</f>
        <v>2</v>
      </c>
      <c r="Y1558" s="15">
        <v>-986.524</v>
      </c>
      <c r="Z1558" s="5">
        <v>17</v>
      </c>
      <c r="AA1558" s="15">
        <v>1300.54</v>
      </c>
      <c r="AB1558" s="5">
        <v>90524</v>
      </c>
      <c r="AC1558" s="5">
        <f>IF(COUNTIF($AB$2:AB1558, AB1558) = 1, 1, 0)</f>
        <v>1</v>
      </c>
      <c r="AD1558" s="15">
        <f>'Formated Data'!$G1558-'Formated Data'!$E1558</f>
        <v>77.42</v>
      </c>
      <c r="AE1558" s="5" t="str" cm="1">
        <f t="array" ref="AE1558">_xlfn.IFS('Formated Data'!$Q1558="Central","Chris",'Formated Data'!$Q1558="East","Erin",'Formated Data'!$Q1558="South","Sam",'Formated Data'!$Q1558="West","William")</f>
        <v>Sam</v>
      </c>
    </row>
    <row r="1559" spans="1:31" ht="15.75" customHeight="1" x14ac:dyDescent="0.45">
      <c r="A1559" s="5">
        <v>1814</v>
      </c>
      <c r="B1559" s="5">
        <f>IF(COUNTIF($A$2:A1559, A1559) = 1, 1, 0)</f>
        <v>0</v>
      </c>
      <c r="C1559" s="5" t="s">
        <v>911</v>
      </c>
      <c r="D1559" s="5" t="s">
        <v>10</v>
      </c>
      <c r="E1559" s="6">
        <v>0</v>
      </c>
      <c r="F1559" s="6" t="str">
        <f>IF(Table_1[[#This Row],[Discount]] &gt; 0, "After Discount", " No Discount")</f>
        <v xml:space="preserve"> No Discount</v>
      </c>
      <c r="G1559" s="6">
        <v>2.88</v>
      </c>
      <c r="H1559" s="6">
        <v>0.7</v>
      </c>
      <c r="I1559" s="5" t="s">
        <v>9</v>
      </c>
      <c r="J1559" s="5" t="s">
        <v>16</v>
      </c>
      <c r="K1559" s="5" t="s">
        <v>24</v>
      </c>
      <c r="L1559" s="5" t="s">
        <v>79</v>
      </c>
      <c r="M1559" s="5" t="s">
        <v>37</v>
      </c>
      <c r="N1559" s="5" t="s">
        <v>910</v>
      </c>
      <c r="O1559" s="6">
        <v>0.56000000000000005</v>
      </c>
      <c r="P1559" s="5" t="s">
        <v>3</v>
      </c>
      <c r="Q1559" s="5" t="s">
        <v>21</v>
      </c>
      <c r="R1559" s="5" t="s">
        <v>189</v>
      </c>
      <c r="S1559" s="5" t="s">
        <v>909</v>
      </c>
      <c r="T1559" s="5">
        <v>38654</v>
      </c>
      <c r="U1559" s="8">
        <v>42147</v>
      </c>
      <c r="V1559" s="29" t="str">
        <f>TEXT(Table_1[[#This Row],[Order Date]], "DDD")</f>
        <v>Sat</v>
      </c>
      <c r="W1559" s="8">
        <v>42149</v>
      </c>
      <c r="X1559" s="7">
        <f>Table_1[[#This Row],[Ship Date]]-Table_1[[#This Row],[Order Date]]</f>
        <v>2</v>
      </c>
      <c r="Y1559" s="15">
        <v>-141.666</v>
      </c>
      <c r="Z1559" s="5">
        <v>13</v>
      </c>
      <c r="AA1559" s="15">
        <v>38.06</v>
      </c>
      <c r="AB1559" s="5">
        <v>90524</v>
      </c>
      <c r="AC1559" s="5">
        <f>IF(COUNTIF($AB$2:AB1559, AB1559) = 1, 1, 0)</f>
        <v>0</v>
      </c>
      <c r="AD1559" s="15">
        <f>'Formated Data'!$G1559-'Formated Data'!$E1559</f>
        <v>2.88</v>
      </c>
      <c r="AE1559" s="5" t="str" cm="1">
        <f t="array" ref="AE1559">_xlfn.IFS('Formated Data'!$Q1559="Central","Chris",'Formated Data'!$Q1559="East","Erin",'Formated Data'!$Q1559="South","Sam",'Formated Data'!$Q1559="West","William")</f>
        <v>Sam</v>
      </c>
    </row>
    <row r="1560" spans="1:31" ht="15.75" customHeight="1" x14ac:dyDescent="0.45">
      <c r="A1560" s="5">
        <v>2450</v>
      </c>
      <c r="B1560" s="5">
        <f>IF(COUNTIF($A$2:A1560, A1560) = 1, 1, 0)</f>
        <v>1</v>
      </c>
      <c r="C1560" s="5" t="s">
        <v>908</v>
      </c>
      <c r="D1560" s="5" t="s">
        <v>10</v>
      </c>
      <c r="E1560" s="6">
        <v>0.08</v>
      </c>
      <c r="F1560" s="6" t="str">
        <f>IF(Table_1[[#This Row],[Discount]] &gt; 0, "After Discount", " No Discount")</f>
        <v>After Discount</v>
      </c>
      <c r="G1560" s="6">
        <v>4.13</v>
      </c>
      <c r="H1560" s="6">
        <v>1.17</v>
      </c>
      <c r="I1560" s="5" t="s">
        <v>9</v>
      </c>
      <c r="J1560" s="5" t="s">
        <v>16</v>
      </c>
      <c r="K1560" s="5" t="s">
        <v>24</v>
      </c>
      <c r="L1560" s="5" t="s">
        <v>79</v>
      </c>
      <c r="M1560" s="5" t="s">
        <v>37</v>
      </c>
      <c r="N1560" s="5" t="s">
        <v>907</v>
      </c>
      <c r="O1560" s="6">
        <v>0.56999999999999995</v>
      </c>
      <c r="P1560" s="5" t="s">
        <v>3</v>
      </c>
      <c r="Q1560" s="5" t="s">
        <v>70</v>
      </c>
      <c r="R1560" s="5" t="s">
        <v>147</v>
      </c>
      <c r="S1560" s="5" t="s">
        <v>906</v>
      </c>
      <c r="T1560" s="5">
        <v>53545</v>
      </c>
      <c r="U1560" s="8">
        <v>42147</v>
      </c>
      <c r="V1560" s="29" t="str">
        <f>TEXT(Table_1[[#This Row],[Order Date]], "DDD")</f>
        <v>Sat</v>
      </c>
      <c r="W1560" s="8">
        <v>42149</v>
      </c>
      <c r="X1560" s="7">
        <f>Table_1[[#This Row],[Ship Date]]-Table_1[[#This Row],[Order Date]]</f>
        <v>2</v>
      </c>
      <c r="Y1560" s="15">
        <v>-5.54</v>
      </c>
      <c r="Z1560" s="5">
        <v>1</v>
      </c>
      <c r="AA1560" s="15">
        <v>4.21</v>
      </c>
      <c r="AB1560" s="5">
        <v>90322</v>
      </c>
      <c r="AC1560" s="5">
        <f>IF(COUNTIF($AB$2:AB1560, AB1560) = 1, 1, 0)</f>
        <v>1</v>
      </c>
      <c r="AD1560" s="15">
        <f>'Formated Data'!$G1560-'Formated Data'!$E1560</f>
        <v>4.05</v>
      </c>
      <c r="AE1560" s="5" t="str" cm="1">
        <f t="array" ref="AE1560">_xlfn.IFS('Formated Data'!$Q1560="Central","Chris",'Formated Data'!$Q1560="East","Erin",'Formated Data'!$Q1560="South","Sam",'Formated Data'!$Q1560="West","William")</f>
        <v>Chris</v>
      </c>
    </row>
    <row r="1561" spans="1:31" ht="15.75" customHeight="1" x14ac:dyDescent="0.45">
      <c r="A1561" s="5">
        <v>357</v>
      </c>
      <c r="B1561" s="5">
        <f>IF(COUNTIF($A$2:A1561, A1561) = 1, 1, 0)</f>
        <v>1</v>
      </c>
      <c r="C1561" s="5" t="s">
        <v>905</v>
      </c>
      <c r="D1561" s="5" t="s">
        <v>123</v>
      </c>
      <c r="E1561" s="6">
        <v>7.0000000000000007E-2</v>
      </c>
      <c r="F1561" s="6" t="str">
        <f>IF(Table_1[[#This Row],[Discount]] &gt; 0, "After Discount", " No Discount")</f>
        <v>After Discount</v>
      </c>
      <c r="G1561" s="6">
        <v>124.49</v>
      </c>
      <c r="H1561" s="6">
        <v>51.94</v>
      </c>
      <c r="I1561" s="5" t="s">
        <v>119</v>
      </c>
      <c r="J1561" s="5" t="s">
        <v>39</v>
      </c>
      <c r="K1561" s="5" t="s">
        <v>29</v>
      </c>
      <c r="L1561" s="5" t="s">
        <v>165</v>
      </c>
      <c r="M1561" s="5" t="s">
        <v>117</v>
      </c>
      <c r="N1561" s="5" t="s">
        <v>173</v>
      </c>
      <c r="O1561" s="6">
        <v>0.63</v>
      </c>
      <c r="P1561" s="5" t="s">
        <v>3</v>
      </c>
      <c r="Q1561" s="5" t="s">
        <v>48</v>
      </c>
      <c r="R1561" s="5" t="s">
        <v>95</v>
      </c>
      <c r="S1561" s="5" t="s">
        <v>904</v>
      </c>
      <c r="T1561" s="5">
        <v>86401</v>
      </c>
      <c r="U1561" s="8">
        <v>42148</v>
      </c>
      <c r="V1561" s="29" t="str">
        <f>TEXT(Table_1[[#This Row],[Order Date]], "DDD")</f>
        <v>Sun</v>
      </c>
      <c r="W1561" s="8">
        <v>42149</v>
      </c>
      <c r="X1561" s="7">
        <f>Table_1[[#This Row],[Ship Date]]-Table_1[[#This Row],[Order Date]]</f>
        <v>1</v>
      </c>
      <c r="Y1561" s="15">
        <v>1074.44</v>
      </c>
      <c r="Z1561" s="5">
        <v>14</v>
      </c>
      <c r="AA1561" s="15">
        <v>1714.93</v>
      </c>
      <c r="AB1561" s="5">
        <v>91131</v>
      </c>
      <c r="AC1561" s="5">
        <f>IF(COUNTIF($AB$2:AB1561, AB1561) = 1, 1, 0)</f>
        <v>1</v>
      </c>
      <c r="AD1561" s="15">
        <f>'Formated Data'!$G1561-'Formated Data'!$E1561</f>
        <v>124.42</v>
      </c>
      <c r="AE1561" s="5" t="str" cm="1">
        <f t="array" ref="AE1561">_xlfn.IFS('Formated Data'!$Q1561="Central","Chris",'Formated Data'!$Q1561="East","Erin",'Formated Data'!$Q1561="South","Sam",'Formated Data'!$Q1561="West","William")</f>
        <v>William</v>
      </c>
    </row>
    <row r="1562" spans="1:31" ht="15.75" customHeight="1" x14ac:dyDescent="0.45">
      <c r="A1562" s="5">
        <v>885</v>
      </c>
      <c r="B1562" s="5">
        <f>IF(COUNTIF($A$2:A1562, A1562) = 1, 1, 0)</f>
        <v>1</v>
      </c>
      <c r="C1562" s="5" t="s">
        <v>903</v>
      </c>
      <c r="D1562" s="5" t="s">
        <v>123</v>
      </c>
      <c r="E1562" s="6">
        <v>0.06</v>
      </c>
      <c r="F1562" s="6" t="str">
        <f>IF(Table_1[[#This Row],[Discount]] &gt; 0, "After Discount", " No Discount")</f>
        <v>After Discount</v>
      </c>
      <c r="G1562" s="6">
        <v>25.98</v>
      </c>
      <c r="H1562" s="6">
        <v>14.36</v>
      </c>
      <c r="I1562" s="5" t="s">
        <v>119</v>
      </c>
      <c r="J1562" s="5" t="s">
        <v>39</v>
      </c>
      <c r="K1562" s="5" t="s">
        <v>29</v>
      </c>
      <c r="L1562" s="5" t="s">
        <v>153</v>
      </c>
      <c r="M1562" s="5" t="s">
        <v>152</v>
      </c>
      <c r="N1562" s="5" t="s">
        <v>902</v>
      </c>
      <c r="O1562" s="6">
        <v>0.6</v>
      </c>
      <c r="P1562" s="5" t="s">
        <v>3</v>
      </c>
      <c r="Q1562" s="5" t="s">
        <v>70</v>
      </c>
      <c r="R1562" s="5" t="s">
        <v>69</v>
      </c>
      <c r="S1562" s="5" t="s">
        <v>866</v>
      </c>
      <c r="T1562" s="5">
        <v>79109</v>
      </c>
      <c r="U1562" s="8">
        <v>42148</v>
      </c>
      <c r="V1562" s="29" t="str">
        <f>TEXT(Table_1[[#This Row],[Order Date]], "DDD")</f>
        <v>Sun</v>
      </c>
      <c r="W1562" s="8">
        <v>42149</v>
      </c>
      <c r="X1562" s="7">
        <f>Table_1[[#This Row],[Ship Date]]-Table_1[[#This Row],[Order Date]]</f>
        <v>1</v>
      </c>
      <c r="Y1562" s="15">
        <v>55.887999999999998</v>
      </c>
      <c r="Z1562" s="5">
        <v>41</v>
      </c>
      <c r="AA1562" s="15">
        <v>1033.56</v>
      </c>
      <c r="AB1562" s="5">
        <v>89537</v>
      </c>
      <c r="AC1562" s="5">
        <f>IF(COUNTIF($AB$2:AB1562, AB1562) = 1, 1, 0)</f>
        <v>1</v>
      </c>
      <c r="AD1562" s="15">
        <f>'Formated Data'!$G1562-'Formated Data'!$E1562</f>
        <v>25.92</v>
      </c>
      <c r="AE1562" s="5" t="str" cm="1">
        <f t="array" ref="AE1562">_xlfn.IFS('Formated Data'!$Q1562="Central","Chris",'Formated Data'!$Q1562="East","Erin",'Formated Data'!$Q1562="South","Sam",'Formated Data'!$Q1562="West","William")</f>
        <v>Chris</v>
      </c>
    </row>
    <row r="1563" spans="1:31" ht="15.75" customHeight="1" x14ac:dyDescent="0.45">
      <c r="A1563" s="5">
        <v>1623</v>
      </c>
      <c r="B1563" s="5">
        <f>IF(COUNTIF($A$2:A1563, A1563) = 1, 1, 0)</f>
        <v>1</v>
      </c>
      <c r="C1563" s="5" t="s">
        <v>900</v>
      </c>
      <c r="D1563" s="5" t="s">
        <v>56</v>
      </c>
      <c r="E1563" s="6">
        <v>0.06</v>
      </c>
      <c r="F1563" s="6" t="str">
        <f>IF(Table_1[[#This Row],[Discount]] &gt; 0, "After Discount", " No Discount")</f>
        <v>After Discount</v>
      </c>
      <c r="G1563" s="6">
        <v>15.01</v>
      </c>
      <c r="H1563" s="6">
        <v>8.4</v>
      </c>
      <c r="I1563" s="5" t="s">
        <v>9</v>
      </c>
      <c r="J1563" s="5" t="s">
        <v>51</v>
      </c>
      <c r="K1563" s="5" t="s">
        <v>24</v>
      </c>
      <c r="L1563" s="5" t="s">
        <v>106</v>
      </c>
      <c r="M1563" s="5" t="s">
        <v>5</v>
      </c>
      <c r="N1563" s="5" t="s">
        <v>901</v>
      </c>
      <c r="O1563" s="6">
        <v>0.39</v>
      </c>
      <c r="P1563" s="5" t="s">
        <v>3</v>
      </c>
      <c r="Q1563" s="5" t="s">
        <v>70</v>
      </c>
      <c r="R1563" s="5" t="s">
        <v>172</v>
      </c>
      <c r="S1563" s="5" t="s">
        <v>898</v>
      </c>
      <c r="T1563" s="5">
        <v>46375</v>
      </c>
      <c r="U1563" s="8">
        <v>42148</v>
      </c>
      <c r="V1563" s="29" t="str">
        <f>TEXT(Table_1[[#This Row],[Order Date]], "DDD")</f>
        <v>Sun</v>
      </c>
      <c r="W1563" s="8">
        <v>42150</v>
      </c>
      <c r="X1563" s="7">
        <f>Table_1[[#This Row],[Ship Date]]-Table_1[[#This Row],[Order Date]]</f>
        <v>2</v>
      </c>
      <c r="Y1563" s="15">
        <v>1.6169</v>
      </c>
      <c r="Z1563" s="5">
        <v>22</v>
      </c>
      <c r="AA1563" s="15">
        <v>333.04</v>
      </c>
      <c r="AB1563" s="5">
        <v>87611</v>
      </c>
      <c r="AC1563" s="5">
        <f>IF(COUNTIF($AB$2:AB1563, AB1563) = 1, 1, 0)</f>
        <v>1</v>
      </c>
      <c r="AD1563" s="15">
        <f>'Formated Data'!$G1563-'Formated Data'!$E1563</f>
        <v>14.95</v>
      </c>
      <c r="AE1563" s="5" t="str" cm="1">
        <f t="array" ref="AE1563">_xlfn.IFS('Formated Data'!$Q1563="Central","Chris",'Formated Data'!$Q1563="East","Erin",'Formated Data'!$Q1563="South","Sam",'Formated Data'!$Q1563="West","William")</f>
        <v>Chris</v>
      </c>
    </row>
    <row r="1564" spans="1:31" ht="15.75" customHeight="1" x14ac:dyDescent="0.45">
      <c r="A1564" s="5">
        <v>1623</v>
      </c>
      <c r="B1564" s="5">
        <f>IF(COUNTIF($A$2:A1564, A1564) = 1, 1, 0)</f>
        <v>0</v>
      </c>
      <c r="C1564" s="5" t="s">
        <v>900</v>
      </c>
      <c r="D1564" s="5" t="s">
        <v>56</v>
      </c>
      <c r="E1564" s="6">
        <v>0.09</v>
      </c>
      <c r="F1564" s="6" t="str">
        <f>IF(Table_1[[#This Row],[Discount]] &gt; 0, "After Discount", " No Discount")</f>
        <v>After Discount</v>
      </c>
      <c r="G1564" s="6">
        <v>40.479999999999997</v>
      </c>
      <c r="H1564" s="6">
        <v>19.989999999999998</v>
      </c>
      <c r="I1564" s="5" t="s">
        <v>9</v>
      </c>
      <c r="J1564" s="5" t="s">
        <v>51</v>
      </c>
      <c r="K1564" s="5" t="s">
        <v>7</v>
      </c>
      <c r="L1564" s="5" t="s">
        <v>15</v>
      </c>
      <c r="M1564" s="5" t="s">
        <v>5</v>
      </c>
      <c r="N1564" s="5" t="s">
        <v>395</v>
      </c>
      <c r="O1564" s="6">
        <v>0.77</v>
      </c>
      <c r="P1564" s="5" t="s">
        <v>3</v>
      </c>
      <c r="Q1564" s="5" t="s">
        <v>70</v>
      </c>
      <c r="R1564" s="5" t="s">
        <v>172</v>
      </c>
      <c r="S1564" s="5" t="s">
        <v>898</v>
      </c>
      <c r="T1564" s="5">
        <v>46375</v>
      </c>
      <c r="U1564" s="8">
        <v>42148</v>
      </c>
      <c r="V1564" s="29" t="str">
        <f>TEXT(Table_1[[#This Row],[Order Date]], "DDD")</f>
        <v>Sun</v>
      </c>
      <c r="W1564" s="8">
        <v>42150</v>
      </c>
      <c r="X1564" s="7">
        <f>Table_1[[#This Row],[Ship Date]]-Table_1[[#This Row],[Order Date]]</f>
        <v>2</v>
      </c>
      <c r="Y1564" s="15">
        <v>65.394000000000005</v>
      </c>
      <c r="Z1564" s="5">
        <v>12</v>
      </c>
      <c r="AA1564" s="15">
        <v>472.44</v>
      </c>
      <c r="AB1564" s="5">
        <v>87611</v>
      </c>
      <c r="AC1564" s="5">
        <f>IF(COUNTIF($AB$2:AB1564, AB1564) = 1, 1, 0)</f>
        <v>0</v>
      </c>
      <c r="AD1564" s="15">
        <f>'Formated Data'!$G1564-'Formated Data'!$E1564</f>
        <v>40.389999999999993</v>
      </c>
      <c r="AE1564" s="5" t="str" cm="1">
        <f t="array" ref="AE1564">_xlfn.IFS('Formated Data'!$Q1564="Central","Chris",'Formated Data'!$Q1564="East","Erin",'Formated Data'!$Q1564="South","Sam",'Formated Data'!$Q1564="West","William")</f>
        <v>Chris</v>
      </c>
    </row>
    <row r="1565" spans="1:31" ht="15.75" customHeight="1" x14ac:dyDescent="0.45">
      <c r="A1565" s="5">
        <v>1623</v>
      </c>
      <c r="B1565" s="5">
        <f>IF(COUNTIF($A$2:A1565, A1565) = 1, 1, 0)</f>
        <v>0</v>
      </c>
      <c r="C1565" s="5" t="s">
        <v>900</v>
      </c>
      <c r="D1565" s="5" t="s">
        <v>56</v>
      </c>
      <c r="E1565" s="6">
        <v>0.05</v>
      </c>
      <c r="F1565" s="6" t="str">
        <f>IF(Table_1[[#This Row],[Discount]] &gt; 0, "After Discount", " No Discount")</f>
        <v>After Discount</v>
      </c>
      <c r="G1565" s="6">
        <v>12.28</v>
      </c>
      <c r="H1565" s="6">
        <v>6.13</v>
      </c>
      <c r="I1565" s="5" t="s">
        <v>9</v>
      </c>
      <c r="J1565" s="5" t="s">
        <v>51</v>
      </c>
      <c r="K1565" s="5" t="s">
        <v>24</v>
      </c>
      <c r="L1565" s="5" t="s">
        <v>23</v>
      </c>
      <c r="M1565" s="5" t="s">
        <v>5</v>
      </c>
      <c r="N1565" s="5" t="s">
        <v>899</v>
      </c>
      <c r="O1565" s="6">
        <v>0.56999999999999995</v>
      </c>
      <c r="P1565" s="5" t="s">
        <v>3</v>
      </c>
      <c r="Q1565" s="5" t="s">
        <v>70</v>
      </c>
      <c r="R1565" s="5" t="s">
        <v>172</v>
      </c>
      <c r="S1565" s="5" t="s">
        <v>898</v>
      </c>
      <c r="T1565" s="5">
        <v>46375</v>
      </c>
      <c r="U1565" s="8">
        <v>42148</v>
      </c>
      <c r="V1565" s="29" t="str">
        <f>TEXT(Table_1[[#This Row],[Order Date]], "DDD")</f>
        <v>Sun</v>
      </c>
      <c r="W1565" s="8">
        <v>42149</v>
      </c>
      <c r="X1565" s="7">
        <f>Table_1[[#This Row],[Ship Date]]-Table_1[[#This Row],[Order Date]]</f>
        <v>1</v>
      </c>
      <c r="Y1565" s="15">
        <v>1.3360000000000001</v>
      </c>
      <c r="Z1565" s="5">
        <v>1</v>
      </c>
      <c r="AA1565" s="15">
        <v>18.73</v>
      </c>
      <c r="AB1565" s="5">
        <v>87611</v>
      </c>
      <c r="AC1565" s="5">
        <f>IF(COUNTIF($AB$2:AB1565, AB1565) = 1, 1, 0)</f>
        <v>0</v>
      </c>
      <c r="AD1565" s="15">
        <f>'Formated Data'!$G1565-'Formated Data'!$E1565</f>
        <v>12.229999999999999</v>
      </c>
      <c r="AE1565" s="5" t="str" cm="1">
        <f t="array" ref="AE1565">_xlfn.IFS('Formated Data'!$Q1565="Central","Chris",'Formated Data'!$Q1565="East","Erin",'Formated Data'!$Q1565="South","Sam",'Formated Data'!$Q1565="West","William")</f>
        <v>Chris</v>
      </c>
    </row>
    <row r="1566" spans="1:31" ht="15.75" customHeight="1" x14ac:dyDescent="0.45">
      <c r="A1566" s="5">
        <v>3096</v>
      </c>
      <c r="B1566" s="5">
        <f>IF(COUNTIF($A$2:A1566, A1566) = 1, 1, 0)</f>
        <v>1</v>
      </c>
      <c r="C1566" s="5" t="s">
        <v>388</v>
      </c>
      <c r="D1566" s="5" t="s">
        <v>56</v>
      </c>
      <c r="E1566" s="6">
        <v>0.08</v>
      </c>
      <c r="F1566" s="6" t="str">
        <f>IF(Table_1[[#This Row],[Discount]] &gt; 0, "After Discount", " No Discount")</f>
        <v>After Discount</v>
      </c>
      <c r="G1566" s="6">
        <v>40.98</v>
      </c>
      <c r="H1566" s="6">
        <v>7.2</v>
      </c>
      <c r="I1566" s="5" t="s">
        <v>17</v>
      </c>
      <c r="J1566" s="5" t="s">
        <v>8</v>
      </c>
      <c r="K1566" s="5" t="s">
        <v>24</v>
      </c>
      <c r="L1566" s="5" t="s">
        <v>45</v>
      </c>
      <c r="M1566" s="5" t="s">
        <v>5</v>
      </c>
      <c r="N1566" s="5" t="s">
        <v>897</v>
      </c>
      <c r="O1566" s="6">
        <v>0.6</v>
      </c>
      <c r="P1566" s="5" t="s">
        <v>3</v>
      </c>
      <c r="Q1566" s="5" t="s">
        <v>2</v>
      </c>
      <c r="R1566" s="5" t="s">
        <v>13</v>
      </c>
      <c r="S1566" s="5" t="s">
        <v>386</v>
      </c>
      <c r="T1566" s="5">
        <v>43026</v>
      </c>
      <c r="U1566" s="8">
        <v>42148</v>
      </c>
      <c r="V1566" s="29" t="str">
        <f>TEXT(Table_1[[#This Row],[Order Date]], "DDD")</f>
        <v>Sun</v>
      </c>
      <c r="W1566" s="8">
        <v>42149</v>
      </c>
      <c r="X1566" s="7">
        <f>Table_1[[#This Row],[Ship Date]]-Table_1[[#This Row],[Order Date]]</f>
        <v>1</v>
      </c>
      <c r="Y1566" s="15">
        <v>-16.64</v>
      </c>
      <c r="Z1566" s="5">
        <v>3</v>
      </c>
      <c r="AA1566" s="15">
        <v>119.86</v>
      </c>
      <c r="AB1566" s="5">
        <v>86221</v>
      </c>
      <c r="AC1566" s="5">
        <f>IF(COUNTIF($AB$2:AB1566, AB1566) = 1, 1, 0)</f>
        <v>1</v>
      </c>
      <c r="AD1566" s="15">
        <f>'Formated Data'!$G1566-'Formated Data'!$E1566</f>
        <v>40.9</v>
      </c>
      <c r="AE1566" s="5" t="str" cm="1">
        <f t="array" ref="AE1566">_xlfn.IFS('Formated Data'!$Q1566="Central","Chris",'Formated Data'!$Q1566="East","Erin",'Formated Data'!$Q1566="South","Sam",'Formated Data'!$Q1566="West","William")</f>
        <v>Erin</v>
      </c>
    </row>
    <row r="1567" spans="1:31" ht="15.75" customHeight="1" x14ac:dyDescent="0.45">
      <c r="A1567" s="5">
        <v>3096</v>
      </c>
      <c r="B1567" s="5">
        <f>IF(COUNTIF($A$2:A1567, A1567) = 1, 1, 0)</f>
        <v>0</v>
      </c>
      <c r="C1567" s="5" t="s">
        <v>388</v>
      </c>
      <c r="D1567" s="5" t="s">
        <v>56</v>
      </c>
      <c r="E1567" s="6">
        <v>0.08</v>
      </c>
      <c r="F1567" s="6" t="str">
        <f>IF(Table_1[[#This Row],[Discount]] &gt; 0, "After Discount", " No Discount")</f>
        <v>After Discount</v>
      </c>
      <c r="G1567" s="6">
        <v>8.1199999999999992</v>
      </c>
      <c r="H1567" s="6">
        <v>2.83</v>
      </c>
      <c r="I1567" s="5" t="s">
        <v>17</v>
      </c>
      <c r="J1567" s="5" t="s">
        <v>8</v>
      </c>
      <c r="K1567" s="5" t="s">
        <v>7</v>
      </c>
      <c r="L1567" s="5" t="s">
        <v>15</v>
      </c>
      <c r="M1567" s="5" t="s">
        <v>50</v>
      </c>
      <c r="N1567" s="5" t="s">
        <v>896</v>
      </c>
      <c r="O1567" s="6">
        <v>0.77</v>
      </c>
      <c r="P1567" s="5" t="s">
        <v>3</v>
      </c>
      <c r="Q1567" s="5" t="s">
        <v>2</v>
      </c>
      <c r="R1567" s="5" t="s">
        <v>13</v>
      </c>
      <c r="S1567" s="5" t="s">
        <v>386</v>
      </c>
      <c r="T1567" s="5">
        <v>43026</v>
      </c>
      <c r="U1567" s="8">
        <v>42148</v>
      </c>
      <c r="V1567" s="29" t="str">
        <f>TEXT(Table_1[[#This Row],[Order Date]], "DDD")</f>
        <v>Sun</v>
      </c>
      <c r="W1567" s="8">
        <v>42149</v>
      </c>
      <c r="X1567" s="7">
        <f>Table_1[[#This Row],[Ship Date]]-Table_1[[#This Row],[Order Date]]</f>
        <v>1</v>
      </c>
      <c r="Y1567" s="15">
        <v>-59.73</v>
      </c>
      <c r="Z1567" s="5">
        <v>12</v>
      </c>
      <c r="AA1567" s="15">
        <v>98.77</v>
      </c>
      <c r="AB1567" s="5">
        <v>86221</v>
      </c>
      <c r="AC1567" s="5">
        <f>IF(COUNTIF($AB$2:AB1567, AB1567) = 1, 1, 0)</f>
        <v>0</v>
      </c>
      <c r="AD1567" s="15">
        <f>'Formated Data'!$G1567-'Formated Data'!$E1567</f>
        <v>8.0399999999999991</v>
      </c>
      <c r="AE1567" s="5" t="str" cm="1">
        <f t="array" ref="AE1567">_xlfn.IFS('Formated Data'!$Q1567="Central","Chris",'Formated Data'!$Q1567="East","Erin",'Formated Data'!$Q1567="South","Sam",'Formated Data'!$Q1567="West","William")</f>
        <v>Erin</v>
      </c>
    </row>
    <row r="1568" spans="1:31" ht="15.75" customHeight="1" x14ac:dyDescent="0.45">
      <c r="A1568" s="5">
        <v>3096</v>
      </c>
      <c r="B1568" s="5">
        <f>IF(COUNTIF($A$2:A1568, A1568) = 1, 1, 0)</f>
        <v>0</v>
      </c>
      <c r="C1568" s="5" t="s">
        <v>388</v>
      </c>
      <c r="D1568" s="5" t="s">
        <v>56</v>
      </c>
      <c r="E1568" s="6">
        <v>0.02</v>
      </c>
      <c r="F1568" s="6" t="str">
        <f>IF(Table_1[[#This Row],[Discount]] &gt; 0, "After Discount", " No Discount")</f>
        <v>After Discount</v>
      </c>
      <c r="G1568" s="6">
        <v>262.11</v>
      </c>
      <c r="H1568" s="6">
        <v>62.74</v>
      </c>
      <c r="I1568" s="5" t="s">
        <v>119</v>
      </c>
      <c r="J1568" s="5" t="s">
        <v>8</v>
      </c>
      <c r="K1568" s="5" t="s">
        <v>29</v>
      </c>
      <c r="L1568" s="5" t="s">
        <v>165</v>
      </c>
      <c r="M1568" s="5" t="s">
        <v>117</v>
      </c>
      <c r="N1568" s="5" t="s">
        <v>895</v>
      </c>
      <c r="O1568" s="6">
        <v>0.75</v>
      </c>
      <c r="P1568" s="5" t="s">
        <v>3</v>
      </c>
      <c r="Q1568" s="5" t="s">
        <v>2</v>
      </c>
      <c r="R1568" s="5" t="s">
        <v>13</v>
      </c>
      <c r="S1568" s="5" t="s">
        <v>386</v>
      </c>
      <c r="T1568" s="5">
        <v>43026</v>
      </c>
      <c r="U1568" s="8">
        <v>42148</v>
      </c>
      <c r="V1568" s="29" t="str">
        <f>TEXT(Table_1[[#This Row],[Order Date]], "DDD")</f>
        <v>Sun</v>
      </c>
      <c r="W1568" s="8">
        <v>42149</v>
      </c>
      <c r="X1568" s="7">
        <f>Table_1[[#This Row],[Ship Date]]-Table_1[[#This Row],[Order Date]]</f>
        <v>1</v>
      </c>
      <c r="Y1568" s="15">
        <v>-633.441237</v>
      </c>
      <c r="Z1568" s="5">
        <v>9</v>
      </c>
      <c r="AA1568" s="15">
        <v>2495.35</v>
      </c>
      <c r="AB1568" s="5">
        <v>86221</v>
      </c>
      <c r="AC1568" s="5">
        <f>IF(COUNTIF($AB$2:AB1568, AB1568) = 1, 1, 0)</f>
        <v>0</v>
      </c>
      <c r="AD1568" s="15">
        <f>'Formated Data'!$G1568-'Formated Data'!$E1568</f>
        <v>262.09000000000003</v>
      </c>
      <c r="AE1568" s="5" t="str" cm="1">
        <f t="array" ref="AE1568">_xlfn.IFS('Formated Data'!$Q1568="Central","Chris",'Formated Data'!$Q1568="East","Erin",'Formated Data'!$Q1568="South","Sam",'Formated Data'!$Q1568="West","William")</f>
        <v>Erin</v>
      </c>
    </row>
    <row r="1569" spans="1:31" ht="15.75" customHeight="1" x14ac:dyDescent="0.45">
      <c r="A1569" s="5">
        <v>3366</v>
      </c>
      <c r="B1569" s="5">
        <f>IF(COUNTIF($A$2:A1569, A1569) = 1, 1, 0)</f>
        <v>1</v>
      </c>
      <c r="C1569" s="5" t="s">
        <v>893</v>
      </c>
      <c r="D1569" s="5" t="s">
        <v>30</v>
      </c>
      <c r="E1569" s="6">
        <v>0.1</v>
      </c>
      <c r="F1569" s="6" t="str">
        <f>IF(Table_1[[#This Row],[Discount]] &gt; 0, "After Discount", " No Discount")</f>
        <v>After Discount</v>
      </c>
      <c r="G1569" s="6">
        <v>80.97</v>
      </c>
      <c r="H1569" s="6">
        <v>33.6</v>
      </c>
      <c r="I1569" s="5" t="s">
        <v>119</v>
      </c>
      <c r="J1569" s="5" t="s">
        <v>16</v>
      </c>
      <c r="K1569" s="5" t="s">
        <v>7</v>
      </c>
      <c r="L1569" s="5" t="s">
        <v>118</v>
      </c>
      <c r="M1569" s="5" t="s">
        <v>152</v>
      </c>
      <c r="N1569" s="5" t="s">
        <v>894</v>
      </c>
      <c r="O1569" s="6">
        <v>0.37</v>
      </c>
      <c r="P1569" s="5" t="s">
        <v>3</v>
      </c>
      <c r="Q1569" s="5" t="s">
        <v>2</v>
      </c>
      <c r="R1569" s="5" t="s">
        <v>13</v>
      </c>
      <c r="S1569" s="5" t="s">
        <v>705</v>
      </c>
      <c r="T1569" s="5">
        <v>45373</v>
      </c>
      <c r="U1569" s="8">
        <v>42148</v>
      </c>
      <c r="V1569" s="29" t="str">
        <f>TEXT(Table_1[[#This Row],[Order Date]], "DDD")</f>
        <v>Sun</v>
      </c>
      <c r="W1569" s="8">
        <v>42153</v>
      </c>
      <c r="X1569" s="7">
        <f>Table_1[[#This Row],[Ship Date]]-Table_1[[#This Row],[Order Date]]</f>
        <v>5</v>
      </c>
      <c r="Y1569" s="15">
        <v>66.22</v>
      </c>
      <c r="Z1569" s="5">
        <v>11</v>
      </c>
      <c r="AA1569" s="15">
        <v>837.57</v>
      </c>
      <c r="AB1569" s="5">
        <v>90501</v>
      </c>
      <c r="AC1569" s="5">
        <f>IF(COUNTIF($AB$2:AB1569, AB1569) = 1, 1, 0)</f>
        <v>1</v>
      </c>
      <c r="AD1569" s="15">
        <f>'Formated Data'!$G1569-'Formated Data'!$E1569</f>
        <v>80.87</v>
      </c>
      <c r="AE1569" s="5" t="str" cm="1">
        <f t="array" ref="AE1569">_xlfn.IFS('Formated Data'!$Q1569="Central","Chris",'Formated Data'!$Q1569="East","Erin",'Formated Data'!$Q1569="South","Sam",'Formated Data'!$Q1569="West","William")</f>
        <v>Erin</v>
      </c>
    </row>
    <row r="1570" spans="1:31" ht="15.75" customHeight="1" x14ac:dyDescent="0.45">
      <c r="A1570" s="5">
        <v>3366</v>
      </c>
      <c r="B1570" s="5">
        <f>IF(COUNTIF($A$2:A1570, A1570) = 1, 1, 0)</f>
        <v>0</v>
      </c>
      <c r="C1570" s="5" t="s">
        <v>893</v>
      </c>
      <c r="D1570" s="5" t="s">
        <v>30</v>
      </c>
      <c r="E1570" s="6">
        <v>0.02</v>
      </c>
      <c r="F1570" s="6" t="str">
        <f>IF(Table_1[[#This Row],[Discount]] &gt; 0, "After Discount", " No Discount")</f>
        <v>After Discount</v>
      </c>
      <c r="G1570" s="6">
        <v>6.48</v>
      </c>
      <c r="H1570" s="6">
        <v>5.1100000000000003</v>
      </c>
      <c r="I1570" s="5" t="s">
        <v>9</v>
      </c>
      <c r="J1570" s="5" t="s">
        <v>16</v>
      </c>
      <c r="K1570" s="5" t="s">
        <v>24</v>
      </c>
      <c r="L1570" s="5" t="s">
        <v>38</v>
      </c>
      <c r="M1570" s="5" t="s">
        <v>5</v>
      </c>
      <c r="N1570" s="5" t="s">
        <v>892</v>
      </c>
      <c r="O1570" s="6">
        <v>0.37</v>
      </c>
      <c r="P1570" s="5" t="s">
        <v>3</v>
      </c>
      <c r="Q1570" s="5" t="s">
        <v>2</v>
      </c>
      <c r="R1570" s="5" t="s">
        <v>13</v>
      </c>
      <c r="S1570" s="5" t="s">
        <v>705</v>
      </c>
      <c r="T1570" s="5">
        <v>45373</v>
      </c>
      <c r="U1570" s="8">
        <v>42148</v>
      </c>
      <c r="V1570" s="29" t="str">
        <f>TEXT(Table_1[[#This Row],[Order Date]], "DDD")</f>
        <v>Sun</v>
      </c>
      <c r="W1570" s="8">
        <v>42152</v>
      </c>
      <c r="X1570" s="7">
        <f>Table_1[[#This Row],[Ship Date]]-Table_1[[#This Row],[Order Date]]</f>
        <v>4</v>
      </c>
      <c r="Y1570" s="15">
        <v>-23.53</v>
      </c>
      <c r="Z1570" s="5">
        <v>8</v>
      </c>
      <c r="AA1570" s="15">
        <v>56.22</v>
      </c>
      <c r="AB1570" s="5">
        <v>90501</v>
      </c>
      <c r="AC1570" s="5">
        <f>IF(COUNTIF($AB$2:AB1570, AB1570) = 1, 1, 0)</f>
        <v>0</v>
      </c>
      <c r="AD1570" s="15">
        <f>'Formated Data'!$G1570-'Formated Data'!$E1570</f>
        <v>6.4600000000000009</v>
      </c>
      <c r="AE1570" s="5" t="str" cm="1">
        <f t="array" ref="AE1570">_xlfn.IFS('Formated Data'!$Q1570="Central","Chris",'Formated Data'!$Q1570="East","Erin",'Formated Data'!$Q1570="South","Sam",'Formated Data'!$Q1570="West","William")</f>
        <v>Erin</v>
      </c>
    </row>
    <row r="1571" spans="1:31" ht="15.75" customHeight="1" x14ac:dyDescent="0.45">
      <c r="A1571" s="5">
        <v>1450</v>
      </c>
      <c r="B1571" s="5">
        <f>IF(COUNTIF($A$2:A1571, A1571) = 1, 1, 0)</f>
        <v>1</v>
      </c>
      <c r="C1571" s="5" t="s">
        <v>891</v>
      </c>
      <c r="D1571" s="5" t="s">
        <v>72</v>
      </c>
      <c r="E1571" s="6">
        <v>0.1</v>
      </c>
      <c r="F1571" s="6" t="str">
        <f>IF(Table_1[[#This Row],[Discount]] &gt; 0, "After Discount", " No Discount")</f>
        <v>After Discount</v>
      </c>
      <c r="G1571" s="6">
        <v>218.08</v>
      </c>
      <c r="H1571" s="6">
        <v>18.059999999999999</v>
      </c>
      <c r="I1571" s="5" t="s">
        <v>17</v>
      </c>
      <c r="J1571" s="5" t="s">
        <v>8</v>
      </c>
      <c r="K1571" s="5" t="s">
        <v>29</v>
      </c>
      <c r="L1571" s="5" t="s">
        <v>153</v>
      </c>
      <c r="M1571" s="5" t="s">
        <v>42</v>
      </c>
      <c r="N1571" s="5" t="s">
        <v>890</v>
      </c>
      <c r="O1571" s="6">
        <v>0.56999999999999995</v>
      </c>
      <c r="P1571" s="5" t="s">
        <v>3</v>
      </c>
      <c r="Q1571" s="5" t="s">
        <v>48</v>
      </c>
      <c r="R1571" s="5" t="s">
        <v>54</v>
      </c>
      <c r="S1571" s="5" t="s">
        <v>889</v>
      </c>
      <c r="T1571" s="5">
        <v>96150</v>
      </c>
      <c r="U1571" s="8">
        <v>42148</v>
      </c>
      <c r="V1571" s="29" t="str">
        <f>TEXT(Table_1[[#This Row],[Order Date]], "DDD")</f>
        <v>Sun</v>
      </c>
      <c r="W1571" s="8">
        <v>42149</v>
      </c>
      <c r="X1571" s="7">
        <f>Table_1[[#This Row],[Ship Date]]-Table_1[[#This Row],[Order Date]]</f>
        <v>1</v>
      </c>
      <c r="Y1571" s="15">
        <v>1318.83</v>
      </c>
      <c r="Z1571" s="5">
        <v>12</v>
      </c>
      <c r="AA1571" s="15">
        <v>2366.5100000000002</v>
      </c>
      <c r="AB1571" s="5">
        <v>86735</v>
      </c>
      <c r="AC1571" s="5">
        <f>IF(COUNTIF($AB$2:AB1571, AB1571) = 1, 1, 0)</f>
        <v>1</v>
      </c>
      <c r="AD1571" s="15">
        <f>'Formated Data'!$G1571-'Formated Data'!$E1571</f>
        <v>217.98000000000002</v>
      </c>
      <c r="AE1571" s="5" t="str" cm="1">
        <f t="array" ref="AE1571">_xlfn.IFS('Formated Data'!$Q1571="Central","Chris",'Formated Data'!$Q1571="East","Erin",'Formated Data'!$Q1571="South","Sam",'Formated Data'!$Q1571="West","William")</f>
        <v>William</v>
      </c>
    </row>
    <row r="1572" spans="1:31" ht="15.75" customHeight="1" x14ac:dyDescent="0.45">
      <c r="A1572" s="5">
        <v>2422</v>
      </c>
      <c r="B1572" s="5">
        <f>IF(COUNTIF($A$2:A1572, A1572) = 1, 1, 0)</f>
        <v>0</v>
      </c>
      <c r="C1572" s="5" t="s">
        <v>888</v>
      </c>
      <c r="D1572" s="5" t="s">
        <v>10</v>
      </c>
      <c r="E1572" s="6">
        <v>0.05</v>
      </c>
      <c r="F1572" s="6" t="str">
        <f>IF(Table_1[[#This Row],[Discount]] &gt; 0, "After Discount", " No Discount")</f>
        <v>After Discount</v>
      </c>
      <c r="G1572" s="6">
        <v>150.97999999999999</v>
      </c>
      <c r="H1572" s="6">
        <v>43.71</v>
      </c>
      <c r="I1572" s="5" t="s">
        <v>119</v>
      </c>
      <c r="J1572" s="5" t="s">
        <v>16</v>
      </c>
      <c r="K1572" s="5" t="s">
        <v>29</v>
      </c>
      <c r="L1572" s="5" t="s">
        <v>153</v>
      </c>
      <c r="M1572" s="5" t="s">
        <v>152</v>
      </c>
      <c r="N1572" s="5" t="s">
        <v>887</v>
      </c>
      <c r="O1572" s="6">
        <v>0.55000000000000004</v>
      </c>
      <c r="P1572" s="5" t="s">
        <v>3</v>
      </c>
      <c r="Q1572" s="5" t="s">
        <v>70</v>
      </c>
      <c r="R1572" s="5" t="s">
        <v>69</v>
      </c>
      <c r="S1572" s="5" t="s">
        <v>886</v>
      </c>
      <c r="T1572" s="5">
        <v>77340</v>
      </c>
      <c r="U1572" s="8">
        <v>42148</v>
      </c>
      <c r="V1572" s="29" t="str">
        <f>TEXT(Table_1[[#This Row],[Order Date]], "DDD")</f>
        <v>Sun</v>
      </c>
      <c r="W1572" s="8">
        <v>42149</v>
      </c>
      <c r="X1572" s="7">
        <f>Table_1[[#This Row],[Ship Date]]-Table_1[[#This Row],[Order Date]]</f>
        <v>1</v>
      </c>
      <c r="Y1572" s="15">
        <v>650.29999999999995</v>
      </c>
      <c r="Z1572" s="5">
        <v>12</v>
      </c>
      <c r="AA1572" s="15">
        <v>1857.08</v>
      </c>
      <c r="AB1572" s="5">
        <v>89053</v>
      </c>
      <c r="AC1572" s="5">
        <f>IF(COUNTIF($AB$2:AB1572, AB1572) = 1, 1, 0)</f>
        <v>1</v>
      </c>
      <c r="AD1572" s="15">
        <f>'Formated Data'!$G1572-'Formated Data'!$E1572</f>
        <v>150.92999999999998</v>
      </c>
      <c r="AE1572" s="5" t="str" cm="1">
        <f t="array" ref="AE1572">_xlfn.IFS('Formated Data'!$Q1572="Central","Chris",'Formated Data'!$Q1572="East","Erin",'Formated Data'!$Q1572="South","Sam",'Formated Data'!$Q1572="West","William")</f>
        <v>Chris</v>
      </c>
    </row>
    <row r="1573" spans="1:31" ht="15.75" customHeight="1" x14ac:dyDescent="0.45">
      <c r="A1573" s="5">
        <v>3063</v>
      </c>
      <c r="B1573" s="5">
        <f>IF(COUNTIF($A$2:A1573, A1573) = 1, 1, 0)</f>
        <v>0</v>
      </c>
      <c r="C1573" s="5" t="s">
        <v>885</v>
      </c>
      <c r="D1573" s="5" t="s">
        <v>10</v>
      </c>
      <c r="E1573" s="6">
        <v>0.03</v>
      </c>
      <c r="F1573" s="6" t="str">
        <f>IF(Table_1[[#This Row],[Discount]] &gt; 0, "After Discount", " No Discount")</f>
        <v>After Discount</v>
      </c>
      <c r="G1573" s="6">
        <v>20.99</v>
      </c>
      <c r="H1573" s="6">
        <v>0.99</v>
      </c>
      <c r="I1573" s="5" t="s">
        <v>9</v>
      </c>
      <c r="J1573" s="5" t="s">
        <v>8</v>
      </c>
      <c r="K1573" s="5" t="s">
        <v>7</v>
      </c>
      <c r="L1573" s="5" t="s">
        <v>6</v>
      </c>
      <c r="M1573" s="5" t="s">
        <v>37</v>
      </c>
      <c r="N1573" s="5" t="s">
        <v>884</v>
      </c>
      <c r="O1573" s="6">
        <v>0.56999999999999995</v>
      </c>
      <c r="P1573" s="5" t="s">
        <v>3</v>
      </c>
      <c r="Q1573" s="5" t="s">
        <v>48</v>
      </c>
      <c r="R1573" s="5" t="s">
        <v>103</v>
      </c>
      <c r="S1573" s="5" t="s">
        <v>883</v>
      </c>
      <c r="T1573" s="5">
        <v>98034</v>
      </c>
      <c r="U1573" s="8">
        <v>42148</v>
      </c>
      <c r="V1573" s="29" t="str">
        <f>TEXT(Table_1[[#This Row],[Order Date]], "DDD")</f>
        <v>Sun</v>
      </c>
      <c r="W1573" s="8">
        <v>42150</v>
      </c>
      <c r="X1573" s="7">
        <f>Table_1[[#This Row],[Ship Date]]-Table_1[[#This Row],[Order Date]]</f>
        <v>2</v>
      </c>
      <c r="Y1573" s="15">
        <v>4.1821999999999999</v>
      </c>
      <c r="Z1573" s="5">
        <v>9</v>
      </c>
      <c r="AA1573" s="15">
        <v>158.87</v>
      </c>
      <c r="AB1573" s="5">
        <v>88449</v>
      </c>
      <c r="AC1573" s="5">
        <f>IF(COUNTIF($AB$2:AB1573, AB1573) = 1, 1, 0)</f>
        <v>1</v>
      </c>
      <c r="AD1573" s="15">
        <f>'Formated Data'!$G1573-'Formated Data'!$E1573</f>
        <v>20.959999999999997</v>
      </c>
      <c r="AE1573" s="5" t="str" cm="1">
        <f t="array" ref="AE1573">_xlfn.IFS('Formated Data'!$Q1573="Central","Chris",'Formated Data'!$Q1573="East","Erin",'Formated Data'!$Q1573="South","Sam",'Formated Data'!$Q1573="West","William")</f>
        <v>William</v>
      </c>
    </row>
    <row r="1574" spans="1:31" ht="15.75" customHeight="1" x14ac:dyDescent="0.45">
      <c r="A1574" s="5">
        <v>444</v>
      </c>
      <c r="B1574" s="5">
        <f>IF(COUNTIF($A$2:A1574, A1574) = 1, 1, 0)</f>
        <v>1</v>
      </c>
      <c r="C1574" s="5" t="s">
        <v>882</v>
      </c>
      <c r="D1574" s="5" t="s">
        <v>123</v>
      </c>
      <c r="E1574" s="6">
        <v>0</v>
      </c>
      <c r="F1574" s="6" t="str">
        <f>IF(Table_1[[#This Row],[Discount]] &gt; 0, "After Discount", " No Discount")</f>
        <v xml:space="preserve"> No Discount</v>
      </c>
      <c r="G1574" s="6">
        <v>7.59</v>
      </c>
      <c r="H1574" s="6">
        <v>4</v>
      </c>
      <c r="I1574" s="5" t="s">
        <v>9</v>
      </c>
      <c r="J1574" s="5" t="s">
        <v>51</v>
      </c>
      <c r="K1574" s="5" t="s">
        <v>29</v>
      </c>
      <c r="L1574" s="5" t="s">
        <v>28</v>
      </c>
      <c r="M1574" s="5" t="s">
        <v>37</v>
      </c>
      <c r="N1574" s="5" t="s">
        <v>567</v>
      </c>
      <c r="O1574" s="6">
        <v>0.42</v>
      </c>
      <c r="P1574" s="5" t="s">
        <v>3</v>
      </c>
      <c r="Q1574" s="5" t="s">
        <v>70</v>
      </c>
      <c r="R1574" s="5" t="s">
        <v>260</v>
      </c>
      <c r="S1574" s="5" t="s">
        <v>881</v>
      </c>
      <c r="T1574" s="5">
        <v>61801</v>
      </c>
      <c r="U1574" s="8">
        <v>42149</v>
      </c>
      <c r="V1574" s="29" t="str">
        <f>TEXT(Table_1[[#This Row],[Order Date]], "DDD")</f>
        <v>Mon</v>
      </c>
      <c r="W1574" s="8">
        <v>42152</v>
      </c>
      <c r="X1574" s="7">
        <f>Table_1[[#This Row],[Ship Date]]-Table_1[[#This Row],[Order Date]]</f>
        <v>3</v>
      </c>
      <c r="Y1574" s="15">
        <v>86.438000000000002</v>
      </c>
      <c r="Z1574" s="5">
        <v>43</v>
      </c>
      <c r="AA1574" s="15">
        <v>355.92</v>
      </c>
      <c r="AB1574" s="5">
        <v>88085</v>
      </c>
      <c r="AC1574" s="5">
        <f>IF(COUNTIF($AB$2:AB1574, AB1574) = 1, 1, 0)</f>
        <v>1</v>
      </c>
      <c r="AD1574" s="15">
        <f>'Formated Data'!$G1574-'Formated Data'!$E1574</f>
        <v>7.59</v>
      </c>
      <c r="AE1574" s="5" t="str" cm="1">
        <f t="array" ref="AE1574">_xlfn.IFS('Formated Data'!$Q1574="Central","Chris",'Formated Data'!$Q1574="East","Erin",'Formated Data'!$Q1574="South","Sam",'Formated Data'!$Q1574="West","William")</f>
        <v>Chris</v>
      </c>
    </row>
    <row r="1575" spans="1:31" ht="15.75" customHeight="1" x14ac:dyDescent="0.45">
      <c r="A1575" s="5">
        <v>526</v>
      </c>
      <c r="B1575" s="5">
        <f>IF(COUNTIF($A$2:A1575, A1575) = 1, 1, 0)</f>
        <v>0</v>
      </c>
      <c r="C1575" s="5" t="s">
        <v>880</v>
      </c>
      <c r="D1575" s="5" t="s">
        <v>56</v>
      </c>
      <c r="E1575" s="6">
        <v>0.09</v>
      </c>
      <c r="F1575" s="6" t="str">
        <f>IF(Table_1[[#This Row],[Discount]] &gt; 0, "After Discount", " No Discount")</f>
        <v>After Discount</v>
      </c>
      <c r="G1575" s="6">
        <v>17.98</v>
      </c>
      <c r="H1575" s="6">
        <v>8.51</v>
      </c>
      <c r="I1575" s="5" t="s">
        <v>9</v>
      </c>
      <c r="J1575" s="5" t="s">
        <v>16</v>
      </c>
      <c r="K1575" s="5" t="s">
        <v>7</v>
      </c>
      <c r="L1575" s="5" t="s">
        <v>118</v>
      </c>
      <c r="M1575" s="5" t="s">
        <v>97</v>
      </c>
      <c r="N1575" s="5" t="s">
        <v>879</v>
      </c>
      <c r="O1575" s="6">
        <v>0.4</v>
      </c>
      <c r="P1575" s="5" t="s">
        <v>3</v>
      </c>
      <c r="Q1575" s="5" t="s">
        <v>48</v>
      </c>
      <c r="R1575" s="5" t="s">
        <v>95</v>
      </c>
      <c r="S1575" s="5" t="s">
        <v>878</v>
      </c>
      <c r="T1575" s="5">
        <v>85204</v>
      </c>
      <c r="U1575" s="8">
        <v>42149</v>
      </c>
      <c r="V1575" s="29" t="str">
        <f>TEXT(Table_1[[#This Row],[Order Date]], "DDD")</f>
        <v>Mon</v>
      </c>
      <c r="W1575" s="8">
        <v>42151</v>
      </c>
      <c r="X1575" s="7">
        <f>Table_1[[#This Row],[Ship Date]]-Table_1[[#This Row],[Order Date]]</f>
        <v>2</v>
      </c>
      <c r="Y1575" s="15">
        <v>-6.6120000000000001</v>
      </c>
      <c r="Z1575" s="5">
        <v>12</v>
      </c>
      <c r="AA1575" s="15">
        <v>211.13</v>
      </c>
      <c r="AB1575" s="5">
        <v>90026</v>
      </c>
      <c r="AC1575" s="5">
        <f>IF(COUNTIF($AB$2:AB1575, AB1575) = 1, 1, 0)</f>
        <v>1</v>
      </c>
      <c r="AD1575" s="15">
        <f>'Formated Data'!$G1575-'Formated Data'!$E1575</f>
        <v>17.89</v>
      </c>
      <c r="AE1575" s="5" t="str" cm="1">
        <f t="array" ref="AE1575">_xlfn.IFS('Formated Data'!$Q1575="Central","Chris",'Formated Data'!$Q1575="East","Erin",'Formated Data'!$Q1575="South","Sam",'Formated Data'!$Q1575="West","William")</f>
        <v>William</v>
      </c>
    </row>
    <row r="1576" spans="1:31" ht="15.75" customHeight="1" x14ac:dyDescent="0.45">
      <c r="A1576" s="5">
        <v>1008</v>
      </c>
      <c r="B1576" s="5">
        <f>IF(COUNTIF($A$2:A1576, A1576) = 1, 1, 0)</f>
        <v>1</v>
      </c>
      <c r="C1576" s="5" t="s">
        <v>877</v>
      </c>
      <c r="D1576" s="5" t="s">
        <v>56</v>
      </c>
      <c r="E1576" s="6">
        <v>0.01</v>
      </c>
      <c r="F1576" s="6" t="str">
        <f>IF(Table_1[[#This Row],[Discount]] &gt; 0, "After Discount", " No Discount")</f>
        <v>After Discount</v>
      </c>
      <c r="G1576" s="6">
        <v>3.15</v>
      </c>
      <c r="H1576" s="6">
        <v>0.49</v>
      </c>
      <c r="I1576" s="5" t="s">
        <v>9</v>
      </c>
      <c r="J1576" s="5" t="s">
        <v>16</v>
      </c>
      <c r="K1576" s="5" t="s">
        <v>24</v>
      </c>
      <c r="L1576" s="5" t="s">
        <v>144</v>
      </c>
      <c r="M1576" s="5" t="s">
        <v>5</v>
      </c>
      <c r="N1576" s="5" t="s">
        <v>876</v>
      </c>
      <c r="O1576" s="6">
        <v>0.37</v>
      </c>
      <c r="P1576" s="5" t="s">
        <v>3</v>
      </c>
      <c r="Q1576" s="5" t="s">
        <v>2</v>
      </c>
      <c r="R1576" s="5" t="s">
        <v>244</v>
      </c>
      <c r="S1576" s="5" t="s">
        <v>875</v>
      </c>
      <c r="T1576" s="5">
        <v>4038</v>
      </c>
      <c r="U1576" s="8">
        <v>42149</v>
      </c>
      <c r="V1576" s="29" t="str">
        <f>TEXT(Table_1[[#This Row],[Order Date]], "DDD")</f>
        <v>Mon</v>
      </c>
      <c r="W1576" s="8">
        <v>42151</v>
      </c>
      <c r="X1576" s="7">
        <f>Table_1[[#This Row],[Ship Date]]-Table_1[[#This Row],[Order Date]]</f>
        <v>2</v>
      </c>
      <c r="Y1576" s="15">
        <v>17.505299999999998</v>
      </c>
      <c r="Z1576" s="5">
        <v>8</v>
      </c>
      <c r="AA1576" s="15">
        <v>25.37</v>
      </c>
      <c r="AB1576" s="5">
        <v>88371</v>
      </c>
      <c r="AC1576" s="5">
        <f>IF(COUNTIF($AB$2:AB1576, AB1576) = 1, 1, 0)</f>
        <v>1</v>
      </c>
      <c r="AD1576" s="15">
        <f>'Formated Data'!$G1576-'Formated Data'!$E1576</f>
        <v>3.14</v>
      </c>
      <c r="AE1576" s="5" t="str" cm="1">
        <f t="array" ref="AE1576">_xlfn.IFS('Formated Data'!$Q1576="Central","Chris",'Formated Data'!$Q1576="East","Erin",'Formated Data'!$Q1576="South","Sam",'Formated Data'!$Q1576="West","William")</f>
        <v>Erin</v>
      </c>
    </row>
    <row r="1577" spans="1:31" ht="15.75" customHeight="1" x14ac:dyDescent="0.45">
      <c r="A1577" s="5">
        <v>744</v>
      </c>
      <c r="B1577" s="5">
        <f>IF(COUNTIF($A$2:A1577, A1577) = 1, 1, 0)</f>
        <v>0</v>
      </c>
      <c r="C1577" s="5" t="s">
        <v>874</v>
      </c>
      <c r="D1577" s="5" t="s">
        <v>30</v>
      </c>
      <c r="E1577" s="6">
        <v>0.09</v>
      </c>
      <c r="F1577" s="6" t="str">
        <f>IF(Table_1[[#This Row],[Discount]] &gt; 0, "After Discount", " No Discount")</f>
        <v>After Discount</v>
      </c>
      <c r="G1577" s="6">
        <v>125.99</v>
      </c>
      <c r="H1577" s="6">
        <v>8.99</v>
      </c>
      <c r="I1577" s="5" t="s">
        <v>9</v>
      </c>
      <c r="J1577" s="5" t="s">
        <v>8</v>
      </c>
      <c r="K1577" s="5" t="s">
        <v>7</v>
      </c>
      <c r="L1577" s="5" t="s">
        <v>6</v>
      </c>
      <c r="M1577" s="5" t="s">
        <v>5</v>
      </c>
      <c r="N1577" s="5" t="s">
        <v>873</v>
      </c>
      <c r="O1577" s="6">
        <v>0.55000000000000004</v>
      </c>
      <c r="P1577" s="5" t="s">
        <v>3</v>
      </c>
      <c r="Q1577" s="5" t="s">
        <v>48</v>
      </c>
      <c r="R1577" s="5" t="s">
        <v>95</v>
      </c>
      <c r="S1577" s="5" t="s">
        <v>872</v>
      </c>
      <c r="T1577" s="5">
        <v>85737</v>
      </c>
      <c r="U1577" s="8">
        <v>42149</v>
      </c>
      <c r="V1577" s="29" t="str">
        <f>TEXT(Table_1[[#This Row],[Order Date]], "DDD")</f>
        <v>Mon</v>
      </c>
      <c r="W1577" s="8">
        <v>42157</v>
      </c>
      <c r="X1577" s="7">
        <f>Table_1[[#This Row],[Ship Date]]-Table_1[[#This Row],[Order Date]]</f>
        <v>8</v>
      </c>
      <c r="Y1577" s="15">
        <v>916.68060000000003</v>
      </c>
      <c r="Z1577" s="5">
        <v>20</v>
      </c>
      <c r="AA1577" s="15">
        <v>2104.9899999999998</v>
      </c>
      <c r="AB1577" s="5">
        <v>87727</v>
      </c>
      <c r="AC1577" s="5">
        <f>IF(COUNTIF($AB$2:AB1577, AB1577) = 1, 1, 0)</f>
        <v>1</v>
      </c>
      <c r="AD1577" s="15">
        <f>'Formated Data'!$G1577-'Formated Data'!$E1577</f>
        <v>125.89999999999999</v>
      </c>
      <c r="AE1577" s="5" t="str" cm="1">
        <f t="array" ref="AE1577">_xlfn.IFS('Formated Data'!$Q1577="Central","Chris",'Formated Data'!$Q1577="East","Erin",'Formated Data'!$Q1577="South","Sam",'Formated Data'!$Q1577="West","William")</f>
        <v>William</v>
      </c>
    </row>
    <row r="1578" spans="1:31" ht="15.75" customHeight="1" x14ac:dyDescent="0.45">
      <c r="A1578" s="5">
        <v>3287</v>
      </c>
      <c r="B1578" s="5">
        <f>IF(COUNTIF($A$2:A1578, A1578) = 1, 1, 0)</f>
        <v>1</v>
      </c>
      <c r="C1578" s="5" t="s">
        <v>871</v>
      </c>
      <c r="D1578" s="5" t="s">
        <v>30</v>
      </c>
      <c r="E1578" s="6">
        <v>0.08</v>
      </c>
      <c r="F1578" s="6" t="str">
        <f>IF(Table_1[[#This Row],[Discount]] &gt; 0, "After Discount", " No Discount")</f>
        <v>After Discount</v>
      </c>
      <c r="G1578" s="6">
        <v>30.56</v>
      </c>
      <c r="H1578" s="6">
        <v>2.99</v>
      </c>
      <c r="I1578" s="5" t="s">
        <v>9</v>
      </c>
      <c r="J1578" s="5" t="s">
        <v>51</v>
      </c>
      <c r="K1578" s="5" t="s">
        <v>24</v>
      </c>
      <c r="L1578" s="5" t="s">
        <v>106</v>
      </c>
      <c r="M1578" s="5" t="s">
        <v>5</v>
      </c>
      <c r="N1578" s="5" t="s">
        <v>870</v>
      </c>
      <c r="O1578" s="6">
        <v>0.35</v>
      </c>
      <c r="P1578" s="5" t="s">
        <v>3</v>
      </c>
      <c r="Q1578" s="5" t="s">
        <v>48</v>
      </c>
      <c r="R1578" s="5" t="s">
        <v>54</v>
      </c>
      <c r="S1578" s="5" t="s">
        <v>869</v>
      </c>
      <c r="T1578" s="5">
        <v>95746</v>
      </c>
      <c r="U1578" s="8">
        <v>42149</v>
      </c>
      <c r="V1578" s="29" t="str">
        <f>TEXT(Table_1[[#This Row],[Order Date]], "DDD")</f>
        <v>Mon</v>
      </c>
      <c r="W1578" s="8">
        <v>42151</v>
      </c>
      <c r="X1578" s="7">
        <f>Table_1[[#This Row],[Ship Date]]-Table_1[[#This Row],[Order Date]]</f>
        <v>2</v>
      </c>
      <c r="Y1578" s="15">
        <v>352.87979999999999</v>
      </c>
      <c r="Z1578" s="5">
        <v>17</v>
      </c>
      <c r="AA1578" s="15">
        <v>511.42</v>
      </c>
      <c r="AB1578" s="5">
        <v>89897</v>
      </c>
      <c r="AC1578" s="5">
        <f>IF(COUNTIF($AB$2:AB1578, AB1578) = 1, 1, 0)</f>
        <v>1</v>
      </c>
      <c r="AD1578" s="15">
        <f>'Formated Data'!$G1578-'Formated Data'!$E1578</f>
        <v>30.48</v>
      </c>
      <c r="AE1578" s="5" t="str" cm="1">
        <f t="array" ref="AE1578">_xlfn.IFS('Formated Data'!$Q1578="Central","Chris",'Formated Data'!$Q1578="East","Erin",'Formated Data'!$Q1578="South","Sam",'Formated Data'!$Q1578="West","William")</f>
        <v>William</v>
      </c>
    </row>
    <row r="1579" spans="1:31" ht="15.75" customHeight="1" x14ac:dyDescent="0.45">
      <c r="A1579" s="5">
        <v>827</v>
      </c>
      <c r="B1579" s="5">
        <f>IF(COUNTIF($A$2:A1579, A1579) = 1, 1, 0)</f>
        <v>1</v>
      </c>
      <c r="C1579" s="5" t="s">
        <v>868</v>
      </c>
      <c r="D1579" s="5" t="s">
        <v>72</v>
      </c>
      <c r="E1579" s="6">
        <v>0.01</v>
      </c>
      <c r="F1579" s="6" t="str">
        <f>IF(Table_1[[#This Row],[Discount]] &gt; 0, "After Discount", " No Discount")</f>
        <v>After Discount</v>
      </c>
      <c r="G1579" s="6">
        <v>6.98</v>
      </c>
      <c r="H1579" s="6">
        <v>1.6</v>
      </c>
      <c r="I1579" s="5" t="s">
        <v>9</v>
      </c>
      <c r="J1579" s="5" t="s">
        <v>16</v>
      </c>
      <c r="K1579" s="5" t="s">
        <v>24</v>
      </c>
      <c r="L1579" s="5" t="s">
        <v>38</v>
      </c>
      <c r="M1579" s="5" t="s">
        <v>37</v>
      </c>
      <c r="N1579" s="5" t="s">
        <v>867</v>
      </c>
      <c r="O1579" s="6">
        <v>0.38</v>
      </c>
      <c r="P1579" s="5" t="s">
        <v>3</v>
      </c>
      <c r="Q1579" s="5" t="s">
        <v>70</v>
      </c>
      <c r="R1579" s="5" t="s">
        <v>69</v>
      </c>
      <c r="S1579" s="5" t="s">
        <v>866</v>
      </c>
      <c r="T1579" s="5">
        <v>79109</v>
      </c>
      <c r="U1579" s="8">
        <v>42149</v>
      </c>
      <c r="V1579" s="29" t="str">
        <f>TEXT(Table_1[[#This Row],[Order Date]], "DDD")</f>
        <v>Mon</v>
      </c>
      <c r="W1579" s="8">
        <v>42150</v>
      </c>
      <c r="X1579" s="7">
        <f>Table_1[[#This Row],[Ship Date]]-Table_1[[#This Row],[Order Date]]</f>
        <v>1</v>
      </c>
      <c r="Y1579" s="15">
        <v>0.34599999999999997</v>
      </c>
      <c r="Z1579" s="5">
        <v>3</v>
      </c>
      <c r="AA1579" s="15">
        <v>21.93</v>
      </c>
      <c r="AB1579" s="5">
        <v>89259</v>
      </c>
      <c r="AC1579" s="5">
        <f>IF(COUNTIF($AB$2:AB1579, AB1579) = 1, 1, 0)</f>
        <v>1</v>
      </c>
      <c r="AD1579" s="15">
        <f>'Formated Data'!$G1579-'Formated Data'!$E1579</f>
        <v>6.9700000000000006</v>
      </c>
      <c r="AE1579" s="5" t="str" cm="1">
        <f t="array" ref="AE1579">_xlfn.IFS('Formated Data'!$Q1579="Central","Chris",'Formated Data'!$Q1579="East","Erin",'Formated Data'!$Q1579="South","Sam",'Formated Data'!$Q1579="West","William")</f>
        <v>Chris</v>
      </c>
    </row>
    <row r="1580" spans="1:31" ht="15.75" customHeight="1" x14ac:dyDescent="0.45">
      <c r="A1580" s="5">
        <v>1237</v>
      </c>
      <c r="B1580" s="5">
        <f>IF(COUNTIF($A$2:A1580, A1580) = 1, 1, 0)</f>
        <v>0</v>
      </c>
      <c r="C1580" s="5" t="s">
        <v>864</v>
      </c>
      <c r="D1580" s="5" t="s">
        <v>72</v>
      </c>
      <c r="E1580" s="6">
        <v>0.05</v>
      </c>
      <c r="F1580" s="6" t="str">
        <f>IF(Table_1[[#This Row],[Discount]] &gt; 0, "After Discount", " No Discount")</f>
        <v>After Discount</v>
      </c>
      <c r="G1580" s="6">
        <v>300.98</v>
      </c>
      <c r="H1580" s="6">
        <v>13.99</v>
      </c>
      <c r="I1580" s="5" t="s">
        <v>9</v>
      </c>
      <c r="J1580" s="5" t="s">
        <v>39</v>
      </c>
      <c r="K1580" s="5" t="s">
        <v>7</v>
      </c>
      <c r="L1580" s="5" t="s">
        <v>118</v>
      </c>
      <c r="M1580" s="5" t="s">
        <v>97</v>
      </c>
      <c r="N1580" s="5" t="s">
        <v>865</v>
      </c>
      <c r="O1580" s="6">
        <v>0.39</v>
      </c>
      <c r="P1580" s="5" t="s">
        <v>3</v>
      </c>
      <c r="Q1580" s="5" t="s">
        <v>70</v>
      </c>
      <c r="R1580" s="5" t="s">
        <v>69</v>
      </c>
      <c r="S1580" s="5" t="s">
        <v>862</v>
      </c>
      <c r="T1580" s="5">
        <v>75007</v>
      </c>
      <c r="U1580" s="8">
        <v>42149</v>
      </c>
      <c r="V1580" s="29" t="str">
        <f>TEXT(Table_1[[#This Row],[Order Date]], "DDD")</f>
        <v>Mon</v>
      </c>
      <c r="W1580" s="8">
        <v>42150</v>
      </c>
      <c r="X1580" s="7">
        <f>Table_1[[#This Row],[Ship Date]]-Table_1[[#This Row],[Order Date]]</f>
        <v>1</v>
      </c>
      <c r="Y1580" s="15">
        <v>3985.3089</v>
      </c>
      <c r="Z1580" s="5">
        <v>20</v>
      </c>
      <c r="AA1580" s="15">
        <v>5775.81</v>
      </c>
      <c r="AB1580" s="5">
        <v>86077</v>
      </c>
      <c r="AC1580" s="5">
        <f>IF(COUNTIF($AB$2:AB1580, AB1580) = 1, 1, 0)</f>
        <v>1</v>
      </c>
      <c r="AD1580" s="15">
        <f>'Formated Data'!$G1580-'Formated Data'!$E1580</f>
        <v>300.93</v>
      </c>
      <c r="AE1580" s="5" t="str" cm="1">
        <f t="array" ref="AE1580">_xlfn.IFS('Formated Data'!$Q1580="Central","Chris",'Formated Data'!$Q1580="East","Erin",'Formated Data'!$Q1580="South","Sam",'Formated Data'!$Q1580="West","William")</f>
        <v>Chris</v>
      </c>
    </row>
    <row r="1581" spans="1:31" ht="15.75" customHeight="1" x14ac:dyDescent="0.45">
      <c r="A1581" s="5">
        <v>1237</v>
      </c>
      <c r="B1581" s="5">
        <f>IF(COUNTIF($A$2:A1581, A1581) = 1, 1, 0)</f>
        <v>0</v>
      </c>
      <c r="C1581" s="5" t="s">
        <v>864</v>
      </c>
      <c r="D1581" s="5" t="s">
        <v>72</v>
      </c>
      <c r="E1581" s="6">
        <v>0.04</v>
      </c>
      <c r="F1581" s="6" t="str">
        <f>IF(Table_1[[#This Row],[Discount]] &gt; 0, "After Discount", " No Discount")</f>
        <v>After Discount</v>
      </c>
      <c r="G1581" s="6">
        <v>205.99</v>
      </c>
      <c r="H1581" s="6">
        <v>5</v>
      </c>
      <c r="I1581" s="5" t="s">
        <v>17</v>
      </c>
      <c r="J1581" s="5" t="s">
        <v>39</v>
      </c>
      <c r="K1581" s="5" t="s">
        <v>7</v>
      </c>
      <c r="L1581" s="5" t="s">
        <v>6</v>
      </c>
      <c r="M1581" s="5" t="s">
        <v>5</v>
      </c>
      <c r="N1581" s="5" t="s">
        <v>863</v>
      </c>
      <c r="O1581" s="6">
        <v>0.59</v>
      </c>
      <c r="P1581" s="5" t="s">
        <v>3</v>
      </c>
      <c r="Q1581" s="5" t="s">
        <v>70</v>
      </c>
      <c r="R1581" s="5" t="s">
        <v>69</v>
      </c>
      <c r="S1581" s="5" t="s">
        <v>862</v>
      </c>
      <c r="T1581" s="5">
        <v>75007</v>
      </c>
      <c r="U1581" s="8">
        <v>42149</v>
      </c>
      <c r="V1581" s="29" t="str">
        <f>TEXT(Table_1[[#This Row],[Order Date]], "DDD")</f>
        <v>Mon</v>
      </c>
      <c r="W1581" s="8">
        <v>42150</v>
      </c>
      <c r="X1581" s="7">
        <f>Table_1[[#This Row],[Ship Date]]-Table_1[[#This Row],[Order Date]]</f>
        <v>1</v>
      </c>
      <c r="Y1581" s="15">
        <v>13.956799999999999</v>
      </c>
      <c r="Z1581" s="5">
        <v>11</v>
      </c>
      <c r="AA1581" s="15">
        <v>1878.24</v>
      </c>
      <c r="AB1581" s="5">
        <v>86077</v>
      </c>
      <c r="AC1581" s="5">
        <f>IF(COUNTIF($AB$2:AB1581, AB1581) = 1, 1, 0)</f>
        <v>0</v>
      </c>
      <c r="AD1581" s="15">
        <f>'Formated Data'!$G1581-'Formated Data'!$E1581</f>
        <v>205.95000000000002</v>
      </c>
      <c r="AE1581" s="5" t="str" cm="1">
        <f t="array" ref="AE1581">_xlfn.IFS('Formated Data'!$Q1581="Central","Chris",'Formated Data'!$Q1581="East","Erin",'Formated Data'!$Q1581="South","Sam",'Formated Data'!$Q1581="West","William")</f>
        <v>Chris</v>
      </c>
    </row>
    <row r="1582" spans="1:31" ht="15.75" customHeight="1" x14ac:dyDescent="0.45">
      <c r="A1582" s="5">
        <v>1472</v>
      </c>
      <c r="B1582" s="5">
        <f>IF(COUNTIF($A$2:A1582, A1582) = 1, 1, 0)</f>
        <v>1</v>
      </c>
      <c r="C1582" s="5" t="s">
        <v>18</v>
      </c>
      <c r="D1582" s="5" t="s">
        <v>72</v>
      </c>
      <c r="E1582" s="6">
        <v>0.05</v>
      </c>
      <c r="F1582" s="6" t="str">
        <f>IF(Table_1[[#This Row],[Discount]] &gt; 0, "After Discount", " No Discount")</f>
        <v>After Discount</v>
      </c>
      <c r="G1582" s="6">
        <v>20.27</v>
      </c>
      <c r="H1582" s="6">
        <v>3.99</v>
      </c>
      <c r="I1582" s="5" t="s">
        <v>9</v>
      </c>
      <c r="J1582" s="5" t="s">
        <v>16</v>
      </c>
      <c r="K1582" s="5" t="s">
        <v>24</v>
      </c>
      <c r="L1582" s="5" t="s">
        <v>45</v>
      </c>
      <c r="M1582" s="5" t="s">
        <v>5</v>
      </c>
      <c r="N1582" s="5" t="s">
        <v>861</v>
      </c>
      <c r="O1582" s="6">
        <v>0.56999999999999995</v>
      </c>
      <c r="P1582" s="5" t="s">
        <v>3</v>
      </c>
      <c r="Q1582" s="5" t="s">
        <v>2</v>
      </c>
      <c r="R1582" s="5" t="s">
        <v>13</v>
      </c>
      <c r="S1582" s="5" t="s">
        <v>12</v>
      </c>
      <c r="T1582" s="5">
        <v>44145</v>
      </c>
      <c r="U1582" s="8">
        <v>42149</v>
      </c>
      <c r="V1582" s="29" t="str">
        <f>TEXT(Table_1[[#This Row],[Order Date]], "DDD")</f>
        <v>Mon</v>
      </c>
      <c r="W1582" s="8">
        <v>42150</v>
      </c>
      <c r="X1582" s="7">
        <f>Table_1[[#This Row],[Ship Date]]-Table_1[[#This Row],[Order Date]]</f>
        <v>1</v>
      </c>
      <c r="Y1582" s="15">
        <v>309.25400000000002</v>
      </c>
      <c r="Z1582" s="5">
        <v>30</v>
      </c>
      <c r="AA1582" s="15">
        <v>621.55999999999995</v>
      </c>
      <c r="AB1582" s="5">
        <v>87079</v>
      </c>
      <c r="AC1582" s="5">
        <f>IF(COUNTIF($AB$2:AB1582, AB1582) = 1, 1, 0)</f>
        <v>1</v>
      </c>
      <c r="AD1582" s="15">
        <f>'Formated Data'!$G1582-'Formated Data'!$E1582</f>
        <v>20.22</v>
      </c>
      <c r="AE1582" s="5" t="str" cm="1">
        <f t="array" ref="AE1582">_xlfn.IFS('Formated Data'!$Q1582="Central","Chris",'Formated Data'!$Q1582="East","Erin",'Formated Data'!$Q1582="South","Sam",'Formated Data'!$Q1582="West","William")</f>
        <v>Erin</v>
      </c>
    </row>
    <row r="1583" spans="1:31" ht="15.75" customHeight="1" x14ac:dyDescent="0.45">
      <c r="A1583" s="5">
        <v>2339</v>
      </c>
      <c r="B1583" s="5">
        <f>IF(COUNTIF($A$2:A1583, A1583) = 1, 1, 0)</f>
        <v>1</v>
      </c>
      <c r="C1583" s="5" t="s">
        <v>860</v>
      </c>
      <c r="D1583" s="5" t="s">
        <v>72</v>
      </c>
      <c r="E1583" s="6">
        <v>0.05</v>
      </c>
      <c r="F1583" s="6" t="str">
        <f>IF(Table_1[[#This Row],[Discount]] &gt; 0, "After Discount", " No Discount")</f>
        <v>After Discount</v>
      </c>
      <c r="G1583" s="6">
        <v>11.58</v>
      </c>
      <c r="H1583" s="6">
        <v>6.97</v>
      </c>
      <c r="I1583" s="5" t="s">
        <v>9</v>
      </c>
      <c r="J1583" s="5" t="s">
        <v>16</v>
      </c>
      <c r="K1583" s="5" t="s">
        <v>24</v>
      </c>
      <c r="L1583" s="5" t="s">
        <v>181</v>
      </c>
      <c r="M1583" s="5" t="s">
        <v>5</v>
      </c>
      <c r="N1583" s="5" t="s">
        <v>859</v>
      </c>
      <c r="O1583" s="6">
        <v>0.35</v>
      </c>
      <c r="P1583" s="5" t="s">
        <v>3</v>
      </c>
      <c r="Q1583" s="5" t="s">
        <v>70</v>
      </c>
      <c r="R1583" s="5" t="s">
        <v>69</v>
      </c>
      <c r="S1583" s="5" t="s">
        <v>858</v>
      </c>
      <c r="T1583" s="5">
        <v>77015</v>
      </c>
      <c r="U1583" s="8">
        <v>42149</v>
      </c>
      <c r="V1583" s="29" t="str">
        <f>TEXT(Table_1[[#This Row],[Order Date]], "DDD")</f>
        <v>Mon</v>
      </c>
      <c r="W1583" s="8">
        <v>42152</v>
      </c>
      <c r="X1583" s="7">
        <f>Table_1[[#This Row],[Ship Date]]-Table_1[[#This Row],[Order Date]]</f>
        <v>3</v>
      </c>
      <c r="Y1583" s="15">
        <v>2.806</v>
      </c>
      <c r="Z1583" s="5">
        <v>6</v>
      </c>
      <c r="AA1583" s="15">
        <v>73.959999999999994</v>
      </c>
      <c r="AB1583" s="5">
        <v>91482</v>
      </c>
      <c r="AC1583" s="5">
        <f>IF(COUNTIF($AB$2:AB1583, AB1583) = 1, 1, 0)</f>
        <v>1</v>
      </c>
      <c r="AD1583" s="15">
        <f>'Formated Data'!$G1583-'Formated Data'!$E1583</f>
        <v>11.53</v>
      </c>
      <c r="AE1583" s="5" t="str" cm="1">
        <f t="array" ref="AE1583">_xlfn.IFS('Formated Data'!$Q1583="Central","Chris",'Formated Data'!$Q1583="East","Erin",'Formated Data'!$Q1583="South","Sam",'Formated Data'!$Q1583="West","William")</f>
        <v>Chris</v>
      </c>
    </row>
    <row r="1584" spans="1:31" ht="15.75" customHeight="1" x14ac:dyDescent="0.45">
      <c r="A1584" s="5">
        <v>2652</v>
      </c>
      <c r="B1584" s="5">
        <f>IF(COUNTIF($A$2:A1584, A1584) = 1, 1, 0)</f>
        <v>1</v>
      </c>
      <c r="C1584" s="5" t="s">
        <v>857</v>
      </c>
      <c r="D1584" s="5" t="s">
        <v>72</v>
      </c>
      <c r="E1584" s="6">
        <v>0.06</v>
      </c>
      <c r="F1584" s="6" t="str">
        <f>IF(Table_1[[#This Row],[Discount]] &gt; 0, "After Discount", " No Discount")</f>
        <v>After Discount</v>
      </c>
      <c r="G1584" s="6">
        <v>47.9</v>
      </c>
      <c r="H1584" s="6">
        <v>5.86</v>
      </c>
      <c r="I1584" s="5" t="s">
        <v>9</v>
      </c>
      <c r="J1584" s="5" t="s">
        <v>8</v>
      </c>
      <c r="K1584" s="5" t="s">
        <v>24</v>
      </c>
      <c r="L1584" s="5" t="s">
        <v>38</v>
      </c>
      <c r="M1584" s="5" t="s">
        <v>5</v>
      </c>
      <c r="N1584" s="5" t="s">
        <v>856</v>
      </c>
      <c r="O1584" s="6">
        <v>0.37</v>
      </c>
      <c r="P1584" s="5" t="s">
        <v>3</v>
      </c>
      <c r="Q1584" s="5" t="s">
        <v>48</v>
      </c>
      <c r="R1584" s="5" t="s">
        <v>54</v>
      </c>
      <c r="S1584" s="5" t="s">
        <v>855</v>
      </c>
      <c r="T1584" s="5">
        <v>93309</v>
      </c>
      <c r="U1584" s="8">
        <v>42149</v>
      </c>
      <c r="V1584" s="29" t="str">
        <f>TEXT(Table_1[[#This Row],[Order Date]], "DDD")</f>
        <v>Mon</v>
      </c>
      <c r="W1584" s="8">
        <v>42151</v>
      </c>
      <c r="X1584" s="7">
        <f>Table_1[[#This Row],[Ship Date]]-Table_1[[#This Row],[Order Date]]</f>
        <v>2</v>
      </c>
      <c r="Y1584" s="15">
        <v>21.78</v>
      </c>
      <c r="Z1584" s="5">
        <v>2</v>
      </c>
      <c r="AA1584" s="15">
        <v>94.2</v>
      </c>
      <c r="AB1584" s="5">
        <v>89361</v>
      </c>
      <c r="AC1584" s="5">
        <f>IF(COUNTIF($AB$2:AB1584, AB1584) = 1, 1, 0)</f>
        <v>1</v>
      </c>
      <c r="AD1584" s="15">
        <f>'Formated Data'!$G1584-'Formated Data'!$E1584</f>
        <v>47.839999999999996</v>
      </c>
      <c r="AE1584" s="5" t="str" cm="1">
        <f t="array" ref="AE1584">_xlfn.IFS('Formated Data'!$Q1584="Central","Chris",'Formated Data'!$Q1584="East","Erin",'Formated Data'!$Q1584="South","Sam",'Formated Data'!$Q1584="West","William")</f>
        <v>William</v>
      </c>
    </row>
    <row r="1585" spans="1:31" ht="15.75" customHeight="1" x14ac:dyDescent="0.45">
      <c r="A1585" s="5">
        <v>129</v>
      </c>
      <c r="B1585" s="5">
        <f>IF(COUNTIF($A$2:A1585, A1585) = 1, 1, 0)</f>
        <v>0</v>
      </c>
      <c r="C1585" s="5" t="s">
        <v>854</v>
      </c>
      <c r="D1585" s="5" t="s">
        <v>10</v>
      </c>
      <c r="E1585" s="6">
        <v>7.0000000000000007E-2</v>
      </c>
      <c r="F1585" s="6" t="str">
        <f>IF(Table_1[[#This Row],[Discount]] &gt; 0, "After Discount", " No Discount")</f>
        <v>After Discount</v>
      </c>
      <c r="G1585" s="6">
        <v>15.74</v>
      </c>
      <c r="H1585" s="6">
        <v>1.39</v>
      </c>
      <c r="I1585" s="5" t="s">
        <v>9</v>
      </c>
      <c r="J1585" s="5" t="s">
        <v>51</v>
      </c>
      <c r="K1585" s="5" t="s">
        <v>24</v>
      </c>
      <c r="L1585" s="5" t="s">
        <v>181</v>
      </c>
      <c r="M1585" s="5" t="s">
        <v>5</v>
      </c>
      <c r="N1585" s="5" t="s">
        <v>853</v>
      </c>
      <c r="O1585" s="6">
        <v>0.4</v>
      </c>
      <c r="P1585" s="5" t="s">
        <v>3</v>
      </c>
      <c r="Q1585" s="5" t="s">
        <v>70</v>
      </c>
      <c r="R1585" s="5" t="s">
        <v>260</v>
      </c>
      <c r="S1585" s="5" t="s">
        <v>852</v>
      </c>
      <c r="T1585" s="5">
        <v>62002</v>
      </c>
      <c r="U1585" s="8">
        <v>42149</v>
      </c>
      <c r="V1585" s="29" t="str">
        <f>TEXT(Table_1[[#This Row],[Order Date]], "DDD")</f>
        <v>Mon</v>
      </c>
      <c r="W1585" s="8">
        <v>42150</v>
      </c>
      <c r="X1585" s="7">
        <f>Table_1[[#This Row],[Ship Date]]-Table_1[[#This Row],[Order Date]]</f>
        <v>1</v>
      </c>
      <c r="Y1585" s="15">
        <v>149.8887</v>
      </c>
      <c r="Z1585" s="5">
        <v>14</v>
      </c>
      <c r="AA1585" s="15">
        <v>217.23</v>
      </c>
      <c r="AB1585" s="5">
        <v>86694</v>
      </c>
      <c r="AC1585" s="5">
        <f>IF(COUNTIF($AB$2:AB1585, AB1585) = 1, 1, 0)</f>
        <v>1</v>
      </c>
      <c r="AD1585" s="15">
        <f>'Formated Data'!$G1585-'Formated Data'!$E1585</f>
        <v>15.67</v>
      </c>
      <c r="AE1585" s="5" t="str" cm="1">
        <f t="array" ref="AE1585">_xlfn.IFS('Formated Data'!$Q1585="Central","Chris",'Formated Data'!$Q1585="East","Erin",'Formated Data'!$Q1585="South","Sam",'Formated Data'!$Q1585="West","William")</f>
        <v>Chris</v>
      </c>
    </row>
    <row r="1586" spans="1:31" ht="15.75" customHeight="1" x14ac:dyDescent="0.45">
      <c r="A1586" s="5">
        <v>1054</v>
      </c>
      <c r="B1586" s="5">
        <f>IF(COUNTIF($A$2:A1586, A1586) = 1, 1, 0)</f>
        <v>1</v>
      </c>
      <c r="C1586" s="5" t="s">
        <v>849</v>
      </c>
      <c r="D1586" s="5" t="s">
        <v>10</v>
      </c>
      <c r="E1586" s="6">
        <v>0.03</v>
      </c>
      <c r="F1586" s="6" t="str">
        <f>IF(Table_1[[#This Row],[Discount]] &gt; 0, "After Discount", " No Discount")</f>
        <v>After Discount</v>
      </c>
      <c r="G1586" s="6">
        <v>5.44</v>
      </c>
      <c r="H1586" s="6">
        <v>7.46</v>
      </c>
      <c r="I1586" s="5" t="s">
        <v>17</v>
      </c>
      <c r="J1586" s="5" t="s">
        <v>39</v>
      </c>
      <c r="K1586" s="5" t="s">
        <v>24</v>
      </c>
      <c r="L1586" s="5" t="s">
        <v>106</v>
      </c>
      <c r="M1586" s="5" t="s">
        <v>5</v>
      </c>
      <c r="N1586" s="5" t="s">
        <v>851</v>
      </c>
      <c r="O1586" s="6">
        <v>0.36</v>
      </c>
      <c r="P1586" s="5" t="s">
        <v>3</v>
      </c>
      <c r="Q1586" s="5" t="s">
        <v>48</v>
      </c>
      <c r="R1586" s="5" t="s">
        <v>95</v>
      </c>
      <c r="S1586" s="5" t="s">
        <v>848</v>
      </c>
      <c r="T1586" s="5">
        <v>85374</v>
      </c>
      <c r="U1586" s="8">
        <v>42149</v>
      </c>
      <c r="V1586" s="29" t="str">
        <f>TEXT(Table_1[[#This Row],[Order Date]], "DDD")</f>
        <v>Mon</v>
      </c>
      <c r="W1586" s="8">
        <v>42151</v>
      </c>
      <c r="X1586" s="7">
        <f>Table_1[[#This Row],[Ship Date]]-Table_1[[#This Row],[Order Date]]</f>
        <v>2</v>
      </c>
      <c r="Y1586" s="15">
        <v>-51.704000000000001</v>
      </c>
      <c r="Z1586" s="5">
        <v>4</v>
      </c>
      <c r="AA1586" s="15">
        <v>26.31</v>
      </c>
      <c r="AB1586" s="5">
        <v>90069</v>
      </c>
      <c r="AC1586" s="5">
        <f>IF(COUNTIF($AB$2:AB1586, AB1586) = 1, 1, 0)</f>
        <v>1</v>
      </c>
      <c r="AD1586" s="15">
        <f>'Formated Data'!$G1586-'Formated Data'!$E1586</f>
        <v>5.41</v>
      </c>
      <c r="AE1586" s="5" t="str" cm="1">
        <f t="array" ref="AE1586">_xlfn.IFS('Formated Data'!$Q1586="Central","Chris",'Formated Data'!$Q1586="East","Erin",'Formated Data'!$Q1586="South","Sam",'Formated Data'!$Q1586="West","William")</f>
        <v>William</v>
      </c>
    </row>
    <row r="1587" spans="1:31" ht="15.75" customHeight="1" x14ac:dyDescent="0.45">
      <c r="A1587" s="5">
        <v>1054</v>
      </c>
      <c r="B1587" s="5">
        <f>IF(COUNTIF($A$2:A1587, A1587) = 1, 1, 0)</f>
        <v>0</v>
      </c>
      <c r="C1587" s="5" t="s">
        <v>849</v>
      </c>
      <c r="D1587" s="5" t="s">
        <v>10</v>
      </c>
      <c r="E1587" s="6">
        <v>0.08</v>
      </c>
      <c r="F1587" s="6" t="str">
        <f>IF(Table_1[[#This Row],[Discount]] &gt; 0, "After Discount", " No Discount")</f>
        <v>After Discount</v>
      </c>
      <c r="G1587" s="6">
        <v>26.38</v>
      </c>
      <c r="H1587" s="6">
        <v>5.58</v>
      </c>
      <c r="I1587" s="5" t="s">
        <v>9</v>
      </c>
      <c r="J1587" s="5" t="s">
        <v>39</v>
      </c>
      <c r="K1587" s="5" t="s">
        <v>24</v>
      </c>
      <c r="L1587" s="5" t="s">
        <v>38</v>
      </c>
      <c r="M1587" s="5" t="s">
        <v>5</v>
      </c>
      <c r="N1587" s="5" t="s">
        <v>850</v>
      </c>
      <c r="O1587" s="6">
        <v>0.39</v>
      </c>
      <c r="P1587" s="5" t="s">
        <v>3</v>
      </c>
      <c r="Q1587" s="5" t="s">
        <v>48</v>
      </c>
      <c r="R1587" s="5" t="s">
        <v>95</v>
      </c>
      <c r="S1587" s="5" t="s">
        <v>848</v>
      </c>
      <c r="T1587" s="5">
        <v>85374</v>
      </c>
      <c r="U1587" s="8">
        <v>42149</v>
      </c>
      <c r="V1587" s="29" t="str">
        <f>TEXT(Table_1[[#This Row],[Order Date]], "DDD")</f>
        <v>Mon</v>
      </c>
      <c r="W1587" s="8">
        <v>42150</v>
      </c>
      <c r="X1587" s="7">
        <f>Table_1[[#This Row],[Ship Date]]-Table_1[[#This Row],[Order Date]]</f>
        <v>1</v>
      </c>
      <c r="Y1587" s="15">
        <v>144.7482</v>
      </c>
      <c r="Z1587" s="5">
        <v>8</v>
      </c>
      <c r="AA1587" s="15">
        <v>209.78</v>
      </c>
      <c r="AB1587" s="5">
        <v>90069</v>
      </c>
      <c r="AC1587" s="5">
        <f>IF(COUNTIF($AB$2:AB1587, AB1587) = 1, 1, 0)</f>
        <v>0</v>
      </c>
      <c r="AD1587" s="15">
        <f>'Formated Data'!$G1587-'Formated Data'!$E1587</f>
        <v>26.3</v>
      </c>
      <c r="AE1587" s="5" t="str" cm="1">
        <f t="array" ref="AE1587">_xlfn.IFS('Formated Data'!$Q1587="Central","Chris",'Formated Data'!$Q1587="East","Erin",'Formated Data'!$Q1587="South","Sam",'Formated Data'!$Q1587="West","William")</f>
        <v>William</v>
      </c>
    </row>
    <row r="1588" spans="1:31" ht="15.75" customHeight="1" x14ac:dyDescent="0.45">
      <c r="A1588" s="5">
        <v>1054</v>
      </c>
      <c r="B1588" s="5">
        <f>IF(COUNTIF($A$2:A1588, A1588) = 1, 1, 0)</f>
        <v>0</v>
      </c>
      <c r="C1588" s="5" t="s">
        <v>849</v>
      </c>
      <c r="D1588" s="5" t="s">
        <v>10</v>
      </c>
      <c r="E1588" s="6">
        <v>0.06</v>
      </c>
      <c r="F1588" s="6" t="str">
        <f>IF(Table_1[[#This Row],[Discount]] &gt; 0, "After Discount", " No Discount")</f>
        <v>After Discount</v>
      </c>
      <c r="G1588" s="6">
        <v>20.99</v>
      </c>
      <c r="H1588" s="6">
        <v>2.5</v>
      </c>
      <c r="I1588" s="5" t="s">
        <v>9</v>
      </c>
      <c r="J1588" s="5" t="s">
        <v>39</v>
      </c>
      <c r="K1588" s="5" t="s">
        <v>7</v>
      </c>
      <c r="L1588" s="5" t="s">
        <v>6</v>
      </c>
      <c r="M1588" s="5" t="s">
        <v>37</v>
      </c>
      <c r="N1588" s="5" t="s">
        <v>207</v>
      </c>
      <c r="O1588" s="6">
        <v>0.81</v>
      </c>
      <c r="P1588" s="5" t="s">
        <v>3</v>
      </c>
      <c r="Q1588" s="5" t="s">
        <v>48</v>
      </c>
      <c r="R1588" s="5" t="s">
        <v>95</v>
      </c>
      <c r="S1588" s="5" t="s">
        <v>848</v>
      </c>
      <c r="T1588" s="5">
        <v>85374</v>
      </c>
      <c r="U1588" s="8">
        <v>42149</v>
      </c>
      <c r="V1588" s="29" t="str">
        <f>TEXT(Table_1[[#This Row],[Order Date]], "DDD")</f>
        <v>Mon</v>
      </c>
      <c r="W1588" s="8">
        <v>42151</v>
      </c>
      <c r="X1588" s="7">
        <f>Table_1[[#This Row],[Ship Date]]-Table_1[[#This Row],[Order Date]]</f>
        <v>2</v>
      </c>
      <c r="Y1588" s="15">
        <v>-112.18899999999999</v>
      </c>
      <c r="Z1588" s="5">
        <v>1</v>
      </c>
      <c r="AA1588" s="15">
        <v>17.829999999999998</v>
      </c>
      <c r="AB1588" s="5">
        <v>90069</v>
      </c>
      <c r="AC1588" s="5">
        <f>IF(COUNTIF($AB$2:AB1588, AB1588) = 1, 1, 0)</f>
        <v>0</v>
      </c>
      <c r="AD1588" s="15">
        <f>'Formated Data'!$G1588-'Formated Data'!$E1588</f>
        <v>20.93</v>
      </c>
      <c r="AE1588" s="5" t="str" cm="1">
        <f t="array" ref="AE1588">_xlfn.IFS('Formated Data'!$Q1588="Central","Chris",'Formated Data'!$Q1588="East","Erin",'Formated Data'!$Q1588="South","Sam",'Formated Data'!$Q1588="West","William")</f>
        <v>William</v>
      </c>
    </row>
    <row r="1589" spans="1:31" ht="15.75" customHeight="1" x14ac:dyDescent="0.45">
      <c r="A1589" s="5">
        <v>2391</v>
      </c>
      <c r="B1589" s="5">
        <f>IF(COUNTIF($A$2:A1589, A1589) = 1, 1, 0)</f>
        <v>1</v>
      </c>
      <c r="C1589" s="5" t="s">
        <v>666</v>
      </c>
      <c r="D1589" s="5" t="s">
        <v>10</v>
      </c>
      <c r="E1589" s="6">
        <v>0.06</v>
      </c>
      <c r="F1589" s="6" t="str">
        <f>IF(Table_1[[#This Row],[Discount]] &gt; 0, "After Discount", " No Discount")</f>
        <v>After Discount</v>
      </c>
      <c r="G1589" s="6">
        <v>4.7699999999999996</v>
      </c>
      <c r="H1589" s="6">
        <v>2.39</v>
      </c>
      <c r="I1589" s="5" t="s">
        <v>9</v>
      </c>
      <c r="J1589" s="5" t="s">
        <v>39</v>
      </c>
      <c r="K1589" s="5" t="s">
        <v>7</v>
      </c>
      <c r="L1589" s="5" t="s">
        <v>15</v>
      </c>
      <c r="M1589" s="5" t="s">
        <v>50</v>
      </c>
      <c r="N1589" s="5" t="s">
        <v>847</v>
      </c>
      <c r="O1589" s="6">
        <v>0.72</v>
      </c>
      <c r="P1589" s="5" t="s">
        <v>3</v>
      </c>
      <c r="Q1589" s="5" t="s">
        <v>2</v>
      </c>
      <c r="R1589" s="5" t="s">
        <v>1</v>
      </c>
      <c r="S1589" s="5" t="s">
        <v>665</v>
      </c>
      <c r="T1589" s="5">
        <v>11572</v>
      </c>
      <c r="U1589" s="8">
        <v>42149</v>
      </c>
      <c r="V1589" s="29" t="str">
        <f>TEXT(Table_1[[#This Row],[Order Date]], "DDD")</f>
        <v>Mon</v>
      </c>
      <c r="W1589" s="8">
        <v>42150</v>
      </c>
      <c r="X1589" s="7">
        <f>Table_1[[#This Row],[Ship Date]]-Table_1[[#This Row],[Order Date]]</f>
        <v>1</v>
      </c>
      <c r="Y1589" s="15">
        <v>-45.64</v>
      </c>
      <c r="Z1589" s="5">
        <v>9</v>
      </c>
      <c r="AA1589" s="15">
        <v>42.46</v>
      </c>
      <c r="AB1589" s="5">
        <v>91122</v>
      </c>
      <c r="AC1589" s="5">
        <f>IF(COUNTIF($AB$2:AB1589, AB1589) = 1, 1, 0)</f>
        <v>1</v>
      </c>
      <c r="AD1589" s="15">
        <f>'Formated Data'!$G1589-'Formated Data'!$E1589</f>
        <v>4.71</v>
      </c>
      <c r="AE1589" s="5" t="str" cm="1">
        <f t="array" ref="AE1589">_xlfn.IFS('Formated Data'!$Q1589="Central","Chris",'Formated Data'!$Q1589="East","Erin",'Formated Data'!$Q1589="South","Sam",'Formated Data'!$Q1589="West","William")</f>
        <v>Erin</v>
      </c>
    </row>
    <row r="1590" spans="1:31" ht="15.75" customHeight="1" x14ac:dyDescent="0.45">
      <c r="A1590" s="5">
        <v>2391</v>
      </c>
      <c r="B1590" s="5">
        <f>IF(COUNTIF($A$2:A1590, A1590) = 1, 1, 0)</f>
        <v>0</v>
      </c>
      <c r="C1590" s="5" t="s">
        <v>666</v>
      </c>
      <c r="D1590" s="5" t="s">
        <v>10</v>
      </c>
      <c r="E1590" s="6">
        <v>0.1</v>
      </c>
      <c r="F1590" s="6" t="str">
        <f>IF(Table_1[[#This Row],[Discount]] &gt; 0, "After Discount", " No Discount")</f>
        <v>After Discount</v>
      </c>
      <c r="G1590" s="6">
        <v>27.18</v>
      </c>
      <c r="H1590" s="6">
        <v>8.23</v>
      </c>
      <c r="I1590" s="5" t="s">
        <v>9</v>
      </c>
      <c r="J1590" s="5" t="s">
        <v>39</v>
      </c>
      <c r="K1590" s="5" t="s">
        <v>24</v>
      </c>
      <c r="L1590" s="5" t="s">
        <v>181</v>
      </c>
      <c r="M1590" s="5" t="s">
        <v>5</v>
      </c>
      <c r="N1590" s="5" t="s">
        <v>846</v>
      </c>
      <c r="O1590" s="6">
        <v>0.38</v>
      </c>
      <c r="P1590" s="5" t="s">
        <v>3</v>
      </c>
      <c r="Q1590" s="5" t="s">
        <v>2</v>
      </c>
      <c r="R1590" s="5" t="s">
        <v>1</v>
      </c>
      <c r="S1590" s="5" t="s">
        <v>665</v>
      </c>
      <c r="T1590" s="5">
        <v>11572</v>
      </c>
      <c r="U1590" s="8">
        <v>42149</v>
      </c>
      <c r="V1590" s="29" t="str">
        <f>TEXT(Table_1[[#This Row],[Order Date]], "DDD")</f>
        <v>Mon</v>
      </c>
      <c r="W1590" s="8">
        <v>42151</v>
      </c>
      <c r="X1590" s="7">
        <f>Table_1[[#This Row],[Ship Date]]-Table_1[[#This Row],[Order Date]]</f>
        <v>2</v>
      </c>
      <c r="Y1590" s="15">
        <v>204.49</v>
      </c>
      <c r="Z1590" s="5">
        <v>12</v>
      </c>
      <c r="AA1590" s="15">
        <v>314.06</v>
      </c>
      <c r="AB1590" s="5">
        <v>91122</v>
      </c>
      <c r="AC1590" s="5">
        <f>IF(COUNTIF($AB$2:AB1590, AB1590) = 1, 1, 0)</f>
        <v>0</v>
      </c>
      <c r="AD1590" s="15">
        <f>'Formated Data'!$G1590-'Formated Data'!$E1590</f>
        <v>27.08</v>
      </c>
      <c r="AE1590" s="5" t="str" cm="1">
        <f t="array" ref="AE1590">_xlfn.IFS('Formated Data'!$Q1590="Central","Chris",'Formated Data'!$Q1590="East","Erin",'Formated Data'!$Q1590="South","Sam",'Formated Data'!$Q1590="West","William")</f>
        <v>Erin</v>
      </c>
    </row>
    <row r="1591" spans="1:31" ht="15.75" customHeight="1" x14ac:dyDescent="0.45">
      <c r="A1591" s="5">
        <v>2868</v>
      </c>
      <c r="B1591" s="5">
        <f>IF(COUNTIF($A$2:A1591, A1591) = 1, 1, 0)</f>
        <v>0</v>
      </c>
      <c r="C1591" s="5" t="s">
        <v>845</v>
      </c>
      <c r="D1591" s="5" t="s">
        <v>10</v>
      </c>
      <c r="E1591" s="6">
        <v>0.08</v>
      </c>
      <c r="F1591" s="6" t="str">
        <f>IF(Table_1[[#This Row],[Discount]] &gt; 0, "After Discount", " No Discount")</f>
        <v>After Discount</v>
      </c>
      <c r="G1591" s="6">
        <v>15.99</v>
      </c>
      <c r="H1591" s="6">
        <v>13.18</v>
      </c>
      <c r="I1591" s="5" t="s">
        <v>17</v>
      </c>
      <c r="J1591" s="5" t="s">
        <v>39</v>
      </c>
      <c r="K1591" s="5" t="s">
        <v>24</v>
      </c>
      <c r="L1591" s="5" t="s">
        <v>106</v>
      </c>
      <c r="M1591" s="5" t="s">
        <v>5</v>
      </c>
      <c r="N1591" s="5" t="s">
        <v>844</v>
      </c>
      <c r="O1591" s="6">
        <v>0.37</v>
      </c>
      <c r="P1591" s="5" t="s">
        <v>3</v>
      </c>
      <c r="Q1591" s="5" t="s">
        <v>48</v>
      </c>
      <c r="R1591" s="5" t="s">
        <v>103</v>
      </c>
      <c r="S1591" s="5" t="s">
        <v>843</v>
      </c>
      <c r="T1591" s="5">
        <v>98026</v>
      </c>
      <c r="U1591" s="8">
        <v>42149</v>
      </c>
      <c r="V1591" s="29" t="str">
        <f>TEXT(Table_1[[#This Row],[Order Date]], "DDD")</f>
        <v>Mon</v>
      </c>
      <c r="W1591" s="8">
        <v>42151</v>
      </c>
      <c r="X1591" s="7">
        <f>Table_1[[#This Row],[Ship Date]]-Table_1[[#This Row],[Order Date]]</f>
        <v>2</v>
      </c>
      <c r="Y1591" s="15">
        <v>-66.584999999999994</v>
      </c>
      <c r="Z1591" s="5">
        <v>4</v>
      </c>
      <c r="AA1591" s="15">
        <v>66.02</v>
      </c>
      <c r="AB1591" s="5">
        <v>85828</v>
      </c>
      <c r="AC1591" s="5">
        <f>IF(COUNTIF($AB$2:AB1591, AB1591) = 1, 1, 0)</f>
        <v>1</v>
      </c>
      <c r="AD1591" s="15">
        <f>'Formated Data'!$G1591-'Formated Data'!$E1591</f>
        <v>15.91</v>
      </c>
      <c r="AE1591" s="5" t="str" cm="1">
        <f t="array" ref="AE1591">_xlfn.IFS('Formated Data'!$Q1591="Central","Chris",'Formated Data'!$Q1591="East","Erin",'Formated Data'!$Q1591="South","Sam",'Formated Data'!$Q1591="West","William")</f>
        <v>William</v>
      </c>
    </row>
    <row r="1592" spans="1:31" ht="15.75" customHeight="1" x14ac:dyDescent="0.45">
      <c r="A1592" s="5">
        <v>2266</v>
      </c>
      <c r="B1592" s="5">
        <f>IF(COUNTIF($A$2:A1592, A1592) = 1, 1, 0)</f>
        <v>1</v>
      </c>
      <c r="C1592" s="5" t="s">
        <v>841</v>
      </c>
      <c r="D1592" s="5" t="s">
        <v>123</v>
      </c>
      <c r="E1592" s="6">
        <v>0.02</v>
      </c>
      <c r="F1592" s="6" t="str">
        <f>IF(Table_1[[#This Row],[Discount]] &gt; 0, "After Discount", " No Discount")</f>
        <v>After Discount</v>
      </c>
      <c r="G1592" s="6">
        <v>11.33</v>
      </c>
      <c r="H1592" s="6">
        <v>6.12</v>
      </c>
      <c r="I1592" s="5" t="s">
        <v>9</v>
      </c>
      <c r="J1592" s="5" t="s">
        <v>39</v>
      </c>
      <c r="K1592" s="5" t="s">
        <v>24</v>
      </c>
      <c r="L1592" s="5" t="s">
        <v>45</v>
      </c>
      <c r="M1592" s="5" t="s">
        <v>97</v>
      </c>
      <c r="N1592" s="5" t="s">
        <v>842</v>
      </c>
      <c r="O1592" s="6">
        <v>0.42</v>
      </c>
      <c r="P1592" s="5" t="s">
        <v>3</v>
      </c>
      <c r="Q1592" s="5" t="s">
        <v>70</v>
      </c>
      <c r="R1592" s="5" t="s">
        <v>168</v>
      </c>
      <c r="S1592" s="5" t="s">
        <v>839</v>
      </c>
      <c r="T1592" s="5">
        <v>63122</v>
      </c>
      <c r="U1592" s="8">
        <v>42150</v>
      </c>
      <c r="V1592" s="29" t="str">
        <f>TEXT(Table_1[[#This Row],[Order Date]], "DDD")</f>
        <v>Tue</v>
      </c>
      <c r="W1592" s="8">
        <v>42152</v>
      </c>
      <c r="X1592" s="7">
        <f>Table_1[[#This Row],[Ship Date]]-Table_1[[#This Row],[Order Date]]</f>
        <v>2</v>
      </c>
      <c r="Y1592" s="15">
        <v>-14.52</v>
      </c>
      <c r="Z1592" s="5">
        <v>3</v>
      </c>
      <c r="AA1592" s="15">
        <v>35.35</v>
      </c>
      <c r="AB1592" s="5">
        <v>86610</v>
      </c>
      <c r="AC1592" s="5">
        <f>IF(COUNTIF($AB$2:AB1592, AB1592) = 1, 1, 0)</f>
        <v>1</v>
      </c>
      <c r="AD1592" s="15">
        <f>'Formated Data'!$G1592-'Formated Data'!$E1592</f>
        <v>11.31</v>
      </c>
      <c r="AE1592" s="5" t="str" cm="1">
        <f t="array" ref="AE1592">_xlfn.IFS('Formated Data'!$Q1592="Central","Chris",'Formated Data'!$Q1592="East","Erin",'Formated Data'!$Q1592="South","Sam",'Formated Data'!$Q1592="West","William")</f>
        <v>Chris</v>
      </c>
    </row>
    <row r="1593" spans="1:31" ht="15.75" customHeight="1" x14ac:dyDescent="0.45">
      <c r="A1593" s="5">
        <v>2266</v>
      </c>
      <c r="B1593" s="5">
        <f>IF(COUNTIF($A$2:A1593, A1593) = 1, 1, 0)</f>
        <v>0</v>
      </c>
      <c r="C1593" s="5" t="s">
        <v>841</v>
      </c>
      <c r="D1593" s="5" t="s">
        <v>123</v>
      </c>
      <c r="E1593" s="6">
        <v>0.01</v>
      </c>
      <c r="F1593" s="6" t="str">
        <f>IF(Table_1[[#This Row],[Discount]] &gt; 0, "After Discount", " No Discount")</f>
        <v>After Discount</v>
      </c>
      <c r="G1593" s="6">
        <v>15.67</v>
      </c>
      <c r="H1593" s="6">
        <v>1.39</v>
      </c>
      <c r="I1593" s="5" t="s">
        <v>9</v>
      </c>
      <c r="J1593" s="5" t="s">
        <v>39</v>
      </c>
      <c r="K1593" s="5" t="s">
        <v>24</v>
      </c>
      <c r="L1593" s="5" t="s">
        <v>181</v>
      </c>
      <c r="M1593" s="5" t="s">
        <v>5</v>
      </c>
      <c r="N1593" s="5" t="s">
        <v>840</v>
      </c>
      <c r="O1593" s="6">
        <v>0.38</v>
      </c>
      <c r="P1593" s="5" t="s">
        <v>3</v>
      </c>
      <c r="Q1593" s="5" t="s">
        <v>70</v>
      </c>
      <c r="R1593" s="5" t="s">
        <v>168</v>
      </c>
      <c r="S1593" s="5" t="s">
        <v>839</v>
      </c>
      <c r="T1593" s="5">
        <v>63122</v>
      </c>
      <c r="U1593" s="8">
        <v>42150</v>
      </c>
      <c r="V1593" s="29" t="str">
        <f>TEXT(Table_1[[#This Row],[Order Date]], "DDD")</f>
        <v>Tue</v>
      </c>
      <c r="W1593" s="8">
        <v>42151</v>
      </c>
      <c r="X1593" s="7">
        <f>Table_1[[#This Row],[Ship Date]]-Table_1[[#This Row],[Order Date]]</f>
        <v>1</v>
      </c>
      <c r="Y1593" s="15">
        <v>171.26490000000001</v>
      </c>
      <c r="Z1593" s="5">
        <v>16</v>
      </c>
      <c r="AA1593" s="15">
        <v>248.21</v>
      </c>
      <c r="AB1593" s="5">
        <v>86610</v>
      </c>
      <c r="AC1593" s="5">
        <f>IF(COUNTIF($AB$2:AB1593, AB1593) = 1, 1, 0)</f>
        <v>0</v>
      </c>
      <c r="AD1593" s="15">
        <f>'Formated Data'!$G1593-'Formated Data'!$E1593</f>
        <v>15.66</v>
      </c>
      <c r="AE1593" s="5" t="str" cm="1">
        <f t="array" ref="AE1593">_xlfn.IFS('Formated Data'!$Q1593="Central","Chris",'Formated Data'!$Q1593="East","Erin",'Formated Data'!$Q1593="South","Sam",'Formated Data'!$Q1593="West","William")</f>
        <v>Chris</v>
      </c>
    </row>
    <row r="1594" spans="1:31" ht="15.75" customHeight="1" x14ac:dyDescent="0.45">
      <c r="A1594" s="5">
        <v>2928</v>
      </c>
      <c r="B1594" s="5">
        <f>IF(COUNTIF($A$2:A1594, A1594) = 1, 1, 0)</f>
        <v>1</v>
      </c>
      <c r="C1594" s="5" t="s">
        <v>837</v>
      </c>
      <c r="D1594" s="5" t="s">
        <v>123</v>
      </c>
      <c r="E1594" s="6">
        <v>0.02</v>
      </c>
      <c r="F1594" s="6" t="str">
        <f>IF(Table_1[[#This Row],[Discount]] &gt; 0, "After Discount", " No Discount")</f>
        <v>After Discount</v>
      </c>
      <c r="G1594" s="6">
        <v>5.58</v>
      </c>
      <c r="H1594" s="6">
        <v>2.99</v>
      </c>
      <c r="I1594" s="5" t="s">
        <v>9</v>
      </c>
      <c r="J1594" s="5" t="s">
        <v>8</v>
      </c>
      <c r="K1594" s="5" t="s">
        <v>24</v>
      </c>
      <c r="L1594" s="5" t="s">
        <v>106</v>
      </c>
      <c r="M1594" s="5" t="s">
        <v>5</v>
      </c>
      <c r="N1594" s="5" t="s">
        <v>838</v>
      </c>
      <c r="O1594" s="6">
        <v>0.37</v>
      </c>
      <c r="P1594" s="5" t="s">
        <v>3</v>
      </c>
      <c r="Q1594" s="5" t="s">
        <v>21</v>
      </c>
      <c r="R1594" s="5" t="s">
        <v>713</v>
      </c>
      <c r="S1594" s="5" t="s">
        <v>835</v>
      </c>
      <c r="T1594" s="5">
        <v>29418</v>
      </c>
      <c r="U1594" s="8">
        <v>42150</v>
      </c>
      <c r="V1594" s="29" t="str">
        <f>TEXT(Table_1[[#This Row],[Order Date]], "DDD")</f>
        <v>Tue</v>
      </c>
      <c r="W1594" s="8">
        <v>42152</v>
      </c>
      <c r="X1594" s="7">
        <f>Table_1[[#This Row],[Ship Date]]-Table_1[[#This Row],[Order Date]]</f>
        <v>2</v>
      </c>
      <c r="Y1594" s="15">
        <v>689.32799999999997</v>
      </c>
      <c r="Z1594" s="5">
        <v>42</v>
      </c>
      <c r="AA1594" s="15">
        <v>236.83</v>
      </c>
      <c r="AB1594" s="5">
        <v>90218</v>
      </c>
      <c r="AC1594" s="5">
        <f>IF(COUNTIF($AB$2:AB1594, AB1594) = 1, 1, 0)</f>
        <v>1</v>
      </c>
      <c r="AD1594" s="15">
        <f>'Formated Data'!$G1594-'Formated Data'!$E1594</f>
        <v>5.5600000000000005</v>
      </c>
      <c r="AE1594" s="5" t="str" cm="1">
        <f t="array" ref="AE1594">_xlfn.IFS('Formated Data'!$Q1594="Central","Chris",'Formated Data'!$Q1594="East","Erin",'Formated Data'!$Q1594="South","Sam",'Formated Data'!$Q1594="West","William")</f>
        <v>Sam</v>
      </c>
    </row>
    <row r="1595" spans="1:31" ht="15.75" customHeight="1" x14ac:dyDescent="0.45">
      <c r="A1595" s="5">
        <v>2928</v>
      </c>
      <c r="B1595" s="5">
        <f>IF(COUNTIF($A$2:A1595, A1595) = 1, 1, 0)</f>
        <v>0</v>
      </c>
      <c r="C1595" s="5" t="s">
        <v>837</v>
      </c>
      <c r="D1595" s="5" t="s">
        <v>123</v>
      </c>
      <c r="E1595" s="6">
        <v>0.02</v>
      </c>
      <c r="F1595" s="6" t="str">
        <f>IF(Table_1[[#This Row],[Discount]] &gt; 0, "After Discount", " No Discount")</f>
        <v>After Discount</v>
      </c>
      <c r="G1595" s="6">
        <v>54.1</v>
      </c>
      <c r="H1595" s="6">
        <v>19.989999999999998</v>
      </c>
      <c r="I1595" s="5" t="s">
        <v>9</v>
      </c>
      <c r="J1595" s="5" t="s">
        <v>8</v>
      </c>
      <c r="K1595" s="5" t="s">
        <v>24</v>
      </c>
      <c r="L1595" s="5" t="s">
        <v>23</v>
      </c>
      <c r="M1595" s="5" t="s">
        <v>5</v>
      </c>
      <c r="N1595" s="5" t="s">
        <v>836</v>
      </c>
      <c r="O1595" s="6">
        <v>0.59</v>
      </c>
      <c r="P1595" s="5" t="s">
        <v>3</v>
      </c>
      <c r="Q1595" s="5" t="s">
        <v>21</v>
      </c>
      <c r="R1595" s="5" t="s">
        <v>713</v>
      </c>
      <c r="S1595" s="5" t="s">
        <v>835</v>
      </c>
      <c r="T1595" s="5">
        <v>29418</v>
      </c>
      <c r="U1595" s="8">
        <v>42150</v>
      </c>
      <c r="V1595" s="29" t="str">
        <f>TEXT(Table_1[[#This Row],[Order Date]], "DDD")</f>
        <v>Tue</v>
      </c>
      <c r="W1595" s="8">
        <v>42151</v>
      </c>
      <c r="X1595" s="7">
        <f>Table_1[[#This Row],[Ship Date]]-Table_1[[#This Row],[Order Date]]</f>
        <v>1</v>
      </c>
      <c r="Y1595" s="15">
        <v>-33.585999999999999</v>
      </c>
      <c r="Z1595" s="5">
        <v>36</v>
      </c>
      <c r="AA1595" s="15">
        <v>1944.87</v>
      </c>
      <c r="AB1595" s="5">
        <v>90218</v>
      </c>
      <c r="AC1595" s="5">
        <f>IF(COUNTIF($AB$2:AB1595, AB1595) = 1, 1, 0)</f>
        <v>0</v>
      </c>
      <c r="AD1595" s="15">
        <f>'Formated Data'!$G1595-'Formated Data'!$E1595</f>
        <v>54.08</v>
      </c>
      <c r="AE1595" s="5" t="str" cm="1">
        <f t="array" ref="AE1595">_xlfn.IFS('Formated Data'!$Q1595="Central","Chris",'Formated Data'!$Q1595="East","Erin",'Formated Data'!$Q1595="South","Sam",'Formated Data'!$Q1595="West","William")</f>
        <v>Sam</v>
      </c>
    </row>
    <row r="1596" spans="1:31" ht="15.75" customHeight="1" x14ac:dyDescent="0.45">
      <c r="A1596" s="5">
        <v>2941</v>
      </c>
      <c r="B1596" s="5">
        <f>IF(COUNTIF($A$2:A1596, A1596) = 1, 1, 0)</f>
        <v>1</v>
      </c>
      <c r="C1596" s="5" t="s">
        <v>834</v>
      </c>
      <c r="D1596" s="5" t="s">
        <v>123</v>
      </c>
      <c r="E1596" s="6">
        <v>0.05</v>
      </c>
      <c r="F1596" s="6" t="str">
        <f>IF(Table_1[[#This Row],[Discount]] &gt; 0, "After Discount", " No Discount")</f>
        <v>After Discount</v>
      </c>
      <c r="G1596" s="6">
        <v>2.62</v>
      </c>
      <c r="H1596" s="6">
        <v>0.8</v>
      </c>
      <c r="I1596" s="5" t="s">
        <v>9</v>
      </c>
      <c r="J1596" s="5" t="s">
        <v>51</v>
      </c>
      <c r="K1596" s="5" t="s">
        <v>24</v>
      </c>
      <c r="L1596" s="5" t="s">
        <v>61</v>
      </c>
      <c r="M1596" s="5" t="s">
        <v>37</v>
      </c>
      <c r="N1596" s="5" t="s">
        <v>833</v>
      </c>
      <c r="O1596" s="6">
        <v>0.39</v>
      </c>
      <c r="P1596" s="5" t="s">
        <v>3</v>
      </c>
      <c r="Q1596" s="5" t="s">
        <v>2</v>
      </c>
      <c r="R1596" s="5" t="s">
        <v>236</v>
      </c>
      <c r="S1596" s="5" t="s">
        <v>832</v>
      </c>
      <c r="T1596" s="5">
        <v>7960</v>
      </c>
      <c r="U1596" s="8">
        <v>42150</v>
      </c>
      <c r="V1596" s="29" t="str">
        <f>TEXT(Table_1[[#This Row],[Order Date]], "DDD")</f>
        <v>Tue</v>
      </c>
      <c r="W1596" s="8">
        <v>42151</v>
      </c>
      <c r="X1596" s="7">
        <f>Table_1[[#This Row],[Ship Date]]-Table_1[[#This Row],[Order Date]]</f>
        <v>1</v>
      </c>
      <c r="Y1596" s="15">
        <v>12.71</v>
      </c>
      <c r="Z1596" s="5">
        <v>8</v>
      </c>
      <c r="AA1596" s="15">
        <v>21.41</v>
      </c>
      <c r="AB1596" s="5">
        <v>87618</v>
      </c>
      <c r="AC1596" s="5">
        <f>IF(COUNTIF($AB$2:AB1596, AB1596) = 1, 1, 0)</f>
        <v>1</v>
      </c>
      <c r="AD1596" s="15">
        <f>'Formated Data'!$G1596-'Formated Data'!$E1596</f>
        <v>2.5700000000000003</v>
      </c>
      <c r="AE1596" s="5" t="str" cm="1">
        <f t="array" ref="AE1596">_xlfn.IFS('Formated Data'!$Q1596="Central","Chris",'Formated Data'!$Q1596="East","Erin",'Formated Data'!$Q1596="South","Sam",'Formated Data'!$Q1596="West","William")</f>
        <v>Erin</v>
      </c>
    </row>
    <row r="1597" spans="1:31" ht="15.75" customHeight="1" x14ac:dyDescent="0.45">
      <c r="A1597" s="5">
        <v>241</v>
      </c>
      <c r="B1597" s="5">
        <f>IF(COUNTIF($A$2:A1597, A1597) = 1, 1, 0)</f>
        <v>0</v>
      </c>
      <c r="C1597" s="5" t="s">
        <v>830</v>
      </c>
      <c r="D1597" s="5" t="s">
        <v>30</v>
      </c>
      <c r="E1597" s="6">
        <v>0.01</v>
      </c>
      <c r="F1597" s="6" t="str">
        <f>IF(Table_1[[#This Row],[Discount]] &gt; 0, "After Discount", " No Discount")</f>
        <v>After Discount</v>
      </c>
      <c r="G1597" s="6">
        <v>5.94</v>
      </c>
      <c r="H1597" s="6">
        <v>9.92</v>
      </c>
      <c r="I1597" s="5" t="s">
        <v>9</v>
      </c>
      <c r="J1597" s="5" t="s">
        <v>51</v>
      </c>
      <c r="K1597" s="5" t="s">
        <v>24</v>
      </c>
      <c r="L1597" s="5" t="s">
        <v>106</v>
      </c>
      <c r="M1597" s="5" t="s">
        <v>5</v>
      </c>
      <c r="N1597" s="5" t="s">
        <v>831</v>
      </c>
      <c r="O1597" s="6">
        <v>0.38</v>
      </c>
      <c r="P1597" s="5" t="s">
        <v>3</v>
      </c>
      <c r="Q1597" s="5" t="s">
        <v>48</v>
      </c>
      <c r="R1597" s="5" t="s">
        <v>296</v>
      </c>
      <c r="S1597" s="5" t="s">
        <v>828</v>
      </c>
      <c r="T1597" s="5">
        <v>81503</v>
      </c>
      <c r="U1597" s="8">
        <v>42150</v>
      </c>
      <c r="V1597" s="29" t="str">
        <f>TEXT(Table_1[[#This Row],[Order Date]], "DDD")</f>
        <v>Tue</v>
      </c>
      <c r="W1597" s="8">
        <v>42157</v>
      </c>
      <c r="X1597" s="7">
        <f>Table_1[[#This Row],[Ship Date]]-Table_1[[#This Row],[Order Date]]</f>
        <v>7</v>
      </c>
      <c r="Y1597" s="15">
        <v>-256.51900000000001</v>
      </c>
      <c r="Z1597" s="5">
        <v>13</v>
      </c>
      <c r="AA1597" s="15">
        <v>79.930000000000007</v>
      </c>
      <c r="AB1597" s="5">
        <v>90480</v>
      </c>
      <c r="AC1597" s="5">
        <f>IF(COUNTIF($AB$2:AB1597, AB1597) = 1, 1, 0)</f>
        <v>1</v>
      </c>
      <c r="AD1597" s="15">
        <f>'Formated Data'!$G1597-'Formated Data'!$E1597</f>
        <v>5.9300000000000006</v>
      </c>
      <c r="AE1597" s="5" t="str" cm="1">
        <f t="array" ref="AE1597">_xlfn.IFS('Formated Data'!$Q1597="Central","Chris",'Formated Data'!$Q1597="East","Erin",'Formated Data'!$Q1597="South","Sam",'Formated Data'!$Q1597="West","William")</f>
        <v>William</v>
      </c>
    </row>
    <row r="1598" spans="1:31" ht="15.75" customHeight="1" x14ac:dyDescent="0.45">
      <c r="A1598" s="5">
        <v>241</v>
      </c>
      <c r="B1598" s="5">
        <f>IF(COUNTIF($A$2:A1598, A1598) = 1, 1, 0)</f>
        <v>0</v>
      </c>
      <c r="C1598" s="5" t="s">
        <v>830</v>
      </c>
      <c r="D1598" s="5" t="s">
        <v>30</v>
      </c>
      <c r="E1598" s="6">
        <v>0.02</v>
      </c>
      <c r="F1598" s="6" t="str">
        <f>IF(Table_1[[#This Row],[Discount]] &gt; 0, "After Discount", " No Discount")</f>
        <v>After Discount</v>
      </c>
      <c r="G1598" s="6">
        <v>125.99</v>
      </c>
      <c r="H1598" s="6">
        <v>3</v>
      </c>
      <c r="I1598" s="5" t="s">
        <v>9</v>
      </c>
      <c r="J1598" s="5" t="s">
        <v>51</v>
      </c>
      <c r="K1598" s="5" t="s">
        <v>7</v>
      </c>
      <c r="L1598" s="5" t="s">
        <v>6</v>
      </c>
      <c r="M1598" s="5" t="s">
        <v>5</v>
      </c>
      <c r="N1598" s="5" t="s">
        <v>829</v>
      </c>
      <c r="O1598" s="6">
        <v>0.59</v>
      </c>
      <c r="P1598" s="5" t="s">
        <v>3</v>
      </c>
      <c r="Q1598" s="5" t="s">
        <v>48</v>
      </c>
      <c r="R1598" s="5" t="s">
        <v>296</v>
      </c>
      <c r="S1598" s="5" t="s">
        <v>828</v>
      </c>
      <c r="T1598" s="5">
        <v>81503</v>
      </c>
      <c r="U1598" s="8">
        <v>42150</v>
      </c>
      <c r="V1598" s="29" t="str">
        <f>TEXT(Table_1[[#This Row],[Order Date]], "DDD")</f>
        <v>Tue</v>
      </c>
      <c r="W1598" s="8">
        <v>42150</v>
      </c>
      <c r="X1598" s="7">
        <f>Table_1[[#This Row],[Ship Date]]-Table_1[[#This Row],[Order Date]]</f>
        <v>0</v>
      </c>
      <c r="Y1598" s="15">
        <v>398.358</v>
      </c>
      <c r="Z1598" s="5">
        <v>8</v>
      </c>
      <c r="AA1598" s="15">
        <v>873.18</v>
      </c>
      <c r="AB1598" s="5">
        <v>90480</v>
      </c>
      <c r="AC1598" s="5">
        <f>IF(COUNTIF($AB$2:AB1598, AB1598) = 1, 1, 0)</f>
        <v>0</v>
      </c>
      <c r="AD1598" s="15">
        <f>'Formated Data'!$G1598-'Formated Data'!$E1598</f>
        <v>125.97</v>
      </c>
      <c r="AE1598" s="5" t="str" cm="1">
        <f t="array" ref="AE1598">_xlfn.IFS('Formated Data'!$Q1598="Central","Chris",'Formated Data'!$Q1598="East","Erin",'Formated Data'!$Q1598="South","Sam",'Formated Data'!$Q1598="West","William")</f>
        <v>William</v>
      </c>
    </row>
    <row r="1599" spans="1:31" ht="15.75" customHeight="1" x14ac:dyDescent="0.45">
      <c r="A1599" s="5">
        <v>451</v>
      </c>
      <c r="B1599" s="5">
        <f>IF(COUNTIF($A$2:A1599, A1599) = 1, 1, 0)</f>
        <v>0</v>
      </c>
      <c r="C1599" s="5" t="s">
        <v>827</v>
      </c>
      <c r="D1599" s="5" t="s">
        <v>123</v>
      </c>
      <c r="E1599" s="6">
        <v>0.04</v>
      </c>
      <c r="F1599" s="6" t="str">
        <f>IF(Table_1[[#This Row],[Discount]] &gt; 0, "After Discount", " No Discount")</f>
        <v>After Discount</v>
      </c>
      <c r="G1599" s="6">
        <v>37.700000000000003</v>
      </c>
      <c r="H1599" s="6">
        <v>2.99</v>
      </c>
      <c r="I1599" s="5" t="s">
        <v>9</v>
      </c>
      <c r="J1599" s="5" t="s">
        <v>16</v>
      </c>
      <c r="K1599" s="5" t="s">
        <v>24</v>
      </c>
      <c r="L1599" s="5" t="s">
        <v>106</v>
      </c>
      <c r="M1599" s="5" t="s">
        <v>5</v>
      </c>
      <c r="N1599" s="5" t="s">
        <v>826</v>
      </c>
      <c r="O1599" s="6">
        <v>0.35</v>
      </c>
      <c r="P1599" s="5" t="s">
        <v>3</v>
      </c>
      <c r="Q1599" s="5" t="s">
        <v>48</v>
      </c>
      <c r="R1599" s="5" t="s">
        <v>54</v>
      </c>
      <c r="S1599" s="5" t="s">
        <v>825</v>
      </c>
      <c r="T1599" s="5">
        <v>94024</v>
      </c>
      <c r="U1599" s="8">
        <v>42151</v>
      </c>
      <c r="V1599" s="29" t="str">
        <f>TEXT(Table_1[[#This Row],[Order Date]], "DDD")</f>
        <v>Wed</v>
      </c>
      <c r="W1599" s="8">
        <v>42152</v>
      </c>
      <c r="X1599" s="7">
        <f>Table_1[[#This Row],[Ship Date]]-Table_1[[#This Row],[Order Date]]</f>
        <v>1</v>
      </c>
      <c r="Y1599" s="15">
        <v>299.6739</v>
      </c>
      <c r="Z1599" s="5">
        <v>12</v>
      </c>
      <c r="AA1599" s="15">
        <v>434.31</v>
      </c>
      <c r="AB1599" s="5">
        <v>86012</v>
      </c>
      <c r="AC1599" s="5">
        <f>IF(COUNTIF($AB$2:AB1599, AB1599) = 1, 1, 0)</f>
        <v>1</v>
      </c>
      <c r="AD1599" s="15">
        <f>'Formated Data'!$G1599-'Formated Data'!$E1599</f>
        <v>37.660000000000004</v>
      </c>
      <c r="AE1599" s="5" t="str" cm="1">
        <f t="array" ref="AE1599">_xlfn.IFS('Formated Data'!$Q1599="Central","Chris",'Formated Data'!$Q1599="East","Erin",'Formated Data'!$Q1599="South","Sam",'Formated Data'!$Q1599="West","William")</f>
        <v>William</v>
      </c>
    </row>
    <row r="1600" spans="1:31" ht="15.75" customHeight="1" x14ac:dyDescent="0.45">
      <c r="A1600" s="5">
        <v>452</v>
      </c>
      <c r="B1600" s="5">
        <f>IF(COUNTIF($A$2:A1600, A1600) = 1, 1, 0)</f>
        <v>1</v>
      </c>
      <c r="C1600" s="5" t="s">
        <v>824</v>
      </c>
      <c r="D1600" s="5" t="s">
        <v>123</v>
      </c>
      <c r="E1600" s="6">
        <v>0.01</v>
      </c>
      <c r="F1600" s="6" t="str">
        <f>IF(Table_1[[#This Row],[Discount]] &gt; 0, "After Discount", " No Discount")</f>
        <v>After Discount</v>
      </c>
      <c r="G1600" s="6">
        <v>55.99</v>
      </c>
      <c r="H1600" s="6">
        <v>5</v>
      </c>
      <c r="I1600" s="5" t="s">
        <v>9</v>
      </c>
      <c r="J1600" s="5" t="s">
        <v>16</v>
      </c>
      <c r="K1600" s="5" t="s">
        <v>7</v>
      </c>
      <c r="L1600" s="5" t="s">
        <v>6</v>
      </c>
      <c r="M1600" s="5" t="s">
        <v>50</v>
      </c>
      <c r="N1600" s="5" t="s">
        <v>823</v>
      </c>
      <c r="O1600" s="6">
        <v>0.83</v>
      </c>
      <c r="P1600" s="5" t="s">
        <v>3</v>
      </c>
      <c r="Q1600" s="5" t="s">
        <v>48</v>
      </c>
      <c r="R1600" s="5" t="s">
        <v>54</v>
      </c>
      <c r="S1600" s="5" t="s">
        <v>822</v>
      </c>
      <c r="T1600" s="5">
        <v>93635</v>
      </c>
      <c r="U1600" s="8">
        <v>42151</v>
      </c>
      <c r="V1600" s="29" t="str">
        <f>TEXT(Table_1[[#This Row],[Order Date]], "DDD")</f>
        <v>Wed</v>
      </c>
      <c r="W1600" s="8">
        <v>42152</v>
      </c>
      <c r="X1600" s="7">
        <f>Table_1[[#This Row],[Ship Date]]-Table_1[[#This Row],[Order Date]]</f>
        <v>1</v>
      </c>
      <c r="Y1600" s="15">
        <v>-235.89500000000001</v>
      </c>
      <c r="Z1600" s="5">
        <v>1</v>
      </c>
      <c r="AA1600" s="15">
        <v>51.83</v>
      </c>
      <c r="AB1600" s="5">
        <v>86012</v>
      </c>
      <c r="AC1600" s="5">
        <f>IF(COUNTIF($AB$2:AB1600, AB1600) = 1, 1, 0)</f>
        <v>0</v>
      </c>
      <c r="AD1600" s="15">
        <f>'Formated Data'!$G1600-'Formated Data'!$E1600</f>
        <v>55.980000000000004</v>
      </c>
      <c r="AE1600" s="5" t="str" cm="1">
        <f t="array" ref="AE1600">_xlfn.IFS('Formated Data'!$Q1600="Central","Chris",'Formated Data'!$Q1600="East","Erin",'Formated Data'!$Q1600="South","Sam",'Formated Data'!$Q1600="West","William")</f>
        <v>William</v>
      </c>
    </row>
    <row r="1601" spans="1:31" ht="15.75" customHeight="1" x14ac:dyDescent="0.45">
      <c r="A1601" s="5">
        <v>865</v>
      </c>
      <c r="B1601" s="5">
        <f>IF(COUNTIF($A$2:A1601, A1601) = 1, 1, 0)</f>
        <v>0</v>
      </c>
      <c r="C1601" s="5" t="s">
        <v>821</v>
      </c>
      <c r="D1601" s="5" t="s">
        <v>123</v>
      </c>
      <c r="E1601" s="6">
        <v>0.03</v>
      </c>
      <c r="F1601" s="6" t="str">
        <f>IF(Table_1[[#This Row],[Discount]] &gt; 0, "After Discount", " No Discount")</f>
        <v>After Discount</v>
      </c>
      <c r="G1601" s="6">
        <v>14.2</v>
      </c>
      <c r="H1601" s="6">
        <v>5.3</v>
      </c>
      <c r="I1601" s="5" t="s">
        <v>9</v>
      </c>
      <c r="J1601" s="5" t="s">
        <v>39</v>
      </c>
      <c r="K1601" s="5" t="s">
        <v>29</v>
      </c>
      <c r="L1601" s="5" t="s">
        <v>28</v>
      </c>
      <c r="M1601" s="5" t="s">
        <v>37</v>
      </c>
      <c r="N1601" s="5" t="s">
        <v>820</v>
      </c>
      <c r="O1601" s="6">
        <v>0.46</v>
      </c>
      <c r="P1601" s="5" t="s">
        <v>3</v>
      </c>
      <c r="Q1601" s="5" t="s">
        <v>70</v>
      </c>
      <c r="R1601" s="5" t="s">
        <v>172</v>
      </c>
      <c r="S1601" s="5" t="s">
        <v>819</v>
      </c>
      <c r="T1601" s="5">
        <v>46312</v>
      </c>
      <c r="U1601" s="8">
        <v>42151</v>
      </c>
      <c r="V1601" s="29" t="str">
        <f>TEXT(Table_1[[#This Row],[Order Date]], "DDD")</f>
        <v>Wed</v>
      </c>
      <c r="W1601" s="8">
        <v>42152</v>
      </c>
      <c r="X1601" s="7">
        <f>Table_1[[#This Row],[Ship Date]]-Table_1[[#This Row],[Order Date]]</f>
        <v>1</v>
      </c>
      <c r="Y1601" s="15">
        <v>122.21</v>
      </c>
      <c r="Z1601" s="5">
        <v>18</v>
      </c>
      <c r="AA1601" s="15">
        <v>267.2</v>
      </c>
      <c r="AB1601" s="5">
        <v>90674</v>
      </c>
      <c r="AC1601" s="5">
        <f>IF(COUNTIF($AB$2:AB1601, AB1601) = 1, 1, 0)</f>
        <v>1</v>
      </c>
      <c r="AD1601" s="15">
        <f>'Formated Data'!$G1601-'Formated Data'!$E1601</f>
        <v>14.17</v>
      </c>
      <c r="AE1601" s="5" t="str" cm="1">
        <f t="array" ref="AE1601">_xlfn.IFS('Formated Data'!$Q1601="Central","Chris",'Formated Data'!$Q1601="East","Erin",'Formated Data'!$Q1601="South","Sam",'Formated Data'!$Q1601="West","William")</f>
        <v>Chris</v>
      </c>
    </row>
    <row r="1602" spans="1:31" ht="15.75" customHeight="1" x14ac:dyDescent="0.45">
      <c r="A1602" s="5">
        <v>370</v>
      </c>
      <c r="B1602" s="5">
        <f>IF(COUNTIF($A$2:A1602, A1602) = 1, 1, 0)</f>
        <v>1</v>
      </c>
      <c r="C1602" s="5" t="s">
        <v>818</v>
      </c>
      <c r="D1602" s="5" t="s">
        <v>10</v>
      </c>
      <c r="E1602" s="6">
        <v>0.02</v>
      </c>
      <c r="F1602" s="6" t="str">
        <f>IF(Table_1[[#This Row],[Discount]] &gt; 0, "After Discount", " No Discount")</f>
        <v>After Discount</v>
      </c>
      <c r="G1602" s="6">
        <v>20.99</v>
      </c>
      <c r="H1602" s="6">
        <v>4.8099999999999996</v>
      </c>
      <c r="I1602" s="5" t="s">
        <v>9</v>
      </c>
      <c r="J1602" s="5" t="s">
        <v>39</v>
      </c>
      <c r="K1602" s="5" t="s">
        <v>7</v>
      </c>
      <c r="L1602" s="5" t="s">
        <v>6</v>
      </c>
      <c r="M1602" s="5" t="s">
        <v>97</v>
      </c>
      <c r="N1602" s="5" t="s">
        <v>817</v>
      </c>
      <c r="O1602" s="6">
        <v>0.57999999999999996</v>
      </c>
      <c r="P1602" s="5" t="s">
        <v>3</v>
      </c>
      <c r="Q1602" s="5" t="s">
        <v>2</v>
      </c>
      <c r="R1602" s="5" t="s">
        <v>244</v>
      </c>
      <c r="S1602" s="5" t="s">
        <v>816</v>
      </c>
      <c r="T1602" s="5">
        <v>4240</v>
      </c>
      <c r="U1602" s="8">
        <v>42151</v>
      </c>
      <c r="V1602" s="29" t="str">
        <f>TEXT(Table_1[[#This Row],[Order Date]], "DDD")</f>
        <v>Wed</v>
      </c>
      <c r="W1602" s="8">
        <v>42153</v>
      </c>
      <c r="X1602" s="7">
        <f>Table_1[[#This Row],[Ship Date]]-Table_1[[#This Row],[Order Date]]</f>
        <v>2</v>
      </c>
      <c r="Y1602" s="15">
        <v>49.787999999999997</v>
      </c>
      <c r="Z1602" s="5">
        <v>15</v>
      </c>
      <c r="AA1602" s="15">
        <v>266.39</v>
      </c>
      <c r="AB1602" s="5">
        <v>90291</v>
      </c>
      <c r="AC1602" s="5">
        <f>IF(COUNTIF($AB$2:AB1602, AB1602) = 1, 1, 0)</f>
        <v>1</v>
      </c>
      <c r="AD1602" s="15">
        <f>'Formated Data'!$G1602-'Formated Data'!$E1602</f>
        <v>20.97</v>
      </c>
      <c r="AE1602" s="5" t="str" cm="1">
        <f t="array" ref="AE1602">_xlfn.IFS('Formated Data'!$Q1602="Central","Chris",'Formated Data'!$Q1602="East","Erin",'Formated Data'!$Q1602="South","Sam",'Formated Data'!$Q1602="West","William")</f>
        <v>Erin</v>
      </c>
    </row>
    <row r="1603" spans="1:31" ht="15.75" customHeight="1" x14ac:dyDescent="0.45">
      <c r="A1603" s="5">
        <v>371</v>
      </c>
      <c r="B1603" s="5">
        <f>IF(COUNTIF($A$2:A1603, A1603) = 1, 1, 0)</f>
        <v>1</v>
      </c>
      <c r="C1603" s="5" t="s">
        <v>815</v>
      </c>
      <c r="D1603" s="5" t="s">
        <v>10</v>
      </c>
      <c r="E1603" s="6">
        <v>0.05</v>
      </c>
      <c r="F1603" s="6" t="str">
        <f>IF(Table_1[[#This Row],[Discount]] &gt; 0, "After Discount", " No Discount")</f>
        <v>After Discount</v>
      </c>
      <c r="G1603" s="6">
        <v>5.4</v>
      </c>
      <c r="H1603" s="6">
        <v>7.78</v>
      </c>
      <c r="I1603" s="5" t="s">
        <v>17</v>
      </c>
      <c r="J1603" s="5" t="s">
        <v>39</v>
      </c>
      <c r="K1603" s="5" t="s">
        <v>24</v>
      </c>
      <c r="L1603" s="5" t="s">
        <v>106</v>
      </c>
      <c r="M1603" s="5" t="s">
        <v>5</v>
      </c>
      <c r="N1603" s="5" t="s">
        <v>611</v>
      </c>
      <c r="O1603" s="6">
        <v>0.37</v>
      </c>
      <c r="P1603" s="5" t="s">
        <v>3</v>
      </c>
      <c r="Q1603" s="5" t="s">
        <v>2</v>
      </c>
      <c r="R1603" s="5" t="s">
        <v>240</v>
      </c>
      <c r="S1603" s="5" t="s">
        <v>814</v>
      </c>
      <c r="T1603" s="5">
        <v>2149</v>
      </c>
      <c r="U1603" s="8">
        <v>42151</v>
      </c>
      <c r="V1603" s="29" t="str">
        <f>TEXT(Table_1[[#This Row],[Order Date]], "DDD")</f>
        <v>Wed</v>
      </c>
      <c r="W1603" s="8">
        <v>42153</v>
      </c>
      <c r="X1603" s="7">
        <f>Table_1[[#This Row],[Ship Date]]-Table_1[[#This Row],[Order Date]]</f>
        <v>2</v>
      </c>
      <c r="Y1603" s="15">
        <v>-132.62950000000001</v>
      </c>
      <c r="Z1603" s="5">
        <v>9</v>
      </c>
      <c r="AA1603" s="15">
        <v>51.82</v>
      </c>
      <c r="AB1603" s="5">
        <v>90291</v>
      </c>
      <c r="AC1603" s="5">
        <f>IF(COUNTIF($AB$2:AB1603, AB1603) = 1, 1, 0)</f>
        <v>0</v>
      </c>
      <c r="AD1603" s="15">
        <f>'Formated Data'!$G1603-'Formated Data'!$E1603</f>
        <v>5.3500000000000005</v>
      </c>
      <c r="AE1603" s="5" t="str" cm="1">
        <f t="array" ref="AE1603">_xlfn.IFS('Formated Data'!$Q1603="Central","Chris",'Formated Data'!$Q1603="East","Erin",'Formated Data'!$Q1603="South","Sam",'Formated Data'!$Q1603="West","William")</f>
        <v>Erin</v>
      </c>
    </row>
    <row r="1604" spans="1:31" ht="15.75" customHeight="1" x14ac:dyDescent="0.45">
      <c r="A1604" s="5">
        <v>250</v>
      </c>
      <c r="B1604" s="5">
        <f>IF(COUNTIF($A$2:A1604, A1604) = 1, 1, 0)</f>
        <v>1</v>
      </c>
      <c r="C1604" s="5" t="s">
        <v>812</v>
      </c>
      <c r="D1604" s="5" t="s">
        <v>123</v>
      </c>
      <c r="E1604" s="6">
        <v>0.02</v>
      </c>
      <c r="F1604" s="6" t="str">
        <f>IF(Table_1[[#This Row],[Discount]] &gt; 0, "After Discount", " No Discount")</f>
        <v>After Discount</v>
      </c>
      <c r="G1604" s="6">
        <v>2.58</v>
      </c>
      <c r="H1604" s="6">
        <v>1.3</v>
      </c>
      <c r="I1604" s="5" t="s">
        <v>17</v>
      </c>
      <c r="J1604" s="5" t="s">
        <v>39</v>
      </c>
      <c r="K1604" s="5" t="s">
        <v>24</v>
      </c>
      <c r="L1604" s="5" t="s">
        <v>79</v>
      </c>
      <c r="M1604" s="5" t="s">
        <v>37</v>
      </c>
      <c r="N1604" s="5" t="s">
        <v>813</v>
      </c>
      <c r="O1604" s="6">
        <v>0.59</v>
      </c>
      <c r="P1604" s="5" t="s">
        <v>3</v>
      </c>
      <c r="Q1604" s="5" t="s">
        <v>70</v>
      </c>
      <c r="R1604" s="5" t="s">
        <v>87</v>
      </c>
      <c r="S1604" s="5" t="s">
        <v>810</v>
      </c>
      <c r="T1604" s="5">
        <v>55423</v>
      </c>
      <c r="U1604" s="8">
        <v>42152</v>
      </c>
      <c r="V1604" s="29" t="str">
        <f>TEXT(Table_1[[#This Row],[Order Date]], "DDD")</f>
        <v>Thu</v>
      </c>
      <c r="W1604" s="8">
        <v>42153</v>
      </c>
      <c r="X1604" s="7">
        <f>Table_1[[#This Row],[Ship Date]]-Table_1[[#This Row],[Order Date]]</f>
        <v>1</v>
      </c>
      <c r="Y1604" s="15">
        <v>1.1080000000000001</v>
      </c>
      <c r="Z1604" s="5">
        <v>39</v>
      </c>
      <c r="AA1604" s="15">
        <v>109.74</v>
      </c>
      <c r="AB1604" s="5">
        <v>87214</v>
      </c>
      <c r="AC1604" s="5">
        <f>IF(COUNTIF($AB$2:AB1604, AB1604) = 1, 1, 0)</f>
        <v>1</v>
      </c>
      <c r="AD1604" s="15">
        <f>'Formated Data'!$G1604-'Formated Data'!$E1604</f>
        <v>2.56</v>
      </c>
      <c r="AE1604" s="5" t="str" cm="1">
        <f t="array" ref="AE1604">_xlfn.IFS('Formated Data'!$Q1604="Central","Chris",'Formated Data'!$Q1604="East","Erin",'Formated Data'!$Q1604="South","Sam",'Formated Data'!$Q1604="West","William")</f>
        <v>Chris</v>
      </c>
    </row>
    <row r="1605" spans="1:31" ht="15.75" customHeight="1" x14ac:dyDescent="0.45">
      <c r="A1605" s="5">
        <v>250</v>
      </c>
      <c r="B1605" s="5">
        <f>IF(COUNTIF($A$2:A1605, A1605) = 1, 1, 0)</f>
        <v>0</v>
      </c>
      <c r="C1605" s="5" t="s">
        <v>812</v>
      </c>
      <c r="D1605" s="5" t="s">
        <v>123</v>
      </c>
      <c r="E1605" s="6">
        <v>0.02</v>
      </c>
      <c r="F1605" s="6" t="str">
        <f>IF(Table_1[[#This Row],[Discount]] &gt; 0, "After Discount", " No Discount")</f>
        <v>After Discount</v>
      </c>
      <c r="G1605" s="6">
        <v>65.989999999999995</v>
      </c>
      <c r="H1605" s="6">
        <v>3.9</v>
      </c>
      <c r="I1605" s="5" t="s">
        <v>9</v>
      </c>
      <c r="J1605" s="5" t="s">
        <v>39</v>
      </c>
      <c r="K1605" s="5" t="s">
        <v>7</v>
      </c>
      <c r="L1605" s="5" t="s">
        <v>6</v>
      </c>
      <c r="M1605" s="5" t="s">
        <v>5</v>
      </c>
      <c r="N1605" s="5" t="s">
        <v>811</v>
      </c>
      <c r="O1605" s="6">
        <v>0.55000000000000004</v>
      </c>
      <c r="P1605" s="5" t="s">
        <v>3</v>
      </c>
      <c r="Q1605" s="5" t="s">
        <v>70</v>
      </c>
      <c r="R1605" s="5" t="s">
        <v>87</v>
      </c>
      <c r="S1605" s="5" t="s">
        <v>810</v>
      </c>
      <c r="T1605" s="5">
        <v>55423</v>
      </c>
      <c r="U1605" s="8">
        <v>42152</v>
      </c>
      <c r="V1605" s="29" t="str">
        <f>TEXT(Table_1[[#This Row],[Order Date]], "DDD")</f>
        <v>Thu</v>
      </c>
      <c r="W1605" s="8">
        <v>42153</v>
      </c>
      <c r="X1605" s="7">
        <f>Table_1[[#This Row],[Ship Date]]-Table_1[[#This Row],[Order Date]]</f>
        <v>1</v>
      </c>
      <c r="Y1605" s="15">
        <v>1061.3789999999999</v>
      </c>
      <c r="Z1605" s="5">
        <v>27</v>
      </c>
      <c r="AA1605" s="15">
        <v>1543.55</v>
      </c>
      <c r="AB1605" s="5">
        <v>87214</v>
      </c>
      <c r="AC1605" s="5">
        <f>IF(COUNTIF($AB$2:AB1605, AB1605) = 1, 1, 0)</f>
        <v>0</v>
      </c>
      <c r="AD1605" s="15">
        <f>'Formated Data'!$G1605-'Formated Data'!$E1605</f>
        <v>65.97</v>
      </c>
      <c r="AE1605" s="5" t="str" cm="1">
        <f t="array" ref="AE1605">_xlfn.IFS('Formated Data'!$Q1605="Central","Chris",'Formated Data'!$Q1605="East","Erin",'Formated Data'!$Q1605="South","Sam",'Formated Data'!$Q1605="West","William")</f>
        <v>Chris</v>
      </c>
    </row>
    <row r="1606" spans="1:31" ht="15.75" customHeight="1" x14ac:dyDescent="0.45">
      <c r="A1606" s="5">
        <v>3011</v>
      </c>
      <c r="B1606" s="5">
        <f>IF(COUNTIF($A$2:A1606, A1606) = 1, 1, 0)</f>
        <v>0</v>
      </c>
      <c r="C1606" s="5" t="s">
        <v>809</v>
      </c>
      <c r="D1606" s="5" t="s">
        <v>123</v>
      </c>
      <c r="E1606" s="6">
        <v>0.03</v>
      </c>
      <c r="F1606" s="6" t="str">
        <f>IF(Table_1[[#This Row],[Discount]] &gt; 0, "After Discount", " No Discount")</f>
        <v>After Discount</v>
      </c>
      <c r="G1606" s="6">
        <v>5.98</v>
      </c>
      <c r="H1606" s="6">
        <v>5.35</v>
      </c>
      <c r="I1606" s="5" t="s">
        <v>9</v>
      </c>
      <c r="J1606" s="5" t="s">
        <v>39</v>
      </c>
      <c r="K1606" s="5" t="s">
        <v>24</v>
      </c>
      <c r="L1606" s="5" t="s">
        <v>38</v>
      </c>
      <c r="M1606" s="5" t="s">
        <v>5</v>
      </c>
      <c r="N1606" s="5" t="s">
        <v>808</v>
      </c>
      <c r="O1606" s="6">
        <v>0.4</v>
      </c>
      <c r="P1606" s="5" t="s">
        <v>3</v>
      </c>
      <c r="Q1606" s="5" t="s">
        <v>2</v>
      </c>
      <c r="R1606" s="5" t="s">
        <v>240</v>
      </c>
      <c r="S1606" s="5" t="s">
        <v>239</v>
      </c>
      <c r="T1606" s="5">
        <v>2113</v>
      </c>
      <c r="U1606" s="8">
        <v>42152</v>
      </c>
      <c r="V1606" s="29" t="str">
        <f>TEXT(Table_1[[#This Row],[Order Date]], "DDD")</f>
        <v>Thu</v>
      </c>
      <c r="W1606" s="8">
        <v>42153</v>
      </c>
      <c r="X1606" s="7">
        <f>Table_1[[#This Row],[Ship Date]]-Table_1[[#This Row],[Order Date]]</f>
        <v>1</v>
      </c>
      <c r="Y1606" s="15">
        <v>-23.5</v>
      </c>
      <c r="Z1606" s="5">
        <v>16</v>
      </c>
      <c r="AA1606" s="15">
        <v>107.08</v>
      </c>
      <c r="AB1606" s="5">
        <v>56486</v>
      </c>
      <c r="AC1606" s="5">
        <f>IF(COUNTIF($AB$2:AB1606, AB1606) = 1, 1, 0)</f>
        <v>1</v>
      </c>
      <c r="AD1606" s="15">
        <f>'Formated Data'!$G1606-'Formated Data'!$E1606</f>
        <v>5.95</v>
      </c>
      <c r="AE1606" s="5" t="str" cm="1">
        <f t="array" ref="AE1606">_xlfn.IFS('Formated Data'!$Q1606="Central","Chris",'Formated Data'!$Q1606="East","Erin",'Formated Data'!$Q1606="South","Sam",'Formated Data'!$Q1606="West","William")</f>
        <v>Erin</v>
      </c>
    </row>
    <row r="1607" spans="1:31" ht="15.75" customHeight="1" x14ac:dyDescent="0.45">
      <c r="A1607" s="5">
        <v>3154</v>
      </c>
      <c r="B1607" s="5">
        <f>IF(COUNTIF($A$2:A1607, A1607) = 1, 1, 0)</f>
        <v>0</v>
      </c>
      <c r="C1607" s="5" t="s">
        <v>807</v>
      </c>
      <c r="D1607" s="5" t="s">
        <v>123</v>
      </c>
      <c r="E1607" s="6">
        <v>0.03</v>
      </c>
      <c r="F1607" s="6" t="str">
        <f>IF(Table_1[[#This Row],[Discount]] &gt; 0, "After Discount", " No Discount")</f>
        <v>After Discount</v>
      </c>
      <c r="G1607" s="6">
        <v>17.7</v>
      </c>
      <c r="H1607" s="6">
        <v>9.4700000000000006</v>
      </c>
      <c r="I1607" s="5" t="s">
        <v>9</v>
      </c>
      <c r="J1607" s="5" t="s">
        <v>8</v>
      </c>
      <c r="K1607" s="5" t="s">
        <v>24</v>
      </c>
      <c r="L1607" s="5" t="s">
        <v>23</v>
      </c>
      <c r="M1607" s="5" t="s">
        <v>5</v>
      </c>
      <c r="N1607" s="5" t="s">
        <v>190</v>
      </c>
      <c r="O1607" s="6">
        <v>0.59</v>
      </c>
      <c r="P1607" s="5" t="s">
        <v>3</v>
      </c>
      <c r="Q1607" s="5" t="s">
        <v>21</v>
      </c>
      <c r="R1607" s="5" t="s">
        <v>75</v>
      </c>
      <c r="S1607" s="5" t="s">
        <v>806</v>
      </c>
      <c r="T1607" s="5">
        <v>33710</v>
      </c>
      <c r="U1607" s="8">
        <v>42152</v>
      </c>
      <c r="V1607" s="29" t="str">
        <f>TEXT(Table_1[[#This Row],[Order Date]], "DDD")</f>
        <v>Thu</v>
      </c>
      <c r="W1607" s="8">
        <v>42154</v>
      </c>
      <c r="X1607" s="7">
        <f>Table_1[[#This Row],[Ship Date]]-Table_1[[#This Row],[Order Date]]</f>
        <v>2</v>
      </c>
      <c r="Y1607" s="15">
        <v>28.182600000000001</v>
      </c>
      <c r="Z1607" s="5">
        <v>11</v>
      </c>
      <c r="AA1607" s="15">
        <v>201.77</v>
      </c>
      <c r="AB1607" s="5">
        <v>86900</v>
      </c>
      <c r="AC1607" s="5">
        <f>IF(COUNTIF($AB$2:AB1607, AB1607) = 1, 1, 0)</f>
        <v>1</v>
      </c>
      <c r="AD1607" s="15">
        <f>'Formated Data'!$G1607-'Formated Data'!$E1607</f>
        <v>17.669999999999998</v>
      </c>
      <c r="AE1607" s="5" t="str" cm="1">
        <f t="array" ref="AE1607">_xlfn.IFS('Formated Data'!$Q1607="Central","Chris",'Formated Data'!$Q1607="East","Erin",'Formated Data'!$Q1607="South","Sam",'Formated Data'!$Q1607="West","William")</f>
        <v>Sam</v>
      </c>
    </row>
    <row r="1608" spans="1:31" ht="15.75" customHeight="1" x14ac:dyDescent="0.45">
      <c r="A1608" s="5">
        <v>1627</v>
      </c>
      <c r="B1608" s="5">
        <f>IF(COUNTIF($A$2:A1608, A1608) = 1, 1, 0)</f>
        <v>1</v>
      </c>
      <c r="C1608" s="5" t="s">
        <v>805</v>
      </c>
      <c r="D1608" s="5" t="s">
        <v>56</v>
      </c>
      <c r="E1608" s="6">
        <v>0.06</v>
      </c>
      <c r="F1608" s="6" t="str">
        <f>IF(Table_1[[#This Row],[Discount]] &gt; 0, "After Discount", " No Discount")</f>
        <v>After Discount</v>
      </c>
      <c r="G1608" s="6">
        <v>43.57</v>
      </c>
      <c r="H1608" s="6">
        <v>16.36</v>
      </c>
      <c r="I1608" s="5" t="s">
        <v>9</v>
      </c>
      <c r="J1608" s="5" t="s">
        <v>39</v>
      </c>
      <c r="K1608" s="5" t="s">
        <v>24</v>
      </c>
      <c r="L1608" s="5" t="s">
        <v>23</v>
      </c>
      <c r="M1608" s="5" t="s">
        <v>5</v>
      </c>
      <c r="N1608" s="5" t="s">
        <v>804</v>
      </c>
      <c r="O1608" s="6">
        <v>0.55000000000000004</v>
      </c>
      <c r="P1608" s="5" t="s">
        <v>3</v>
      </c>
      <c r="Q1608" s="5" t="s">
        <v>21</v>
      </c>
      <c r="R1608" s="5" t="s">
        <v>91</v>
      </c>
      <c r="S1608" s="5" t="s">
        <v>803</v>
      </c>
      <c r="T1608" s="5">
        <v>37743</v>
      </c>
      <c r="U1608" s="8">
        <v>42152</v>
      </c>
      <c r="V1608" s="29" t="str">
        <f>TEXT(Table_1[[#This Row],[Order Date]], "DDD")</f>
        <v>Thu</v>
      </c>
      <c r="W1608" s="8">
        <v>42154</v>
      </c>
      <c r="X1608" s="7">
        <f>Table_1[[#This Row],[Ship Date]]-Table_1[[#This Row],[Order Date]]</f>
        <v>2</v>
      </c>
      <c r="Y1608" s="15">
        <v>-38.808</v>
      </c>
      <c r="Z1608" s="5">
        <v>17</v>
      </c>
      <c r="AA1608" s="15">
        <v>710.16</v>
      </c>
      <c r="AB1608" s="5">
        <v>90602</v>
      </c>
      <c r="AC1608" s="5">
        <f>IF(COUNTIF($AB$2:AB1608, AB1608) = 1, 1, 0)</f>
        <v>1</v>
      </c>
      <c r="AD1608" s="15">
        <f>'Formated Data'!$G1608-'Formated Data'!$E1608</f>
        <v>43.51</v>
      </c>
      <c r="AE1608" s="5" t="str" cm="1">
        <f t="array" ref="AE1608">_xlfn.IFS('Formated Data'!$Q1608="Central","Chris",'Formated Data'!$Q1608="East","Erin",'Formated Data'!$Q1608="South","Sam",'Formated Data'!$Q1608="West","William")</f>
        <v>Sam</v>
      </c>
    </row>
    <row r="1609" spans="1:31" ht="15.75" customHeight="1" x14ac:dyDescent="0.45">
      <c r="A1609" s="5">
        <v>2765</v>
      </c>
      <c r="B1609" s="5">
        <f>IF(COUNTIF($A$2:A1609, A1609) = 1, 1, 0)</f>
        <v>1</v>
      </c>
      <c r="C1609" s="5" t="s">
        <v>802</v>
      </c>
      <c r="D1609" s="5" t="s">
        <v>30</v>
      </c>
      <c r="E1609" s="6">
        <v>0.03</v>
      </c>
      <c r="F1609" s="6" t="str">
        <f>IF(Table_1[[#This Row],[Discount]] &gt; 0, "After Discount", " No Discount")</f>
        <v>After Discount</v>
      </c>
      <c r="G1609" s="6">
        <v>5.85</v>
      </c>
      <c r="H1609" s="6">
        <v>2.27</v>
      </c>
      <c r="I1609" s="5" t="s">
        <v>9</v>
      </c>
      <c r="J1609" s="5" t="s">
        <v>39</v>
      </c>
      <c r="K1609" s="5" t="s">
        <v>24</v>
      </c>
      <c r="L1609" s="5" t="s">
        <v>79</v>
      </c>
      <c r="M1609" s="5" t="s">
        <v>37</v>
      </c>
      <c r="N1609" s="5" t="s">
        <v>801</v>
      </c>
      <c r="O1609" s="6">
        <v>0.56000000000000005</v>
      </c>
      <c r="P1609" s="5" t="s">
        <v>3</v>
      </c>
      <c r="Q1609" s="5" t="s">
        <v>2</v>
      </c>
      <c r="R1609" s="5" t="s">
        <v>236</v>
      </c>
      <c r="S1609" s="5" t="s">
        <v>800</v>
      </c>
      <c r="T1609" s="5">
        <v>8021</v>
      </c>
      <c r="U1609" s="8">
        <v>42152</v>
      </c>
      <c r="V1609" s="29" t="str">
        <f>TEXT(Table_1[[#This Row],[Order Date]], "DDD")</f>
        <v>Thu</v>
      </c>
      <c r="W1609" s="8">
        <v>42154</v>
      </c>
      <c r="X1609" s="7">
        <f>Table_1[[#This Row],[Ship Date]]-Table_1[[#This Row],[Order Date]]</f>
        <v>2</v>
      </c>
      <c r="Y1609" s="15">
        <v>-5.08</v>
      </c>
      <c r="Z1609" s="5">
        <v>7</v>
      </c>
      <c r="AA1609" s="15">
        <v>41.4</v>
      </c>
      <c r="AB1609" s="5">
        <v>90725</v>
      </c>
      <c r="AC1609" s="5">
        <f>IF(COUNTIF($AB$2:AB1609, AB1609) = 1, 1, 0)</f>
        <v>1</v>
      </c>
      <c r="AD1609" s="15">
        <f>'Formated Data'!$G1609-'Formated Data'!$E1609</f>
        <v>5.8199999999999994</v>
      </c>
      <c r="AE1609" s="5" t="str" cm="1">
        <f t="array" ref="AE1609">_xlfn.IFS('Formated Data'!$Q1609="Central","Chris",'Formated Data'!$Q1609="East","Erin",'Formated Data'!$Q1609="South","Sam",'Formated Data'!$Q1609="West","William")</f>
        <v>Erin</v>
      </c>
    </row>
    <row r="1610" spans="1:31" ht="15.75" customHeight="1" x14ac:dyDescent="0.45">
      <c r="A1610" s="5">
        <v>15</v>
      </c>
      <c r="B1610" s="5">
        <f>IF(COUNTIF($A$2:A1610, A1610) = 1, 1, 0)</f>
        <v>0</v>
      </c>
      <c r="C1610" s="5" t="s">
        <v>799</v>
      </c>
      <c r="D1610" s="5" t="s">
        <v>72</v>
      </c>
      <c r="E1610" s="6">
        <v>0.01</v>
      </c>
      <c r="F1610" s="6" t="str">
        <f>IF(Table_1[[#This Row],[Discount]] &gt; 0, "After Discount", " No Discount")</f>
        <v>After Discount</v>
      </c>
      <c r="G1610" s="6">
        <v>35.94</v>
      </c>
      <c r="H1610" s="6">
        <v>6.66</v>
      </c>
      <c r="I1610" s="5" t="s">
        <v>9</v>
      </c>
      <c r="J1610" s="5" t="s">
        <v>51</v>
      </c>
      <c r="K1610" s="5" t="s">
        <v>24</v>
      </c>
      <c r="L1610" s="5" t="s">
        <v>181</v>
      </c>
      <c r="M1610" s="5" t="s">
        <v>5</v>
      </c>
      <c r="N1610" s="5" t="s">
        <v>654</v>
      </c>
      <c r="O1610" s="6">
        <v>0.4</v>
      </c>
      <c r="P1610" s="5" t="s">
        <v>3</v>
      </c>
      <c r="Q1610" s="5" t="s">
        <v>2</v>
      </c>
      <c r="R1610" s="5" t="s">
        <v>1</v>
      </c>
      <c r="S1610" s="5" t="s">
        <v>798</v>
      </c>
      <c r="T1610" s="5">
        <v>11787</v>
      </c>
      <c r="U1610" s="8">
        <v>42152</v>
      </c>
      <c r="V1610" s="29" t="str">
        <f>TEXT(Table_1[[#This Row],[Order Date]], "DDD")</f>
        <v>Thu</v>
      </c>
      <c r="W1610" s="8">
        <v>42152</v>
      </c>
      <c r="X1610" s="7">
        <f>Table_1[[#This Row],[Ship Date]]-Table_1[[#This Row],[Order Date]]</f>
        <v>0</v>
      </c>
      <c r="Y1610" s="15">
        <v>261.87569999999999</v>
      </c>
      <c r="Z1610" s="5">
        <v>10</v>
      </c>
      <c r="AA1610" s="15">
        <v>379.53</v>
      </c>
      <c r="AB1610" s="5">
        <v>86839</v>
      </c>
      <c r="AC1610" s="5">
        <f>IF(COUNTIF($AB$2:AB1610, AB1610) = 1, 1, 0)</f>
        <v>1</v>
      </c>
      <c r="AD1610" s="15">
        <f>'Formated Data'!$G1610-'Formated Data'!$E1610</f>
        <v>35.93</v>
      </c>
      <c r="AE1610" s="5" t="str" cm="1">
        <f t="array" ref="AE1610">_xlfn.IFS('Formated Data'!$Q1610="Central","Chris",'Formated Data'!$Q1610="East","Erin",'Formated Data'!$Q1610="South","Sam",'Formated Data'!$Q1610="West","William")</f>
        <v>Erin</v>
      </c>
    </row>
    <row r="1611" spans="1:31" ht="15.75" customHeight="1" x14ac:dyDescent="0.45">
      <c r="A1611" s="5">
        <v>2709</v>
      </c>
      <c r="B1611" s="5">
        <f>IF(COUNTIF($A$2:A1611, A1611) = 1, 1, 0)</f>
        <v>1</v>
      </c>
      <c r="C1611" s="5" t="s">
        <v>796</v>
      </c>
      <c r="D1611" s="5" t="s">
        <v>72</v>
      </c>
      <c r="E1611" s="6">
        <v>7.0000000000000007E-2</v>
      </c>
      <c r="F1611" s="6" t="str">
        <f>IF(Table_1[[#This Row],[Discount]] &gt; 0, "After Discount", " No Discount")</f>
        <v>After Discount</v>
      </c>
      <c r="G1611" s="6">
        <v>60.97</v>
      </c>
      <c r="H1611" s="6">
        <v>4.5</v>
      </c>
      <c r="I1611" s="5" t="s">
        <v>9</v>
      </c>
      <c r="J1611" s="5" t="s">
        <v>8</v>
      </c>
      <c r="K1611" s="5" t="s">
        <v>24</v>
      </c>
      <c r="L1611" s="5" t="s">
        <v>45</v>
      </c>
      <c r="M1611" s="5" t="s">
        <v>5</v>
      </c>
      <c r="N1611" s="5" t="s">
        <v>797</v>
      </c>
      <c r="O1611" s="6">
        <v>0.56000000000000005</v>
      </c>
      <c r="P1611" s="5" t="s">
        <v>3</v>
      </c>
      <c r="Q1611" s="5" t="s">
        <v>2</v>
      </c>
      <c r="R1611" s="5" t="s">
        <v>81</v>
      </c>
      <c r="S1611" s="5" t="s">
        <v>794</v>
      </c>
      <c r="T1611" s="5">
        <v>21042</v>
      </c>
      <c r="U1611" s="8">
        <v>42152</v>
      </c>
      <c r="V1611" s="29" t="str">
        <f>TEXT(Table_1[[#This Row],[Order Date]], "DDD")</f>
        <v>Thu</v>
      </c>
      <c r="W1611" s="8">
        <v>42154</v>
      </c>
      <c r="X1611" s="7">
        <f>Table_1[[#This Row],[Ship Date]]-Table_1[[#This Row],[Order Date]]</f>
        <v>2</v>
      </c>
      <c r="Y1611" s="15">
        <v>-41.77</v>
      </c>
      <c r="Z1611" s="5">
        <v>1</v>
      </c>
      <c r="AA1611" s="15">
        <v>57.84</v>
      </c>
      <c r="AB1611" s="5">
        <v>89240</v>
      </c>
      <c r="AC1611" s="5">
        <f>IF(COUNTIF($AB$2:AB1611, AB1611) = 1, 1, 0)</f>
        <v>1</v>
      </c>
      <c r="AD1611" s="15">
        <f>'Formated Data'!$G1611-'Formated Data'!$E1611</f>
        <v>60.9</v>
      </c>
      <c r="AE1611" s="5" t="str" cm="1">
        <f t="array" ref="AE1611">_xlfn.IFS('Formated Data'!$Q1611="Central","Chris",'Formated Data'!$Q1611="East","Erin",'Formated Data'!$Q1611="South","Sam",'Formated Data'!$Q1611="West","William")</f>
        <v>Erin</v>
      </c>
    </row>
    <row r="1612" spans="1:31" ht="15.75" customHeight="1" x14ac:dyDescent="0.45">
      <c r="A1612" s="5">
        <v>2709</v>
      </c>
      <c r="B1612" s="5">
        <f>IF(COUNTIF($A$2:A1612, A1612) = 1, 1, 0)</f>
        <v>0</v>
      </c>
      <c r="C1612" s="5" t="s">
        <v>796</v>
      </c>
      <c r="D1612" s="5" t="s">
        <v>72</v>
      </c>
      <c r="E1612" s="6">
        <v>0</v>
      </c>
      <c r="F1612" s="6" t="str">
        <f>IF(Table_1[[#This Row],[Discount]] &gt; 0, "After Discount", " No Discount")</f>
        <v xml:space="preserve"> No Discount</v>
      </c>
      <c r="G1612" s="6">
        <v>90.98</v>
      </c>
      <c r="H1612" s="6">
        <v>56.2</v>
      </c>
      <c r="I1612" s="5" t="s">
        <v>9</v>
      </c>
      <c r="J1612" s="5" t="s">
        <v>8</v>
      </c>
      <c r="K1612" s="5" t="s">
        <v>29</v>
      </c>
      <c r="L1612" s="5" t="s">
        <v>28</v>
      </c>
      <c r="M1612" s="5" t="s">
        <v>97</v>
      </c>
      <c r="N1612" s="5" t="s">
        <v>795</v>
      </c>
      <c r="O1612" s="6">
        <v>0.74</v>
      </c>
      <c r="P1612" s="5" t="s">
        <v>3</v>
      </c>
      <c r="Q1612" s="5" t="s">
        <v>2</v>
      </c>
      <c r="R1612" s="5" t="s">
        <v>81</v>
      </c>
      <c r="S1612" s="5" t="s">
        <v>794</v>
      </c>
      <c r="T1612" s="5">
        <v>21042</v>
      </c>
      <c r="U1612" s="8">
        <v>42152</v>
      </c>
      <c r="V1612" s="29" t="str">
        <f>TEXT(Table_1[[#This Row],[Order Date]], "DDD")</f>
        <v>Thu</v>
      </c>
      <c r="W1612" s="8">
        <v>42154</v>
      </c>
      <c r="X1612" s="7">
        <f>Table_1[[#This Row],[Ship Date]]-Table_1[[#This Row],[Order Date]]</f>
        <v>2</v>
      </c>
      <c r="Y1612" s="15">
        <v>-1014.11</v>
      </c>
      <c r="Z1612" s="5">
        <v>15</v>
      </c>
      <c r="AA1612" s="15">
        <v>1425.71</v>
      </c>
      <c r="AB1612" s="5">
        <v>89240</v>
      </c>
      <c r="AC1612" s="5">
        <f>IF(COUNTIF($AB$2:AB1612, AB1612) = 1, 1, 0)</f>
        <v>0</v>
      </c>
      <c r="AD1612" s="15">
        <f>'Formated Data'!$G1612-'Formated Data'!$E1612</f>
        <v>90.98</v>
      </c>
      <c r="AE1612" s="5" t="str" cm="1">
        <f t="array" ref="AE1612">_xlfn.IFS('Formated Data'!$Q1612="Central","Chris",'Formated Data'!$Q1612="East","Erin",'Formated Data'!$Q1612="South","Sam",'Formated Data'!$Q1612="West","William")</f>
        <v>Erin</v>
      </c>
    </row>
    <row r="1613" spans="1:31" ht="15.75" customHeight="1" x14ac:dyDescent="0.45">
      <c r="A1613" s="5">
        <v>3206</v>
      </c>
      <c r="B1613" s="5">
        <f>IF(COUNTIF($A$2:A1613, A1613) = 1, 1, 0)</f>
        <v>0</v>
      </c>
      <c r="C1613" s="5" t="s">
        <v>793</v>
      </c>
      <c r="D1613" s="5" t="s">
        <v>10</v>
      </c>
      <c r="E1613" s="6">
        <v>0.05</v>
      </c>
      <c r="F1613" s="6" t="str">
        <f>IF(Table_1[[#This Row],[Discount]] &gt; 0, "After Discount", " No Discount")</f>
        <v>After Discount</v>
      </c>
      <c r="G1613" s="6">
        <v>35.44</v>
      </c>
      <c r="H1613" s="6">
        <v>5.09</v>
      </c>
      <c r="I1613" s="5" t="s">
        <v>9</v>
      </c>
      <c r="J1613" s="5" t="s">
        <v>8</v>
      </c>
      <c r="K1613" s="5" t="s">
        <v>24</v>
      </c>
      <c r="L1613" s="5" t="s">
        <v>38</v>
      </c>
      <c r="M1613" s="5" t="s">
        <v>5</v>
      </c>
      <c r="N1613" s="5" t="s">
        <v>520</v>
      </c>
      <c r="O1613" s="6">
        <v>0.38</v>
      </c>
      <c r="P1613" s="5" t="s">
        <v>3</v>
      </c>
      <c r="Q1613" s="5" t="s">
        <v>48</v>
      </c>
      <c r="R1613" s="5" t="s">
        <v>579</v>
      </c>
      <c r="S1613" s="5" t="s">
        <v>792</v>
      </c>
      <c r="T1613" s="5">
        <v>83301</v>
      </c>
      <c r="U1613" s="8">
        <v>42152</v>
      </c>
      <c r="V1613" s="29" t="str">
        <f>TEXT(Table_1[[#This Row],[Order Date]], "DDD")</f>
        <v>Thu</v>
      </c>
      <c r="W1613" s="8">
        <v>42153</v>
      </c>
      <c r="X1613" s="7">
        <f>Table_1[[#This Row],[Ship Date]]-Table_1[[#This Row],[Order Date]]</f>
        <v>1</v>
      </c>
      <c r="Y1613" s="15">
        <v>553.33169999999996</v>
      </c>
      <c r="Z1613" s="5">
        <v>23</v>
      </c>
      <c r="AA1613" s="15">
        <v>801.93</v>
      </c>
      <c r="AB1613" s="5">
        <v>87935</v>
      </c>
      <c r="AC1613" s="5">
        <f>IF(COUNTIF($AB$2:AB1613, AB1613) = 1, 1, 0)</f>
        <v>1</v>
      </c>
      <c r="AD1613" s="15">
        <f>'Formated Data'!$G1613-'Formated Data'!$E1613</f>
        <v>35.39</v>
      </c>
      <c r="AE1613" s="5" t="str" cm="1">
        <f t="array" ref="AE1613">_xlfn.IFS('Formated Data'!$Q1613="Central","Chris",'Formated Data'!$Q1613="East","Erin",'Formated Data'!$Q1613="South","Sam",'Formated Data'!$Q1613="West","William")</f>
        <v>William</v>
      </c>
    </row>
    <row r="1614" spans="1:31" ht="15.75" customHeight="1" x14ac:dyDescent="0.45">
      <c r="A1614" s="5">
        <v>663</v>
      </c>
      <c r="B1614" s="5">
        <f>IF(COUNTIF($A$2:A1614, A1614) = 1, 1, 0)</f>
        <v>1</v>
      </c>
      <c r="C1614" s="5" t="s">
        <v>791</v>
      </c>
      <c r="D1614" s="5" t="s">
        <v>123</v>
      </c>
      <c r="E1614" s="6">
        <v>0.02</v>
      </c>
      <c r="F1614" s="6" t="str">
        <f>IF(Table_1[[#This Row],[Discount]] &gt; 0, "After Discount", " No Discount")</f>
        <v>After Discount</v>
      </c>
      <c r="G1614" s="6">
        <v>14.58</v>
      </c>
      <c r="H1614" s="6">
        <v>7.4</v>
      </c>
      <c r="I1614" s="5" t="s">
        <v>9</v>
      </c>
      <c r="J1614" s="5" t="s">
        <v>16</v>
      </c>
      <c r="K1614" s="5" t="s">
        <v>29</v>
      </c>
      <c r="L1614" s="5" t="s">
        <v>28</v>
      </c>
      <c r="M1614" s="5" t="s">
        <v>5</v>
      </c>
      <c r="N1614" s="5" t="s">
        <v>790</v>
      </c>
      <c r="O1614" s="6">
        <v>0.48</v>
      </c>
      <c r="P1614" s="5" t="s">
        <v>3</v>
      </c>
      <c r="Q1614" s="5" t="s">
        <v>2</v>
      </c>
      <c r="R1614" s="5" t="s">
        <v>13</v>
      </c>
      <c r="S1614" s="5" t="s">
        <v>789</v>
      </c>
      <c r="T1614" s="5">
        <v>43952</v>
      </c>
      <c r="U1614" s="8">
        <v>42153</v>
      </c>
      <c r="V1614" s="29" t="str">
        <f>TEXT(Table_1[[#This Row],[Order Date]], "DDD")</f>
        <v>Fri</v>
      </c>
      <c r="W1614" s="8">
        <v>42156</v>
      </c>
      <c r="X1614" s="7">
        <f>Table_1[[#This Row],[Ship Date]]-Table_1[[#This Row],[Order Date]]</f>
        <v>3</v>
      </c>
      <c r="Y1614" s="15">
        <v>10.802</v>
      </c>
      <c r="Z1614" s="5">
        <v>17</v>
      </c>
      <c r="AA1614" s="15">
        <v>261.33999999999997</v>
      </c>
      <c r="AB1614" s="5">
        <v>90922</v>
      </c>
      <c r="AC1614" s="5">
        <f>IF(COUNTIF($AB$2:AB1614, AB1614) = 1, 1, 0)</f>
        <v>1</v>
      </c>
      <c r="AD1614" s="15">
        <f>'Formated Data'!$G1614-'Formated Data'!$E1614</f>
        <v>14.56</v>
      </c>
      <c r="AE1614" s="5" t="str" cm="1">
        <f t="array" ref="AE1614">_xlfn.IFS('Formated Data'!$Q1614="Central","Chris",'Formated Data'!$Q1614="East","Erin",'Formated Data'!$Q1614="South","Sam",'Formated Data'!$Q1614="West","William")</f>
        <v>Erin</v>
      </c>
    </row>
    <row r="1615" spans="1:31" ht="15.75" customHeight="1" x14ac:dyDescent="0.45">
      <c r="A1615" s="5">
        <v>1026</v>
      </c>
      <c r="B1615" s="5">
        <f>IF(COUNTIF($A$2:A1615, A1615) = 1, 1, 0)</f>
        <v>0</v>
      </c>
      <c r="C1615" s="5" t="s">
        <v>787</v>
      </c>
      <c r="D1615" s="5" t="s">
        <v>56</v>
      </c>
      <c r="E1615" s="6">
        <v>0.1</v>
      </c>
      <c r="F1615" s="6" t="str">
        <f>IF(Table_1[[#This Row],[Discount]] &gt; 0, "After Discount", " No Discount")</f>
        <v>After Discount</v>
      </c>
      <c r="G1615" s="6">
        <v>5.98</v>
      </c>
      <c r="H1615" s="6">
        <v>3.85</v>
      </c>
      <c r="I1615" s="5" t="s">
        <v>9</v>
      </c>
      <c r="J1615" s="5" t="s">
        <v>51</v>
      </c>
      <c r="K1615" s="5" t="s">
        <v>7</v>
      </c>
      <c r="L1615" s="5" t="s">
        <v>15</v>
      </c>
      <c r="M1615" s="5" t="s">
        <v>50</v>
      </c>
      <c r="N1615" s="5" t="s">
        <v>788</v>
      </c>
      <c r="O1615" s="6">
        <v>0.68</v>
      </c>
      <c r="P1615" s="5" t="s">
        <v>3</v>
      </c>
      <c r="Q1615" s="5" t="s">
        <v>2</v>
      </c>
      <c r="R1615" s="5" t="s">
        <v>1</v>
      </c>
      <c r="S1615" s="5" t="s">
        <v>786</v>
      </c>
      <c r="T1615" s="5">
        <v>11722</v>
      </c>
      <c r="U1615" s="8">
        <v>42153</v>
      </c>
      <c r="V1615" s="29" t="str">
        <f>TEXT(Table_1[[#This Row],[Order Date]], "DDD")</f>
        <v>Fri</v>
      </c>
      <c r="W1615" s="8">
        <v>42154</v>
      </c>
      <c r="X1615" s="7">
        <f>Table_1[[#This Row],[Ship Date]]-Table_1[[#This Row],[Order Date]]</f>
        <v>1</v>
      </c>
      <c r="Y1615" s="15">
        <v>18.922000000000001</v>
      </c>
      <c r="Z1615" s="5">
        <v>26</v>
      </c>
      <c r="AA1615" s="15">
        <v>151.55000000000001</v>
      </c>
      <c r="AB1615" s="5">
        <v>89008</v>
      </c>
      <c r="AC1615" s="5">
        <f>IF(COUNTIF($AB$2:AB1615, AB1615) = 1, 1, 0)</f>
        <v>1</v>
      </c>
      <c r="AD1615" s="15">
        <f>'Formated Data'!$G1615-'Formated Data'!$E1615</f>
        <v>5.8800000000000008</v>
      </c>
      <c r="AE1615" s="5" t="str" cm="1">
        <f t="array" ref="AE1615">_xlfn.IFS('Formated Data'!$Q1615="Central","Chris",'Formated Data'!$Q1615="East","Erin",'Formated Data'!$Q1615="South","Sam",'Formated Data'!$Q1615="West","William")</f>
        <v>Erin</v>
      </c>
    </row>
    <row r="1616" spans="1:31" ht="15.75" customHeight="1" x14ac:dyDescent="0.45">
      <c r="A1616" s="5">
        <v>1026</v>
      </c>
      <c r="B1616" s="5">
        <f>IF(COUNTIF($A$2:A1616, A1616) = 1, 1, 0)</f>
        <v>0</v>
      </c>
      <c r="C1616" s="5" t="s">
        <v>787</v>
      </c>
      <c r="D1616" s="5" t="s">
        <v>56</v>
      </c>
      <c r="E1616" s="6">
        <v>7.0000000000000007E-2</v>
      </c>
      <c r="F1616" s="6" t="str">
        <f>IF(Table_1[[#This Row],[Discount]] &gt; 0, "After Discount", " No Discount")</f>
        <v>After Discount</v>
      </c>
      <c r="G1616" s="6">
        <v>2.61</v>
      </c>
      <c r="H1616" s="6">
        <v>0.5</v>
      </c>
      <c r="I1616" s="5" t="s">
        <v>9</v>
      </c>
      <c r="J1616" s="5" t="s">
        <v>51</v>
      </c>
      <c r="K1616" s="5" t="s">
        <v>24</v>
      </c>
      <c r="L1616" s="5" t="s">
        <v>144</v>
      </c>
      <c r="M1616" s="5" t="s">
        <v>5</v>
      </c>
      <c r="N1616" s="5" t="s">
        <v>449</v>
      </c>
      <c r="O1616" s="6">
        <v>0.39</v>
      </c>
      <c r="P1616" s="5" t="s">
        <v>3</v>
      </c>
      <c r="Q1616" s="5" t="s">
        <v>2</v>
      </c>
      <c r="R1616" s="5" t="s">
        <v>1</v>
      </c>
      <c r="S1616" s="5" t="s">
        <v>786</v>
      </c>
      <c r="T1616" s="5">
        <v>11722</v>
      </c>
      <c r="U1616" s="8">
        <v>42153</v>
      </c>
      <c r="V1616" s="29" t="str">
        <f>TEXT(Table_1[[#This Row],[Order Date]], "DDD")</f>
        <v>Fri</v>
      </c>
      <c r="W1616" s="8">
        <v>42156</v>
      </c>
      <c r="X1616" s="7">
        <f>Table_1[[#This Row],[Ship Date]]-Table_1[[#This Row],[Order Date]]</f>
        <v>3</v>
      </c>
      <c r="Y1616" s="15">
        <v>39.350700000000003</v>
      </c>
      <c r="Z1616" s="5">
        <v>22</v>
      </c>
      <c r="AA1616" s="15">
        <v>57.03</v>
      </c>
      <c r="AB1616" s="5">
        <v>89008</v>
      </c>
      <c r="AC1616" s="5">
        <f>IF(COUNTIF($AB$2:AB1616, AB1616) = 1, 1, 0)</f>
        <v>0</v>
      </c>
      <c r="AD1616" s="15">
        <f>'Formated Data'!$G1616-'Formated Data'!$E1616</f>
        <v>2.54</v>
      </c>
      <c r="AE1616" s="5" t="str" cm="1">
        <f t="array" ref="AE1616">_xlfn.IFS('Formated Data'!$Q1616="Central","Chris",'Formated Data'!$Q1616="East","Erin",'Formated Data'!$Q1616="South","Sam",'Formated Data'!$Q1616="West","William")</f>
        <v>Erin</v>
      </c>
    </row>
    <row r="1617" spans="1:31" ht="15.75" customHeight="1" x14ac:dyDescent="0.45">
      <c r="A1617" s="5">
        <v>1713</v>
      </c>
      <c r="B1617" s="5">
        <f>IF(COUNTIF($A$2:A1617, A1617) = 1, 1, 0)</f>
        <v>1</v>
      </c>
      <c r="C1617" s="5" t="s">
        <v>785</v>
      </c>
      <c r="D1617" s="5" t="s">
        <v>56</v>
      </c>
      <c r="E1617" s="6">
        <v>0.01</v>
      </c>
      <c r="F1617" s="6" t="str">
        <f>IF(Table_1[[#This Row],[Discount]] &gt; 0, "After Discount", " No Discount")</f>
        <v>After Discount</v>
      </c>
      <c r="G1617" s="6">
        <v>23.99</v>
      </c>
      <c r="H1617" s="6">
        <v>6.3</v>
      </c>
      <c r="I1617" s="5" t="s">
        <v>9</v>
      </c>
      <c r="J1617" s="5" t="s">
        <v>39</v>
      </c>
      <c r="K1617" s="5" t="s">
        <v>7</v>
      </c>
      <c r="L1617" s="5" t="s">
        <v>118</v>
      </c>
      <c r="M1617" s="5" t="s">
        <v>97</v>
      </c>
      <c r="N1617" s="5" t="s">
        <v>784</v>
      </c>
      <c r="O1617" s="6">
        <v>0.38</v>
      </c>
      <c r="P1617" s="5" t="s">
        <v>3</v>
      </c>
      <c r="Q1617" s="5" t="s">
        <v>21</v>
      </c>
      <c r="R1617" s="5" t="s">
        <v>291</v>
      </c>
      <c r="S1617" s="5" t="s">
        <v>783</v>
      </c>
      <c r="T1617" s="5">
        <v>30265</v>
      </c>
      <c r="U1617" s="8">
        <v>42153</v>
      </c>
      <c r="V1617" s="29" t="str">
        <f>TEXT(Table_1[[#This Row],[Order Date]], "DDD")</f>
        <v>Fri</v>
      </c>
      <c r="W1617" s="8">
        <v>42155</v>
      </c>
      <c r="X1617" s="7">
        <f>Table_1[[#This Row],[Ship Date]]-Table_1[[#This Row],[Order Date]]</f>
        <v>2</v>
      </c>
      <c r="Y1617" s="15">
        <v>-6.202</v>
      </c>
      <c r="Z1617" s="5">
        <v>11</v>
      </c>
      <c r="AA1617" s="15">
        <v>284.39</v>
      </c>
      <c r="AB1617" s="5">
        <v>87748</v>
      </c>
      <c r="AC1617" s="5">
        <f>IF(COUNTIF($AB$2:AB1617, AB1617) = 1, 1, 0)</f>
        <v>1</v>
      </c>
      <c r="AD1617" s="15">
        <f>'Formated Data'!$G1617-'Formated Data'!$E1617</f>
        <v>23.979999999999997</v>
      </c>
      <c r="AE1617" s="5" t="str" cm="1">
        <f t="array" ref="AE1617">_xlfn.IFS('Formated Data'!$Q1617="Central","Chris",'Formated Data'!$Q1617="East","Erin",'Formated Data'!$Q1617="South","Sam",'Formated Data'!$Q1617="West","William")</f>
        <v>Sam</v>
      </c>
    </row>
    <row r="1618" spans="1:31" ht="15.75" customHeight="1" x14ac:dyDescent="0.45">
      <c r="A1618" s="5">
        <v>2670</v>
      </c>
      <c r="B1618" s="5">
        <f>IF(COUNTIF($A$2:A1618, A1618) = 1, 1, 0)</f>
        <v>1</v>
      </c>
      <c r="C1618" s="5" t="s">
        <v>782</v>
      </c>
      <c r="D1618" s="5" t="s">
        <v>56</v>
      </c>
      <c r="E1618" s="6">
        <v>0.05</v>
      </c>
      <c r="F1618" s="6" t="str">
        <f>IF(Table_1[[#This Row],[Discount]] &gt; 0, "After Discount", " No Discount")</f>
        <v>After Discount</v>
      </c>
      <c r="G1618" s="6">
        <v>165.2</v>
      </c>
      <c r="H1618" s="6">
        <v>19.989999999999998</v>
      </c>
      <c r="I1618" s="5" t="s">
        <v>9</v>
      </c>
      <c r="J1618" s="5" t="s">
        <v>16</v>
      </c>
      <c r="K1618" s="5" t="s">
        <v>24</v>
      </c>
      <c r="L1618" s="5" t="s">
        <v>23</v>
      </c>
      <c r="M1618" s="5" t="s">
        <v>5</v>
      </c>
      <c r="N1618" s="5" t="s">
        <v>779</v>
      </c>
      <c r="O1618" s="6">
        <v>0.59</v>
      </c>
      <c r="P1618" s="5" t="s">
        <v>3</v>
      </c>
      <c r="Q1618" s="5" t="s">
        <v>48</v>
      </c>
      <c r="R1618" s="5" t="s">
        <v>54</v>
      </c>
      <c r="S1618" s="5" t="s">
        <v>62</v>
      </c>
      <c r="T1618" s="5">
        <v>90049</v>
      </c>
      <c r="U1618" s="8">
        <v>42153</v>
      </c>
      <c r="V1618" s="29" t="str">
        <f>TEXT(Table_1[[#This Row],[Order Date]], "DDD")</f>
        <v>Fri</v>
      </c>
      <c r="W1618" s="8">
        <v>42153</v>
      </c>
      <c r="X1618" s="7">
        <f>Table_1[[#This Row],[Ship Date]]-Table_1[[#This Row],[Order Date]]</f>
        <v>0</v>
      </c>
      <c r="Y1618" s="15">
        <v>2008.71</v>
      </c>
      <c r="Z1618" s="5">
        <v>167</v>
      </c>
      <c r="AA1618" s="15">
        <v>27587.55</v>
      </c>
      <c r="AB1618" s="5">
        <v>37924</v>
      </c>
      <c r="AC1618" s="5">
        <f>IF(COUNTIF($AB$2:AB1618, AB1618) = 1, 1, 0)</f>
        <v>1</v>
      </c>
      <c r="AD1618" s="15">
        <f>'Formated Data'!$G1618-'Formated Data'!$E1618</f>
        <v>165.14999999999998</v>
      </c>
      <c r="AE1618" s="5" t="str" cm="1">
        <f t="array" ref="AE1618">_xlfn.IFS('Formated Data'!$Q1618="Central","Chris",'Formated Data'!$Q1618="East","Erin",'Formated Data'!$Q1618="South","Sam",'Formated Data'!$Q1618="West","William")</f>
        <v>William</v>
      </c>
    </row>
    <row r="1619" spans="1:31" ht="15.75" customHeight="1" x14ac:dyDescent="0.45">
      <c r="A1619" s="5">
        <v>2670</v>
      </c>
      <c r="B1619" s="5">
        <f>IF(COUNTIF($A$2:A1619, A1619) = 1, 1, 0)</f>
        <v>0</v>
      </c>
      <c r="C1619" s="5" t="s">
        <v>782</v>
      </c>
      <c r="D1619" s="5" t="s">
        <v>56</v>
      </c>
      <c r="E1619" s="6">
        <v>0.09</v>
      </c>
      <c r="F1619" s="6" t="str">
        <f>IF(Table_1[[#This Row],[Discount]] &gt; 0, "After Discount", " No Discount")</f>
        <v>After Discount</v>
      </c>
      <c r="G1619" s="6">
        <v>17.989999999999998</v>
      </c>
      <c r="H1619" s="6">
        <v>8.65</v>
      </c>
      <c r="I1619" s="5" t="s">
        <v>9</v>
      </c>
      <c r="J1619" s="5" t="s">
        <v>16</v>
      </c>
      <c r="K1619" s="5" t="s">
        <v>24</v>
      </c>
      <c r="L1619" s="5" t="s">
        <v>79</v>
      </c>
      <c r="M1619" s="5" t="s">
        <v>5</v>
      </c>
      <c r="N1619" s="5" t="s">
        <v>781</v>
      </c>
      <c r="O1619" s="6">
        <v>0.56999999999999995</v>
      </c>
      <c r="P1619" s="5" t="s">
        <v>3</v>
      </c>
      <c r="Q1619" s="5" t="s">
        <v>48</v>
      </c>
      <c r="R1619" s="5" t="s">
        <v>54</v>
      </c>
      <c r="S1619" s="5" t="s">
        <v>62</v>
      </c>
      <c r="T1619" s="5">
        <v>90049</v>
      </c>
      <c r="U1619" s="8">
        <v>42153</v>
      </c>
      <c r="V1619" s="29" t="str">
        <f>TEXT(Table_1[[#This Row],[Order Date]], "DDD")</f>
        <v>Fri</v>
      </c>
      <c r="W1619" s="8">
        <v>42153</v>
      </c>
      <c r="X1619" s="7">
        <f>Table_1[[#This Row],[Ship Date]]-Table_1[[#This Row],[Order Date]]</f>
        <v>0</v>
      </c>
      <c r="Y1619" s="15">
        <v>-80.53</v>
      </c>
      <c r="Z1619" s="5">
        <v>71</v>
      </c>
      <c r="AA1619" s="15">
        <v>1191.58</v>
      </c>
      <c r="AB1619" s="5">
        <v>37924</v>
      </c>
      <c r="AC1619" s="5">
        <f>IF(COUNTIF($AB$2:AB1619, AB1619) = 1, 1, 0)</f>
        <v>0</v>
      </c>
      <c r="AD1619" s="15">
        <f>'Formated Data'!$G1619-'Formated Data'!$E1619</f>
        <v>17.899999999999999</v>
      </c>
      <c r="AE1619" s="5" t="str" cm="1">
        <f t="array" ref="AE1619">_xlfn.IFS('Formated Data'!$Q1619="Central","Chris",'Formated Data'!$Q1619="East","Erin",'Formated Data'!$Q1619="South","Sam",'Formated Data'!$Q1619="West","William")</f>
        <v>William</v>
      </c>
    </row>
    <row r="1620" spans="1:31" ht="15.75" customHeight="1" x14ac:dyDescent="0.45">
      <c r="A1620" s="5">
        <v>2671</v>
      </c>
      <c r="B1620" s="5">
        <f>IF(COUNTIF($A$2:A1620, A1620) = 1, 1, 0)</f>
        <v>1</v>
      </c>
      <c r="C1620" s="5" t="s">
        <v>780</v>
      </c>
      <c r="D1620" s="5" t="s">
        <v>56</v>
      </c>
      <c r="E1620" s="6">
        <v>0.05</v>
      </c>
      <c r="F1620" s="6" t="str">
        <f>IF(Table_1[[#This Row],[Discount]] &gt; 0, "After Discount", " No Discount")</f>
        <v>After Discount</v>
      </c>
      <c r="G1620" s="6">
        <v>165.2</v>
      </c>
      <c r="H1620" s="6">
        <v>19.989999999999998</v>
      </c>
      <c r="I1620" s="5" t="s">
        <v>9</v>
      </c>
      <c r="J1620" s="5" t="s">
        <v>16</v>
      </c>
      <c r="K1620" s="5" t="s">
        <v>24</v>
      </c>
      <c r="L1620" s="5" t="s">
        <v>23</v>
      </c>
      <c r="M1620" s="5" t="s">
        <v>5</v>
      </c>
      <c r="N1620" s="5" t="s">
        <v>779</v>
      </c>
      <c r="O1620" s="6">
        <v>0.59</v>
      </c>
      <c r="P1620" s="5" t="s">
        <v>3</v>
      </c>
      <c r="Q1620" s="5" t="s">
        <v>21</v>
      </c>
      <c r="R1620" s="5" t="s">
        <v>91</v>
      </c>
      <c r="S1620" s="5" t="s">
        <v>778</v>
      </c>
      <c r="T1620" s="5">
        <v>37027</v>
      </c>
      <c r="U1620" s="8">
        <v>42153</v>
      </c>
      <c r="V1620" s="29" t="str">
        <f>TEXT(Table_1[[#This Row],[Order Date]], "DDD")</f>
        <v>Fri</v>
      </c>
      <c r="W1620" s="8">
        <v>42153</v>
      </c>
      <c r="X1620" s="7">
        <f>Table_1[[#This Row],[Ship Date]]-Table_1[[#This Row],[Order Date]]</f>
        <v>0</v>
      </c>
      <c r="Y1620" s="15">
        <v>-48.957999999999998</v>
      </c>
      <c r="Z1620" s="5">
        <v>42</v>
      </c>
      <c r="AA1620" s="15">
        <v>6938.19</v>
      </c>
      <c r="AB1620" s="5">
        <v>90551</v>
      </c>
      <c r="AC1620" s="5">
        <f>IF(COUNTIF($AB$2:AB1620, AB1620) = 1, 1, 0)</f>
        <v>1</v>
      </c>
      <c r="AD1620" s="15">
        <f>'Formated Data'!$G1620-'Formated Data'!$E1620</f>
        <v>165.14999999999998</v>
      </c>
      <c r="AE1620" s="5" t="str" cm="1">
        <f t="array" ref="AE1620">_xlfn.IFS('Formated Data'!$Q1620="Central","Chris",'Formated Data'!$Q1620="East","Erin",'Formated Data'!$Q1620="South","Sam",'Formated Data'!$Q1620="West","William")</f>
        <v>Sam</v>
      </c>
    </row>
    <row r="1621" spans="1:31" ht="15.75" customHeight="1" x14ac:dyDescent="0.45">
      <c r="A1621" s="5">
        <v>759</v>
      </c>
      <c r="B1621" s="5">
        <f>IF(COUNTIF($A$2:A1621, A1621) = 1, 1, 0)</f>
        <v>1</v>
      </c>
      <c r="C1621" s="5" t="s">
        <v>777</v>
      </c>
      <c r="D1621" s="5" t="s">
        <v>30</v>
      </c>
      <c r="E1621" s="6">
        <v>0</v>
      </c>
      <c r="F1621" s="6" t="str">
        <f>IF(Table_1[[#This Row],[Discount]] &gt; 0, "After Discount", " No Discount")</f>
        <v xml:space="preserve"> No Discount</v>
      </c>
      <c r="G1621" s="6">
        <v>20.99</v>
      </c>
      <c r="H1621" s="6">
        <v>3.3</v>
      </c>
      <c r="I1621" s="5" t="s">
        <v>9</v>
      </c>
      <c r="J1621" s="5" t="s">
        <v>51</v>
      </c>
      <c r="K1621" s="5" t="s">
        <v>7</v>
      </c>
      <c r="L1621" s="5" t="s">
        <v>6</v>
      </c>
      <c r="M1621" s="5" t="s">
        <v>50</v>
      </c>
      <c r="N1621" s="5" t="s">
        <v>776</v>
      </c>
      <c r="O1621" s="6">
        <v>0.81</v>
      </c>
      <c r="P1621" s="5" t="s">
        <v>3</v>
      </c>
      <c r="Q1621" s="5" t="s">
        <v>70</v>
      </c>
      <c r="R1621" s="5" t="s">
        <v>260</v>
      </c>
      <c r="S1621" s="5" t="s">
        <v>775</v>
      </c>
      <c r="T1621" s="5">
        <v>62301</v>
      </c>
      <c r="U1621" s="8">
        <v>42153</v>
      </c>
      <c r="V1621" s="29" t="str">
        <f>TEXT(Table_1[[#This Row],[Order Date]], "DDD")</f>
        <v>Fri</v>
      </c>
      <c r="W1621" s="8">
        <v>42160</v>
      </c>
      <c r="X1621" s="7">
        <f>Table_1[[#This Row],[Ship Date]]-Table_1[[#This Row],[Order Date]]</f>
        <v>7</v>
      </c>
      <c r="Y1621" s="15">
        <v>-92.960999999999999</v>
      </c>
      <c r="Z1621" s="5">
        <v>5</v>
      </c>
      <c r="AA1621" s="15">
        <v>92.96</v>
      </c>
      <c r="AB1621" s="5">
        <v>86639</v>
      </c>
      <c r="AC1621" s="5">
        <f>IF(COUNTIF($AB$2:AB1621, AB1621) = 1, 1, 0)</f>
        <v>1</v>
      </c>
      <c r="AD1621" s="15">
        <f>'Formated Data'!$G1621-'Formated Data'!$E1621</f>
        <v>20.99</v>
      </c>
      <c r="AE1621" s="5" t="str" cm="1">
        <f t="array" ref="AE1621">_xlfn.IFS('Formated Data'!$Q1621="Central","Chris",'Formated Data'!$Q1621="East","Erin",'Formated Data'!$Q1621="South","Sam",'Formated Data'!$Q1621="West","William")</f>
        <v>Chris</v>
      </c>
    </row>
    <row r="1622" spans="1:31" ht="15.75" customHeight="1" x14ac:dyDescent="0.45">
      <c r="A1622" s="5">
        <v>649</v>
      </c>
      <c r="B1622" s="5">
        <f>IF(COUNTIF($A$2:A1622, A1622) = 1, 1, 0)</f>
        <v>1</v>
      </c>
      <c r="C1622" s="5" t="s">
        <v>774</v>
      </c>
      <c r="D1622" s="5" t="s">
        <v>72</v>
      </c>
      <c r="E1622" s="6">
        <v>0.02</v>
      </c>
      <c r="F1622" s="6" t="str">
        <f>IF(Table_1[[#This Row],[Discount]] &gt; 0, "After Discount", " No Discount")</f>
        <v>After Discount</v>
      </c>
      <c r="G1622" s="6">
        <v>3.78</v>
      </c>
      <c r="H1622" s="6">
        <v>0.71</v>
      </c>
      <c r="I1622" s="5" t="s">
        <v>9</v>
      </c>
      <c r="J1622" s="5" t="s">
        <v>16</v>
      </c>
      <c r="K1622" s="5" t="s">
        <v>24</v>
      </c>
      <c r="L1622" s="5" t="s">
        <v>61</v>
      </c>
      <c r="M1622" s="5" t="s">
        <v>37</v>
      </c>
      <c r="N1622" s="5" t="s">
        <v>773</v>
      </c>
      <c r="O1622" s="6">
        <v>0.39</v>
      </c>
      <c r="P1622" s="5" t="s">
        <v>3</v>
      </c>
      <c r="Q1622" s="5" t="s">
        <v>70</v>
      </c>
      <c r="R1622" s="5" t="s">
        <v>260</v>
      </c>
      <c r="S1622" s="5" t="s">
        <v>772</v>
      </c>
      <c r="T1622" s="5">
        <v>60089</v>
      </c>
      <c r="U1622" s="8">
        <v>42153</v>
      </c>
      <c r="V1622" s="29" t="str">
        <f>TEXT(Table_1[[#This Row],[Order Date]], "DDD")</f>
        <v>Fri</v>
      </c>
      <c r="W1622" s="8">
        <v>42154</v>
      </c>
      <c r="X1622" s="7">
        <f>Table_1[[#This Row],[Ship Date]]-Table_1[[#This Row],[Order Date]]</f>
        <v>1</v>
      </c>
      <c r="Y1622" s="15">
        <v>106.7499</v>
      </c>
      <c r="Z1622" s="5">
        <v>40</v>
      </c>
      <c r="AA1622" s="15">
        <v>154.71</v>
      </c>
      <c r="AB1622" s="5">
        <v>91366</v>
      </c>
      <c r="AC1622" s="5">
        <f>IF(COUNTIF($AB$2:AB1622, AB1622) = 1, 1, 0)</f>
        <v>1</v>
      </c>
      <c r="AD1622" s="15">
        <f>'Formated Data'!$G1622-'Formated Data'!$E1622</f>
        <v>3.76</v>
      </c>
      <c r="AE1622" s="5" t="str" cm="1">
        <f t="array" ref="AE1622">_xlfn.IFS('Formated Data'!$Q1622="Central","Chris",'Formated Data'!$Q1622="East","Erin",'Formated Data'!$Q1622="South","Sam",'Formated Data'!$Q1622="West","William")</f>
        <v>Chris</v>
      </c>
    </row>
    <row r="1623" spans="1:31" ht="15.75" customHeight="1" x14ac:dyDescent="0.45">
      <c r="A1623" s="5">
        <v>2393</v>
      </c>
      <c r="B1623" s="5">
        <f>IF(COUNTIF($A$2:A1623, A1623) = 1, 1, 0)</f>
        <v>0</v>
      </c>
      <c r="C1623" s="5" t="s">
        <v>771</v>
      </c>
      <c r="D1623" s="5" t="s">
        <v>72</v>
      </c>
      <c r="E1623" s="6">
        <v>0.02</v>
      </c>
      <c r="F1623" s="6" t="str">
        <f>IF(Table_1[[#This Row],[Discount]] &gt; 0, "After Discount", " No Discount")</f>
        <v>After Discount</v>
      </c>
      <c r="G1623" s="6">
        <v>6.48</v>
      </c>
      <c r="H1623" s="6">
        <v>7.91</v>
      </c>
      <c r="I1623" s="5" t="s">
        <v>9</v>
      </c>
      <c r="J1623" s="5" t="s">
        <v>39</v>
      </c>
      <c r="K1623" s="5" t="s">
        <v>24</v>
      </c>
      <c r="L1623" s="5" t="s">
        <v>38</v>
      </c>
      <c r="M1623" s="5" t="s">
        <v>5</v>
      </c>
      <c r="N1623" s="5" t="s">
        <v>770</v>
      </c>
      <c r="O1623" s="6">
        <v>0.37</v>
      </c>
      <c r="P1623" s="5" t="s">
        <v>3</v>
      </c>
      <c r="Q1623" s="5" t="s">
        <v>21</v>
      </c>
      <c r="R1623" s="5" t="s">
        <v>291</v>
      </c>
      <c r="S1623" s="5" t="s">
        <v>769</v>
      </c>
      <c r="T1623" s="5">
        <v>30076</v>
      </c>
      <c r="U1623" s="8">
        <v>42153</v>
      </c>
      <c r="V1623" s="29" t="str">
        <f>TEXT(Table_1[[#This Row],[Order Date]], "DDD")</f>
        <v>Fri</v>
      </c>
      <c r="W1623" s="8">
        <v>42155</v>
      </c>
      <c r="X1623" s="7">
        <f>Table_1[[#This Row],[Ship Date]]-Table_1[[#This Row],[Order Date]]</f>
        <v>2</v>
      </c>
      <c r="Y1623" s="15">
        <v>-1191.5260000000001</v>
      </c>
      <c r="Z1623" s="5">
        <v>2</v>
      </c>
      <c r="AA1623" s="15">
        <v>16.5</v>
      </c>
      <c r="AB1623" s="5">
        <v>86950</v>
      </c>
      <c r="AC1623" s="5">
        <f>IF(COUNTIF($AB$2:AB1623, AB1623) = 1, 1, 0)</f>
        <v>1</v>
      </c>
      <c r="AD1623" s="15">
        <f>'Formated Data'!$G1623-'Formated Data'!$E1623</f>
        <v>6.4600000000000009</v>
      </c>
      <c r="AE1623" s="5" t="str" cm="1">
        <f t="array" ref="AE1623">_xlfn.IFS('Formated Data'!$Q1623="Central","Chris",'Formated Data'!$Q1623="East","Erin",'Formated Data'!$Q1623="South","Sam",'Formated Data'!$Q1623="West","William")</f>
        <v>Sam</v>
      </c>
    </row>
    <row r="1624" spans="1:31" ht="15.75" customHeight="1" x14ac:dyDescent="0.45">
      <c r="A1624" s="5">
        <v>1060</v>
      </c>
      <c r="B1624" s="5">
        <f>IF(COUNTIF($A$2:A1624, A1624) = 1, 1, 0)</f>
        <v>0</v>
      </c>
      <c r="C1624" s="5" t="s">
        <v>768</v>
      </c>
      <c r="D1624" s="5" t="s">
        <v>30</v>
      </c>
      <c r="E1624" s="6">
        <v>7.0000000000000007E-2</v>
      </c>
      <c r="F1624" s="6" t="str">
        <f>IF(Table_1[[#This Row],[Discount]] &gt; 0, "After Discount", " No Discount")</f>
        <v>After Discount</v>
      </c>
      <c r="G1624" s="6">
        <v>6.3</v>
      </c>
      <c r="H1624" s="6">
        <v>0.5</v>
      </c>
      <c r="I1624" s="5" t="s">
        <v>9</v>
      </c>
      <c r="J1624" s="5" t="s">
        <v>51</v>
      </c>
      <c r="K1624" s="5" t="s">
        <v>24</v>
      </c>
      <c r="L1624" s="5" t="s">
        <v>144</v>
      </c>
      <c r="M1624" s="5" t="s">
        <v>5</v>
      </c>
      <c r="N1624" s="5" t="s">
        <v>767</v>
      </c>
      <c r="O1624" s="6">
        <v>0.39</v>
      </c>
      <c r="P1624" s="5" t="s">
        <v>3</v>
      </c>
      <c r="Q1624" s="5" t="s">
        <v>21</v>
      </c>
      <c r="R1624" s="5" t="s">
        <v>291</v>
      </c>
      <c r="S1624" s="5" t="s">
        <v>498</v>
      </c>
      <c r="T1624" s="5">
        <v>30318</v>
      </c>
      <c r="U1624" s="8">
        <v>42154</v>
      </c>
      <c r="V1624" s="29" t="str">
        <f>TEXT(Table_1[[#This Row],[Order Date]], "DDD")</f>
        <v>Sat</v>
      </c>
      <c r="W1624" s="8">
        <v>42154</v>
      </c>
      <c r="X1624" s="7">
        <f>Table_1[[#This Row],[Ship Date]]-Table_1[[#This Row],[Order Date]]</f>
        <v>0</v>
      </c>
      <c r="Y1624" s="15">
        <v>4.1673999999999998</v>
      </c>
      <c r="Z1624" s="5">
        <v>20</v>
      </c>
      <c r="AA1624" s="15">
        <v>121.87</v>
      </c>
      <c r="AB1624" s="5">
        <v>57061</v>
      </c>
      <c r="AC1624" s="5">
        <f>IF(COUNTIF($AB$2:AB1624, AB1624) = 1, 1, 0)</f>
        <v>1</v>
      </c>
      <c r="AD1624" s="15">
        <f>'Formated Data'!$G1624-'Formated Data'!$E1624</f>
        <v>6.2299999999999995</v>
      </c>
      <c r="AE1624" s="5" t="str" cm="1">
        <f t="array" ref="AE1624">_xlfn.IFS('Formated Data'!$Q1624="Central","Chris",'Formated Data'!$Q1624="East","Erin",'Formated Data'!$Q1624="South","Sam",'Formated Data'!$Q1624="West","William")</f>
        <v>Sam</v>
      </c>
    </row>
    <row r="1625" spans="1:31" ht="15.75" customHeight="1" x14ac:dyDescent="0.45">
      <c r="A1625" s="5">
        <v>1062</v>
      </c>
      <c r="B1625" s="5">
        <f>IF(COUNTIF($A$2:A1625, A1625) = 1, 1, 0)</f>
        <v>0</v>
      </c>
      <c r="C1625" s="5" t="s">
        <v>765</v>
      </c>
      <c r="D1625" s="5" t="s">
        <v>30</v>
      </c>
      <c r="E1625" s="6">
        <v>0.04</v>
      </c>
      <c r="F1625" s="6" t="str">
        <f>IF(Table_1[[#This Row],[Discount]] &gt; 0, "After Discount", " No Discount")</f>
        <v>After Discount</v>
      </c>
      <c r="G1625" s="6">
        <v>22.38</v>
      </c>
      <c r="H1625" s="6">
        <v>15.1</v>
      </c>
      <c r="I1625" s="5" t="s">
        <v>9</v>
      </c>
      <c r="J1625" s="5" t="s">
        <v>51</v>
      </c>
      <c r="K1625" s="5" t="s">
        <v>24</v>
      </c>
      <c r="L1625" s="5" t="s">
        <v>106</v>
      </c>
      <c r="M1625" s="5" t="s">
        <v>5</v>
      </c>
      <c r="N1625" s="5" t="s">
        <v>766</v>
      </c>
      <c r="O1625" s="6">
        <v>0.38</v>
      </c>
      <c r="P1625" s="5" t="s">
        <v>3</v>
      </c>
      <c r="Q1625" s="5" t="s">
        <v>2</v>
      </c>
      <c r="R1625" s="5" t="s">
        <v>1</v>
      </c>
      <c r="S1625" s="5" t="s">
        <v>763</v>
      </c>
      <c r="T1625" s="5">
        <v>11727</v>
      </c>
      <c r="U1625" s="8">
        <v>42154</v>
      </c>
      <c r="V1625" s="29" t="str">
        <f>TEXT(Table_1[[#This Row],[Order Date]], "DDD")</f>
        <v>Sat</v>
      </c>
      <c r="W1625" s="8">
        <v>42162</v>
      </c>
      <c r="X1625" s="7">
        <f>Table_1[[#This Row],[Ship Date]]-Table_1[[#This Row],[Order Date]]</f>
        <v>8</v>
      </c>
      <c r="Y1625" s="15">
        <v>16.021799999999999</v>
      </c>
      <c r="Z1625" s="5">
        <v>18</v>
      </c>
      <c r="AA1625" s="15">
        <v>403.53</v>
      </c>
      <c r="AB1625" s="5">
        <v>91355</v>
      </c>
      <c r="AC1625" s="5">
        <f>IF(COUNTIF($AB$2:AB1625, AB1625) = 1, 1, 0)</f>
        <v>1</v>
      </c>
      <c r="AD1625" s="15">
        <f>'Formated Data'!$G1625-'Formated Data'!$E1625</f>
        <v>22.34</v>
      </c>
      <c r="AE1625" s="5" t="str" cm="1">
        <f t="array" ref="AE1625">_xlfn.IFS('Formated Data'!$Q1625="Central","Chris",'Formated Data'!$Q1625="East","Erin",'Formated Data'!$Q1625="South","Sam",'Formated Data'!$Q1625="West","William")</f>
        <v>Erin</v>
      </c>
    </row>
    <row r="1626" spans="1:31" ht="15.75" customHeight="1" x14ac:dyDescent="0.45">
      <c r="A1626" s="5">
        <v>1062</v>
      </c>
      <c r="B1626" s="5">
        <f>IF(COUNTIF($A$2:A1626, A1626) = 1, 1, 0)</f>
        <v>0</v>
      </c>
      <c r="C1626" s="5" t="s">
        <v>765</v>
      </c>
      <c r="D1626" s="5" t="s">
        <v>30</v>
      </c>
      <c r="E1626" s="6">
        <v>0.06</v>
      </c>
      <c r="F1626" s="6" t="str">
        <f>IF(Table_1[[#This Row],[Discount]] &gt; 0, "After Discount", " No Discount")</f>
        <v>After Discount</v>
      </c>
      <c r="G1626" s="6">
        <v>17.78</v>
      </c>
      <c r="H1626" s="6">
        <v>5.03</v>
      </c>
      <c r="I1626" s="5" t="s">
        <v>9</v>
      </c>
      <c r="J1626" s="5" t="s">
        <v>51</v>
      </c>
      <c r="K1626" s="5" t="s">
        <v>29</v>
      </c>
      <c r="L1626" s="5" t="s">
        <v>28</v>
      </c>
      <c r="M1626" s="5" t="s">
        <v>5</v>
      </c>
      <c r="N1626" s="5" t="s">
        <v>764</v>
      </c>
      <c r="O1626" s="6">
        <v>0.54</v>
      </c>
      <c r="P1626" s="5" t="s">
        <v>3</v>
      </c>
      <c r="Q1626" s="5" t="s">
        <v>2</v>
      </c>
      <c r="R1626" s="5" t="s">
        <v>1</v>
      </c>
      <c r="S1626" s="5" t="s">
        <v>763</v>
      </c>
      <c r="T1626" s="5">
        <v>11727</v>
      </c>
      <c r="U1626" s="8">
        <v>42154</v>
      </c>
      <c r="V1626" s="29" t="str">
        <f>TEXT(Table_1[[#This Row],[Order Date]], "DDD")</f>
        <v>Sat</v>
      </c>
      <c r="W1626" s="8">
        <v>42157</v>
      </c>
      <c r="X1626" s="7">
        <f>Table_1[[#This Row],[Ship Date]]-Table_1[[#This Row],[Order Date]]</f>
        <v>3</v>
      </c>
      <c r="Y1626" s="15">
        <v>38.067300000000003</v>
      </c>
      <c r="Z1626" s="5">
        <v>3</v>
      </c>
      <c r="AA1626" s="15">
        <v>55.17</v>
      </c>
      <c r="AB1626" s="5">
        <v>91355</v>
      </c>
      <c r="AC1626" s="5">
        <f>IF(COUNTIF($AB$2:AB1626, AB1626) = 1, 1, 0)</f>
        <v>0</v>
      </c>
      <c r="AD1626" s="15">
        <f>'Formated Data'!$G1626-'Formated Data'!$E1626</f>
        <v>17.720000000000002</v>
      </c>
      <c r="AE1626" s="5" t="str" cm="1">
        <f t="array" ref="AE1626">_xlfn.IFS('Formated Data'!$Q1626="Central","Chris",'Formated Data'!$Q1626="East","Erin",'Formated Data'!$Q1626="South","Sam",'Formated Data'!$Q1626="West","William")</f>
        <v>Erin</v>
      </c>
    </row>
    <row r="1627" spans="1:31" ht="15.75" customHeight="1" x14ac:dyDescent="0.45">
      <c r="A1627" s="5">
        <v>1934</v>
      </c>
      <c r="B1627" s="5">
        <f>IF(COUNTIF($A$2:A1627, A1627) = 1, 1, 0)</f>
        <v>1</v>
      </c>
      <c r="C1627" s="5" t="s">
        <v>762</v>
      </c>
      <c r="D1627" s="5" t="s">
        <v>30</v>
      </c>
      <c r="E1627" s="6">
        <v>0.04</v>
      </c>
      <c r="F1627" s="6" t="str">
        <f>IF(Table_1[[#This Row],[Discount]] &gt; 0, "After Discount", " No Discount")</f>
        <v>After Discount</v>
      </c>
      <c r="G1627" s="6">
        <v>180.98</v>
      </c>
      <c r="H1627" s="6">
        <v>30</v>
      </c>
      <c r="I1627" s="5" t="s">
        <v>119</v>
      </c>
      <c r="J1627" s="5" t="s">
        <v>16</v>
      </c>
      <c r="K1627" s="5" t="s">
        <v>29</v>
      </c>
      <c r="L1627" s="5" t="s">
        <v>153</v>
      </c>
      <c r="M1627" s="5" t="s">
        <v>152</v>
      </c>
      <c r="N1627" s="5" t="s">
        <v>761</v>
      </c>
      <c r="O1627" s="6">
        <v>0.69</v>
      </c>
      <c r="P1627" s="5" t="s">
        <v>3</v>
      </c>
      <c r="Q1627" s="5" t="s">
        <v>70</v>
      </c>
      <c r="R1627" s="5" t="s">
        <v>69</v>
      </c>
      <c r="S1627" s="5" t="s">
        <v>760</v>
      </c>
      <c r="T1627" s="5">
        <v>78626</v>
      </c>
      <c r="U1627" s="8">
        <v>42154</v>
      </c>
      <c r="V1627" s="29" t="str">
        <f>TEXT(Table_1[[#This Row],[Order Date]], "DDD")</f>
        <v>Sat</v>
      </c>
      <c r="W1627" s="8">
        <v>42154</v>
      </c>
      <c r="X1627" s="7">
        <f>Table_1[[#This Row],[Ship Date]]-Table_1[[#This Row],[Order Date]]</f>
        <v>0</v>
      </c>
      <c r="Y1627" s="15">
        <v>52.988</v>
      </c>
      <c r="Z1627" s="5">
        <v>3</v>
      </c>
      <c r="AA1627" s="15">
        <v>561.65</v>
      </c>
      <c r="AB1627" s="5">
        <v>86688</v>
      </c>
      <c r="AC1627" s="5">
        <f>IF(COUNTIF($AB$2:AB1627, AB1627) = 1, 1, 0)</f>
        <v>1</v>
      </c>
      <c r="AD1627" s="15">
        <f>'Formated Data'!$G1627-'Formated Data'!$E1627</f>
        <v>180.94</v>
      </c>
      <c r="AE1627" s="5" t="str" cm="1">
        <f t="array" ref="AE1627">_xlfn.IFS('Formated Data'!$Q1627="Central","Chris",'Formated Data'!$Q1627="East","Erin",'Formated Data'!$Q1627="South","Sam",'Formated Data'!$Q1627="West","William")</f>
        <v>Chris</v>
      </c>
    </row>
    <row r="1628" spans="1:31" ht="15.75" customHeight="1" x14ac:dyDescent="0.45">
      <c r="A1628" s="5">
        <v>1935</v>
      </c>
      <c r="B1628" s="5">
        <f>IF(COUNTIF($A$2:A1628, A1628) = 1, 1, 0)</f>
        <v>0</v>
      </c>
      <c r="C1628" s="5" t="s">
        <v>758</v>
      </c>
      <c r="D1628" s="5" t="s">
        <v>30</v>
      </c>
      <c r="E1628" s="6">
        <v>0.06</v>
      </c>
      <c r="F1628" s="6" t="str">
        <f>IF(Table_1[[#This Row],[Discount]] &gt; 0, "After Discount", " No Discount")</f>
        <v>After Discount</v>
      </c>
      <c r="G1628" s="6">
        <v>3.25</v>
      </c>
      <c r="H1628" s="6">
        <v>49</v>
      </c>
      <c r="I1628" s="5" t="s">
        <v>9</v>
      </c>
      <c r="J1628" s="5" t="s">
        <v>16</v>
      </c>
      <c r="K1628" s="5" t="s">
        <v>24</v>
      </c>
      <c r="L1628" s="5" t="s">
        <v>45</v>
      </c>
      <c r="M1628" s="5" t="s">
        <v>42</v>
      </c>
      <c r="N1628" s="5" t="s">
        <v>133</v>
      </c>
      <c r="O1628" s="6">
        <v>0.56000000000000005</v>
      </c>
      <c r="P1628" s="5" t="s">
        <v>3</v>
      </c>
      <c r="Q1628" s="5" t="s">
        <v>70</v>
      </c>
      <c r="R1628" s="5" t="s">
        <v>69</v>
      </c>
      <c r="S1628" s="5" t="s">
        <v>756</v>
      </c>
      <c r="T1628" s="5">
        <v>75051</v>
      </c>
      <c r="U1628" s="8">
        <v>42154</v>
      </c>
      <c r="V1628" s="29" t="str">
        <f>TEXT(Table_1[[#This Row],[Order Date]], "DDD")</f>
        <v>Sat</v>
      </c>
      <c r="W1628" s="8">
        <v>42160</v>
      </c>
      <c r="X1628" s="7">
        <f>Table_1[[#This Row],[Ship Date]]-Table_1[[#This Row],[Order Date]]</f>
        <v>6</v>
      </c>
      <c r="Y1628" s="15">
        <v>10.507999999999999</v>
      </c>
      <c r="Z1628" s="5">
        <v>2</v>
      </c>
      <c r="AA1628" s="15">
        <v>55.6</v>
      </c>
      <c r="AB1628" s="5">
        <v>86688</v>
      </c>
      <c r="AC1628" s="5">
        <f>IF(COUNTIF($AB$2:AB1628, AB1628) = 1, 1, 0)</f>
        <v>0</v>
      </c>
      <c r="AD1628" s="15">
        <f>'Formated Data'!$G1628-'Formated Data'!$E1628</f>
        <v>3.19</v>
      </c>
      <c r="AE1628" s="5" t="str" cm="1">
        <f t="array" ref="AE1628">_xlfn.IFS('Formated Data'!$Q1628="Central","Chris",'Formated Data'!$Q1628="East","Erin",'Formated Data'!$Q1628="South","Sam",'Formated Data'!$Q1628="West","William")</f>
        <v>Chris</v>
      </c>
    </row>
    <row r="1629" spans="1:31" ht="15.75" customHeight="1" x14ac:dyDescent="0.45">
      <c r="A1629" s="5">
        <v>1935</v>
      </c>
      <c r="B1629" s="5">
        <f>IF(COUNTIF($A$2:A1629, A1629) = 1, 1, 0)</f>
        <v>0</v>
      </c>
      <c r="C1629" s="5" t="s">
        <v>758</v>
      </c>
      <c r="D1629" s="5" t="s">
        <v>30</v>
      </c>
      <c r="E1629" s="6">
        <v>0.01</v>
      </c>
      <c r="F1629" s="6" t="str">
        <f>IF(Table_1[[#This Row],[Discount]] &gt; 0, "After Discount", " No Discount")</f>
        <v>After Discount</v>
      </c>
      <c r="G1629" s="6">
        <v>110.98</v>
      </c>
      <c r="H1629" s="6">
        <v>13.99</v>
      </c>
      <c r="I1629" s="5" t="s">
        <v>9</v>
      </c>
      <c r="J1629" s="5" t="s">
        <v>16</v>
      </c>
      <c r="K1629" s="5" t="s">
        <v>29</v>
      </c>
      <c r="L1629" s="5" t="s">
        <v>28</v>
      </c>
      <c r="M1629" s="5" t="s">
        <v>97</v>
      </c>
      <c r="N1629" s="5" t="s">
        <v>759</v>
      </c>
      <c r="O1629" s="6">
        <v>0.69</v>
      </c>
      <c r="P1629" s="5" t="s">
        <v>3</v>
      </c>
      <c r="Q1629" s="5" t="s">
        <v>70</v>
      </c>
      <c r="R1629" s="5" t="s">
        <v>69</v>
      </c>
      <c r="S1629" s="5" t="s">
        <v>756</v>
      </c>
      <c r="T1629" s="5">
        <v>75051</v>
      </c>
      <c r="U1629" s="8">
        <v>42154</v>
      </c>
      <c r="V1629" s="29" t="str">
        <f>TEXT(Table_1[[#This Row],[Order Date]], "DDD")</f>
        <v>Sat</v>
      </c>
      <c r="W1629" s="8">
        <v>42159</v>
      </c>
      <c r="X1629" s="7">
        <f>Table_1[[#This Row],[Ship Date]]-Table_1[[#This Row],[Order Date]]</f>
        <v>5</v>
      </c>
      <c r="Y1629" s="15">
        <v>1448.7309</v>
      </c>
      <c r="Z1629" s="5">
        <v>19</v>
      </c>
      <c r="AA1629" s="15">
        <v>2099.61</v>
      </c>
      <c r="AB1629" s="5">
        <v>86688</v>
      </c>
      <c r="AC1629" s="5">
        <f>IF(COUNTIF($AB$2:AB1629, AB1629) = 1, 1, 0)</f>
        <v>0</v>
      </c>
      <c r="AD1629" s="15">
        <f>'Formated Data'!$G1629-'Formated Data'!$E1629</f>
        <v>110.97</v>
      </c>
      <c r="AE1629" s="5" t="str" cm="1">
        <f t="array" ref="AE1629">_xlfn.IFS('Formated Data'!$Q1629="Central","Chris",'Formated Data'!$Q1629="East","Erin",'Formated Data'!$Q1629="South","Sam",'Formated Data'!$Q1629="West","William")</f>
        <v>Chris</v>
      </c>
    </row>
    <row r="1630" spans="1:31" ht="15.75" customHeight="1" x14ac:dyDescent="0.45">
      <c r="A1630" s="5">
        <v>1935</v>
      </c>
      <c r="B1630" s="5">
        <f>IF(COUNTIF($A$2:A1630, A1630) = 1, 1, 0)</f>
        <v>0</v>
      </c>
      <c r="C1630" s="5" t="s">
        <v>758</v>
      </c>
      <c r="D1630" s="5" t="s">
        <v>30</v>
      </c>
      <c r="E1630" s="6">
        <v>0.05</v>
      </c>
      <c r="F1630" s="6" t="str">
        <f>IF(Table_1[[#This Row],[Discount]] &gt; 0, "After Discount", " No Discount")</f>
        <v>After Discount</v>
      </c>
      <c r="G1630" s="6">
        <v>3.95</v>
      </c>
      <c r="H1630" s="6">
        <v>2</v>
      </c>
      <c r="I1630" s="5" t="s">
        <v>17</v>
      </c>
      <c r="J1630" s="5" t="s">
        <v>16</v>
      </c>
      <c r="K1630" s="5" t="s">
        <v>24</v>
      </c>
      <c r="L1630" s="5" t="s">
        <v>61</v>
      </c>
      <c r="M1630" s="5" t="s">
        <v>37</v>
      </c>
      <c r="N1630" s="5" t="s">
        <v>757</v>
      </c>
      <c r="O1630" s="6">
        <v>0.53</v>
      </c>
      <c r="P1630" s="5" t="s">
        <v>3</v>
      </c>
      <c r="Q1630" s="5" t="s">
        <v>70</v>
      </c>
      <c r="R1630" s="5" t="s">
        <v>69</v>
      </c>
      <c r="S1630" s="5" t="s">
        <v>756</v>
      </c>
      <c r="T1630" s="5">
        <v>75051</v>
      </c>
      <c r="U1630" s="8">
        <v>42154</v>
      </c>
      <c r="V1630" s="29" t="str">
        <f>TEXT(Table_1[[#This Row],[Order Date]], "DDD")</f>
        <v>Sat</v>
      </c>
      <c r="W1630" s="8">
        <v>42162</v>
      </c>
      <c r="X1630" s="7">
        <f>Table_1[[#This Row],[Ship Date]]-Table_1[[#This Row],[Order Date]]</f>
        <v>8</v>
      </c>
      <c r="Y1630" s="15">
        <v>1.004</v>
      </c>
      <c r="Z1630" s="5">
        <v>23</v>
      </c>
      <c r="AA1630" s="15">
        <v>96.6</v>
      </c>
      <c r="AB1630" s="5">
        <v>86688</v>
      </c>
      <c r="AC1630" s="5">
        <f>IF(COUNTIF($AB$2:AB1630, AB1630) = 1, 1, 0)</f>
        <v>0</v>
      </c>
      <c r="AD1630" s="15">
        <f>'Formated Data'!$G1630-'Formated Data'!$E1630</f>
        <v>3.9000000000000004</v>
      </c>
      <c r="AE1630" s="5" t="str" cm="1">
        <f t="array" ref="AE1630">_xlfn.IFS('Formated Data'!$Q1630="Central","Chris",'Formated Data'!$Q1630="East","Erin",'Formated Data'!$Q1630="South","Sam",'Formated Data'!$Q1630="West","William")</f>
        <v>Chris</v>
      </c>
    </row>
    <row r="1631" spans="1:31" ht="15.75" customHeight="1" x14ac:dyDescent="0.45">
      <c r="A1631" s="5">
        <v>2980</v>
      </c>
      <c r="B1631" s="5">
        <f>IF(COUNTIF($A$2:A1631, A1631) = 1, 1, 0)</f>
        <v>0</v>
      </c>
      <c r="C1631" s="5" t="s">
        <v>755</v>
      </c>
      <c r="D1631" s="5" t="s">
        <v>30</v>
      </c>
      <c r="E1631" s="6">
        <v>0.04</v>
      </c>
      <c r="F1631" s="6" t="str">
        <f>IF(Table_1[[#This Row],[Discount]] &gt; 0, "After Discount", " No Discount")</f>
        <v>After Discount</v>
      </c>
      <c r="G1631" s="6">
        <v>2.88</v>
      </c>
      <c r="H1631" s="6">
        <v>1.01</v>
      </c>
      <c r="I1631" s="5" t="s">
        <v>9</v>
      </c>
      <c r="J1631" s="5" t="s">
        <v>39</v>
      </c>
      <c r="K1631" s="5" t="s">
        <v>24</v>
      </c>
      <c r="L1631" s="5" t="s">
        <v>79</v>
      </c>
      <c r="M1631" s="5" t="s">
        <v>37</v>
      </c>
      <c r="N1631" s="5" t="s">
        <v>754</v>
      </c>
      <c r="O1631" s="6">
        <v>0.55000000000000004</v>
      </c>
      <c r="P1631" s="5" t="s">
        <v>3</v>
      </c>
      <c r="Q1631" s="5" t="s">
        <v>2</v>
      </c>
      <c r="R1631" s="5" t="s">
        <v>13</v>
      </c>
      <c r="S1631" s="5" t="s">
        <v>753</v>
      </c>
      <c r="T1631" s="5">
        <v>44870</v>
      </c>
      <c r="U1631" s="8">
        <v>42154</v>
      </c>
      <c r="V1631" s="29" t="str">
        <f>TEXT(Table_1[[#This Row],[Order Date]], "DDD")</f>
        <v>Sat</v>
      </c>
      <c r="W1631" s="8">
        <v>42159</v>
      </c>
      <c r="X1631" s="7">
        <f>Table_1[[#This Row],[Ship Date]]-Table_1[[#This Row],[Order Date]]</f>
        <v>5</v>
      </c>
      <c r="Y1631" s="15">
        <v>15.246</v>
      </c>
      <c r="Z1631" s="5">
        <v>39</v>
      </c>
      <c r="AA1631" s="15">
        <v>111.92</v>
      </c>
      <c r="AB1631" s="5">
        <v>86548</v>
      </c>
      <c r="AC1631" s="5">
        <f>IF(COUNTIF($AB$2:AB1631, AB1631) = 1, 1, 0)</f>
        <v>1</v>
      </c>
      <c r="AD1631" s="15">
        <f>'Formated Data'!$G1631-'Formated Data'!$E1631</f>
        <v>2.84</v>
      </c>
      <c r="AE1631" s="5" t="str" cm="1">
        <f t="array" ref="AE1631">_xlfn.IFS('Formated Data'!$Q1631="Central","Chris",'Formated Data'!$Q1631="East","Erin",'Formated Data'!$Q1631="South","Sam",'Formated Data'!$Q1631="West","William")</f>
        <v>Erin</v>
      </c>
    </row>
    <row r="1632" spans="1:31" ht="15.75" customHeight="1" x14ac:dyDescent="0.45">
      <c r="A1632" s="5">
        <v>3124</v>
      </c>
      <c r="B1632" s="5">
        <f>IF(COUNTIF($A$2:A1632, A1632) = 1, 1, 0)</f>
        <v>1</v>
      </c>
      <c r="C1632" s="5" t="s">
        <v>752</v>
      </c>
      <c r="D1632" s="5" t="s">
        <v>10</v>
      </c>
      <c r="E1632" s="6">
        <v>0.05</v>
      </c>
      <c r="F1632" s="6" t="str">
        <f>IF(Table_1[[#This Row],[Discount]] &gt; 0, "After Discount", " No Discount")</f>
        <v>After Discount</v>
      </c>
      <c r="G1632" s="6">
        <v>120.98</v>
      </c>
      <c r="H1632" s="6">
        <v>9.07</v>
      </c>
      <c r="I1632" s="5" t="s">
        <v>9</v>
      </c>
      <c r="J1632" s="5" t="s">
        <v>16</v>
      </c>
      <c r="K1632" s="5" t="s">
        <v>24</v>
      </c>
      <c r="L1632" s="5" t="s">
        <v>106</v>
      </c>
      <c r="M1632" s="5" t="s">
        <v>5</v>
      </c>
      <c r="N1632" s="5" t="s">
        <v>751</v>
      </c>
      <c r="O1632" s="6">
        <v>0.35</v>
      </c>
      <c r="P1632" s="5" t="s">
        <v>3</v>
      </c>
      <c r="Q1632" s="5" t="s">
        <v>70</v>
      </c>
      <c r="R1632" s="5" t="s">
        <v>260</v>
      </c>
      <c r="S1632" s="5" t="s">
        <v>750</v>
      </c>
      <c r="T1632" s="5">
        <v>61265</v>
      </c>
      <c r="U1632" s="8">
        <v>42154</v>
      </c>
      <c r="V1632" s="29" t="str">
        <f>TEXT(Table_1[[#This Row],[Order Date]], "DDD")</f>
        <v>Sat</v>
      </c>
      <c r="W1632" s="8">
        <v>42155</v>
      </c>
      <c r="X1632" s="7">
        <f>Table_1[[#This Row],[Ship Date]]-Table_1[[#This Row],[Order Date]]</f>
        <v>1</v>
      </c>
      <c r="Y1632" s="15">
        <v>881.04719999999998</v>
      </c>
      <c r="Z1632" s="5">
        <v>11</v>
      </c>
      <c r="AA1632" s="15">
        <v>1276.8800000000001</v>
      </c>
      <c r="AB1632" s="5">
        <v>87286</v>
      </c>
      <c r="AC1632" s="5">
        <f>IF(COUNTIF($AB$2:AB1632, AB1632) = 1, 1, 0)</f>
        <v>1</v>
      </c>
      <c r="AD1632" s="15">
        <f>'Formated Data'!$G1632-'Formated Data'!$E1632</f>
        <v>120.93</v>
      </c>
      <c r="AE1632" s="5" t="str" cm="1">
        <f t="array" ref="AE1632">_xlfn.IFS('Formated Data'!$Q1632="Central","Chris",'Formated Data'!$Q1632="East","Erin",'Formated Data'!$Q1632="South","Sam",'Formated Data'!$Q1632="West","William")</f>
        <v>Chris</v>
      </c>
    </row>
    <row r="1633" spans="1:31" ht="15.75" customHeight="1" x14ac:dyDescent="0.45">
      <c r="A1633" s="5">
        <v>1802</v>
      </c>
      <c r="B1633" s="5">
        <f>IF(COUNTIF($A$2:A1633, A1633) = 1, 1, 0)</f>
        <v>1</v>
      </c>
      <c r="C1633" s="5" t="s">
        <v>749</v>
      </c>
      <c r="D1633" s="5" t="s">
        <v>123</v>
      </c>
      <c r="E1633" s="6">
        <v>0.04</v>
      </c>
      <c r="F1633" s="6" t="str">
        <f>IF(Table_1[[#This Row],[Discount]] &gt; 0, "After Discount", " No Discount")</f>
        <v>After Discount</v>
      </c>
      <c r="G1633" s="6">
        <v>3.68</v>
      </c>
      <c r="H1633" s="6">
        <v>1.32</v>
      </c>
      <c r="I1633" s="5" t="s">
        <v>9</v>
      </c>
      <c r="J1633" s="5" t="s">
        <v>39</v>
      </c>
      <c r="K1633" s="5" t="s">
        <v>24</v>
      </c>
      <c r="L1633" s="5" t="s">
        <v>59</v>
      </c>
      <c r="M1633" s="5" t="s">
        <v>37</v>
      </c>
      <c r="N1633" s="5" t="s">
        <v>58</v>
      </c>
      <c r="O1633" s="6">
        <v>0.83</v>
      </c>
      <c r="P1633" s="5" t="s">
        <v>3</v>
      </c>
      <c r="Q1633" s="5" t="s">
        <v>21</v>
      </c>
      <c r="R1633" s="5" t="s">
        <v>75</v>
      </c>
      <c r="S1633" s="5" t="s">
        <v>748</v>
      </c>
      <c r="T1633" s="5">
        <v>34698</v>
      </c>
      <c r="U1633" s="8">
        <v>42156</v>
      </c>
      <c r="V1633" s="29" t="str">
        <f>TEXT(Table_1[[#This Row],[Order Date]], "DDD")</f>
        <v>Mon</v>
      </c>
      <c r="W1633" s="8">
        <v>42157</v>
      </c>
      <c r="X1633" s="7">
        <f>Table_1[[#This Row],[Ship Date]]-Table_1[[#This Row],[Order Date]]</f>
        <v>1</v>
      </c>
      <c r="Y1633" s="15">
        <v>300.92579999999998</v>
      </c>
      <c r="Z1633" s="5">
        <v>11</v>
      </c>
      <c r="AA1633" s="15">
        <v>41.29</v>
      </c>
      <c r="AB1633" s="5">
        <v>91543</v>
      </c>
      <c r="AC1633" s="5">
        <f>IF(COUNTIF($AB$2:AB1633, AB1633) = 1, 1, 0)</f>
        <v>1</v>
      </c>
      <c r="AD1633" s="15">
        <f>'Formated Data'!$G1633-'Formated Data'!$E1633</f>
        <v>3.64</v>
      </c>
      <c r="AE1633" s="5" t="str" cm="1">
        <f t="array" ref="AE1633">_xlfn.IFS('Formated Data'!$Q1633="Central","Chris",'Formated Data'!$Q1633="East","Erin",'Formated Data'!$Q1633="South","Sam",'Formated Data'!$Q1633="West","William")</f>
        <v>Sam</v>
      </c>
    </row>
    <row r="1634" spans="1:31" ht="15.75" customHeight="1" x14ac:dyDescent="0.45">
      <c r="A1634" s="5">
        <v>2817</v>
      </c>
      <c r="B1634" s="5">
        <f>IF(COUNTIF($A$2:A1634, A1634) = 1, 1, 0)</f>
        <v>1</v>
      </c>
      <c r="C1634" s="5" t="s">
        <v>747</v>
      </c>
      <c r="D1634" s="5" t="s">
        <v>56</v>
      </c>
      <c r="E1634" s="6">
        <v>0.05</v>
      </c>
      <c r="F1634" s="6" t="str">
        <f>IF(Table_1[[#This Row],[Discount]] &gt; 0, "After Discount", " No Discount")</f>
        <v>After Discount</v>
      </c>
      <c r="G1634" s="6">
        <v>4.71</v>
      </c>
      <c r="H1634" s="6">
        <v>0.7</v>
      </c>
      <c r="I1634" s="5" t="s">
        <v>17</v>
      </c>
      <c r="J1634" s="5" t="s">
        <v>39</v>
      </c>
      <c r="K1634" s="5" t="s">
        <v>24</v>
      </c>
      <c r="L1634" s="5" t="s">
        <v>61</v>
      </c>
      <c r="M1634" s="5" t="s">
        <v>37</v>
      </c>
      <c r="N1634" s="5" t="s">
        <v>254</v>
      </c>
      <c r="O1634" s="6">
        <v>0.8</v>
      </c>
      <c r="P1634" s="5" t="s">
        <v>3</v>
      </c>
      <c r="Q1634" s="5" t="s">
        <v>2</v>
      </c>
      <c r="R1634" s="5" t="s">
        <v>13</v>
      </c>
      <c r="S1634" s="5" t="s">
        <v>383</v>
      </c>
      <c r="T1634" s="5">
        <v>43055</v>
      </c>
      <c r="U1634" s="8">
        <v>42156</v>
      </c>
      <c r="V1634" s="29" t="str">
        <f>TEXT(Table_1[[#This Row],[Order Date]], "DDD")</f>
        <v>Mon</v>
      </c>
      <c r="W1634" s="8">
        <v>42157</v>
      </c>
      <c r="X1634" s="7">
        <f>Table_1[[#This Row],[Ship Date]]-Table_1[[#This Row],[Order Date]]</f>
        <v>1</v>
      </c>
      <c r="Y1634" s="15">
        <v>-2.3759999999999999</v>
      </c>
      <c r="Z1634" s="5">
        <v>2</v>
      </c>
      <c r="AA1634" s="15">
        <v>12.16</v>
      </c>
      <c r="AB1634" s="5">
        <v>89743</v>
      </c>
      <c r="AC1634" s="5">
        <f>IF(COUNTIF($AB$2:AB1634, AB1634) = 1, 1, 0)</f>
        <v>1</v>
      </c>
      <c r="AD1634" s="15">
        <f>'Formated Data'!$G1634-'Formated Data'!$E1634</f>
        <v>4.66</v>
      </c>
      <c r="AE1634" s="5" t="str" cm="1">
        <f t="array" ref="AE1634">_xlfn.IFS('Formated Data'!$Q1634="Central","Chris",'Formated Data'!$Q1634="East","Erin",'Formated Data'!$Q1634="South","Sam",'Formated Data'!$Q1634="West","William")</f>
        <v>Erin</v>
      </c>
    </row>
    <row r="1635" spans="1:31" ht="15.75" customHeight="1" x14ac:dyDescent="0.45">
      <c r="A1635" s="5">
        <v>2817</v>
      </c>
      <c r="B1635" s="5">
        <f>IF(COUNTIF($A$2:A1635, A1635) = 1, 1, 0)</f>
        <v>0</v>
      </c>
      <c r="C1635" s="5" t="s">
        <v>747</v>
      </c>
      <c r="D1635" s="5" t="s">
        <v>56</v>
      </c>
      <c r="E1635" s="6">
        <v>0.04</v>
      </c>
      <c r="F1635" s="6" t="str">
        <f>IF(Table_1[[#This Row],[Discount]] &gt; 0, "After Discount", " No Discount")</f>
        <v>After Discount</v>
      </c>
      <c r="G1635" s="6">
        <v>55.99</v>
      </c>
      <c r="H1635" s="6">
        <v>1.25</v>
      </c>
      <c r="I1635" s="5" t="s">
        <v>17</v>
      </c>
      <c r="J1635" s="5" t="s">
        <v>39</v>
      </c>
      <c r="K1635" s="5" t="s">
        <v>7</v>
      </c>
      <c r="L1635" s="5" t="s">
        <v>6</v>
      </c>
      <c r="M1635" s="5" t="s">
        <v>50</v>
      </c>
      <c r="N1635" s="5" t="s">
        <v>746</v>
      </c>
      <c r="O1635" s="6">
        <v>0.35</v>
      </c>
      <c r="P1635" s="5" t="s">
        <v>3</v>
      </c>
      <c r="Q1635" s="5" t="s">
        <v>2</v>
      </c>
      <c r="R1635" s="5" t="s">
        <v>13</v>
      </c>
      <c r="S1635" s="5" t="s">
        <v>383</v>
      </c>
      <c r="T1635" s="5">
        <v>43055</v>
      </c>
      <c r="U1635" s="8">
        <v>42156</v>
      </c>
      <c r="V1635" s="29" t="str">
        <f>TEXT(Table_1[[#This Row],[Order Date]], "DDD")</f>
        <v>Mon</v>
      </c>
      <c r="W1635" s="8">
        <v>42157</v>
      </c>
      <c r="X1635" s="7">
        <f>Table_1[[#This Row],[Ship Date]]-Table_1[[#This Row],[Order Date]]</f>
        <v>1</v>
      </c>
      <c r="Y1635" s="15">
        <v>-18.3216</v>
      </c>
      <c r="Z1635" s="5">
        <v>3</v>
      </c>
      <c r="AA1635" s="15">
        <v>147.56</v>
      </c>
      <c r="AB1635" s="5">
        <v>89743</v>
      </c>
      <c r="AC1635" s="5">
        <f>IF(COUNTIF($AB$2:AB1635, AB1635) = 1, 1, 0)</f>
        <v>0</v>
      </c>
      <c r="AD1635" s="15">
        <f>'Formated Data'!$G1635-'Formated Data'!$E1635</f>
        <v>55.95</v>
      </c>
      <c r="AE1635" s="5" t="str" cm="1">
        <f t="array" ref="AE1635">_xlfn.IFS('Formated Data'!$Q1635="Central","Chris",'Formated Data'!$Q1635="East","Erin",'Formated Data'!$Q1635="South","Sam",'Formated Data'!$Q1635="West","William")</f>
        <v>Erin</v>
      </c>
    </row>
    <row r="1636" spans="1:31" ht="15.75" customHeight="1" x14ac:dyDescent="0.45">
      <c r="A1636" s="5">
        <v>3069</v>
      </c>
      <c r="B1636" s="5">
        <f>IF(COUNTIF($A$2:A1636, A1636) = 1, 1, 0)</f>
        <v>0</v>
      </c>
      <c r="C1636" s="5" t="s">
        <v>744</v>
      </c>
      <c r="D1636" s="5" t="s">
        <v>56</v>
      </c>
      <c r="E1636" s="6">
        <v>0.03</v>
      </c>
      <c r="F1636" s="6" t="str">
        <f>IF(Table_1[[#This Row],[Discount]] &gt; 0, "After Discount", " No Discount")</f>
        <v>After Discount</v>
      </c>
      <c r="G1636" s="6">
        <v>120.98</v>
      </c>
      <c r="H1636" s="6">
        <v>30</v>
      </c>
      <c r="I1636" s="5" t="s">
        <v>119</v>
      </c>
      <c r="J1636" s="5" t="s">
        <v>8</v>
      </c>
      <c r="K1636" s="5" t="s">
        <v>29</v>
      </c>
      <c r="L1636" s="5" t="s">
        <v>153</v>
      </c>
      <c r="M1636" s="5" t="s">
        <v>152</v>
      </c>
      <c r="N1636" s="5" t="s">
        <v>745</v>
      </c>
      <c r="O1636" s="6">
        <v>0.64</v>
      </c>
      <c r="P1636" s="5" t="s">
        <v>3</v>
      </c>
      <c r="Q1636" s="5" t="s">
        <v>70</v>
      </c>
      <c r="R1636" s="5" t="s">
        <v>87</v>
      </c>
      <c r="S1636" s="5" t="s">
        <v>743</v>
      </c>
      <c r="T1636" s="5">
        <v>55128</v>
      </c>
      <c r="U1636" s="8">
        <v>42156</v>
      </c>
      <c r="V1636" s="29" t="str">
        <f>TEXT(Table_1[[#This Row],[Order Date]], "DDD")</f>
        <v>Mon</v>
      </c>
      <c r="W1636" s="8">
        <v>42158</v>
      </c>
      <c r="X1636" s="7">
        <f>Table_1[[#This Row],[Ship Date]]-Table_1[[#This Row],[Order Date]]</f>
        <v>2</v>
      </c>
      <c r="Y1636" s="15">
        <v>638.02800000000002</v>
      </c>
      <c r="Z1636" s="5">
        <v>15</v>
      </c>
      <c r="AA1636" s="15">
        <v>1894.45</v>
      </c>
      <c r="AB1636" s="5">
        <v>88191</v>
      </c>
      <c r="AC1636" s="5">
        <f>IF(COUNTIF($AB$2:AB1636, AB1636) = 1, 1, 0)</f>
        <v>1</v>
      </c>
      <c r="AD1636" s="15">
        <f>'Formated Data'!$G1636-'Formated Data'!$E1636</f>
        <v>120.95</v>
      </c>
      <c r="AE1636" s="5" t="str" cm="1">
        <f t="array" ref="AE1636">_xlfn.IFS('Formated Data'!$Q1636="Central","Chris",'Formated Data'!$Q1636="East","Erin",'Formated Data'!$Q1636="South","Sam",'Formated Data'!$Q1636="West","William")</f>
        <v>Chris</v>
      </c>
    </row>
    <row r="1637" spans="1:31" ht="15.75" customHeight="1" x14ac:dyDescent="0.45">
      <c r="A1637" s="5">
        <v>3069</v>
      </c>
      <c r="B1637" s="5">
        <f>IF(COUNTIF($A$2:A1637, A1637) = 1, 1, 0)</f>
        <v>0</v>
      </c>
      <c r="C1637" s="5" t="s">
        <v>744</v>
      </c>
      <c r="D1637" s="5" t="s">
        <v>56</v>
      </c>
      <c r="E1637" s="6">
        <v>0.01</v>
      </c>
      <c r="F1637" s="6" t="str">
        <f>IF(Table_1[[#This Row],[Discount]] &gt; 0, "After Discount", " No Discount")</f>
        <v>After Discount</v>
      </c>
      <c r="G1637" s="6">
        <v>15.68</v>
      </c>
      <c r="H1637" s="6">
        <v>3.73</v>
      </c>
      <c r="I1637" s="5" t="s">
        <v>9</v>
      </c>
      <c r="J1637" s="5" t="s">
        <v>8</v>
      </c>
      <c r="K1637" s="5" t="s">
        <v>29</v>
      </c>
      <c r="L1637" s="5" t="s">
        <v>28</v>
      </c>
      <c r="M1637" s="5" t="s">
        <v>50</v>
      </c>
      <c r="N1637" s="5" t="s">
        <v>527</v>
      </c>
      <c r="O1637" s="6">
        <v>0.46</v>
      </c>
      <c r="P1637" s="5" t="s">
        <v>3</v>
      </c>
      <c r="Q1637" s="5" t="s">
        <v>70</v>
      </c>
      <c r="R1637" s="5" t="s">
        <v>87</v>
      </c>
      <c r="S1637" s="5" t="s">
        <v>743</v>
      </c>
      <c r="T1637" s="5">
        <v>55128</v>
      </c>
      <c r="U1637" s="8">
        <v>42156</v>
      </c>
      <c r="V1637" s="29" t="str">
        <f>TEXT(Table_1[[#This Row],[Order Date]], "DDD")</f>
        <v>Mon</v>
      </c>
      <c r="W1637" s="8">
        <v>42158</v>
      </c>
      <c r="X1637" s="7">
        <f>Table_1[[#This Row],[Ship Date]]-Table_1[[#This Row],[Order Date]]</f>
        <v>2</v>
      </c>
      <c r="Y1637" s="15">
        <v>138.49680000000001</v>
      </c>
      <c r="Z1637" s="5">
        <v>12</v>
      </c>
      <c r="AA1637" s="15">
        <v>200.72</v>
      </c>
      <c r="AB1637" s="5">
        <v>88191</v>
      </c>
      <c r="AC1637" s="5">
        <f>IF(COUNTIF($AB$2:AB1637, AB1637) = 1, 1, 0)</f>
        <v>0</v>
      </c>
      <c r="AD1637" s="15">
        <f>'Formated Data'!$G1637-'Formated Data'!$E1637</f>
        <v>15.67</v>
      </c>
      <c r="AE1637" s="5" t="str" cm="1">
        <f t="array" ref="AE1637">_xlfn.IFS('Formated Data'!$Q1637="Central","Chris",'Formated Data'!$Q1637="East","Erin",'Formated Data'!$Q1637="South","Sam",'Formated Data'!$Q1637="West","William")</f>
        <v>Chris</v>
      </c>
    </row>
    <row r="1638" spans="1:31" ht="15.75" customHeight="1" x14ac:dyDescent="0.45">
      <c r="A1638" s="5">
        <v>3141</v>
      </c>
      <c r="B1638" s="5">
        <f>IF(COUNTIF($A$2:A1638, A1638) = 1, 1, 0)</f>
        <v>1</v>
      </c>
      <c r="C1638" s="5" t="s">
        <v>741</v>
      </c>
      <c r="D1638" s="5" t="s">
        <v>30</v>
      </c>
      <c r="E1638" s="6">
        <v>0.09</v>
      </c>
      <c r="F1638" s="6" t="str">
        <f>IF(Table_1[[#This Row],[Discount]] &gt; 0, "After Discount", " No Discount")</f>
        <v>After Discount</v>
      </c>
      <c r="G1638" s="6">
        <v>6.84</v>
      </c>
      <c r="H1638" s="6">
        <v>8.3699999999999992</v>
      </c>
      <c r="I1638" s="5" t="s">
        <v>9</v>
      </c>
      <c r="J1638" s="5" t="s">
        <v>8</v>
      </c>
      <c r="K1638" s="5" t="s">
        <v>24</v>
      </c>
      <c r="L1638" s="5" t="s">
        <v>59</v>
      </c>
      <c r="M1638" s="5" t="s">
        <v>50</v>
      </c>
      <c r="N1638" s="5" t="s">
        <v>742</v>
      </c>
      <c r="O1638" s="6">
        <v>0.57999999999999996</v>
      </c>
      <c r="P1638" s="5" t="s">
        <v>3</v>
      </c>
      <c r="Q1638" s="5" t="s">
        <v>70</v>
      </c>
      <c r="R1638" s="5" t="s">
        <v>69</v>
      </c>
      <c r="S1638" s="5" t="s">
        <v>739</v>
      </c>
      <c r="T1638" s="5">
        <v>77506</v>
      </c>
      <c r="U1638" s="8">
        <v>42156</v>
      </c>
      <c r="V1638" s="29" t="str">
        <f>TEXT(Table_1[[#This Row],[Order Date]], "DDD")</f>
        <v>Mon</v>
      </c>
      <c r="W1638" s="8">
        <v>42163</v>
      </c>
      <c r="X1638" s="7">
        <f>Table_1[[#This Row],[Ship Date]]-Table_1[[#This Row],[Order Date]]</f>
        <v>7</v>
      </c>
      <c r="Y1638" s="15">
        <v>-88.584999999999994</v>
      </c>
      <c r="Z1638" s="5">
        <v>13</v>
      </c>
      <c r="AA1638" s="15">
        <v>87.1</v>
      </c>
      <c r="AB1638" s="5">
        <v>86369</v>
      </c>
      <c r="AC1638" s="5">
        <f>IF(COUNTIF($AB$2:AB1638, AB1638) = 1, 1, 0)</f>
        <v>1</v>
      </c>
      <c r="AD1638" s="15">
        <f>'Formated Data'!$G1638-'Formated Data'!$E1638</f>
        <v>6.75</v>
      </c>
      <c r="AE1638" s="5" t="str" cm="1">
        <f t="array" ref="AE1638">_xlfn.IFS('Formated Data'!$Q1638="Central","Chris",'Formated Data'!$Q1638="East","Erin",'Formated Data'!$Q1638="South","Sam",'Formated Data'!$Q1638="West","William")</f>
        <v>Chris</v>
      </c>
    </row>
    <row r="1639" spans="1:31" ht="15.75" customHeight="1" x14ac:dyDescent="0.45">
      <c r="A1639" s="5">
        <v>3141</v>
      </c>
      <c r="B1639" s="5">
        <f>IF(COUNTIF($A$2:A1639, A1639) = 1, 1, 0)</f>
        <v>0</v>
      </c>
      <c r="C1639" s="5" t="s">
        <v>741</v>
      </c>
      <c r="D1639" s="5" t="s">
        <v>30</v>
      </c>
      <c r="E1639" s="6">
        <v>7.0000000000000007E-2</v>
      </c>
      <c r="F1639" s="6" t="str">
        <f>IF(Table_1[[#This Row],[Discount]] &gt; 0, "After Discount", " No Discount")</f>
        <v>After Discount</v>
      </c>
      <c r="G1639" s="6">
        <v>48.91</v>
      </c>
      <c r="H1639" s="6">
        <v>35</v>
      </c>
      <c r="I1639" s="5" t="s">
        <v>17</v>
      </c>
      <c r="J1639" s="5" t="s">
        <v>8</v>
      </c>
      <c r="K1639" s="5" t="s">
        <v>24</v>
      </c>
      <c r="L1639" s="5" t="s">
        <v>23</v>
      </c>
      <c r="M1639" s="5" t="s">
        <v>42</v>
      </c>
      <c r="N1639" s="5" t="s">
        <v>740</v>
      </c>
      <c r="O1639" s="6">
        <v>0.83</v>
      </c>
      <c r="P1639" s="5" t="s">
        <v>3</v>
      </c>
      <c r="Q1639" s="5" t="s">
        <v>70</v>
      </c>
      <c r="R1639" s="5" t="s">
        <v>69</v>
      </c>
      <c r="S1639" s="5" t="s">
        <v>739</v>
      </c>
      <c r="T1639" s="5">
        <v>77506</v>
      </c>
      <c r="U1639" s="8">
        <v>42156</v>
      </c>
      <c r="V1639" s="29" t="str">
        <f>TEXT(Table_1[[#This Row],[Order Date]], "DDD")</f>
        <v>Mon</v>
      </c>
      <c r="W1639" s="8">
        <v>42158</v>
      </c>
      <c r="X1639" s="7">
        <f>Table_1[[#This Row],[Ship Date]]-Table_1[[#This Row],[Order Date]]</f>
        <v>2</v>
      </c>
      <c r="Y1639" s="15">
        <v>-485.68</v>
      </c>
      <c r="Z1639" s="5">
        <v>15</v>
      </c>
      <c r="AA1639" s="15">
        <v>736.86</v>
      </c>
      <c r="AB1639" s="5">
        <v>86369</v>
      </c>
      <c r="AC1639" s="5">
        <f>IF(COUNTIF($AB$2:AB1639, AB1639) = 1, 1, 0)</f>
        <v>0</v>
      </c>
      <c r="AD1639" s="15">
        <f>'Formated Data'!$G1639-'Formated Data'!$E1639</f>
        <v>48.839999999999996</v>
      </c>
      <c r="AE1639" s="5" t="str" cm="1">
        <f t="array" ref="AE1639">_xlfn.IFS('Formated Data'!$Q1639="Central","Chris",'Formated Data'!$Q1639="East","Erin",'Formated Data'!$Q1639="South","Sam",'Formated Data'!$Q1639="West","William")</f>
        <v>Chris</v>
      </c>
    </row>
    <row r="1640" spans="1:31" ht="15.75" customHeight="1" x14ac:dyDescent="0.45">
      <c r="A1640" s="5">
        <v>2737</v>
      </c>
      <c r="B1640" s="5">
        <f>IF(COUNTIF($A$2:A1640, A1640) = 1, 1, 0)</f>
        <v>0</v>
      </c>
      <c r="C1640" s="5" t="s">
        <v>738</v>
      </c>
      <c r="D1640" s="5" t="s">
        <v>72</v>
      </c>
      <c r="E1640" s="6">
        <v>0.03</v>
      </c>
      <c r="F1640" s="6" t="str">
        <f>IF(Table_1[[#This Row],[Discount]] &gt; 0, "After Discount", " No Discount")</f>
        <v>After Discount</v>
      </c>
      <c r="G1640" s="6">
        <v>15.31</v>
      </c>
      <c r="H1640" s="6">
        <v>8.7799999999999994</v>
      </c>
      <c r="I1640" s="5" t="s">
        <v>9</v>
      </c>
      <c r="J1640" s="5" t="s">
        <v>51</v>
      </c>
      <c r="K1640" s="5" t="s">
        <v>24</v>
      </c>
      <c r="L1640" s="5" t="s">
        <v>23</v>
      </c>
      <c r="M1640" s="5" t="s">
        <v>5</v>
      </c>
      <c r="N1640" s="5" t="s">
        <v>737</v>
      </c>
      <c r="O1640" s="6">
        <v>0.56999999999999995</v>
      </c>
      <c r="P1640" s="5" t="s">
        <v>3</v>
      </c>
      <c r="Q1640" s="5" t="s">
        <v>2</v>
      </c>
      <c r="R1640" s="5" t="s">
        <v>638</v>
      </c>
      <c r="S1640" s="5" t="s">
        <v>736</v>
      </c>
      <c r="T1640" s="5">
        <v>5701</v>
      </c>
      <c r="U1640" s="8">
        <v>42156</v>
      </c>
      <c r="V1640" s="29" t="str">
        <f>TEXT(Table_1[[#This Row],[Order Date]], "DDD")</f>
        <v>Mon</v>
      </c>
      <c r="W1640" s="8">
        <v>42157</v>
      </c>
      <c r="X1640" s="7">
        <f>Table_1[[#This Row],[Ship Date]]-Table_1[[#This Row],[Order Date]]</f>
        <v>1</v>
      </c>
      <c r="Y1640" s="15">
        <v>-57.56</v>
      </c>
      <c r="Z1640" s="5">
        <v>12</v>
      </c>
      <c r="AA1640" s="15">
        <v>194.08</v>
      </c>
      <c r="AB1640" s="5">
        <v>89019</v>
      </c>
      <c r="AC1640" s="5">
        <f>IF(COUNTIF($AB$2:AB1640, AB1640) = 1, 1, 0)</f>
        <v>1</v>
      </c>
      <c r="AD1640" s="15">
        <f>'Formated Data'!$G1640-'Formated Data'!$E1640</f>
        <v>15.280000000000001</v>
      </c>
      <c r="AE1640" s="5" t="str" cm="1">
        <f t="array" ref="AE1640">_xlfn.IFS('Formated Data'!$Q1640="Central","Chris",'Formated Data'!$Q1640="East","Erin",'Formated Data'!$Q1640="South","Sam",'Formated Data'!$Q1640="West","William")</f>
        <v>Erin</v>
      </c>
    </row>
    <row r="1641" spans="1:31" ht="15.75" customHeight="1" x14ac:dyDescent="0.45">
      <c r="A1641" s="5">
        <v>2828</v>
      </c>
      <c r="B1641" s="5">
        <f>IF(COUNTIF($A$2:A1641, A1641) = 1, 1, 0)</f>
        <v>0</v>
      </c>
      <c r="C1641" s="5" t="s">
        <v>735</v>
      </c>
      <c r="D1641" s="5" t="s">
        <v>72</v>
      </c>
      <c r="E1641" s="6">
        <v>7.0000000000000007E-2</v>
      </c>
      <c r="F1641" s="6" t="str">
        <f>IF(Table_1[[#This Row],[Discount]] &gt; 0, "After Discount", " No Discount")</f>
        <v>After Discount</v>
      </c>
      <c r="G1641" s="6">
        <v>39.479999999999997</v>
      </c>
      <c r="H1641" s="6">
        <v>1.99</v>
      </c>
      <c r="I1641" s="5" t="s">
        <v>9</v>
      </c>
      <c r="J1641" s="5" t="s">
        <v>39</v>
      </c>
      <c r="K1641" s="5" t="s">
        <v>7</v>
      </c>
      <c r="L1641" s="5" t="s">
        <v>15</v>
      </c>
      <c r="M1641" s="5" t="s">
        <v>50</v>
      </c>
      <c r="N1641" s="5" t="s">
        <v>339</v>
      </c>
      <c r="O1641" s="6">
        <v>0.54</v>
      </c>
      <c r="P1641" s="5" t="s">
        <v>3</v>
      </c>
      <c r="Q1641" s="5" t="s">
        <v>48</v>
      </c>
      <c r="R1641" s="5" t="s">
        <v>54</v>
      </c>
      <c r="S1641" s="5" t="s">
        <v>734</v>
      </c>
      <c r="T1641" s="5">
        <v>92243</v>
      </c>
      <c r="U1641" s="8">
        <v>42156</v>
      </c>
      <c r="V1641" s="29" t="str">
        <f>TEXT(Table_1[[#This Row],[Order Date]], "DDD")</f>
        <v>Mon</v>
      </c>
      <c r="W1641" s="8">
        <v>42157</v>
      </c>
      <c r="X1641" s="7">
        <f>Table_1[[#This Row],[Ship Date]]-Table_1[[#This Row],[Order Date]]</f>
        <v>1</v>
      </c>
      <c r="Y1641" s="15">
        <v>322.25069999999999</v>
      </c>
      <c r="Z1641" s="5">
        <v>12</v>
      </c>
      <c r="AA1641" s="15">
        <v>467.03</v>
      </c>
      <c r="AB1641" s="5">
        <v>87721</v>
      </c>
      <c r="AC1641" s="5">
        <f>IF(COUNTIF($AB$2:AB1641, AB1641) = 1, 1, 0)</f>
        <v>1</v>
      </c>
      <c r="AD1641" s="15">
        <f>'Formated Data'!$G1641-'Formated Data'!$E1641</f>
        <v>39.409999999999997</v>
      </c>
      <c r="AE1641" s="5" t="str" cm="1">
        <f t="array" ref="AE1641">_xlfn.IFS('Formated Data'!$Q1641="Central","Chris",'Formated Data'!$Q1641="East","Erin",'Formated Data'!$Q1641="South","Sam",'Formated Data'!$Q1641="West","William")</f>
        <v>William</v>
      </c>
    </row>
    <row r="1642" spans="1:31" ht="15.75" customHeight="1" x14ac:dyDescent="0.45">
      <c r="A1642" s="5">
        <v>797</v>
      </c>
      <c r="B1642" s="5">
        <f>IF(COUNTIF($A$2:A1642, A1642) = 1, 1, 0)</f>
        <v>0</v>
      </c>
      <c r="C1642" s="5" t="s">
        <v>732</v>
      </c>
      <c r="D1642" s="5" t="s">
        <v>10</v>
      </c>
      <c r="E1642" s="6">
        <v>0.04</v>
      </c>
      <c r="F1642" s="6" t="str">
        <f>IF(Table_1[[#This Row],[Discount]] &gt; 0, "After Discount", " No Discount")</f>
        <v>After Discount</v>
      </c>
      <c r="G1642" s="6">
        <v>9.11</v>
      </c>
      <c r="H1642" s="6">
        <v>2.25</v>
      </c>
      <c r="I1642" s="5" t="s">
        <v>9</v>
      </c>
      <c r="J1642" s="5" t="s">
        <v>39</v>
      </c>
      <c r="K1642" s="5" t="s">
        <v>24</v>
      </c>
      <c r="L1642" s="5" t="s">
        <v>79</v>
      </c>
      <c r="M1642" s="5" t="s">
        <v>37</v>
      </c>
      <c r="N1642" s="5" t="s">
        <v>733</v>
      </c>
      <c r="O1642" s="6">
        <v>0.52</v>
      </c>
      <c r="P1642" s="5" t="s">
        <v>3</v>
      </c>
      <c r="Q1642" s="5" t="s">
        <v>48</v>
      </c>
      <c r="R1642" s="5" t="s">
        <v>65</v>
      </c>
      <c r="S1642" s="5" t="s">
        <v>730</v>
      </c>
      <c r="T1642" s="5">
        <v>84067</v>
      </c>
      <c r="U1642" s="8">
        <v>42156</v>
      </c>
      <c r="V1642" s="29" t="str">
        <f>TEXT(Table_1[[#This Row],[Order Date]], "DDD")</f>
        <v>Mon</v>
      </c>
      <c r="W1642" s="8">
        <v>42159</v>
      </c>
      <c r="X1642" s="7">
        <f>Table_1[[#This Row],[Ship Date]]-Table_1[[#This Row],[Order Date]]</f>
        <v>3</v>
      </c>
      <c r="Y1642" s="15">
        <v>-3.496</v>
      </c>
      <c r="Z1642" s="5">
        <v>2</v>
      </c>
      <c r="AA1642" s="15">
        <v>18.59</v>
      </c>
      <c r="AB1642" s="5">
        <v>86868</v>
      </c>
      <c r="AC1642" s="5">
        <f>IF(COUNTIF($AB$2:AB1642, AB1642) = 1, 1, 0)</f>
        <v>1</v>
      </c>
      <c r="AD1642" s="15">
        <f>'Formated Data'!$G1642-'Formated Data'!$E1642</f>
        <v>9.07</v>
      </c>
      <c r="AE1642" s="5" t="str" cm="1">
        <f t="array" ref="AE1642">_xlfn.IFS('Formated Data'!$Q1642="Central","Chris",'Formated Data'!$Q1642="East","Erin",'Formated Data'!$Q1642="South","Sam",'Formated Data'!$Q1642="West","William")</f>
        <v>William</v>
      </c>
    </row>
    <row r="1643" spans="1:31" ht="15.75" customHeight="1" x14ac:dyDescent="0.45">
      <c r="A1643" s="5">
        <v>797</v>
      </c>
      <c r="B1643" s="5">
        <f>IF(COUNTIF($A$2:A1643, A1643) = 1, 1, 0)</f>
        <v>0</v>
      </c>
      <c r="C1643" s="5" t="s">
        <v>732</v>
      </c>
      <c r="D1643" s="5" t="s">
        <v>10</v>
      </c>
      <c r="E1643" s="6">
        <v>7.0000000000000007E-2</v>
      </c>
      <c r="F1643" s="6" t="str">
        <f>IF(Table_1[[#This Row],[Discount]] &gt; 0, "After Discount", " No Discount")</f>
        <v>After Discount</v>
      </c>
      <c r="G1643" s="6">
        <v>64.650000000000006</v>
      </c>
      <c r="H1643" s="6">
        <v>35</v>
      </c>
      <c r="I1643" s="5" t="s">
        <v>9</v>
      </c>
      <c r="J1643" s="5" t="s">
        <v>39</v>
      </c>
      <c r="K1643" s="5" t="s">
        <v>24</v>
      </c>
      <c r="L1643" s="5" t="s">
        <v>23</v>
      </c>
      <c r="M1643" s="5" t="s">
        <v>42</v>
      </c>
      <c r="N1643" s="5" t="s">
        <v>731</v>
      </c>
      <c r="O1643" s="6">
        <v>0.8</v>
      </c>
      <c r="P1643" s="5" t="s">
        <v>3</v>
      </c>
      <c r="Q1643" s="5" t="s">
        <v>48</v>
      </c>
      <c r="R1643" s="5" t="s">
        <v>65</v>
      </c>
      <c r="S1643" s="5" t="s">
        <v>730</v>
      </c>
      <c r="T1643" s="5">
        <v>84067</v>
      </c>
      <c r="U1643" s="8">
        <v>42156</v>
      </c>
      <c r="V1643" s="29" t="str">
        <f>TEXT(Table_1[[#This Row],[Order Date]], "DDD")</f>
        <v>Mon</v>
      </c>
      <c r="W1643" s="8">
        <v>42158</v>
      </c>
      <c r="X1643" s="7">
        <f>Table_1[[#This Row],[Ship Date]]-Table_1[[#This Row],[Order Date]]</f>
        <v>2</v>
      </c>
      <c r="Y1643" s="15">
        <v>-717.072</v>
      </c>
      <c r="Z1643" s="5">
        <v>13</v>
      </c>
      <c r="AA1643" s="15">
        <v>834.08</v>
      </c>
      <c r="AB1643" s="5">
        <v>86868</v>
      </c>
      <c r="AC1643" s="5">
        <f>IF(COUNTIF($AB$2:AB1643, AB1643) = 1, 1, 0)</f>
        <v>0</v>
      </c>
      <c r="AD1643" s="15">
        <f>'Formated Data'!$G1643-'Formated Data'!$E1643</f>
        <v>64.580000000000013</v>
      </c>
      <c r="AE1643" s="5" t="str" cm="1">
        <f t="array" ref="AE1643">_xlfn.IFS('Formated Data'!$Q1643="Central","Chris",'Formated Data'!$Q1643="East","Erin",'Formated Data'!$Q1643="South","Sam",'Formated Data'!$Q1643="West","William")</f>
        <v>William</v>
      </c>
    </row>
    <row r="1644" spans="1:31" ht="15.75" customHeight="1" x14ac:dyDescent="0.45">
      <c r="A1644" s="5">
        <v>1556</v>
      </c>
      <c r="B1644" s="5">
        <f>IF(COUNTIF($A$2:A1644, A1644) = 1, 1, 0)</f>
        <v>1</v>
      </c>
      <c r="C1644" s="5" t="s">
        <v>728</v>
      </c>
      <c r="D1644" s="5" t="s">
        <v>10</v>
      </c>
      <c r="E1644" s="6">
        <v>0.06</v>
      </c>
      <c r="F1644" s="6" t="str">
        <f>IF(Table_1[[#This Row],[Discount]] &gt; 0, "After Discount", " No Discount")</f>
        <v>After Discount</v>
      </c>
      <c r="G1644" s="6">
        <v>2.89</v>
      </c>
      <c r="H1644" s="6">
        <v>0.99</v>
      </c>
      <c r="I1644" s="5" t="s">
        <v>9</v>
      </c>
      <c r="J1644" s="5" t="s">
        <v>8</v>
      </c>
      <c r="K1644" s="5" t="s">
        <v>24</v>
      </c>
      <c r="L1644" s="5" t="s">
        <v>144</v>
      </c>
      <c r="M1644" s="5" t="s">
        <v>5</v>
      </c>
      <c r="N1644" s="5" t="s">
        <v>729</v>
      </c>
      <c r="O1644" s="6">
        <v>0.38</v>
      </c>
      <c r="P1644" s="5" t="s">
        <v>3</v>
      </c>
      <c r="Q1644" s="5" t="s">
        <v>21</v>
      </c>
      <c r="R1644" s="5" t="s">
        <v>20</v>
      </c>
      <c r="S1644" s="5" t="s">
        <v>19</v>
      </c>
      <c r="T1644" s="5">
        <v>22304</v>
      </c>
      <c r="U1644" s="8">
        <v>42156</v>
      </c>
      <c r="V1644" s="29" t="str">
        <f>TEXT(Table_1[[#This Row],[Order Date]], "DDD")</f>
        <v>Mon</v>
      </c>
      <c r="W1644" s="8">
        <v>42158</v>
      </c>
      <c r="X1644" s="7">
        <f>Table_1[[#This Row],[Ship Date]]-Table_1[[#This Row],[Order Date]]</f>
        <v>2</v>
      </c>
      <c r="Y1644" s="15">
        <v>-2.0097</v>
      </c>
      <c r="Z1644" s="5">
        <v>6</v>
      </c>
      <c r="AA1644" s="15">
        <v>16.670000000000002</v>
      </c>
      <c r="AB1644" s="5">
        <v>87425</v>
      </c>
      <c r="AC1644" s="5">
        <f>IF(COUNTIF($AB$2:AB1644, AB1644) = 1, 1, 0)</f>
        <v>1</v>
      </c>
      <c r="AD1644" s="15">
        <f>'Formated Data'!$G1644-'Formated Data'!$E1644</f>
        <v>2.83</v>
      </c>
      <c r="AE1644" s="5" t="str" cm="1">
        <f t="array" ref="AE1644">_xlfn.IFS('Formated Data'!$Q1644="Central","Chris",'Formated Data'!$Q1644="East","Erin",'Formated Data'!$Q1644="South","Sam",'Formated Data'!$Q1644="West","William")</f>
        <v>Sam</v>
      </c>
    </row>
    <row r="1645" spans="1:31" ht="15.75" customHeight="1" x14ac:dyDescent="0.45">
      <c r="A1645" s="5">
        <v>1556</v>
      </c>
      <c r="B1645" s="5">
        <f>IF(COUNTIF($A$2:A1645, A1645) = 1, 1, 0)</f>
        <v>0</v>
      </c>
      <c r="C1645" s="5" t="s">
        <v>728</v>
      </c>
      <c r="D1645" s="5" t="s">
        <v>10</v>
      </c>
      <c r="E1645" s="6">
        <v>0.08</v>
      </c>
      <c r="F1645" s="6" t="str">
        <f>IF(Table_1[[#This Row],[Discount]] &gt; 0, "After Discount", " No Discount")</f>
        <v>After Discount</v>
      </c>
      <c r="G1645" s="6">
        <v>22.84</v>
      </c>
      <c r="H1645" s="6">
        <v>11.54</v>
      </c>
      <c r="I1645" s="5" t="s">
        <v>9</v>
      </c>
      <c r="J1645" s="5" t="s">
        <v>8</v>
      </c>
      <c r="K1645" s="5" t="s">
        <v>24</v>
      </c>
      <c r="L1645" s="5" t="s">
        <v>38</v>
      </c>
      <c r="M1645" s="5" t="s">
        <v>5</v>
      </c>
      <c r="N1645" s="5" t="s">
        <v>721</v>
      </c>
      <c r="O1645" s="6">
        <v>0.39</v>
      </c>
      <c r="P1645" s="5" t="s">
        <v>3</v>
      </c>
      <c r="Q1645" s="5" t="s">
        <v>21</v>
      </c>
      <c r="R1645" s="5" t="s">
        <v>20</v>
      </c>
      <c r="S1645" s="5" t="s">
        <v>19</v>
      </c>
      <c r="T1645" s="5">
        <v>22304</v>
      </c>
      <c r="U1645" s="8">
        <v>42156</v>
      </c>
      <c r="V1645" s="29" t="str">
        <f>TEXT(Table_1[[#This Row],[Order Date]], "DDD")</f>
        <v>Mon</v>
      </c>
      <c r="W1645" s="8">
        <v>42158</v>
      </c>
      <c r="X1645" s="7">
        <f>Table_1[[#This Row],[Ship Date]]-Table_1[[#This Row],[Order Date]]</f>
        <v>2</v>
      </c>
      <c r="Y1645" s="15">
        <v>-477.37200000000001</v>
      </c>
      <c r="Z1645" s="5">
        <v>9</v>
      </c>
      <c r="AA1645" s="15">
        <v>195.16</v>
      </c>
      <c r="AB1645" s="5">
        <v>87425</v>
      </c>
      <c r="AC1645" s="5">
        <f>IF(COUNTIF($AB$2:AB1645, AB1645) = 1, 1, 0)</f>
        <v>0</v>
      </c>
      <c r="AD1645" s="15">
        <f>'Formated Data'!$G1645-'Formated Data'!$E1645</f>
        <v>22.76</v>
      </c>
      <c r="AE1645" s="5" t="str" cm="1">
        <f t="array" ref="AE1645">_xlfn.IFS('Formated Data'!$Q1645="Central","Chris",'Formated Data'!$Q1645="East","Erin",'Formated Data'!$Q1645="South","Sam",'Formated Data'!$Q1645="West","William")</f>
        <v>Sam</v>
      </c>
    </row>
    <row r="1646" spans="1:31" ht="15.75" customHeight="1" x14ac:dyDescent="0.45">
      <c r="A1646" s="5">
        <v>1690</v>
      </c>
      <c r="B1646" s="5">
        <f>IF(COUNTIF($A$2:A1646, A1646) = 1, 1, 0)</f>
        <v>0</v>
      </c>
      <c r="C1646" s="5" t="s">
        <v>727</v>
      </c>
      <c r="D1646" s="5" t="s">
        <v>10</v>
      </c>
      <c r="E1646" s="6">
        <v>0.09</v>
      </c>
      <c r="F1646" s="6" t="str">
        <f>IF(Table_1[[#This Row],[Discount]] &gt; 0, "After Discount", " No Discount")</f>
        <v>After Discount</v>
      </c>
      <c r="G1646" s="6">
        <v>95.43</v>
      </c>
      <c r="H1646" s="6">
        <v>19.989999999999998</v>
      </c>
      <c r="I1646" s="5" t="s">
        <v>9</v>
      </c>
      <c r="J1646" s="5" t="s">
        <v>39</v>
      </c>
      <c r="K1646" s="5" t="s">
        <v>24</v>
      </c>
      <c r="L1646" s="5" t="s">
        <v>23</v>
      </c>
      <c r="M1646" s="5" t="s">
        <v>5</v>
      </c>
      <c r="N1646" s="5" t="s">
        <v>726</v>
      </c>
      <c r="O1646" s="6">
        <v>0.79</v>
      </c>
      <c r="P1646" s="5" t="s">
        <v>3</v>
      </c>
      <c r="Q1646" s="5" t="s">
        <v>2</v>
      </c>
      <c r="R1646" s="5" t="s">
        <v>247</v>
      </c>
      <c r="S1646" s="5" t="s">
        <v>725</v>
      </c>
      <c r="T1646" s="5">
        <v>17112</v>
      </c>
      <c r="U1646" s="8">
        <v>42156</v>
      </c>
      <c r="V1646" s="29" t="str">
        <f>TEXT(Table_1[[#This Row],[Order Date]], "DDD")</f>
        <v>Mon</v>
      </c>
      <c r="W1646" s="8">
        <v>42157</v>
      </c>
      <c r="X1646" s="7">
        <f>Table_1[[#This Row],[Ship Date]]-Table_1[[#This Row],[Order Date]]</f>
        <v>1</v>
      </c>
      <c r="Y1646" s="15">
        <v>-143.23500000000001</v>
      </c>
      <c r="Z1646" s="5">
        <v>22</v>
      </c>
      <c r="AA1646" s="15">
        <v>2053.6</v>
      </c>
      <c r="AB1646" s="5">
        <v>91078</v>
      </c>
      <c r="AC1646" s="5">
        <f>IF(COUNTIF($AB$2:AB1646, AB1646) = 1, 1, 0)</f>
        <v>1</v>
      </c>
      <c r="AD1646" s="15">
        <f>'Formated Data'!$G1646-'Formated Data'!$E1646</f>
        <v>95.34</v>
      </c>
      <c r="AE1646" s="5" t="str" cm="1">
        <f t="array" ref="AE1646">_xlfn.IFS('Formated Data'!$Q1646="Central","Chris",'Formated Data'!$Q1646="East","Erin",'Formated Data'!$Q1646="South","Sam",'Formated Data'!$Q1646="West","William")</f>
        <v>Erin</v>
      </c>
    </row>
    <row r="1647" spans="1:31" ht="15.75" customHeight="1" x14ac:dyDescent="0.45">
      <c r="A1647" s="5">
        <v>2443</v>
      </c>
      <c r="B1647" s="5">
        <f>IF(COUNTIF($A$2:A1647, A1647) = 1, 1, 0)</f>
        <v>0</v>
      </c>
      <c r="C1647" s="5" t="s">
        <v>724</v>
      </c>
      <c r="D1647" s="5" t="s">
        <v>10</v>
      </c>
      <c r="E1647" s="6">
        <v>0.06</v>
      </c>
      <c r="F1647" s="6" t="str">
        <f>IF(Table_1[[#This Row],[Discount]] &gt; 0, "After Discount", " No Discount")</f>
        <v>After Discount</v>
      </c>
      <c r="G1647" s="6">
        <v>2.2799999999999998</v>
      </c>
      <c r="H1647" s="6">
        <v>5.2</v>
      </c>
      <c r="I1647" s="5" t="s">
        <v>9</v>
      </c>
      <c r="J1647" s="5" t="s">
        <v>39</v>
      </c>
      <c r="K1647" s="5" t="s">
        <v>24</v>
      </c>
      <c r="L1647" s="5" t="s">
        <v>79</v>
      </c>
      <c r="M1647" s="5" t="s">
        <v>37</v>
      </c>
      <c r="N1647" s="5" t="s">
        <v>723</v>
      </c>
      <c r="O1647" s="6">
        <v>0.41</v>
      </c>
      <c r="P1647" s="5" t="s">
        <v>3</v>
      </c>
      <c r="Q1647" s="5" t="s">
        <v>21</v>
      </c>
      <c r="R1647" s="5" t="s">
        <v>75</v>
      </c>
      <c r="S1647" s="5" t="s">
        <v>574</v>
      </c>
      <c r="T1647" s="5">
        <v>33142</v>
      </c>
      <c r="U1647" s="8">
        <v>42156</v>
      </c>
      <c r="V1647" s="29" t="str">
        <f>TEXT(Table_1[[#This Row],[Order Date]], "DDD")</f>
        <v>Mon</v>
      </c>
      <c r="W1647" s="8">
        <v>42158</v>
      </c>
      <c r="X1647" s="7">
        <f>Table_1[[#This Row],[Ship Date]]-Table_1[[#This Row],[Order Date]]</f>
        <v>2</v>
      </c>
      <c r="Y1647" s="15">
        <v>-2002.6314</v>
      </c>
      <c r="Z1647" s="5">
        <v>13</v>
      </c>
      <c r="AA1647" s="15">
        <v>30.47</v>
      </c>
      <c r="AB1647" s="5">
        <v>89301</v>
      </c>
      <c r="AC1647" s="5">
        <f>IF(COUNTIF($AB$2:AB1647, AB1647) = 1, 1, 0)</f>
        <v>1</v>
      </c>
      <c r="AD1647" s="15">
        <f>'Formated Data'!$G1647-'Formated Data'!$E1647</f>
        <v>2.2199999999999998</v>
      </c>
      <c r="AE1647" s="5" t="str" cm="1">
        <f t="array" ref="AE1647">_xlfn.IFS('Formated Data'!$Q1647="Central","Chris",'Formated Data'!$Q1647="East","Erin",'Formated Data'!$Q1647="South","Sam",'Formated Data'!$Q1647="West","William")</f>
        <v>Sam</v>
      </c>
    </row>
    <row r="1648" spans="1:31" ht="15.75" customHeight="1" x14ac:dyDescent="0.45">
      <c r="A1648" s="5">
        <v>142</v>
      </c>
      <c r="B1648" s="5">
        <f>IF(COUNTIF($A$2:A1648, A1648) = 1, 1, 0)</f>
        <v>1</v>
      </c>
      <c r="C1648" s="5" t="s">
        <v>722</v>
      </c>
      <c r="D1648" s="5" t="s">
        <v>123</v>
      </c>
      <c r="E1648" s="6">
        <v>0.03</v>
      </c>
      <c r="F1648" s="6" t="str">
        <f>IF(Table_1[[#This Row],[Discount]] &gt; 0, "After Discount", " No Discount")</f>
        <v>After Discount</v>
      </c>
      <c r="G1648" s="6">
        <v>22.84</v>
      </c>
      <c r="H1648" s="6">
        <v>11.54</v>
      </c>
      <c r="I1648" s="5" t="s">
        <v>9</v>
      </c>
      <c r="J1648" s="5" t="s">
        <v>51</v>
      </c>
      <c r="K1648" s="5" t="s">
        <v>24</v>
      </c>
      <c r="L1648" s="5" t="s">
        <v>38</v>
      </c>
      <c r="M1648" s="5" t="s">
        <v>5</v>
      </c>
      <c r="N1648" s="5" t="s">
        <v>721</v>
      </c>
      <c r="O1648" s="6">
        <v>0.39</v>
      </c>
      <c r="P1648" s="5" t="s">
        <v>3</v>
      </c>
      <c r="Q1648" s="5" t="s">
        <v>2</v>
      </c>
      <c r="R1648" s="5" t="s">
        <v>109</v>
      </c>
      <c r="S1648" s="5" t="s">
        <v>720</v>
      </c>
      <c r="T1648" s="5">
        <v>6401</v>
      </c>
      <c r="U1648" s="8">
        <v>42157</v>
      </c>
      <c r="V1648" s="29" t="str">
        <f>TEXT(Table_1[[#This Row],[Order Date]], "DDD")</f>
        <v>Tue</v>
      </c>
      <c r="W1648" s="8">
        <v>42158</v>
      </c>
      <c r="X1648" s="7">
        <f>Table_1[[#This Row],[Ship Date]]-Table_1[[#This Row],[Order Date]]</f>
        <v>1</v>
      </c>
      <c r="Y1648" s="15">
        <v>91.956000000000003</v>
      </c>
      <c r="Z1648" s="5">
        <v>13</v>
      </c>
      <c r="AA1648" s="15">
        <v>312.58999999999997</v>
      </c>
      <c r="AB1648" s="5">
        <v>91087</v>
      </c>
      <c r="AC1648" s="5">
        <f>IF(COUNTIF($AB$2:AB1648, AB1648) = 1, 1, 0)</f>
        <v>1</v>
      </c>
      <c r="AD1648" s="15">
        <f>'Formated Data'!$G1648-'Formated Data'!$E1648</f>
        <v>22.81</v>
      </c>
      <c r="AE1648" s="5" t="str" cm="1">
        <f t="array" ref="AE1648">_xlfn.IFS('Formated Data'!$Q1648="Central","Chris",'Formated Data'!$Q1648="East","Erin",'Formated Data'!$Q1648="South","Sam",'Formated Data'!$Q1648="West","William")</f>
        <v>Erin</v>
      </c>
    </row>
    <row r="1649" spans="1:31" ht="15.75" customHeight="1" x14ac:dyDescent="0.45">
      <c r="A1649" s="5">
        <v>144</v>
      </c>
      <c r="B1649" s="5">
        <f>IF(COUNTIF($A$2:A1649, A1649) = 1, 1, 0)</f>
        <v>1</v>
      </c>
      <c r="C1649" s="5" t="s">
        <v>719</v>
      </c>
      <c r="D1649" s="5" t="s">
        <v>123</v>
      </c>
      <c r="E1649" s="6">
        <v>0.05</v>
      </c>
      <c r="F1649" s="6" t="str">
        <f>IF(Table_1[[#This Row],[Discount]] &gt; 0, "After Discount", " No Discount")</f>
        <v>After Discount</v>
      </c>
      <c r="G1649" s="6">
        <v>10.98</v>
      </c>
      <c r="H1649" s="6">
        <v>3.37</v>
      </c>
      <c r="I1649" s="5" t="s">
        <v>9</v>
      </c>
      <c r="J1649" s="5" t="s">
        <v>51</v>
      </c>
      <c r="K1649" s="5" t="s">
        <v>24</v>
      </c>
      <c r="L1649" s="5" t="s">
        <v>59</v>
      </c>
      <c r="M1649" s="5" t="s">
        <v>50</v>
      </c>
      <c r="N1649" s="5" t="s">
        <v>718</v>
      </c>
      <c r="O1649" s="6">
        <v>0.56999999999999995</v>
      </c>
      <c r="P1649" s="5" t="s">
        <v>3</v>
      </c>
      <c r="Q1649" s="5" t="s">
        <v>2</v>
      </c>
      <c r="R1649" s="5" t="s">
        <v>240</v>
      </c>
      <c r="S1649" s="5" t="s">
        <v>717</v>
      </c>
      <c r="T1649" s="5">
        <v>2664</v>
      </c>
      <c r="U1649" s="8">
        <v>42157</v>
      </c>
      <c r="V1649" s="29" t="str">
        <f>TEXT(Table_1[[#This Row],[Order Date]], "DDD")</f>
        <v>Tue</v>
      </c>
      <c r="W1649" s="8">
        <v>42158</v>
      </c>
      <c r="X1649" s="7">
        <f>Table_1[[#This Row],[Ship Date]]-Table_1[[#This Row],[Order Date]]</f>
        <v>1</v>
      </c>
      <c r="Y1649" s="15">
        <v>-2.544</v>
      </c>
      <c r="Z1649" s="5">
        <v>6</v>
      </c>
      <c r="AA1649" s="15">
        <v>64.400000000000006</v>
      </c>
      <c r="AB1649" s="5">
        <v>91087</v>
      </c>
      <c r="AC1649" s="5">
        <f>IF(COUNTIF($AB$2:AB1649, AB1649) = 1, 1, 0)</f>
        <v>0</v>
      </c>
      <c r="AD1649" s="15">
        <f>'Formated Data'!$G1649-'Formated Data'!$E1649</f>
        <v>10.93</v>
      </c>
      <c r="AE1649" s="5" t="str" cm="1">
        <f t="array" ref="AE1649">_xlfn.IFS('Formated Data'!$Q1649="Central","Chris",'Formated Data'!$Q1649="East","Erin",'Formated Data'!$Q1649="South","Sam",'Formated Data'!$Q1649="West","William")</f>
        <v>Erin</v>
      </c>
    </row>
    <row r="1650" spans="1:31" ht="15.75" customHeight="1" x14ac:dyDescent="0.45">
      <c r="A1650" s="5">
        <v>1461</v>
      </c>
      <c r="B1650" s="5">
        <f>IF(COUNTIF($A$2:A1650, A1650) = 1, 1, 0)</f>
        <v>1</v>
      </c>
      <c r="C1650" s="5" t="s">
        <v>716</v>
      </c>
      <c r="D1650" s="5" t="s">
        <v>56</v>
      </c>
      <c r="E1650" s="6">
        <v>0.05</v>
      </c>
      <c r="F1650" s="6" t="str">
        <f>IF(Table_1[[#This Row],[Discount]] &gt; 0, "After Discount", " No Discount")</f>
        <v>After Discount</v>
      </c>
      <c r="G1650" s="6">
        <v>12.95</v>
      </c>
      <c r="H1650" s="6">
        <v>4.9800000000000004</v>
      </c>
      <c r="I1650" s="5" t="s">
        <v>9</v>
      </c>
      <c r="J1650" s="5" t="s">
        <v>8</v>
      </c>
      <c r="K1650" s="5" t="s">
        <v>24</v>
      </c>
      <c r="L1650" s="5" t="s">
        <v>106</v>
      </c>
      <c r="M1650" s="5" t="s">
        <v>5</v>
      </c>
      <c r="N1650" s="5" t="s">
        <v>438</v>
      </c>
      <c r="O1650" s="6">
        <v>0.4</v>
      </c>
      <c r="P1650" s="5" t="s">
        <v>3</v>
      </c>
      <c r="Q1650" s="5" t="s">
        <v>70</v>
      </c>
      <c r="R1650" s="5" t="s">
        <v>172</v>
      </c>
      <c r="S1650" s="5" t="s">
        <v>171</v>
      </c>
      <c r="T1650" s="5">
        <v>47905</v>
      </c>
      <c r="U1650" s="8">
        <v>42157</v>
      </c>
      <c r="V1650" s="29" t="str">
        <f>TEXT(Table_1[[#This Row],[Order Date]], "DDD")</f>
        <v>Tue</v>
      </c>
      <c r="W1650" s="8">
        <v>42159</v>
      </c>
      <c r="X1650" s="7">
        <f>Table_1[[#This Row],[Ship Date]]-Table_1[[#This Row],[Order Date]]</f>
        <v>2</v>
      </c>
      <c r="Y1650" s="15">
        <v>134.16825</v>
      </c>
      <c r="Z1650" s="5">
        <v>19</v>
      </c>
      <c r="AA1650" s="15">
        <v>252.36</v>
      </c>
      <c r="AB1650" s="5">
        <v>86397</v>
      </c>
      <c r="AC1650" s="5">
        <f>IF(COUNTIF($AB$2:AB1650, AB1650) = 1, 1, 0)</f>
        <v>1</v>
      </c>
      <c r="AD1650" s="15">
        <f>'Formated Data'!$G1650-'Formated Data'!$E1650</f>
        <v>12.899999999999999</v>
      </c>
      <c r="AE1650" s="5" t="str" cm="1">
        <f t="array" ref="AE1650">_xlfn.IFS('Formated Data'!$Q1650="Central","Chris",'Formated Data'!$Q1650="East","Erin",'Formated Data'!$Q1650="South","Sam",'Formated Data'!$Q1650="West","William")</f>
        <v>Chris</v>
      </c>
    </row>
    <row r="1651" spans="1:31" ht="15.75" customHeight="1" x14ac:dyDescent="0.45">
      <c r="A1651" s="5">
        <v>1997</v>
      </c>
      <c r="B1651" s="5">
        <f>IF(COUNTIF($A$2:A1651, A1651) = 1, 1, 0)</f>
        <v>0</v>
      </c>
      <c r="C1651" s="5" t="s">
        <v>715</v>
      </c>
      <c r="D1651" s="5" t="s">
        <v>30</v>
      </c>
      <c r="E1651" s="6">
        <v>0</v>
      </c>
      <c r="F1651" s="6" t="str">
        <f>IF(Table_1[[#This Row],[Discount]] &gt; 0, "After Discount", " No Discount")</f>
        <v xml:space="preserve"> No Discount</v>
      </c>
      <c r="G1651" s="6">
        <v>24.92</v>
      </c>
      <c r="H1651" s="6">
        <v>12.98</v>
      </c>
      <c r="I1651" s="5" t="s">
        <v>9</v>
      </c>
      <c r="J1651" s="5" t="s">
        <v>8</v>
      </c>
      <c r="K1651" s="5" t="s">
        <v>24</v>
      </c>
      <c r="L1651" s="5" t="s">
        <v>106</v>
      </c>
      <c r="M1651" s="5" t="s">
        <v>5</v>
      </c>
      <c r="N1651" s="5" t="s">
        <v>714</v>
      </c>
      <c r="O1651" s="6">
        <v>0.39</v>
      </c>
      <c r="P1651" s="5" t="s">
        <v>3</v>
      </c>
      <c r="Q1651" s="5" t="s">
        <v>21</v>
      </c>
      <c r="R1651" s="5" t="s">
        <v>713</v>
      </c>
      <c r="S1651" s="5" t="s">
        <v>712</v>
      </c>
      <c r="T1651" s="5">
        <v>29915</v>
      </c>
      <c r="U1651" s="8">
        <v>42157</v>
      </c>
      <c r="V1651" s="29" t="str">
        <f>TEXT(Table_1[[#This Row],[Order Date]], "DDD")</f>
        <v>Tue</v>
      </c>
      <c r="W1651" s="8">
        <v>42157</v>
      </c>
      <c r="X1651" s="7">
        <f>Table_1[[#This Row],[Ship Date]]-Table_1[[#This Row],[Order Date]]</f>
        <v>0</v>
      </c>
      <c r="Y1651" s="15">
        <v>-23.155999999999999</v>
      </c>
      <c r="Z1651" s="5">
        <v>1</v>
      </c>
      <c r="AA1651" s="15">
        <v>32.659999999999997</v>
      </c>
      <c r="AB1651" s="5">
        <v>90335</v>
      </c>
      <c r="AC1651" s="5">
        <f>IF(COUNTIF($AB$2:AB1651, AB1651) = 1, 1, 0)</f>
        <v>1</v>
      </c>
      <c r="AD1651" s="15">
        <f>'Formated Data'!$G1651-'Formated Data'!$E1651</f>
        <v>24.92</v>
      </c>
      <c r="AE1651" s="5" t="str" cm="1">
        <f t="array" ref="AE1651">_xlfn.IFS('Formated Data'!$Q1651="Central","Chris",'Formated Data'!$Q1651="East","Erin",'Formated Data'!$Q1651="South","Sam",'Formated Data'!$Q1651="West","William")</f>
        <v>Sam</v>
      </c>
    </row>
    <row r="1652" spans="1:31" ht="15.75" customHeight="1" x14ac:dyDescent="0.45">
      <c r="A1652" s="5">
        <v>2334</v>
      </c>
      <c r="B1652" s="5">
        <f>IF(COUNTIF($A$2:A1652, A1652) = 1, 1, 0)</f>
        <v>0</v>
      </c>
      <c r="C1652" s="5" t="s">
        <v>711</v>
      </c>
      <c r="D1652" s="5" t="s">
        <v>30</v>
      </c>
      <c r="E1652" s="6">
        <v>0.06</v>
      </c>
      <c r="F1652" s="6" t="str">
        <f>IF(Table_1[[#This Row],[Discount]] &gt; 0, "After Discount", " No Discount")</f>
        <v>After Discount</v>
      </c>
      <c r="G1652" s="6">
        <v>3.74</v>
      </c>
      <c r="H1652" s="6">
        <v>0.94</v>
      </c>
      <c r="I1652" s="5" t="s">
        <v>9</v>
      </c>
      <c r="J1652" s="5" t="s">
        <v>16</v>
      </c>
      <c r="K1652" s="5" t="s">
        <v>24</v>
      </c>
      <c r="L1652" s="5" t="s">
        <v>61</v>
      </c>
      <c r="M1652" s="5" t="s">
        <v>37</v>
      </c>
      <c r="N1652" s="5" t="s">
        <v>710</v>
      </c>
      <c r="O1652" s="6">
        <v>0.83</v>
      </c>
      <c r="P1652" s="5" t="s">
        <v>3</v>
      </c>
      <c r="Q1652" s="5" t="s">
        <v>70</v>
      </c>
      <c r="R1652" s="5" t="s">
        <v>147</v>
      </c>
      <c r="S1652" s="5" t="s">
        <v>709</v>
      </c>
      <c r="T1652" s="5">
        <v>53220</v>
      </c>
      <c r="U1652" s="8">
        <v>42157</v>
      </c>
      <c r="V1652" s="29" t="str">
        <f>TEXT(Table_1[[#This Row],[Order Date]], "DDD")</f>
        <v>Tue</v>
      </c>
      <c r="W1652" s="8">
        <v>42164</v>
      </c>
      <c r="X1652" s="7">
        <f>Table_1[[#This Row],[Ship Date]]-Table_1[[#This Row],[Order Date]]</f>
        <v>7</v>
      </c>
      <c r="Y1652" s="15">
        <v>-7.6849999999999996</v>
      </c>
      <c r="Z1652" s="5">
        <v>12</v>
      </c>
      <c r="AA1652" s="15">
        <v>44.75</v>
      </c>
      <c r="AB1652" s="5">
        <v>89610</v>
      </c>
      <c r="AC1652" s="5">
        <f>IF(COUNTIF($AB$2:AB1652, AB1652) = 1, 1, 0)</f>
        <v>1</v>
      </c>
      <c r="AD1652" s="15">
        <f>'Formated Data'!$G1652-'Formated Data'!$E1652</f>
        <v>3.68</v>
      </c>
      <c r="AE1652" s="5" t="str" cm="1">
        <f t="array" ref="AE1652">_xlfn.IFS('Formated Data'!$Q1652="Central","Chris",'Formated Data'!$Q1652="East","Erin",'Formated Data'!$Q1652="South","Sam",'Formated Data'!$Q1652="West","William")</f>
        <v>Chris</v>
      </c>
    </row>
    <row r="1653" spans="1:31" ht="15.75" customHeight="1" x14ac:dyDescent="0.45">
      <c r="A1653" s="5">
        <v>210</v>
      </c>
      <c r="B1653" s="5">
        <f>IF(COUNTIF($A$2:A1653, A1653) = 1, 1, 0)</f>
        <v>0</v>
      </c>
      <c r="C1653" s="5" t="s">
        <v>707</v>
      </c>
      <c r="D1653" s="5" t="s">
        <v>72</v>
      </c>
      <c r="E1653" s="6">
        <v>0.09</v>
      </c>
      <c r="F1653" s="6" t="str">
        <f>IF(Table_1[[#This Row],[Discount]] &gt; 0, "After Discount", " No Discount")</f>
        <v>After Discount</v>
      </c>
      <c r="G1653" s="6">
        <v>5.4</v>
      </c>
      <c r="H1653" s="6">
        <v>7.78</v>
      </c>
      <c r="I1653" s="5" t="s">
        <v>17</v>
      </c>
      <c r="J1653" s="5" t="s">
        <v>16</v>
      </c>
      <c r="K1653" s="5" t="s">
        <v>24</v>
      </c>
      <c r="L1653" s="5" t="s">
        <v>106</v>
      </c>
      <c r="M1653" s="5" t="s">
        <v>5</v>
      </c>
      <c r="N1653" s="5" t="s">
        <v>611</v>
      </c>
      <c r="O1653" s="6">
        <v>0.37</v>
      </c>
      <c r="P1653" s="5" t="s">
        <v>3</v>
      </c>
      <c r="Q1653" s="5" t="s">
        <v>2</v>
      </c>
      <c r="R1653" s="5" t="s">
        <v>1</v>
      </c>
      <c r="S1653" s="5" t="s">
        <v>705</v>
      </c>
      <c r="T1653" s="5">
        <v>12180</v>
      </c>
      <c r="U1653" s="8">
        <v>42157</v>
      </c>
      <c r="V1653" s="29" t="str">
        <f>TEXT(Table_1[[#This Row],[Order Date]], "DDD")</f>
        <v>Tue</v>
      </c>
      <c r="W1653" s="8">
        <v>42157</v>
      </c>
      <c r="X1653" s="7">
        <f>Table_1[[#This Row],[Ship Date]]-Table_1[[#This Row],[Order Date]]</f>
        <v>0</v>
      </c>
      <c r="Y1653" s="15">
        <v>-21.487749999999998</v>
      </c>
      <c r="Z1653" s="5">
        <v>4</v>
      </c>
      <c r="AA1653" s="15">
        <v>27.3</v>
      </c>
      <c r="AB1653" s="5">
        <v>85966</v>
      </c>
      <c r="AC1653" s="5">
        <f>IF(COUNTIF($AB$2:AB1653, AB1653) = 1, 1, 0)</f>
        <v>1</v>
      </c>
      <c r="AD1653" s="15">
        <f>'Formated Data'!$G1653-'Formated Data'!$E1653</f>
        <v>5.3100000000000005</v>
      </c>
      <c r="AE1653" s="5" t="str" cm="1">
        <f t="array" ref="AE1653">_xlfn.IFS('Formated Data'!$Q1653="Central","Chris",'Formated Data'!$Q1653="East","Erin",'Formated Data'!$Q1653="South","Sam",'Formated Data'!$Q1653="West","William")</f>
        <v>Erin</v>
      </c>
    </row>
    <row r="1654" spans="1:31" ht="15.75" customHeight="1" x14ac:dyDescent="0.45">
      <c r="A1654" s="5">
        <v>210</v>
      </c>
      <c r="B1654" s="5">
        <f>IF(COUNTIF($A$2:A1654, A1654) = 1, 1, 0)</f>
        <v>0</v>
      </c>
      <c r="C1654" s="5" t="s">
        <v>707</v>
      </c>
      <c r="D1654" s="5" t="s">
        <v>72</v>
      </c>
      <c r="E1654" s="6">
        <v>0.02</v>
      </c>
      <c r="F1654" s="6" t="str">
        <f>IF(Table_1[[#This Row],[Discount]] &gt; 0, "After Discount", " No Discount")</f>
        <v>After Discount</v>
      </c>
      <c r="G1654" s="6">
        <v>20.28</v>
      </c>
      <c r="H1654" s="6">
        <v>6.68</v>
      </c>
      <c r="I1654" s="5" t="s">
        <v>9</v>
      </c>
      <c r="J1654" s="5" t="s">
        <v>16</v>
      </c>
      <c r="K1654" s="5" t="s">
        <v>29</v>
      </c>
      <c r="L1654" s="5" t="s">
        <v>28</v>
      </c>
      <c r="M1654" s="5" t="s">
        <v>5</v>
      </c>
      <c r="N1654" s="5" t="s">
        <v>708</v>
      </c>
      <c r="O1654" s="6">
        <v>0.53</v>
      </c>
      <c r="P1654" s="5" t="s">
        <v>3</v>
      </c>
      <c r="Q1654" s="5" t="s">
        <v>2</v>
      </c>
      <c r="R1654" s="5" t="s">
        <v>1</v>
      </c>
      <c r="S1654" s="5" t="s">
        <v>705</v>
      </c>
      <c r="T1654" s="5">
        <v>12180</v>
      </c>
      <c r="U1654" s="8">
        <v>42157</v>
      </c>
      <c r="V1654" s="29" t="str">
        <f>TEXT(Table_1[[#This Row],[Order Date]], "DDD")</f>
        <v>Tue</v>
      </c>
      <c r="W1654" s="8">
        <v>42157</v>
      </c>
      <c r="X1654" s="7">
        <f>Table_1[[#This Row],[Ship Date]]-Table_1[[#This Row],[Order Date]]</f>
        <v>0</v>
      </c>
      <c r="Y1654" s="15">
        <v>44.677500000000002</v>
      </c>
      <c r="Z1654" s="5">
        <v>3</v>
      </c>
      <c r="AA1654" s="15">
        <v>64.75</v>
      </c>
      <c r="AB1654" s="5">
        <v>85966</v>
      </c>
      <c r="AC1654" s="5">
        <f>IF(COUNTIF($AB$2:AB1654, AB1654) = 1, 1, 0)</f>
        <v>0</v>
      </c>
      <c r="AD1654" s="15">
        <f>'Formated Data'!$G1654-'Formated Data'!$E1654</f>
        <v>20.260000000000002</v>
      </c>
      <c r="AE1654" s="5" t="str" cm="1">
        <f t="array" ref="AE1654">_xlfn.IFS('Formated Data'!$Q1654="Central","Chris",'Formated Data'!$Q1654="East","Erin",'Formated Data'!$Q1654="South","Sam",'Formated Data'!$Q1654="West","William")</f>
        <v>Erin</v>
      </c>
    </row>
    <row r="1655" spans="1:31" ht="15.75" customHeight="1" x14ac:dyDescent="0.45">
      <c r="A1655" s="5">
        <v>210</v>
      </c>
      <c r="B1655" s="5">
        <f>IF(COUNTIF($A$2:A1655, A1655) = 1, 1, 0)</f>
        <v>0</v>
      </c>
      <c r="C1655" s="5" t="s">
        <v>707</v>
      </c>
      <c r="D1655" s="5" t="s">
        <v>72</v>
      </c>
      <c r="E1655" s="6">
        <v>0</v>
      </c>
      <c r="F1655" s="6" t="str">
        <f>IF(Table_1[[#This Row],[Discount]] &gt; 0, "After Discount", " No Discount")</f>
        <v xml:space="preserve"> No Discount</v>
      </c>
      <c r="G1655" s="6">
        <v>11.55</v>
      </c>
      <c r="H1655" s="6">
        <v>2.36</v>
      </c>
      <c r="I1655" s="5" t="s">
        <v>9</v>
      </c>
      <c r="J1655" s="5" t="s">
        <v>16</v>
      </c>
      <c r="K1655" s="5" t="s">
        <v>24</v>
      </c>
      <c r="L1655" s="5" t="s">
        <v>79</v>
      </c>
      <c r="M1655" s="5" t="s">
        <v>37</v>
      </c>
      <c r="N1655" s="5" t="s">
        <v>706</v>
      </c>
      <c r="O1655" s="6">
        <v>0.55000000000000004</v>
      </c>
      <c r="P1655" s="5" t="s">
        <v>3</v>
      </c>
      <c r="Q1655" s="5" t="s">
        <v>2</v>
      </c>
      <c r="R1655" s="5" t="s">
        <v>1</v>
      </c>
      <c r="S1655" s="5" t="s">
        <v>705</v>
      </c>
      <c r="T1655" s="5">
        <v>12180</v>
      </c>
      <c r="U1655" s="8">
        <v>42157</v>
      </c>
      <c r="V1655" s="29" t="str">
        <f>TEXT(Table_1[[#This Row],[Order Date]], "DDD")</f>
        <v>Tue</v>
      </c>
      <c r="W1655" s="8">
        <v>42158</v>
      </c>
      <c r="X1655" s="7">
        <f>Table_1[[#This Row],[Ship Date]]-Table_1[[#This Row],[Order Date]]</f>
        <v>1</v>
      </c>
      <c r="Y1655" s="15">
        <v>23.594999999999999</v>
      </c>
      <c r="Z1655" s="5">
        <v>5</v>
      </c>
      <c r="AA1655" s="15">
        <v>62.98</v>
      </c>
      <c r="AB1655" s="5">
        <v>85966</v>
      </c>
      <c r="AC1655" s="5">
        <f>IF(COUNTIF($AB$2:AB1655, AB1655) = 1, 1, 0)</f>
        <v>0</v>
      </c>
      <c r="AD1655" s="15">
        <f>'Formated Data'!$G1655-'Formated Data'!$E1655</f>
        <v>11.55</v>
      </c>
      <c r="AE1655" s="5" t="str" cm="1">
        <f t="array" ref="AE1655">_xlfn.IFS('Formated Data'!$Q1655="Central","Chris",'Formated Data'!$Q1655="East","Erin",'Formated Data'!$Q1655="South","Sam",'Formated Data'!$Q1655="West","William")</f>
        <v>Erin</v>
      </c>
    </row>
    <row r="1656" spans="1:31" ht="15.75" customHeight="1" x14ac:dyDescent="0.45">
      <c r="A1656" s="5">
        <v>211</v>
      </c>
      <c r="B1656" s="5">
        <f>IF(COUNTIF($A$2:A1656, A1656) = 1, 1, 0)</f>
        <v>0</v>
      </c>
      <c r="C1656" s="5" t="s">
        <v>704</v>
      </c>
      <c r="D1656" s="5" t="s">
        <v>72</v>
      </c>
      <c r="E1656" s="6">
        <v>0.05</v>
      </c>
      <c r="F1656" s="6" t="str">
        <f>IF(Table_1[[#This Row],[Discount]] &gt; 0, "After Discount", " No Discount")</f>
        <v>After Discount</v>
      </c>
      <c r="G1656" s="6">
        <v>2.08</v>
      </c>
      <c r="H1656" s="6">
        <v>2.56</v>
      </c>
      <c r="I1656" s="5" t="s">
        <v>9</v>
      </c>
      <c r="J1656" s="5" t="s">
        <v>16</v>
      </c>
      <c r="K1656" s="5" t="s">
        <v>24</v>
      </c>
      <c r="L1656" s="5" t="s">
        <v>59</v>
      </c>
      <c r="M1656" s="5" t="s">
        <v>50</v>
      </c>
      <c r="N1656" s="5" t="s">
        <v>703</v>
      </c>
      <c r="O1656" s="6">
        <v>0.55000000000000004</v>
      </c>
      <c r="P1656" s="5" t="s">
        <v>3</v>
      </c>
      <c r="Q1656" s="5" t="s">
        <v>2</v>
      </c>
      <c r="R1656" s="5" t="s">
        <v>1</v>
      </c>
      <c r="S1656" s="5" t="s">
        <v>702</v>
      </c>
      <c r="T1656" s="5">
        <v>13501</v>
      </c>
      <c r="U1656" s="8">
        <v>42157</v>
      </c>
      <c r="V1656" s="29" t="str">
        <f>TEXT(Table_1[[#This Row],[Order Date]], "DDD")</f>
        <v>Tue</v>
      </c>
      <c r="W1656" s="8">
        <v>42158</v>
      </c>
      <c r="X1656" s="7">
        <f>Table_1[[#This Row],[Ship Date]]-Table_1[[#This Row],[Order Date]]</f>
        <v>1</v>
      </c>
      <c r="Y1656" s="15">
        <v>-36.25</v>
      </c>
      <c r="Z1656" s="5">
        <v>20</v>
      </c>
      <c r="AA1656" s="15">
        <v>42.29</v>
      </c>
      <c r="AB1656" s="5">
        <v>85966</v>
      </c>
      <c r="AC1656" s="5">
        <f>IF(COUNTIF($AB$2:AB1656, AB1656) = 1, 1, 0)</f>
        <v>0</v>
      </c>
      <c r="AD1656" s="15">
        <f>'Formated Data'!$G1656-'Formated Data'!$E1656</f>
        <v>2.0300000000000002</v>
      </c>
      <c r="AE1656" s="5" t="str" cm="1">
        <f t="array" ref="AE1656">_xlfn.IFS('Formated Data'!$Q1656="Central","Chris",'Formated Data'!$Q1656="East","Erin",'Formated Data'!$Q1656="South","Sam",'Formated Data'!$Q1656="West","William")</f>
        <v>Erin</v>
      </c>
    </row>
    <row r="1657" spans="1:31" ht="15.75" customHeight="1" x14ac:dyDescent="0.45">
      <c r="A1657" s="5">
        <v>3374</v>
      </c>
      <c r="B1657" s="5">
        <f>IF(COUNTIF($A$2:A1657, A1657) = 1, 1, 0)</f>
        <v>1</v>
      </c>
      <c r="C1657" s="5" t="s">
        <v>83</v>
      </c>
      <c r="D1657" s="5" t="s">
        <v>72</v>
      </c>
      <c r="E1657" s="6">
        <v>0.01</v>
      </c>
      <c r="F1657" s="6" t="str">
        <f>IF(Table_1[[#This Row],[Discount]] &gt; 0, "After Discount", " No Discount")</f>
        <v>After Discount</v>
      </c>
      <c r="G1657" s="6">
        <v>179.29</v>
      </c>
      <c r="H1657" s="6">
        <v>29.21</v>
      </c>
      <c r="I1657" s="5" t="s">
        <v>119</v>
      </c>
      <c r="J1657" s="5" t="s">
        <v>39</v>
      </c>
      <c r="K1657" s="5" t="s">
        <v>29</v>
      </c>
      <c r="L1657" s="5" t="s">
        <v>165</v>
      </c>
      <c r="M1657" s="5" t="s">
        <v>117</v>
      </c>
      <c r="N1657" s="5" t="s">
        <v>231</v>
      </c>
      <c r="O1657" s="6">
        <v>0.76</v>
      </c>
      <c r="P1657" s="5" t="s">
        <v>3</v>
      </c>
      <c r="Q1657" s="5" t="s">
        <v>2</v>
      </c>
      <c r="R1657" s="5" t="s">
        <v>81</v>
      </c>
      <c r="S1657" s="5" t="s">
        <v>80</v>
      </c>
      <c r="T1657" s="5">
        <v>21113</v>
      </c>
      <c r="U1657" s="8">
        <v>42157</v>
      </c>
      <c r="V1657" s="29" t="str">
        <f>TEXT(Table_1[[#This Row],[Order Date]], "DDD")</f>
        <v>Tue</v>
      </c>
      <c r="W1657" s="8">
        <v>42159</v>
      </c>
      <c r="X1657" s="7">
        <f>Table_1[[#This Row],[Ship Date]]-Table_1[[#This Row],[Order Date]]</f>
        <v>2</v>
      </c>
      <c r="Y1657" s="15">
        <v>66.362219999999994</v>
      </c>
      <c r="Z1657" s="5">
        <v>8</v>
      </c>
      <c r="AA1657" s="15">
        <v>1487.9</v>
      </c>
      <c r="AB1657" s="5">
        <v>87473</v>
      </c>
      <c r="AC1657" s="5">
        <f>IF(COUNTIF($AB$2:AB1657, AB1657) = 1, 1, 0)</f>
        <v>1</v>
      </c>
      <c r="AD1657" s="15">
        <f>'Formated Data'!$G1657-'Formated Data'!$E1657</f>
        <v>179.28</v>
      </c>
      <c r="AE1657" s="5" t="str" cm="1">
        <f t="array" ref="AE1657">_xlfn.IFS('Formated Data'!$Q1657="Central","Chris",'Formated Data'!$Q1657="East","Erin",'Formated Data'!$Q1657="South","Sam",'Formated Data'!$Q1657="West","William")</f>
        <v>Erin</v>
      </c>
    </row>
    <row r="1658" spans="1:31" ht="15.75" customHeight="1" x14ac:dyDescent="0.45">
      <c r="A1658" s="5">
        <v>1170</v>
      </c>
      <c r="B1658" s="5">
        <f>IF(COUNTIF($A$2:A1658, A1658) = 1, 1, 0)</f>
        <v>1</v>
      </c>
      <c r="C1658" s="5" t="s">
        <v>700</v>
      </c>
      <c r="D1658" s="5" t="s">
        <v>10</v>
      </c>
      <c r="E1658" s="6">
        <v>0.09</v>
      </c>
      <c r="F1658" s="6" t="str">
        <f>IF(Table_1[[#This Row],[Discount]] &gt; 0, "After Discount", " No Discount")</f>
        <v>After Discount</v>
      </c>
      <c r="G1658" s="6">
        <v>9.7799999999999994</v>
      </c>
      <c r="H1658" s="6">
        <v>1.39</v>
      </c>
      <c r="I1658" s="5" t="s">
        <v>9</v>
      </c>
      <c r="J1658" s="5" t="s">
        <v>8</v>
      </c>
      <c r="K1658" s="5" t="s">
        <v>24</v>
      </c>
      <c r="L1658" s="5" t="s">
        <v>181</v>
      </c>
      <c r="M1658" s="5" t="s">
        <v>5</v>
      </c>
      <c r="N1658" s="5" t="s">
        <v>701</v>
      </c>
      <c r="O1658" s="6">
        <v>0.39</v>
      </c>
      <c r="P1658" s="5" t="s">
        <v>3</v>
      </c>
      <c r="Q1658" s="5" t="s">
        <v>2</v>
      </c>
      <c r="R1658" s="5" t="s">
        <v>698</v>
      </c>
      <c r="S1658" s="5" t="s">
        <v>383</v>
      </c>
      <c r="T1658" s="5">
        <v>19711</v>
      </c>
      <c r="U1658" s="8">
        <v>42157</v>
      </c>
      <c r="V1658" s="29" t="str">
        <f>TEXT(Table_1[[#This Row],[Order Date]], "DDD")</f>
        <v>Tue</v>
      </c>
      <c r="W1658" s="8">
        <v>42158</v>
      </c>
      <c r="X1658" s="7">
        <f>Table_1[[#This Row],[Ship Date]]-Table_1[[#This Row],[Order Date]]</f>
        <v>1</v>
      </c>
      <c r="Y1658" s="15">
        <v>125.20740000000001</v>
      </c>
      <c r="Z1658" s="5">
        <v>19</v>
      </c>
      <c r="AA1658" s="15">
        <v>181.46</v>
      </c>
      <c r="AB1658" s="5">
        <v>87520</v>
      </c>
      <c r="AC1658" s="5">
        <f>IF(COUNTIF($AB$2:AB1658, AB1658) = 1, 1, 0)</f>
        <v>1</v>
      </c>
      <c r="AD1658" s="15">
        <f>'Formated Data'!$G1658-'Formated Data'!$E1658</f>
        <v>9.69</v>
      </c>
      <c r="AE1658" s="5" t="str" cm="1">
        <f t="array" ref="AE1658">_xlfn.IFS('Formated Data'!$Q1658="Central","Chris",'Formated Data'!$Q1658="East","Erin",'Formated Data'!$Q1658="South","Sam",'Formated Data'!$Q1658="West","William")</f>
        <v>Erin</v>
      </c>
    </row>
    <row r="1659" spans="1:31" ht="15.75" customHeight="1" x14ac:dyDescent="0.45">
      <c r="A1659" s="5">
        <v>1170</v>
      </c>
      <c r="B1659" s="5">
        <f>IF(COUNTIF($A$2:A1659, A1659) = 1, 1, 0)</f>
        <v>0</v>
      </c>
      <c r="C1659" s="5" t="s">
        <v>700</v>
      </c>
      <c r="D1659" s="5" t="s">
        <v>10</v>
      </c>
      <c r="E1659" s="6">
        <v>0</v>
      </c>
      <c r="F1659" s="6" t="str">
        <f>IF(Table_1[[#This Row],[Discount]] &gt; 0, "After Discount", " No Discount")</f>
        <v xml:space="preserve"> No Discount</v>
      </c>
      <c r="G1659" s="6">
        <v>200.99</v>
      </c>
      <c r="H1659" s="6">
        <v>8.08</v>
      </c>
      <c r="I1659" s="5" t="s">
        <v>9</v>
      </c>
      <c r="J1659" s="5" t="s">
        <v>8</v>
      </c>
      <c r="K1659" s="5" t="s">
        <v>7</v>
      </c>
      <c r="L1659" s="5" t="s">
        <v>6</v>
      </c>
      <c r="M1659" s="5" t="s">
        <v>5</v>
      </c>
      <c r="N1659" s="5" t="s">
        <v>699</v>
      </c>
      <c r="O1659" s="6">
        <v>0.59</v>
      </c>
      <c r="P1659" s="5" t="s">
        <v>3</v>
      </c>
      <c r="Q1659" s="5" t="s">
        <v>2</v>
      </c>
      <c r="R1659" s="5" t="s">
        <v>698</v>
      </c>
      <c r="S1659" s="5" t="s">
        <v>383</v>
      </c>
      <c r="T1659" s="5">
        <v>19711</v>
      </c>
      <c r="U1659" s="8">
        <v>42157</v>
      </c>
      <c r="V1659" s="29" t="str">
        <f>TEXT(Table_1[[#This Row],[Order Date]], "DDD")</f>
        <v>Tue</v>
      </c>
      <c r="W1659" s="8">
        <v>42159</v>
      </c>
      <c r="X1659" s="7">
        <f>Table_1[[#This Row],[Ship Date]]-Table_1[[#This Row],[Order Date]]</f>
        <v>2</v>
      </c>
      <c r="Y1659" s="15">
        <v>281.53440000000001</v>
      </c>
      <c r="Z1659" s="5">
        <v>6</v>
      </c>
      <c r="AA1659" s="15">
        <v>1076.3</v>
      </c>
      <c r="AB1659" s="5">
        <v>87520</v>
      </c>
      <c r="AC1659" s="5">
        <f>IF(COUNTIF($AB$2:AB1659, AB1659) = 1, 1, 0)</f>
        <v>0</v>
      </c>
      <c r="AD1659" s="15">
        <f>'Formated Data'!$G1659-'Formated Data'!$E1659</f>
        <v>200.99</v>
      </c>
      <c r="AE1659" s="5" t="str" cm="1">
        <f t="array" ref="AE1659">_xlfn.IFS('Formated Data'!$Q1659="Central","Chris",'Formated Data'!$Q1659="East","Erin",'Formated Data'!$Q1659="South","Sam",'Formated Data'!$Q1659="West","William")</f>
        <v>Erin</v>
      </c>
    </row>
    <row r="1660" spans="1:31" ht="15.75" customHeight="1" x14ac:dyDescent="0.45">
      <c r="A1660" s="5">
        <v>2487</v>
      </c>
      <c r="B1660" s="5">
        <f>IF(COUNTIF($A$2:A1660, A1660) = 1, 1, 0)</f>
        <v>1</v>
      </c>
      <c r="C1660" s="5" t="s">
        <v>293</v>
      </c>
      <c r="D1660" s="5" t="s">
        <v>10</v>
      </c>
      <c r="E1660" s="6">
        <v>0.02</v>
      </c>
      <c r="F1660" s="6" t="str">
        <f>IF(Table_1[[#This Row],[Discount]] &gt; 0, "After Discount", " No Discount")</f>
        <v>After Discount</v>
      </c>
      <c r="G1660" s="6">
        <v>136.97999999999999</v>
      </c>
      <c r="H1660" s="6">
        <v>24.49</v>
      </c>
      <c r="I1660" s="5" t="s">
        <v>17</v>
      </c>
      <c r="J1660" s="5" t="s">
        <v>51</v>
      </c>
      <c r="K1660" s="5" t="s">
        <v>29</v>
      </c>
      <c r="L1660" s="5" t="s">
        <v>28</v>
      </c>
      <c r="M1660" s="5" t="s">
        <v>42</v>
      </c>
      <c r="N1660" s="5" t="s">
        <v>697</v>
      </c>
      <c r="O1660" s="6">
        <v>0.59</v>
      </c>
      <c r="P1660" s="5" t="s">
        <v>3</v>
      </c>
      <c r="Q1660" s="5" t="s">
        <v>21</v>
      </c>
      <c r="R1660" s="5" t="s">
        <v>291</v>
      </c>
      <c r="S1660" s="5" t="s">
        <v>290</v>
      </c>
      <c r="T1660" s="5">
        <v>30084</v>
      </c>
      <c r="U1660" s="8">
        <v>42157</v>
      </c>
      <c r="V1660" s="29" t="str">
        <f>TEXT(Table_1[[#This Row],[Order Date]], "DDD")</f>
        <v>Tue</v>
      </c>
      <c r="W1660" s="8">
        <v>42158</v>
      </c>
      <c r="X1660" s="7">
        <f>Table_1[[#This Row],[Ship Date]]-Table_1[[#This Row],[Order Date]]</f>
        <v>1</v>
      </c>
      <c r="Y1660" s="15">
        <v>88.56</v>
      </c>
      <c r="Z1660" s="5">
        <v>8</v>
      </c>
      <c r="AA1660" s="15">
        <v>1140.95</v>
      </c>
      <c r="AB1660" s="5">
        <v>91417</v>
      </c>
      <c r="AC1660" s="5">
        <f>IF(COUNTIF($AB$2:AB1660, AB1660) = 1, 1, 0)</f>
        <v>1</v>
      </c>
      <c r="AD1660" s="15">
        <f>'Formated Data'!$G1660-'Formated Data'!$E1660</f>
        <v>136.95999999999998</v>
      </c>
      <c r="AE1660" s="5" t="str" cm="1">
        <f t="array" ref="AE1660">_xlfn.IFS('Formated Data'!$Q1660="Central","Chris",'Formated Data'!$Q1660="East","Erin",'Formated Data'!$Q1660="South","Sam",'Formated Data'!$Q1660="West","William")</f>
        <v>Sam</v>
      </c>
    </row>
    <row r="1661" spans="1:31" ht="15.75" customHeight="1" x14ac:dyDescent="0.45">
      <c r="A1661" s="5">
        <v>1389</v>
      </c>
      <c r="B1661" s="5">
        <f>IF(COUNTIF($A$2:A1661, A1661) = 1, 1, 0)</f>
        <v>0</v>
      </c>
      <c r="C1661" s="5" t="s">
        <v>696</v>
      </c>
      <c r="D1661" s="5" t="s">
        <v>56</v>
      </c>
      <c r="E1661" s="6">
        <v>0.09</v>
      </c>
      <c r="F1661" s="6" t="str">
        <f>IF(Table_1[[#This Row],[Discount]] &gt; 0, "After Discount", " No Discount")</f>
        <v>After Discount</v>
      </c>
      <c r="G1661" s="6">
        <v>2.61</v>
      </c>
      <c r="H1661" s="6">
        <v>0.5</v>
      </c>
      <c r="I1661" s="5" t="s">
        <v>9</v>
      </c>
      <c r="J1661" s="5" t="s">
        <v>8</v>
      </c>
      <c r="K1661" s="5" t="s">
        <v>24</v>
      </c>
      <c r="L1661" s="5" t="s">
        <v>144</v>
      </c>
      <c r="M1661" s="5" t="s">
        <v>5</v>
      </c>
      <c r="N1661" s="5" t="s">
        <v>449</v>
      </c>
      <c r="O1661" s="6">
        <v>0.39</v>
      </c>
      <c r="P1661" s="5" t="s">
        <v>3</v>
      </c>
      <c r="Q1661" s="5" t="s">
        <v>48</v>
      </c>
      <c r="R1661" s="5" t="s">
        <v>54</v>
      </c>
      <c r="S1661" s="5" t="s">
        <v>695</v>
      </c>
      <c r="T1661" s="5">
        <v>94025</v>
      </c>
      <c r="U1661" s="8">
        <v>42158</v>
      </c>
      <c r="V1661" s="29" t="str">
        <f>TEXT(Table_1[[#This Row],[Order Date]], "DDD")</f>
        <v>Wed</v>
      </c>
      <c r="W1661" s="8">
        <v>42160</v>
      </c>
      <c r="X1661" s="7">
        <f>Table_1[[#This Row],[Ship Date]]-Table_1[[#This Row],[Order Date]]</f>
        <v>2</v>
      </c>
      <c r="Y1661" s="15">
        <v>29.380199999999999</v>
      </c>
      <c r="Z1661" s="5">
        <v>17</v>
      </c>
      <c r="AA1661" s="15">
        <v>42.58</v>
      </c>
      <c r="AB1661" s="5">
        <v>88729</v>
      </c>
      <c r="AC1661" s="5">
        <f>IF(COUNTIF($AB$2:AB1661, AB1661) = 1, 1, 0)</f>
        <v>1</v>
      </c>
      <c r="AD1661" s="15">
        <f>'Formated Data'!$G1661-'Formated Data'!$E1661</f>
        <v>2.52</v>
      </c>
      <c r="AE1661" s="5" t="str" cm="1">
        <f t="array" ref="AE1661">_xlfn.IFS('Formated Data'!$Q1661="Central","Chris",'Formated Data'!$Q1661="East","Erin",'Formated Data'!$Q1661="South","Sam",'Formated Data'!$Q1661="West","William")</f>
        <v>William</v>
      </c>
    </row>
    <row r="1662" spans="1:31" ht="15.75" customHeight="1" x14ac:dyDescent="0.45">
      <c r="A1662" s="5">
        <v>87</v>
      </c>
      <c r="B1662" s="5">
        <f>IF(COUNTIF($A$2:A1662, A1662) = 1, 1, 0)</f>
        <v>0</v>
      </c>
      <c r="C1662" s="5" t="s">
        <v>694</v>
      </c>
      <c r="D1662" s="5" t="s">
        <v>30</v>
      </c>
      <c r="E1662" s="6">
        <v>0.05</v>
      </c>
      <c r="F1662" s="6" t="str">
        <f>IF(Table_1[[#This Row],[Discount]] &gt; 0, "After Discount", " No Discount")</f>
        <v>After Discount</v>
      </c>
      <c r="G1662" s="6">
        <v>161.55000000000001</v>
      </c>
      <c r="H1662" s="6">
        <v>19.989999999999998</v>
      </c>
      <c r="I1662" s="5" t="s">
        <v>9</v>
      </c>
      <c r="J1662" s="5" t="s">
        <v>39</v>
      </c>
      <c r="K1662" s="5" t="s">
        <v>24</v>
      </c>
      <c r="L1662" s="5" t="s">
        <v>23</v>
      </c>
      <c r="M1662" s="5" t="s">
        <v>5</v>
      </c>
      <c r="N1662" s="5" t="s">
        <v>693</v>
      </c>
      <c r="O1662" s="6">
        <v>0.66</v>
      </c>
      <c r="P1662" s="5" t="s">
        <v>3</v>
      </c>
      <c r="Q1662" s="5" t="s">
        <v>48</v>
      </c>
      <c r="R1662" s="5" t="s">
        <v>54</v>
      </c>
      <c r="S1662" s="5" t="s">
        <v>692</v>
      </c>
      <c r="T1662" s="5">
        <v>95687</v>
      </c>
      <c r="U1662" s="8">
        <v>42158</v>
      </c>
      <c r="V1662" s="29" t="str">
        <f>TEXT(Table_1[[#This Row],[Order Date]], "DDD")</f>
        <v>Wed</v>
      </c>
      <c r="W1662" s="8">
        <v>42163</v>
      </c>
      <c r="X1662" s="7">
        <f>Table_1[[#This Row],[Ship Date]]-Table_1[[#This Row],[Order Date]]</f>
        <v>5</v>
      </c>
      <c r="Y1662" s="15">
        <v>1892.424</v>
      </c>
      <c r="Z1662" s="5">
        <v>19</v>
      </c>
      <c r="AA1662" s="15">
        <v>3127.69</v>
      </c>
      <c r="AB1662" s="5">
        <v>90596</v>
      </c>
      <c r="AC1662" s="5">
        <f>IF(COUNTIF($AB$2:AB1662, AB1662) = 1, 1, 0)</f>
        <v>1</v>
      </c>
      <c r="AD1662" s="15">
        <f>'Formated Data'!$G1662-'Formated Data'!$E1662</f>
        <v>161.5</v>
      </c>
      <c r="AE1662" s="5" t="str" cm="1">
        <f t="array" ref="AE1662">_xlfn.IFS('Formated Data'!$Q1662="Central","Chris",'Formated Data'!$Q1662="East","Erin",'Formated Data'!$Q1662="South","Sam",'Formated Data'!$Q1662="West","William")</f>
        <v>William</v>
      </c>
    </row>
    <row r="1663" spans="1:31" ht="15.75" customHeight="1" x14ac:dyDescent="0.45">
      <c r="A1663" s="5">
        <v>2268</v>
      </c>
      <c r="B1663" s="5">
        <f>IF(COUNTIF($A$2:A1663, A1663) = 1, 1, 0)</f>
        <v>1</v>
      </c>
      <c r="C1663" s="5" t="s">
        <v>691</v>
      </c>
      <c r="D1663" s="5" t="s">
        <v>30</v>
      </c>
      <c r="E1663" s="6">
        <v>0.08</v>
      </c>
      <c r="F1663" s="6" t="str">
        <f>IF(Table_1[[#This Row],[Discount]] &gt; 0, "After Discount", " No Discount")</f>
        <v>After Discount</v>
      </c>
      <c r="G1663" s="6">
        <v>259.70999999999998</v>
      </c>
      <c r="H1663" s="6">
        <v>66.67</v>
      </c>
      <c r="I1663" s="5" t="s">
        <v>119</v>
      </c>
      <c r="J1663" s="5" t="s">
        <v>51</v>
      </c>
      <c r="K1663" s="5" t="s">
        <v>29</v>
      </c>
      <c r="L1663" s="5" t="s">
        <v>165</v>
      </c>
      <c r="M1663" s="5" t="s">
        <v>117</v>
      </c>
      <c r="N1663" s="5" t="s">
        <v>690</v>
      </c>
      <c r="O1663" s="6">
        <v>0.61</v>
      </c>
      <c r="P1663" s="5" t="s">
        <v>3</v>
      </c>
      <c r="Q1663" s="5" t="s">
        <v>21</v>
      </c>
      <c r="R1663" s="5" t="s">
        <v>75</v>
      </c>
      <c r="S1663" s="5" t="s">
        <v>689</v>
      </c>
      <c r="T1663" s="5">
        <v>34639</v>
      </c>
      <c r="U1663" s="8">
        <v>42158</v>
      </c>
      <c r="V1663" s="29" t="str">
        <f>TEXT(Table_1[[#This Row],[Order Date]], "DDD")</f>
        <v>Wed</v>
      </c>
      <c r="W1663" s="8">
        <v>42162</v>
      </c>
      <c r="X1663" s="7">
        <f>Table_1[[#This Row],[Ship Date]]-Table_1[[#This Row],[Order Date]]</f>
        <v>4</v>
      </c>
      <c r="Y1663" s="15">
        <v>138.22200000000001</v>
      </c>
      <c r="Z1663" s="5">
        <v>17</v>
      </c>
      <c r="AA1663" s="15">
        <v>4086.5</v>
      </c>
      <c r="AB1663" s="5">
        <v>89571</v>
      </c>
      <c r="AC1663" s="5">
        <f>IF(COUNTIF($AB$2:AB1663, AB1663) = 1, 1, 0)</f>
        <v>1</v>
      </c>
      <c r="AD1663" s="15">
        <f>'Formated Data'!$G1663-'Formated Data'!$E1663</f>
        <v>259.63</v>
      </c>
      <c r="AE1663" s="5" t="str" cm="1">
        <f t="array" ref="AE1663">_xlfn.IFS('Formated Data'!$Q1663="Central","Chris",'Formated Data'!$Q1663="East","Erin",'Formated Data'!$Q1663="South","Sam",'Formated Data'!$Q1663="West","William")</f>
        <v>Sam</v>
      </c>
    </row>
    <row r="1664" spans="1:31" ht="15.75" customHeight="1" x14ac:dyDescent="0.45">
      <c r="A1664" s="5">
        <v>1357</v>
      </c>
      <c r="B1664" s="5">
        <f>IF(COUNTIF($A$2:A1664, A1664) = 1, 1, 0)</f>
        <v>1</v>
      </c>
      <c r="C1664" s="5" t="s">
        <v>120</v>
      </c>
      <c r="D1664" s="5" t="s">
        <v>72</v>
      </c>
      <c r="E1664" s="6">
        <v>0.03</v>
      </c>
      <c r="F1664" s="6" t="str">
        <f>IF(Table_1[[#This Row],[Discount]] &gt; 0, "After Discount", " No Discount")</f>
        <v>After Discount</v>
      </c>
      <c r="G1664" s="6">
        <v>125.99</v>
      </c>
      <c r="H1664" s="6">
        <v>7.69</v>
      </c>
      <c r="I1664" s="5" t="s">
        <v>9</v>
      </c>
      <c r="J1664" s="5" t="s">
        <v>16</v>
      </c>
      <c r="K1664" s="5" t="s">
        <v>7</v>
      </c>
      <c r="L1664" s="5" t="s">
        <v>6</v>
      </c>
      <c r="M1664" s="5" t="s">
        <v>5</v>
      </c>
      <c r="N1664" s="5" t="s">
        <v>688</v>
      </c>
      <c r="O1664" s="6">
        <v>0.57999999999999996</v>
      </c>
      <c r="P1664" s="5" t="s">
        <v>3</v>
      </c>
      <c r="Q1664" s="5" t="s">
        <v>70</v>
      </c>
      <c r="R1664" s="5" t="s">
        <v>69</v>
      </c>
      <c r="S1664" s="5" t="s">
        <v>115</v>
      </c>
      <c r="T1664" s="5">
        <v>78596</v>
      </c>
      <c r="U1664" s="8">
        <v>42158</v>
      </c>
      <c r="V1664" s="29" t="str">
        <f>TEXT(Table_1[[#This Row],[Order Date]], "DDD")</f>
        <v>Wed</v>
      </c>
      <c r="W1664" s="8">
        <v>42160</v>
      </c>
      <c r="X1664" s="7">
        <f>Table_1[[#This Row],[Ship Date]]-Table_1[[#This Row],[Order Date]]</f>
        <v>2</v>
      </c>
      <c r="Y1664" s="15">
        <v>500.95800000000003</v>
      </c>
      <c r="Z1664" s="5">
        <v>9</v>
      </c>
      <c r="AA1664" s="15">
        <v>981.65</v>
      </c>
      <c r="AB1664" s="5">
        <v>88184</v>
      </c>
      <c r="AC1664" s="5">
        <f>IF(COUNTIF($AB$2:AB1664, AB1664) = 1, 1, 0)</f>
        <v>1</v>
      </c>
      <c r="AD1664" s="15">
        <f>'Formated Data'!$G1664-'Formated Data'!$E1664</f>
        <v>125.96</v>
      </c>
      <c r="AE1664" s="5" t="str" cm="1">
        <f t="array" ref="AE1664">_xlfn.IFS('Formated Data'!$Q1664="Central","Chris",'Formated Data'!$Q1664="East","Erin",'Formated Data'!$Q1664="South","Sam",'Formated Data'!$Q1664="West","William")</f>
        <v>Chris</v>
      </c>
    </row>
    <row r="1665" spans="1:31" ht="15.75" customHeight="1" x14ac:dyDescent="0.45">
      <c r="A1665" s="5">
        <v>1737</v>
      </c>
      <c r="B1665" s="5">
        <f>IF(COUNTIF($A$2:A1665, A1665) = 1, 1, 0)</f>
        <v>1</v>
      </c>
      <c r="C1665" s="5" t="s">
        <v>686</v>
      </c>
      <c r="D1665" s="5" t="s">
        <v>10</v>
      </c>
      <c r="E1665" s="6">
        <v>0.09</v>
      </c>
      <c r="F1665" s="6" t="str">
        <f>IF(Table_1[[#This Row],[Discount]] &gt; 0, "After Discount", " No Discount")</f>
        <v>After Discount</v>
      </c>
      <c r="G1665" s="6">
        <v>30.93</v>
      </c>
      <c r="H1665" s="6">
        <v>3.92</v>
      </c>
      <c r="I1665" s="5" t="s">
        <v>9</v>
      </c>
      <c r="J1665" s="5" t="s">
        <v>39</v>
      </c>
      <c r="K1665" s="5" t="s">
        <v>29</v>
      </c>
      <c r="L1665" s="5" t="s">
        <v>28</v>
      </c>
      <c r="M1665" s="5" t="s">
        <v>50</v>
      </c>
      <c r="N1665" s="5" t="s">
        <v>687</v>
      </c>
      <c r="O1665" s="6">
        <v>0.44</v>
      </c>
      <c r="P1665" s="5" t="s">
        <v>3</v>
      </c>
      <c r="Q1665" s="5" t="s">
        <v>21</v>
      </c>
      <c r="R1665" s="5" t="s">
        <v>33</v>
      </c>
      <c r="S1665" s="5" t="s">
        <v>684</v>
      </c>
      <c r="T1665" s="5">
        <v>27529</v>
      </c>
      <c r="U1665" s="8">
        <v>42158</v>
      </c>
      <c r="V1665" s="29" t="str">
        <f>TEXT(Table_1[[#This Row],[Order Date]], "DDD")</f>
        <v>Wed</v>
      </c>
      <c r="W1665" s="8">
        <v>42160</v>
      </c>
      <c r="X1665" s="7">
        <f>Table_1[[#This Row],[Ship Date]]-Table_1[[#This Row],[Order Date]]</f>
        <v>2</v>
      </c>
      <c r="Y1665" s="15">
        <v>-130.42400000000001</v>
      </c>
      <c r="Z1665" s="5">
        <v>16</v>
      </c>
      <c r="AA1665" s="15">
        <v>451.83</v>
      </c>
      <c r="AB1665" s="5">
        <v>85866</v>
      </c>
      <c r="AC1665" s="5">
        <f>IF(COUNTIF($AB$2:AB1665, AB1665) = 1, 1, 0)</f>
        <v>1</v>
      </c>
      <c r="AD1665" s="15">
        <f>'Formated Data'!$G1665-'Formated Data'!$E1665</f>
        <v>30.84</v>
      </c>
      <c r="AE1665" s="5" t="str" cm="1">
        <f t="array" ref="AE1665">_xlfn.IFS('Formated Data'!$Q1665="Central","Chris",'Formated Data'!$Q1665="East","Erin",'Formated Data'!$Q1665="South","Sam",'Formated Data'!$Q1665="West","William")</f>
        <v>Sam</v>
      </c>
    </row>
    <row r="1666" spans="1:31" ht="15.75" customHeight="1" x14ac:dyDescent="0.45">
      <c r="A1666" s="5">
        <v>1737</v>
      </c>
      <c r="B1666" s="5">
        <f>IF(COUNTIF($A$2:A1666, A1666) = 1, 1, 0)</f>
        <v>0</v>
      </c>
      <c r="C1666" s="5" t="s">
        <v>686</v>
      </c>
      <c r="D1666" s="5" t="s">
        <v>10</v>
      </c>
      <c r="E1666" s="6">
        <v>0.03</v>
      </c>
      <c r="F1666" s="6" t="str">
        <f>IF(Table_1[[#This Row],[Discount]] &gt; 0, "After Discount", " No Discount")</f>
        <v>After Discount</v>
      </c>
      <c r="G1666" s="6">
        <v>1.68</v>
      </c>
      <c r="H1666" s="6">
        <v>0.7</v>
      </c>
      <c r="I1666" s="5" t="s">
        <v>17</v>
      </c>
      <c r="J1666" s="5" t="s">
        <v>39</v>
      </c>
      <c r="K1666" s="5" t="s">
        <v>24</v>
      </c>
      <c r="L1666" s="5" t="s">
        <v>79</v>
      </c>
      <c r="M1666" s="5" t="s">
        <v>37</v>
      </c>
      <c r="N1666" s="5" t="s">
        <v>685</v>
      </c>
      <c r="O1666" s="6">
        <v>0.6</v>
      </c>
      <c r="P1666" s="5" t="s">
        <v>3</v>
      </c>
      <c r="Q1666" s="5" t="s">
        <v>21</v>
      </c>
      <c r="R1666" s="5" t="s">
        <v>33</v>
      </c>
      <c r="S1666" s="5" t="s">
        <v>684</v>
      </c>
      <c r="T1666" s="5">
        <v>27529</v>
      </c>
      <c r="U1666" s="8">
        <v>42158</v>
      </c>
      <c r="V1666" s="29" t="str">
        <f>TEXT(Table_1[[#This Row],[Order Date]], "DDD")</f>
        <v>Wed</v>
      </c>
      <c r="W1666" s="8">
        <v>42160</v>
      </c>
      <c r="X1666" s="7">
        <f>Table_1[[#This Row],[Ship Date]]-Table_1[[#This Row],[Order Date]]</f>
        <v>2</v>
      </c>
      <c r="Y1666" s="15">
        <v>-106.42100000000001</v>
      </c>
      <c r="Z1666" s="5">
        <v>11</v>
      </c>
      <c r="AA1666" s="15">
        <v>20.239999999999998</v>
      </c>
      <c r="AB1666" s="5">
        <v>85866</v>
      </c>
      <c r="AC1666" s="5">
        <f>IF(COUNTIF($AB$2:AB1666, AB1666) = 1, 1, 0)</f>
        <v>0</v>
      </c>
      <c r="AD1666" s="15">
        <f>'Formated Data'!$G1666-'Formated Data'!$E1666</f>
        <v>1.65</v>
      </c>
      <c r="AE1666" s="5" t="str" cm="1">
        <f t="array" ref="AE1666">_xlfn.IFS('Formated Data'!$Q1666="Central","Chris",'Formated Data'!$Q1666="East","Erin",'Formated Data'!$Q1666="South","Sam",'Formated Data'!$Q1666="West","William")</f>
        <v>Sam</v>
      </c>
    </row>
    <row r="1667" spans="1:31" ht="15.75" customHeight="1" x14ac:dyDescent="0.45">
      <c r="A1667" s="5">
        <v>1998</v>
      </c>
      <c r="B1667" s="5">
        <f>IF(COUNTIF($A$2:A1667, A1667) = 1, 1, 0)</f>
        <v>1</v>
      </c>
      <c r="C1667" s="5" t="s">
        <v>683</v>
      </c>
      <c r="D1667" s="5" t="s">
        <v>10</v>
      </c>
      <c r="E1667" s="6">
        <v>0.06</v>
      </c>
      <c r="F1667" s="6" t="str">
        <f>IF(Table_1[[#This Row],[Discount]] &gt; 0, "After Discount", " No Discount")</f>
        <v>After Discount</v>
      </c>
      <c r="G1667" s="6">
        <v>4.42</v>
      </c>
      <c r="H1667" s="6">
        <v>4.99</v>
      </c>
      <c r="I1667" s="5" t="s">
        <v>9</v>
      </c>
      <c r="J1667" s="5" t="s">
        <v>39</v>
      </c>
      <c r="K1667" s="5" t="s">
        <v>24</v>
      </c>
      <c r="L1667" s="5" t="s">
        <v>181</v>
      </c>
      <c r="M1667" s="5" t="s">
        <v>5</v>
      </c>
      <c r="N1667" s="5" t="s">
        <v>682</v>
      </c>
      <c r="O1667" s="6">
        <v>0.38</v>
      </c>
      <c r="P1667" s="5" t="s">
        <v>3</v>
      </c>
      <c r="Q1667" s="5" t="s">
        <v>2</v>
      </c>
      <c r="R1667" s="5" t="s">
        <v>1</v>
      </c>
      <c r="S1667" s="5" t="s">
        <v>681</v>
      </c>
      <c r="T1667" s="5">
        <v>11758</v>
      </c>
      <c r="U1667" s="8">
        <v>42158</v>
      </c>
      <c r="V1667" s="29" t="str">
        <f>TEXT(Table_1[[#This Row],[Order Date]], "DDD")</f>
        <v>Wed</v>
      </c>
      <c r="W1667" s="8">
        <v>42160</v>
      </c>
      <c r="X1667" s="7">
        <f>Table_1[[#This Row],[Ship Date]]-Table_1[[#This Row],[Order Date]]</f>
        <v>2</v>
      </c>
      <c r="Y1667" s="15">
        <v>-10.435</v>
      </c>
      <c r="Z1667" s="5">
        <v>3</v>
      </c>
      <c r="AA1667" s="15">
        <v>14.85</v>
      </c>
      <c r="AB1667" s="5">
        <v>90568</v>
      </c>
      <c r="AC1667" s="5">
        <f>IF(COUNTIF($AB$2:AB1667, AB1667) = 1, 1, 0)</f>
        <v>1</v>
      </c>
      <c r="AD1667" s="15">
        <f>'Formated Data'!$G1667-'Formated Data'!$E1667</f>
        <v>4.3600000000000003</v>
      </c>
      <c r="AE1667" s="5" t="str" cm="1">
        <f t="array" ref="AE1667">_xlfn.IFS('Formated Data'!$Q1667="Central","Chris",'Formated Data'!$Q1667="East","Erin",'Formated Data'!$Q1667="South","Sam",'Formated Data'!$Q1667="West","William")</f>
        <v>Erin</v>
      </c>
    </row>
    <row r="1668" spans="1:31" ht="15.75" customHeight="1" x14ac:dyDescent="0.45">
      <c r="A1668" s="5">
        <v>3151</v>
      </c>
      <c r="B1668" s="5">
        <f>IF(COUNTIF($A$2:A1668, A1668) = 1, 1, 0)</f>
        <v>0</v>
      </c>
      <c r="C1668" s="5" t="s">
        <v>680</v>
      </c>
      <c r="D1668" s="5" t="s">
        <v>10</v>
      </c>
      <c r="E1668" s="6">
        <v>0.01</v>
      </c>
      <c r="F1668" s="6" t="str">
        <f>IF(Table_1[[#This Row],[Discount]] &gt; 0, "After Discount", " No Discount")</f>
        <v>After Discount</v>
      </c>
      <c r="G1668" s="6">
        <v>145.97999999999999</v>
      </c>
      <c r="H1668" s="6">
        <v>46.2</v>
      </c>
      <c r="I1668" s="5" t="s">
        <v>119</v>
      </c>
      <c r="J1668" s="5" t="s">
        <v>39</v>
      </c>
      <c r="K1668" s="5" t="s">
        <v>29</v>
      </c>
      <c r="L1668" s="5" t="s">
        <v>165</v>
      </c>
      <c r="M1668" s="5" t="s">
        <v>117</v>
      </c>
      <c r="N1668" s="5" t="s">
        <v>679</v>
      </c>
      <c r="O1668" s="6">
        <v>0.69</v>
      </c>
      <c r="P1668" s="5" t="s">
        <v>3</v>
      </c>
      <c r="Q1668" s="5" t="s">
        <v>48</v>
      </c>
      <c r="R1668" s="5" t="s">
        <v>54</v>
      </c>
      <c r="S1668" s="5" t="s">
        <v>678</v>
      </c>
      <c r="T1668" s="5">
        <v>92277</v>
      </c>
      <c r="U1668" s="8">
        <v>42158</v>
      </c>
      <c r="V1668" s="29" t="str">
        <f>TEXT(Table_1[[#This Row],[Order Date]], "DDD")</f>
        <v>Wed</v>
      </c>
      <c r="W1668" s="8">
        <v>42158</v>
      </c>
      <c r="X1668" s="7">
        <f>Table_1[[#This Row],[Ship Date]]-Table_1[[#This Row],[Order Date]]</f>
        <v>0</v>
      </c>
      <c r="Y1668" s="15">
        <v>-134.512</v>
      </c>
      <c r="Z1668" s="5">
        <v>9</v>
      </c>
      <c r="AA1668" s="15">
        <v>1370.79</v>
      </c>
      <c r="AB1668" s="5">
        <v>88543</v>
      </c>
      <c r="AC1668" s="5">
        <f>IF(COUNTIF($AB$2:AB1668, AB1668) = 1, 1, 0)</f>
        <v>1</v>
      </c>
      <c r="AD1668" s="15">
        <f>'Formated Data'!$G1668-'Formated Data'!$E1668</f>
        <v>145.97</v>
      </c>
      <c r="AE1668" s="5" t="str" cm="1">
        <f t="array" ref="AE1668">_xlfn.IFS('Formated Data'!$Q1668="Central","Chris",'Formated Data'!$Q1668="East","Erin",'Formated Data'!$Q1668="South","Sam",'Formated Data'!$Q1668="West","William")</f>
        <v>William</v>
      </c>
    </row>
    <row r="1669" spans="1:31" ht="15.75" customHeight="1" x14ac:dyDescent="0.45">
      <c r="A1669" s="5">
        <v>754</v>
      </c>
      <c r="B1669" s="5">
        <f>IF(COUNTIF($A$2:A1669, A1669) = 1, 1, 0)</f>
        <v>0</v>
      </c>
      <c r="C1669" s="5" t="s">
        <v>677</v>
      </c>
      <c r="D1669" s="5" t="s">
        <v>56</v>
      </c>
      <c r="E1669" s="6">
        <v>0.06</v>
      </c>
      <c r="F1669" s="6" t="str">
        <f>IF(Table_1[[#This Row],[Discount]] &gt; 0, "After Discount", " No Discount")</f>
        <v>After Discount</v>
      </c>
      <c r="G1669" s="6">
        <v>218.75</v>
      </c>
      <c r="H1669" s="6">
        <v>69.64</v>
      </c>
      <c r="I1669" s="5" t="s">
        <v>119</v>
      </c>
      <c r="J1669" s="5" t="s">
        <v>39</v>
      </c>
      <c r="K1669" s="5" t="s">
        <v>29</v>
      </c>
      <c r="L1669" s="5" t="s">
        <v>165</v>
      </c>
      <c r="M1669" s="5" t="s">
        <v>117</v>
      </c>
      <c r="N1669" s="5" t="s">
        <v>676</v>
      </c>
      <c r="O1669" s="6">
        <v>0.77</v>
      </c>
      <c r="P1669" s="5" t="s">
        <v>3</v>
      </c>
      <c r="Q1669" s="5" t="s">
        <v>48</v>
      </c>
      <c r="R1669" s="5" t="s">
        <v>95</v>
      </c>
      <c r="S1669" s="5" t="s">
        <v>675</v>
      </c>
      <c r="T1669" s="5">
        <v>86314</v>
      </c>
      <c r="U1669" s="8">
        <v>42159</v>
      </c>
      <c r="V1669" s="29" t="str">
        <f>TEXT(Table_1[[#This Row],[Order Date]], "DDD")</f>
        <v>Thu</v>
      </c>
      <c r="W1669" s="8">
        <v>42160</v>
      </c>
      <c r="X1669" s="7">
        <f>Table_1[[#This Row],[Ship Date]]-Table_1[[#This Row],[Order Date]]</f>
        <v>1</v>
      </c>
      <c r="Y1669" s="15">
        <v>-453.2</v>
      </c>
      <c r="Z1669" s="5">
        <v>4</v>
      </c>
      <c r="AA1669" s="15">
        <v>905.4</v>
      </c>
      <c r="AB1669" s="5">
        <v>90437</v>
      </c>
      <c r="AC1669" s="5">
        <f>IF(COUNTIF($AB$2:AB1669, AB1669) = 1, 1, 0)</f>
        <v>1</v>
      </c>
      <c r="AD1669" s="15">
        <f>'Formated Data'!$G1669-'Formated Data'!$E1669</f>
        <v>218.69</v>
      </c>
      <c r="AE1669" s="5" t="str" cm="1">
        <f t="array" ref="AE1669">_xlfn.IFS('Formated Data'!$Q1669="Central","Chris",'Formated Data'!$Q1669="East","Erin",'Formated Data'!$Q1669="South","Sam",'Formated Data'!$Q1669="West","William")</f>
        <v>William</v>
      </c>
    </row>
    <row r="1670" spans="1:31" ht="15.75" customHeight="1" x14ac:dyDescent="0.45">
      <c r="A1670" s="5">
        <v>1233</v>
      </c>
      <c r="B1670" s="5">
        <f>IF(COUNTIF($A$2:A1670, A1670) = 1, 1, 0)</f>
        <v>0</v>
      </c>
      <c r="C1670" s="5" t="s">
        <v>673</v>
      </c>
      <c r="D1670" s="5" t="s">
        <v>56</v>
      </c>
      <c r="E1670" s="6">
        <v>0.09</v>
      </c>
      <c r="F1670" s="6" t="str">
        <f>IF(Table_1[[#This Row],[Discount]] &gt; 0, "After Discount", " No Discount")</f>
        <v>After Discount</v>
      </c>
      <c r="G1670" s="6">
        <v>99.99</v>
      </c>
      <c r="H1670" s="6">
        <v>19.989999999999998</v>
      </c>
      <c r="I1670" s="5" t="s">
        <v>9</v>
      </c>
      <c r="J1670" s="5" t="s">
        <v>8</v>
      </c>
      <c r="K1670" s="5" t="s">
        <v>7</v>
      </c>
      <c r="L1670" s="5" t="s">
        <v>15</v>
      </c>
      <c r="M1670" s="5" t="s">
        <v>5</v>
      </c>
      <c r="N1670" s="5" t="s">
        <v>674</v>
      </c>
      <c r="O1670" s="6">
        <v>0.52</v>
      </c>
      <c r="P1670" s="5" t="s">
        <v>3</v>
      </c>
      <c r="Q1670" s="5" t="s">
        <v>70</v>
      </c>
      <c r="R1670" s="5" t="s">
        <v>69</v>
      </c>
      <c r="S1670" s="5" t="s">
        <v>671</v>
      </c>
      <c r="T1670" s="5">
        <v>75028</v>
      </c>
      <c r="U1670" s="8">
        <v>42159</v>
      </c>
      <c r="V1670" s="29" t="str">
        <f>TEXT(Table_1[[#This Row],[Order Date]], "DDD")</f>
        <v>Thu</v>
      </c>
      <c r="W1670" s="8">
        <v>42161</v>
      </c>
      <c r="X1670" s="7">
        <f>Table_1[[#This Row],[Ship Date]]-Table_1[[#This Row],[Order Date]]</f>
        <v>2</v>
      </c>
      <c r="Y1670" s="15">
        <v>-161.47499999999999</v>
      </c>
      <c r="Z1670" s="5">
        <v>1</v>
      </c>
      <c r="AA1670" s="15">
        <v>97.65</v>
      </c>
      <c r="AB1670" s="5">
        <v>89376</v>
      </c>
      <c r="AC1670" s="5">
        <f>IF(COUNTIF($AB$2:AB1670, AB1670) = 1, 1, 0)</f>
        <v>1</v>
      </c>
      <c r="AD1670" s="15">
        <f>'Formated Data'!$G1670-'Formated Data'!$E1670</f>
        <v>99.899999999999991</v>
      </c>
      <c r="AE1670" s="5" t="str" cm="1">
        <f t="array" ref="AE1670">_xlfn.IFS('Formated Data'!$Q1670="Central","Chris",'Formated Data'!$Q1670="East","Erin",'Formated Data'!$Q1670="South","Sam",'Formated Data'!$Q1670="West","William")</f>
        <v>Chris</v>
      </c>
    </row>
    <row r="1671" spans="1:31" ht="15.75" customHeight="1" x14ac:dyDescent="0.45">
      <c r="A1671" s="5">
        <v>1233</v>
      </c>
      <c r="B1671" s="5">
        <f>IF(COUNTIF($A$2:A1671, A1671) = 1, 1, 0)</f>
        <v>0</v>
      </c>
      <c r="C1671" s="5" t="s">
        <v>673</v>
      </c>
      <c r="D1671" s="5" t="s">
        <v>56</v>
      </c>
      <c r="E1671" s="6">
        <v>0.04</v>
      </c>
      <c r="F1671" s="6" t="str">
        <f>IF(Table_1[[#This Row],[Discount]] &gt; 0, "After Discount", " No Discount")</f>
        <v>After Discount</v>
      </c>
      <c r="G1671" s="6">
        <v>205.99</v>
      </c>
      <c r="H1671" s="6">
        <v>5.26</v>
      </c>
      <c r="I1671" s="5" t="s">
        <v>9</v>
      </c>
      <c r="J1671" s="5" t="s">
        <v>8</v>
      </c>
      <c r="K1671" s="5" t="s">
        <v>7</v>
      </c>
      <c r="L1671" s="5" t="s">
        <v>6</v>
      </c>
      <c r="M1671" s="5" t="s">
        <v>5</v>
      </c>
      <c r="N1671" s="5" t="s">
        <v>672</v>
      </c>
      <c r="O1671" s="6">
        <v>0.56000000000000005</v>
      </c>
      <c r="P1671" s="5" t="s">
        <v>3</v>
      </c>
      <c r="Q1671" s="5" t="s">
        <v>70</v>
      </c>
      <c r="R1671" s="5" t="s">
        <v>69</v>
      </c>
      <c r="S1671" s="5" t="s">
        <v>671</v>
      </c>
      <c r="T1671" s="5">
        <v>75028</v>
      </c>
      <c r="U1671" s="8">
        <v>42159</v>
      </c>
      <c r="V1671" s="29" t="str">
        <f>TEXT(Table_1[[#This Row],[Order Date]], "DDD")</f>
        <v>Thu</v>
      </c>
      <c r="W1671" s="8">
        <v>42160</v>
      </c>
      <c r="X1671" s="7">
        <f>Table_1[[#This Row],[Ship Date]]-Table_1[[#This Row],[Order Date]]</f>
        <v>1</v>
      </c>
      <c r="Y1671" s="15">
        <v>-0.81399999999999995</v>
      </c>
      <c r="Z1671" s="5">
        <v>6</v>
      </c>
      <c r="AA1671" s="15">
        <v>1018.61</v>
      </c>
      <c r="AB1671" s="5">
        <v>89376</v>
      </c>
      <c r="AC1671" s="5">
        <f>IF(COUNTIF($AB$2:AB1671, AB1671) = 1, 1, 0)</f>
        <v>0</v>
      </c>
      <c r="AD1671" s="15">
        <f>'Formated Data'!$G1671-'Formated Data'!$E1671</f>
        <v>205.95000000000002</v>
      </c>
      <c r="AE1671" s="5" t="str" cm="1">
        <f t="array" ref="AE1671">_xlfn.IFS('Formated Data'!$Q1671="Central","Chris",'Formated Data'!$Q1671="East","Erin",'Formated Data'!$Q1671="South","Sam",'Formated Data'!$Q1671="West","William")</f>
        <v>Chris</v>
      </c>
    </row>
    <row r="1672" spans="1:31" ht="15.75" customHeight="1" x14ac:dyDescent="0.45">
      <c r="A1672" s="5">
        <v>3238</v>
      </c>
      <c r="B1672" s="5">
        <f>IF(COUNTIF($A$2:A1672, A1672) = 1, 1, 0)</f>
        <v>1</v>
      </c>
      <c r="C1672" s="5" t="s">
        <v>670</v>
      </c>
      <c r="D1672" s="5" t="s">
        <v>30</v>
      </c>
      <c r="E1672" s="6">
        <v>0.06</v>
      </c>
      <c r="F1672" s="6" t="str">
        <f>IF(Table_1[[#This Row],[Discount]] &gt; 0, "After Discount", " No Discount")</f>
        <v>After Discount</v>
      </c>
      <c r="G1672" s="6">
        <v>115.99</v>
      </c>
      <c r="H1672" s="6">
        <v>5.92</v>
      </c>
      <c r="I1672" s="5" t="s">
        <v>9</v>
      </c>
      <c r="J1672" s="5" t="s">
        <v>39</v>
      </c>
      <c r="K1672" s="5" t="s">
        <v>7</v>
      </c>
      <c r="L1672" s="5" t="s">
        <v>6</v>
      </c>
      <c r="M1672" s="5" t="s">
        <v>5</v>
      </c>
      <c r="N1672" s="5" t="s">
        <v>669</v>
      </c>
      <c r="O1672" s="6">
        <v>0.57999999999999996</v>
      </c>
      <c r="P1672" s="5" t="s">
        <v>3</v>
      </c>
      <c r="Q1672" s="5" t="s">
        <v>48</v>
      </c>
      <c r="R1672" s="5" t="s">
        <v>47</v>
      </c>
      <c r="S1672" s="5" t="s">
        <v>668</v>
      </c>
      <c r="T1672" s="5">
        <v>97330</v>
      </c>
      <c r="U1672" s="8">
        <v>42159</v>
      </c>
      <c r="V1672" s="29" t="str">
        <f>TEXT(Table_1[[#This Row],[Order Date]], "DDD")</f>
        <v>Thu</v>
      </c>
      <c r="W1672" s="8">
        <v>42161</v>
      </c>
      <c r="X1672" s="7">
        <f>Table_1[[#This Row],[Ship Date]]-Table_1[[#This Row],[Order Date]]</f>
        <v>2</v>
      </c>
      <c r="Y1672" s="15">
        <v>-13.068</v>
      </c>
      <c r="Z1672" s="5">
        <v>5</v>
      </c>
      <c r="AA1672" s="15">
        <v>495.82</v>
      </c>
      <c r="AB1672" s="5">
        <v>89564</v>
      </c>
      <c r="AC1672" s="5">
        <f>IF(COUNTIF($AB$2:AB1672, AB1672) = 1, 1, 0)</f>
        <v>1</v>
      </c>
      <c r="AD1672" s="15">
        <f>'Formated Data'!$G1672-'Formated Data'!$E1672</f>
        <v>115.92999999999999</v>
      </c>
      <c r="AE1672" s="5" t="str" cm="1">
        <f t="array" ref="AE1672">_xlfn.IFS('Formated Data'!$Q1672="Central","Chris",'Formated Data'!$Q1672="East","Erin",'Formated Data'!$Q1672="South","Sam",'Formated Data'!$Q1672="West","William")</f>
        <v>William</v>
      </c>
    </row>
    <row r="1673" spans="1:31" ht="15.75" customHeight="1" x14ac:dyDescent="0.45">
      <c r="A1673" s="5">
        <v>2391</v>
      </c>
      <c r="B1673" s="5">
        <f>IF(COUNTIF($A$2:A1673, A1673) = 1, 1, 0)</f>
        <v>0</v>
      </c>
      <c r="C1673" s="5" t="s">
        <v>666</v>
      </c>
      <c r="D1673" s="5" t="s">
        <v>10</v>
      </c>
      <c r="E1673" s="6">
        <v>0</v>
      </c>
      <c r="F1673" s="6" t="str">
        <f>IF(Table_1[[#This Row],[Discount]] &gt; 0, "After Discount", " No Discount")</f>
        <v xml:space="preserve"> No Discount</v>
      </c>
      <c r="G1673" s="6">
        <v>999.99</v>
      </c>
      <c r="H1673" s="6">
        <v>13.99</v>
      </c>
      <c r="I1673" s="5" t="s">
        <v>9</v>
      </c>
      <c r="J1673" s="5" t="s">
        <v>39</v>
      </c>
      <c r="K1673" s="5" t="s">
        <v>7</v>
      </c>
      <c r="L1673" s="5" t="s">
        <v>118</v>
      </c>
      <c r="M1673" s="5" t="s">
        <v>97</v>
      </c>
      <c r="N1673" s="5" t="s">
        <v>667</v>
      </c>
      <c r="O1673" s="6">
        <v>0.36</v>
      </c>
      <c r="P1673" s="5" t="s">
        <v>3</v>
      </c>
      <c r="Q1673" s="5" t="s">
        <v>2</v>
      </c>
      <c r="R1673" s="5" t="s">
        <v>1</v>
      </c>
      <c r="S1673" s="5" t="s">
        <v>665</v>
      </c>
      <c r="T1673" s="5">
        <v>11572</v>
      </c>
      <c r="U1673" s="8">
        <v>42159</v>
      </c>
      <c r="V1673" s="29" t="str">
        <f>TEXT(Table_1[[#This Row],[Order Date]], "DDD")</f>
        <v>Thu</v>
      </c>
      <c r="W1673" s="8">
        <v>42161</v>
      </c>
      <c r="X1673" s="7">
        <f>Table_1[[#This Row],[Ship Date]]-Table_1[[#This Row],[Order Date]]</f>
        <v>2</v>
      </c>
      <c r="Y1673" s="15">
        <v>-1455.9972</v>
      </c>
      <c r="Z1673" s="5">
        <v>1</v>
      </c>
      <c r="AA1673" s="15">
        <v>1009.99</v>
      </c>
      <c r="AB1673" s="5">
        <v>91123</v>
      </c>
      <c r="AC1673" s="5">
        <f>IF(COUNTIF($AB$2:AB1673, AB1673) = 1, 1, 0)</f>
        <v>1</v>
      </c>
      <c r="AD1673" s="15">
        <f>'Formated Data'!$G1673-'Formated Data'!$E1673</f>
        <v>999.99</v>
      </c>
      <c r="AE1673" s="5" t="str" cm="1">
        <f t="array" ref="AE1673">_xlfn.IFS('Formated Data'!$Q1673="Central","Chris",'Formated Data'!$Q1673="East","Erin",'Formated Data'!$Q1673="South","Sam",'Formated Data'!$Q1673="West","William")</f>
        <v>Erin</v>
      </c>
    </row>
    <row r="1674" spans="1:31" ht="15.75" customHeight="1" x14ac:dyDescent="0.45">
      <c r="A1674" s="5">
        <v>2391</v>
      </c>
      <c r="B1674" s="5">
        <f>IF(COUNTIF($A$2:A1674, A1674) = 1, 1, 0)</f>
        <v>0</v>
      </c>
      <c r="C1674" s="5" t="s">
        <v>666</v>
      </c>
      <c r="D1674" s="5" t="s">
        <v>10</v>
      </c>
      <c r="E1674" s="6">
        <v>0.05</v>
      </c>
      <c r="F1674" s="6" t="str">
        <f>IF(Table_1[[#This Row],[Discount]] &gt; 0, "After Discount", " No Discount")</f>
        <v>After Discount</v>
      </c>
      <c r="G1674" s="6">
        <v>6.48</v>
      </c>
      <c r="H1674" s="6">
        <v>5.14</v>
      </c>
      <c r="I1674" s="5" t="s">
        <v>17</v>
      </c>
      <c r="J1674" s="5" t="s">
        <v>39</v>
      </c>
      <c r="K1674" s="5" t="s">
        <v>24</v>
      </c>
      <c r="L1674" s="5" t="s">
        <v>38</v>
      </c>
      <c r="M1674" s="5" t="s">
        <v>5</v>
      </c>
      <c r="N1674" s="5" t="s">
        <v>213</v>
      </c>
      <c r="O1674" s="6">
        <v>0.37</v>
      </c>
      <c r="P1674" s="5" t="s">
        <v>3</v>
      </c>
      <c r="Q1674" s="5" t="s">
        <v>2</v>
      </c>
      <c r="R1674" s="5" t="s">
        <v>1</v>
      </c>
      <c r="S1674" s="5" t="s">
        <v>665</v>
      </c>
      <c r="T1674" s="5">
        <v>11572</v>
      </c>
      <c r="U1674" s="8">
        <v>42159</v>
      </c>
      <c r="V1674" s="29" t="str">
        <f>TEXT(Table_1[[#This Row],[Order Date]], "DDD")</f>
        <v>Thu</v>
      </c>
      <c r="W1674" s="8">
        <v>42160</v>
      </c>
      <c r="X1674" s="7">
        <f>Table_1[[#This Row],[Ship Date]]-Table_1[[#This Row],[Order Date]]</f>
        <v>1</v>
      </c>
      <c r="Y1674" s="15">
        <v>-22.56</v>
      </c>
      <c r="Z1674" s="5">
        <v>13</v>
      </c>
      <c r="AA1674" s="15">
        <v>92.16</v>
      </c>
      <c r="AB1674" s="5">
        <v>91123</v>
      </c>
      <c r="AC1674" s="5">
        <f>IF(COUNTIF($AB$2:AB1674, AB1674) = 1, 1, 0)</f>
        <v>0</v>
      </c>
      <c r="AD1674" s="15">
        <f>'Formated Data'!$G1674-'Formated Data'!$E1674</f>
        <v>6.4300000000000006</v>
      </c>
      <c r="AE1674" s="5" t="str" cm="1">
        <f t="array" ref="AE1674">_xlfn.IFS('Formated Data'!$Q1674="Central","Chris",'Formated Data'!$Q1674="East","Erin",'Formated Data'!$Q1674="South","Sam",'Formated Data'!$Q1674="West","William")</f>
        <v>Erin</v>
      </c>
    </row>
    <row r="1675" spans="1:31" ht="15.75" customHeight="1" x14ac:dyDescent="0.45">
      <c r="A1675" s="5">
        <v>2548</v>
      </c>
      <c r="B1675" s="5">
        <f>IF(COUNTIF($A$2:A1675, A1675) = 1, 1, 0)</f>
        <v>0</v>
      </c>
      <c r="C1675" s="5" t="s">
        <v>664</v>
      </c>
      <c r="D1675" s="5" t="s">
        <v>10</v>
      </c>
      <c r="E1675" s="6">
        <v>0.09</v>
      </c>
      <c r="F1675" s="6" t="str">
        <f>IF(Table_1[[#This Row],[Discount]] &gt; 0, "After Discount", " No Discount")</f>
        <v>After Discount</v>
      </c>
      <c r="G1675" s="6">
        <v>5.98</v>
      </c>
      <c r="H1675" s="6">
        <v>1.67</v>
      </c>
      <c r="I1675" s="5" t="s">
        <v>9</v>
      </c>
      <c r="J1675" s="5" t="s">
        <v>51</v>
      </c>
      <c r="K1675" s="5" t="s">
        <v>24</v>
      </c>
      <c r="L1675" s="5" t="s">
        <v>79</v>
      </c>
      <c r="M1675" s="5" t="s">
        <v>37</v>
      </c>
      <c r="N1675" s="5" t="s">
        <v>662</v>
      </c>
      <c r="O1675" s="6">
        <v>0.51</v>
      </c>
      <c r="P1675" s="5" t="s">
        <v>3</v>
      </c>
      <c r="Q1675" s="5" t="s">
        <v>48</v>
      </c>
      <c r="R1675" s="5" t="s">
        <v>54</v>
      </c>
      <c r="S1675" s="5" t="s">
        <v>62</v>
      </c>
      <c r="T1675" s="5">
        <v>90068</v>
      </c>
      <c r="U1675" s="8">
        <v>42159</v>
      </c>
      <c r="V1675" s="29" t="str">
        <f>TEXT(Table_1[[#This Row],[Order Date]], "DDD")</f>
        <v>Thu</v>
      </c>
      <c r="W1675" s="8">
        <v>42162</v>
      </c>
      <c r="X1675" s="7">
        <f>Table_1[[#This Row],[Ship Date]]-Table_1[[#This Row],[Order Date]]</f>
        <v>3</v>
      </c>
      <c r="Y1675" s="15">
        <v>23.87</v>
      </c>
      <c r="Z1675" s="5">
        <v>81</v>
      </c>
      <c r="AA1675" s="15">
        <v>448.26</v>
      </c>
      <c r="AB1675" s="5">
        <v>29889</v>
      </c>
      <c r="AC1675" s="5">
        <f>IF(COUNTIF($AB$2:AB1675, AB1675) = 1, 1, 0)</f>
        <v>1</v>
      </c>
      <c r="AD1675" s="15">
        <f>'Formated Data'!$G1675-'Formated Data'!$E1675</f>
        <v>5.8900000000000006</v>
      </c>
      <c r="AE1675" s="5" t="str" cm="1">
        <f t="array" ref="AE1675">_xlfn.IFS('Formated Data'!$Q1675="Central","Chris",'Formated Data'!$Q1675="East","Erin",'Formated Data'!$Q1675="South","Sam",'Formated Data'!$Q1675="West","William")</f>
        <v>William</v>
      </c>
    </row>
    <row r="1676" spans="1:31" ht="15.75" customHeight="1" x14ac:dyDescent="0.45">
      <c r="A1676" s="5">
        <v>2549</v>
      </c>
      <c r="B1676" s="5">
        <f>IF(COUNTIF($A$2:A1676, A1676) = 1, 1, 0)</f>
        <v>0</v>
      </c>
      <c r="C1676" s="5" t="s">
        <v>663</v>
      </c>
      <c r="D1676" s="5" t="s">
        <v>10</v>
      </c>
      <c r="E1676" s="6">
        <v>0.09</v>
      </c>
      <c r="F1676" s="6" t="str">
        <f>IF(Table_1[[#This Row],[Discount]] &gt; 0, "After Discount", " No Discount")</f>
        <v>After Discount</v>
      </c>
      <c r="G1676" s="6">
        <v>5.98</v>
      </c>
      <c r="H1676" s="6">
        <v>1.67</v>
      </c>
      <c r="I1676" s="5" t="s">
        <v>9</v>
      </c>
      <c r="J1676" s="5" t="s">
        <v>51</v>
      </c>
      <c r="K1676" s="5" t="s">
        <v>24</v>
      </c>
      <c r="L1676" s="5" t="s">
        <v>79</v>
      </c>
      <c r="M1676" s="5" t="s">
        <v>37</v>
      </c>
      <c r="N1676" s="5" t="s">
        <v>662</v>
      </c>
      <c r="O1676" s="6">
        <v>0.51</v>
      </c>
      <c r="P1676" s="5" t="s">
        <v>3</v>
      </c>
      <c r="Q1676" s="5" t="s">
        <v>2</v>
      </c>
      <c r="R1676" s="5" t="s">
        <v>13</v>
      </c>
      <c r="S1676" s="5" t="s">
        <v>661</v>
      </c>
      <c r="T1676" s="5">
        <v>43213</v>
      </c>
      <c r="U1676" s="8">
        <v>42159</v>
      </c>
      <c r="V1676" s="29" t="str">
        <f>TEXT(Table_1[[#This Row],[Order Date]], "DDD")</f>
        <v>Thu</v>
      </c>
      <c r="W1676" s="8">
        <v>42162</v>
      </c>
      <c r="X1676" s="7">
        <f>Table_1[[#This Row],[Ship Date]]-Table_1[[#This Row],[Order Date]]</f>
        <v>3</v>
      </c>
      <c r="Y1676" s="15">
        <v>35.805</v>
      </c>
      <c r="Z1676" s="5">
        <v>20</v>
      </c>
      <c r="AA1676" s="15">
        <v>110.68</v>
      </c>
      <c r="AB1676" s="5">
        <v>88658</v>
      </c>
      <c r="AC1676" s="5">
        <f>IF(COUNTIF($AB$2:AB1676, AB1676) = 1, 1, 0)</f>
        <v>1</v>
      </c>
      <c r="AD1676" s="15">
        <f>'Formated Data'!$G1676-'Formated Data'!$E1676</f>
        <v>5.8900000000000006</v>
      </c>
      <c r="AE1676" s="5" t="str" cm="1">
        <f t="array" ref="AE1676">_xlfn.IFS('Formated Data'!$Q1676="Central","Chris",'Formated Data'!$Q1676="East","Erin",'Formated Data'!$Q1676="South","Sam",'Formated Data'!$Q1676="West","William")</f>
        <v>Erin</v>
      </c>
    </row>
    <row r="1677" spans="1:31" ht="15.75" customHeight="1" x14ac:dyDescent="0.45">
      <c r="A1677" s="5">
        <v>2882</v>
      </c>
      <c r="B1677" s="5">
        <f>IF(COUNTIF($A$2:A1677, A1677) = 1, 1, 0)</f>
        <v>0</v>
      </c>
      <c r="C1677" s="5" t="s">
        <v>34</v>
      </c>
      <c r="D1677" s="5" t="s">
        <v>56</v>
      </c>
      <c r="E1677" s="6">
        <v>0.09</v>
      </c>
      <c r="F1677" s="6" t="str">
        <f>IF(Table_1[[#This Row],[Discount]] &gt; 0, "After Discount", " No Discount")</f>
        <v>After Discount</v>
      </c>
      <c r="G1677" s="6">
        <v>363.25</v>
      </c>
      <c r="H1677" s="6">
        <v>19.989999999999998</v>
      </c>
      <c r="I1677" s="5" t="s">
        <v>9</v>
      </c>
      <c r="J1677" s="5" t="s">
        <v>8</v>
      </c>
      <c r="K1677" s="5" t="s">
        <v>24</v>
      </c>
      <c r="L1677" s="5" t="s">
        <v>45</v>
      </c>
      <c r="M1677" s="5" t="s">
        <v>5</v>
      </c>
      <c r="N1677" s="5" t="s">
        <v>659</v>
      </c>
      <c r="O1677" s="6">
        <v>0.56999999999999995</v>
      </c>
      <c r="P1677" s="5" t="s">
        <v>3</v>
      </c>
      <c r="Q1677" s="5" t="s">
        <v>21</v>
      </c>
      <c r="R1677" s="5" t="s">
        <v>33</v>
      </c>
      <c r="S1677" s="5" t="s">
        <v>32</v>
      </c>
      <c r="T1677" s="5">
        <v>28206</v>
      </c>
      <c r="U1677" s="8">
        <v>42160</v>
      </c>
      <c r="V1677" s="29" t="str">
        <f>TEXT(Table_1[[#This Row],[Order Date]], "DDD")</f>
        <v>Fri</v>
      </c>
      <c r="W1677" s="8">
        <v>42161</v>
      </c>
      <c r="X1677" s="7">
        <f>Table_1[[#This Row],[Ship Date]]-Table_1[[#This Row],[Order Date]]</f>
        <v>1</v>
      </c>
      <c r="Y1677" s="15">
        <v>732.26980000000003</v>
      </c>
      <c r="Z1677" s="5">
        <v>21</v>
      </c>
      <c r="AA1677" s="15">
        <v>7497.05</v>
      </c>
      <c r="AB1677" s="5">
        <v>21958</v>
      </c>
      <c r="AC1677" s="5">
        <f>IF(COUNTIF($AB$2:AB1677, AB1677) = 1, 1, 0)</f>
        <v>1</v>
      </c>
      <c r="AD1677" s="15">
        <f>'Formated Data'!$G1677-'Formated Data'!$E1677</f>
        <v>363.16</v>
      </c>
      <c r="AE1677" s="5" t="str" cm="1">
        <f t="array" ref="AE1677">_xlfn.IFS('Formated Data'!$Q1677="Central","Chris",'Formated Data'!$Q1677="East","Erin",'Formated Data'!$Q1677="South","Sam",'Formated Data'!$Q1677="West","William")</f>
        <v>Sam</v>
      </c>
    </row>
    <row r="1678" spans="1:31" ht="15.75" customHeight="1" x14ac:dyDescent="0.45">
      <c r="A1678" s="5">
        <v>2884</v>
      </c>
      <c r="B1678" s="5">
        <f>IF(COUNTIF($A$2:A1678, A1678) = 1, 1, 0)</f>
        <v>0</v>
      </c>
      <c r="C1678" s="5" t="s">
        <v>660</v>
      </c>
      <c r="D1678" s="5" t="s">
        <v>56</v>
      </c>
      <c r="E1678" s="6">
        <v>0.09</v>
      </c>
      <c r="F1678" s="6" t="str">
        <f>IF(Table_1[[#This Row],[Discount]] &gt; 0, "After Discount", " No Discount")</f>
        <v>After Discount</v>
      </c>
      <c r="G1678" s="6">
        <v>363.25</v>
      </c>
      <c r="H1678" s="6">
        <v>19.989999999999998</v>
      </c>
      <c r="I1678" s="5" t="s">
        <v>9</v>
      </c>
      <c r="J1678" s="5" t="s">
        <v>8</v>
      </c>
      <c r="K1678" s="5" t="s">
        <v>24</v>
      </c>
      <c r="L1678" s="5" t="s">
        <v>45</v>
      </c>
      <c r="M1678" s="5" t="s">
        <v>5</v>
      </c>
      <c r="N1678" s="5" t="s">
        <v>659</v>
      </c>
      <c r="O1678" s="6">
        <v>0.56999999999999995</v>
      </c>
      <c r="P1678" s="5" t="s">
        <v>3</v>
      </c>
      <c r="Q1678" s="5" t="s">
        <v>2</v>
      </c>
      <c r="R1678" s="5" t="s">
        <v>13</v>
      </c>
      <c r="S1678" s="5" t="s">
        <v>658</v>
      </c>
      <c r="T1678" s="5">
        <v>44039</v>
      </c>
      <c r="U1678" s="8">
        <v>42160</v>
      </c>
      <c r="V1678" s="29" t="str">
        <f>TEXT(Table_1[[#This Row],[Order Date]], "DDD")</f>
        <v>Fri</v>
      </c>
      <c r="W1678" s="8">
        <v>42161</v>
      </c>
      <c r="X1678" s="7">
        <f>Table_1[[#This Row],[Ship Date]]-Table_1[[#This Row],[Order Date]]</f>
        <v>1</v>
      </c>
      <c r="Y1678" s="15">
        <v>1231.6569</v>
      </c>
      <c r="Z1678" s="5">
        <v>5</v>
      </c>
      <c r="AA1678" s="15">
        <v>1785.01</v>
      </c>
      <c r="AB1678" s="5">
        <v>87633</v>
      </c>
      <c r="AC1678" s="5">
        <f>IF(COUNTIF($AB$2:AB1678, AB1678) = 1, 1, 0)</f>
        <v>1</v>
      </c>
      <c r="AD1678" s="15">
        <f>'Formated Data'!$G1678-'Formated Data'!$E1678</f>
        <v>363.16</v>
      </c>
      <c r="AE1678" s="5" t="str" cm="1">
        <f t="array" ref="AE1678">_xlfn.IFS('Formated Data'!$Q1678="Central","Chris",'Formated Data'!$Q1678="East","Erin",'Formated Data'!$Q1678="South","Sam",'Formated Data'!$Q1678="West","William")</f>
        <v>Erin</v>
      </c>
    </row>
    <row r="1679" spans="1:31" ht="15.75" customHeight="1" x14ac:dyDescent="0.45">
      <c r="A1679" s="5">
        <v>269</v>
      </c>
      <c r="B1679" s="5">
        <f>IF(COUNTIF($A$2:A1679, A1679) = 1, 1, 0)</f>
        <v>1</v>
      </c>
      <c r="C1679" s="5" t="s">
        <v>656</v>
      </c>
      <c r="D1679" s="5" t="s">
        <v>30</v>
      </c>
      <c r="E1679" s="6">
        <v>0.09</v>
      </c>
      <c r="F1679" s="6" t="str">
        <f>IF(Table_1[[#This Row],[Discount]] &gt; 0, "After Discount", " No Discount")</f>
        <v>After Discount</v>
      </c>
      <c r="G1679" s="6">
        <v>35.94</v>
      </c>
      <c r="H1679" s="6">
        <v>6.66</v>
      </c>
      <c r="I1679" s="5" t="s">
        <v>9</v>
      </c>
      <c r="J1679" s="5" t="s">
        <v>16</v>
      </c>
      <c r="K1679" s="5" t="s">
        <v>24</v>
      </c>
      <c r="L1679" s="5" t="s">
        <v>181</v>
      </c>
      <c r="M1679" s="5" t="s">
        <v>5</v>
      </c>
      <c r="N1679" s="5" t="s">
        <v>654</v>
      </c>
      <c r="O1679" s="6">
        <v>0.4</v>
      </c>
      <c r="P1679" s="5" t="s">
        <v>3</v>
      </c>
      <c r="Q1679" s="5" t="s">
        <v>48</v>
      </c>
      <c r="R1679" s="5" t="s">
        <v>95</v>
      </c>
      <c r="S1679" s="5" t="s">
        <v>655</v>
      </c>
      <c r="T1679" s="5">
        <v>85234</v>
      </c>
      <c r="U1679" s="8">
        <v>42160</v>
      </c>
      <c r="V1679" s="29" t="str">
        <f>TEXT(Table_1[[#This Row],[Order Date]], "DDD")</f>
        <v>Fri</v>
      </c>
      <c r="W1679" s="8">
        <v>42165</v>
      </c>
      <c r="X1679" s="7">
        <f>Table_1[[#This Row],[Ship Date]]-Table_1[[#This Row],[Order Date]]</f>
        <v>5</v>
      </c>
      <c r="Y1679" s="15">
        <v>144.2928</v>
      </c>
      <c r="Z1679" s="5">
        <v>6</v>
      </c>
      <c r="AA1679" s="15">
        <v>209.12</v>
      </c>
      <c r="AB1679" s="5">
        <v>88942</v>
      </c>
      <c r="AC1679" s="5">
        <f>IF(COUNTIF($AB$2:AB1679, AB1679) = 1, 1, 0)</f>
        <v>1</v>
      </c>
      <c r="AD1679" s="15">
        <f>'Formated Data'!$G1679-'Formated Data'!$E1679</f>
        <v>35.849999999999994</v>
      </c>
      <c r="AE1679" s="5" t="str" cm="1">
        <f t="array" ref="AE1679">_xlfn.IFS('Formated Data'!$Q1679="Central","Chris",'Formated Data'!$Q1679="East","Erin",'Formated Data'!$Q1679="South","Sam",'Formated Data'!$Q1679="West","William")</f>
        <v>William</v>
      </c>
    </row>
    <row r="1680" spans="1:31" ht="15.75" customHeight="1" x14ac:dyDescent="0.45">
      <c r="A1680" s="5">
        <v>269</v>
      </c>
      <c r="B1680" s="5">
        <f>IF(COUNTIF($A$2:A1680, A1680) = 1, 1, 0)</f>
        <v>0</v>
      </c>
      <c r="C1680" s="5" t="s">
        <v>656</v>
      </c>
      <c r="D1680" s="5" t="s">
        <v>30</v>
      </c>
      <c r="E1680" s="6">
        <v>0</v>
      </c>
      <c r="F1680" s="6" t="str">
        <f>IF(Table_1[[#This Row],[Discount]] &gt; 0, "After Discount", " No Discount")</f>
        <v xml:space="preserve"> No Discount</v>
      </c>
      <c r="G1680" s="6">
        <v>170.98</v>
      </c>
      <c r="H1680" s="6">
        <v>13.99</v>
      </c>
      <c r="I1680" s="5" t="s">
        <v>9</v>
      </c>
      <c r="J1680" s="5" t="s">
        <v>16</v>
      </c>
      <c r="K1680" s="5" t="s">
        <v>29</v>
      </c>
      <c r="L1680" s="5" t="s">
        <v>28</v>
      </c>
      <c r="M1680" s="5" t="s">
        <v>97</v>
      </c>
      <c r="N1680" s="5" t="s">
        <v>657</v>
      </c>
      <c r="O1680" s="6">
        <v>0.75</v>
      </c>
      <c r="P1680" s="5" t="s">
        <v>3</v>
      </c>
      <c r="Q1680" s="5" t="s">
        <v>48</v>
      </c>
      <c r="R1680" s="5" t="s">
        <v>95</v>
      </c>
      <c r="S1680" s="5" t="s">
        <v>655</v>
      </c>
      <c r="T1680" s="5">
        <v>85234</v>
      </c>
      <c r="U1680" s="8">
        <v>42160</v>
      </c>
      <c r="V1680" s="29" t="str">
        <f>TEXT(Table_1[[#This Row],[Order Date]], "DDD")</f>
        <v>Fri</v>
      </c>
      <c r="W1680" s="8">
        <v>42167</v>
      </c>
      <c r="X1680" s="7">
        <f>Table_1[[#This Row],[Ship Date]]-Table_1[[#This Row],[Order Date]]</f>
        <v>7</v>
      </c>
      <c r="Y1680" s="15">
        <v>888.14729999999997</v>
      </c>
      <c r="Z1680" s="5">
        <v>7</v>
      </c>
      <c r="AA1680" s="15">
        <v>1287.17</v>
      </c>
      <c r="AB1680" s="5">
        <v>88942</v>
      </c>
      <c r="AC1680" s="5">
        <f>IF(COUNTIF($AB$2:AB1680, AB1680) = 1, 1, 0)</f>
        <v>0</v>
      </c>
      <c r="AD1680" s="15">
        <f>'Formated Data'!$G1680-'Formated Data'!$E1680</f>
        <v>170.98</v>
      </c>
      <c r="AE1680" s="5" t="str" cm="1">
        <f t="array" ref="AE1680">_xlfn.IFS('Formated Data'!$Q1680="Central","Chris",'Formated Data'!$Q1680="East","Erin",'Formated Data'!$Q1680="South","Sam",'Formated Data'!$Q1680="West","William")</f>
        <v>William</v>
      </c>
    </row>
    <row r="1681" spans="1:31" ht="15.75" customHeight="1" x14ac:dyDescent="0.45">
      <c r="A1681" s="5">
        <v>269</v>
      </c>
      <c r="B1681" s="5">
        <f>IF(COUNTIF($A$2:A1681, A1681) = 1, 1, 0)</f>
        <v>0</v>
      </c>
      <c r="C1681" s="5" t="s">
        <v>656</v>
      </c>
      <c r="D1681" s="5" t="s">
        <v>30</v>
      </c>
      <c r="E1681" s="6">
        <v>0.09</v>
      </c>
      <c r="F1681" s="6" t="str">
        <f>IF(Table_1[[#This Row],[Discount]] &gt; 0, "After Discount", " No Discount")</f>
        <v>After Discount</v>
      </c>
      <c r="G1681" s="6">
        <v>4.9800000000000004</v>
      </c>
      <c r="H1681" s="6">
        <v>7.44</v>
      </c>
      <c r="I1681" s="5" t="s">
        <v>9</v>
      </c>
      <c r="J1681" s="5" t="s">
        <v>16</v>
      </c>
      <c r="K1681" s="5" t="s">
        <v>24</v>
      </c>
      <c r="L1681" s="5" t="s">
        <v>38</v>
      </c>
      <c r="M1681" s="5" t="s">
        <v>5</v>
      </c>
      <c r="N1681" s="5" t="s">
        <v>320</v>
      </c>
      <c r="O1681" s="6">
        <v>0.36</v>
      </c>
      <c r="P1681" s="5" t="s">
        <v>3</v>
      </c>
      <c r="Q1681" s="5" t="s">
        <v>48</v>
      </c>
      <c r="R1681" s="5" t="s">
        <v>95</v>
      </c>
      <c r="S1681" s="5" t="s">
        <v>655</v>
      </c>
      <c r="T1681" s="5">
        <v>85234</v>
      </c>
      <c r="U1681" s="8">
        <v>42160</v>
      </c>
      <c r="V1681" s="29" t="str">
        <f>TEXT(Table_1[[#This Row],[Order Date]], "DDD")</f>
        <v>Fri</v>
      </c>
      <c r="W1681" s="8">
        <v>42162</v>
      </c>
      <c r="X1681" s="7">
        <f>Table_1[[#This Row],[Ship Date]]-Table_1[[#This Row],[Order Date]]</f>
        <v>2</v>
      </c>
      <c r="Y1681" s="15">
        <v>-46.005000000000003</v>
      </c>
      <c r="Z1681" s="5">
        <v>9</v>
      </c>
      <c r="AA1681" s="15">
        <v>46.17</v>
      </c>
      <c r="AB1681" s="5">
        <v>88942</v>
      </c>
      <c r="AC1681" s="5">
        <f>IF(COUNTIF($AB$2:AB1681, AB1681) = 1, 1, 0)</f>
        <v>0</v>
      </c>
      <c r="AD1681" s="15">
        <f>'Formated Data'!$G1681-'Formated Data'!$E1681</f>
        <v>4.8900000000000006</v>
      </c>
      <c r="AE1681" s="5" t="str" cm="1">
        <f t="array" ref="AE1681">_xlfn.IFS('Formated Data'!$Q1681="Central","Chris",'Formated Data'!$Q1681="East","Erin",'Formated Data'!$Q1681="South","Sam",'Formated Data'!$Q1681="West","William")</f>
        <v>William</v>
      </c>
    </row>
    <row r="1682" spans="1:31" ht="15.75" customHeight="1" x14ac:dyDescent="0.45">
      <c r="A1682" s="5">
        <v>272</v>
      </c>
      <c r="B1682" s="5">
        <f>IF(COUNTIF($A$2:A1682, A1682) = 1, 1, 0)</f>
        <v>0</v>
      </c>
      <c r="C1682" s="5" t="s">
        <v>653</v>
      </c>
      <c r="D1682" s="5" t="s">
        <v>30</v>
      </c>
      <c r="E1682" s="6">
        <v>0.09</v>
      </c>
      <c r="F1682" s="6" t="str">
        <f>IF(Table_1[[#This Row],[Discount]] &gt; 0, "After Discount", " No Discount")</f>
        <v>After Discount</v>
      </c>
      <c r="G1682" s="6">
        <v>35.94</v>
      </c>
      <c r="H1682" s="6">
        <v>6.66</v>
      </c>
      <c r="I1682" s="5" t="s">
        <v>9</v>
      </c>
      <c r="J1682" s="5" t="s">
        <v>16</v>
      </c>
      <c r="K1682" s="5" t="s">
        <v>24</v>
      </c>
      <c r="L1682" s="5" t="s">
        <v>181</v>
      </c>
      <c r="M1682" s="5" t="s">
        <v>5</v>
      </c>
      <c r="N1682" s="5" t="s">
        <v>654</v>
      </c>
      <c r="O1682" s="6">
        <v>0.4</v>
      </c>
      <c r="P1682" s="5" t="s">
        <v>3</v>
      </c>
      <c r="Q1682" s="5" t="s">
        <v>21</v>
      </c>
      <c r="R1682" s="5" t="s">
        <v>33</v>
      </c>
      <c r="S1682" s="5" t="s">
        <v>32</v>
      </c>
      <c r="T1682" s="5">
        <v>28204</v>
      </c>
      <c r="U1682" s="8">
        <v>42160</v>
      </c>
      <c r="V1682" s="29" t="str">
        <f>TEXT(Table_1[[#This Row],[Order Date]], "DDD")</f>
        <v>Fri</v>
      </c>
      <c r="W1682" s="8">
        <v>42165</v>
      </c>
      <c r="X1682" s="7">
        <f>Table_1[[#This Row],[Ship Date]]-Table_1[[#This Row],[Order Date]]</f>
        <v>5</v>
      </c>
      <c r="Y1682" s="15">
        <v>72.1858</v>
      </c>
      <c r="Z1682" s="5">
        <v>24</v>
      </c>
      <c r="AA1682" s="15">
        <v>836.47</v>
      </c>
      <c r="AB1682" s="5">
        <v>36069</v>
      </c>
      <c r="AC1682" s="5">
        <f>IF(COUNTIF($AB$2:AB1682, AB1682) = 1, 1, 0)</f>
        <v>1</v>
      </c>
      <c r="AD1682" s="15">
        <f>'Formated Data'!$G1682-'Formated Data'!$E1682</f>
        <v>35.849999999999994</v>
      </c>
      <c r="AE1682" s="5" t="str" cm="1">
        <f t="array" ref="AE1682">_xlfn.IFS('Formated Data'!$Q1682="Central","Chris",'Formated Data'!$Q1682="East","Erin",'Formated Data'!$Q1682="South","Sam",'Formated Data'!$Q1682="West","William")</f>
        <v>Sam</v>
      </c>
    </row>
    <row r="1683" spans="1:31" ht="15.75" customHeight="1" x14ac:dyDescent="0.45">
      <c r="A1683" s="5">
        <v>272</v>
      </c>
      <c r="B1683" s="5">
        <f>IF(COUNTIF($A$2:A1683, A1683) = 1, 1, 0)</f>
        <v>0</v>
      </c>
      <c r="C1683" s="5" t="s">
        <v>653</v>
      </c>
      <c r="D1683" s="5" t="s">
        <v>30</v>
      </c>
      <c r="E1683" s="6">
        <v>0.09</v>
      </c>
      <c r="F1683" s="6" t="str">
        <f>IF(Table_1[[#This Row],[Discount]] &gt; 0, "After Discount", " No Discount")</f>
        <v>After Discount</v>
      </c>
      <c r="G1683" s="6">
        <v>4.9800000000000004</v>
      </c>
      <c r="H1683" s="6">
        <v>7.44</v>
      </c>
      <c r="I1683" s="5" t="s">
        <v>9</v>
      </c>
      <c r="J1683" s="5" t="s">
        <v>16</v>
      </c>
      <c r="K1683" s="5" t="s">
        <v>24</v>
      </c>
      <c r="L1683" s="5" t="s">
        <v>38</v>
      </c>
      <c r="M1683" s="5" t="s">
        <v>5</v>
      </c>
      <c r="N1683" s="5" t="s">
        <v>320</v>
      </c>
      <c r="O1683" s="6">
        <v>0.36</v>
      </c>
      <c r="P1683" s="5" t="s">
        <v>3</v>
      </c>
      <c r="Q1683" s="5" t="s">
        <v>21</v>
      </c>
      <c r="R1683" s="5" t="s">
        <v>33</v>
      </c>
      <c r="S1683" s="5" t="s">
        <v>32</v>
      </c>
      <c r="T1683" s="5">
        <v>28204</v>
      </c>
      <c r="U1683" s="8">
        <v>42160</v>
      </c>
      <c r="V1683" s="29" t="str">
        <f>TEXT(Table_1[[#This Row],[Order Date]], "DDD")</f>
        <v>Fri</v>
      </c>
      <c r="W1683" s="8">
        <v>42162</v>
      </c>
      <c r="X1683" s="7">
        <f>Table_1[[#This Row],[Ship Date]]-Table_1[[#This Row],[Order Date]]</f>
        <v>2</v>
      </c>
      <c r="Y1683" s="15">
        <v>-122.3733</v>
      </c>
      <c r="Z1683" s="5">
        <v>37</v>
      </c>
      <c r="AA1683" s="15">
        <v>189.83</v>
      </c>
      <c r="AB1683" s="5">
        <v>36069</v>
      </c>
      <c r="AC1683" s="5">
        <f>IF(COUNTIF($AB$2:AB1683, AB1683) = 1, 1, 0)</f>
        <v>0</v>
      </c>
      <c r="AD1683" s="15">
        <f>'Formated Data'!$G1683-'Formated Data'!$E1683</f>
        <v>4.8900000000000006</v>
      </c>
      <c r="AE1683" s="5" t="str" cm="1">
        <f t="array" ref="AE1683">_xlfn.IFS('Formated Data'!$Q1683="Central","Chris",'Formated Data'!$Q1683="East","Erin",'Formated Data'!$Q1683="South","Sam",'Formated Data'!$Q1683="West","William")</f>
        <v>Sam</v>
      </c>
    </row>
    <row r="1684" spans="1:31" ht="15.75" customHeight="1" x14ac:dyDescent="0.45">
      <c r="A1684" s="5">
        <v>518</v>
      </c>
      <c r="B1684" s="5">
        <f>IF(COUNTIF($A$2:A1684, A1684) = 1, 1, 0)</f>
        <v>1</v>
      </c>
      <c r="C1684" s="5" t="s">
        <v>652</v>
      </c>
      <c r="D1684" s="5" t="s">
        <v>30</v>
      </c>
      <c r="E1684" s="6">
        <v>7.0000000000000007E-2</v>
      </c>
      <c r="F1684" s="6" t="str">
        <f>IF(Table_1[[#This Row],[Discount]] &gt; 0, "After Discount", " No Discount")</f>
        <v>After Discount</v>
      </c>
      <c r="G1684" s="6">
        <v>12.64</v>
      </c>
      <c r="H1684" s="6">
        <v>4.9800000000000004</v>
      </c>
      <c r="I1684" s="5" t="s">
        <v>9</v>
      </c>
      <c r="J1684" s="5" t="s">
        <v>16</v>
      </c>
      <c r="K1684" s="5" t="s">
        <v>29</v>
      </c>
      <c r="L1684" s="5" t="s">
        <v>28</v>
      </c>
      <c r="M1684" s="5" t="s">
        <v>50</v>
      </c>
      <c r="N1684" s="5" t="s">
        <v>651</v>
      </c>
      <c r="O1684" s="6">
        <v>0.48</v>
      </c>
      <c r="P1684" s="5" t="s">
        <v>3</v>
      </c>
      <c r="Q1684" s="5" t="s">
        <v>70</v>
      </c>
      <c r="R1684" s="5" t="s">
        <v>168</v>
      </c>
      <c r="S1684" s="5" t="s">
        <v>650</v>
      </c>
      <c r="T1684" s="5">
        <v>63105</v>
      </c>
      <c r="U1684" s="8">
        <v>42160</v>
      </c>
      <c r="V1684" s="29" t="str">
        <f>TEXT(Table_1[[#This Row],[Order Date]], "DDD")</f>
        <v>Fri</v>
      </c>
      <c r="W1684" s="8">
        <v>42167</v>
      </c>
      <c r="X1684" s="7">
        <f>Table_1[[#This Row],[Ship Date]]-Table_1[[#This Row],[Order Date]]</f>
        <v>7</v>
      </c>
      <c r="Y1684" s="15">
        <v>113.41500000000001</v>
      </c>
      <c r="Z1684" s="5">
        <v>16</v>
      </c>
      <c r="AA1684" s="15">
        <v>199.76</v>
      </c>
      <c r="AB1684" s="5">
        <v>90867</v>
      </c>
      <c r="AC1684" s="5">
        <f>IF(COUNTIF($AB$2:AB1684, AB1684) = 1, 1, 0)</f>
        <v>1</v>
      </c>
      <c r="AD1684" s="15">
        <f>'Formated Data'!$G1684-'Formated Data'!$E1684</f>
        <v>12.57</v>
      </c>
      <c r="AE1684" s="5" t="str" cm="1">
        <f t="array" ref="AE1684">_xlfn.IFS('Formated Data'!$Q1684="Central","Chris",'Formated Data'!$Q1684="East","Erin",'Formated Data'!$Q1684="South","Sam",'Formated Data'!$Q1684="West","William")</f>
        <v>Chris</v>
      </c>
    </row>
    <row r="1685" spans="1:31" ht="15.75" customHeight="1" x14ac:dyDescent="0.45">
      <c r="A1685" s="5">
        <v>2506</v>
      </c>
      <c r="B1685" s="5">
        <f>IF(COUNTIF($A$2:A1685, A1685) = 1, 1, 0)</f>
        <v>1</v>
      </c>
      <c r="C1685" s="5" t="s">
        <v>649</v>
      </c>
      <c r="D1685" s="5" t="s">
        <v>72</v>
      </c>
      <c r="E1685" s="6">
        <v>0.02</v>
      </c>
      <c r="F1685" s="6" t="str">
        <f>IF(Table_1[[#This Row],[Discount]] &gt; 0, "After Discount", " No Discount")</f>
        <v>After Discount</v>
      </c>
      <c r="G1685" s="6">
        <v>6.48</v>
      </c>
      <c r="H1685" s="6">
        <v>8.74</v>
      </c>
      <c r="I1685" s="5" t="s">
        <v>9</v>
      </c>
      <c r="J1685" s="5" t="s">
        <v>16</v>
      </c>
      <c r="K1685" s="5" t="s">
        <v>24</v>
      </c>
      <c r="L1685" s="5" t="s">
        <v>38</v>
      </c>
      <c r="M1685" s="5" t="s">
        <v>5</v>
      </c>
      <c r="N1685" s="5" t="s">
        <v>648</v>
      </c>
      <c r="O1685" s="6">
        <v>0.36</v>
      </c>
      <c r="P1685" s="5" t="s">
        <v>3</v>
      </c>
      <c r="Q1685" s="5" t="s">
        <v>2</v>
      </c>
      <c r="R1685" s="5" t="s">
        <v>109</v>
      </c>
      <c r="S1685" s="5" t="s">
        <v>647</v>
      </c>
      <c r="T1685" s="5">
        <v>6408</v>
      </c>
      <c r="U1685" s="8">
        <v>42160</v>
      </c>
      <c r="V1685" s="29" t="str">
        <f>TEXT(Table_1[[#This Row],[Order Date]], "DDD")</f>
        <v>Fri</v>
      </c>
      <c r="W1685" s="8">
        <v>42162</v>
      </c>
      <c r="X1685" s="7">
        <f>Table_1[[#This Row],[Ship Date]]-Table_1[[#This Row],[Order Date]]</f>
        <v>2</v>
      </c>
      <c r="Y1685" s="15">
        <v>-6.835</v>
      </c>
      <c r="Z1685" s="5">
        <v>1</v>
      </c>
      <c r="AA1685" s="15">
        <v>10.72</v>
      </c>
      <c r="AB1685" s="5">
        <v>87033</v>
      </c>
      <c r="AC1685" s="5">
        <f>IF(COUNTIF($AB$2:AB1685, AB1685) = 1, 1, 0)</f>
        <v>1</v>
      </c>
      <c r="AD1685" s="15">
        <f>'Formated Data'!$G1685-'Formated Data'!$E1685</f>
        <v>6.4600000000000009</v>
      </c>
      <c r="AE1685" s="5" t="str" cm="1">
        <f t="array" ref="AE1685">_xlfn.IFS('Formated Data'!$Q1685="Central","Chris",'Formated Data'!$Q1685="East","Erin",'Formated Data'!$Q1685="South","Sam",'Formated Data'!$Q1685="West","William")</f>
        <v>Erin</v>
      </c>
    </row>
    <row r="1686" spans="1:31" ht="15.75" customHeight="1" x14ac:dyDescent="0.45">
      <c r="A1686" s="5">
        <v>2507</v>
      </c>
      <c r="B1686" s="5">
        <f>IF(COUNTIF($A$2:A1686, A1686) = 1, 1, 0)</f>
        <v>1</v>
      </c>
      <c r="C1686" s="5" t="s">
        <v>646</v>
      </c>
      <c r="D1686" s="5" t="s">
        <v>72</v>
      </c>
      <c r="E1686" s="6">
        <v>0.06</v>
      </c>
      <c r="F1686" s="6" t="str">
        <f>IF(Table_1[[#This Row],[Discount]] &gt; 0, "After Discount", " No Discount")</f>
        <v>After Discount</v>
      </c>
      <c r="G1686" s="6">
        <v>699.99</v>
      </c>
      <c r="H1686" s="6">
        <v>24.49</v>
      </c>
      <c r="I1686" s="5" t="s">
        <v>17</v>
      </c>
      <c r="J1686" s="5" t="s">
        <v>16</v>
      </c>
      <c r="K1686" s="5" t="s">
        <v>7</v>
      </c>
      <c r="L1686" s="5" t="s">
        <v>43</v>
      </c>
      <c r="M1686" s="5" t="s">
        <v>42</v>
      </c>
      <c r="N1686" s="5" t="s">
        <v>645</v>
      </c>
      <c r="O1686" s="6">
        <v>0.41</v>
      </c>
      <c r="P1686" s="5" t="s">
        <v>3</v>
      </c>
      <c r="Q1686" s="5" t="s">
        <v>2</v>
      </c>
      <c r="R1686" s="5" t="s">
        <v>244</v>
      </c>
      <c r="S1686" s="5" t="s">
        <v>644</v>
      </c>
      <c r="T1686" s="5">
        <v>4401</v>
      </c>
      <c r="U1686" s="8">
        <v>42160</v>
      </c>
      <c r="V1686" s="29" t="str">
        <f>TEXT(Table_1[[#This Row],[Order Date]], "DDD")</f>
        <v>Fri</v>
      </c>
      <c r="W1686" s="8">
        <v>42162</v>
      </c>
      <c r="X1686" s="7">
        <f>Table_1[[#This Row],[Ship Date]]-Table_1[[#This Row],[Order Date]]</f>
        <v>2</v>
      </c>
      <c r="Y1686" s="15">
        <v>7024.2069000000001</v>
      </c>
      <c r="Z1686" s="5">
        <v>15</v>
      </c>
      <c r="AA1686" s="15">
        <v>10180.01</v>
      </c>
      <c r="AB1686" s="5">
        <v>87033</v>
      </c>
      <c r="AC1686" s="5">
        <f>IF(COUNTIF($AB$2:AB1686, AB1686) = 1, 1, 0)</f>
        <v>0</v>
      </c>
      <c r="AD1686" s="15">
        <f>'Formated Data'!$G1686-'Formated Data'!$E1686</f>
        <v>699.93000000000006</v>
      </c>
      <c r="AE1686" s="5" t="str" cm="1">
        <f t="array" ref="AE1686">_xlfn.IFS('Formated Data'!$Q1686="Central","Chris",'Formated Data'!$Q1686="East","Erin",'Formated Data'!$Q1686="South","Sam",'Formated Data'!$Q1686="West","William")</f>
        <v>Erin</v>
      </c>
    </row>
    <row r="1687" spans="1:31" ht="15.75" customHeight="1" x14ac:dyDescent="0.45">
      <c r="A1687" s="5">
        <v>2516</v>
      </c>
      <c r="B1687" s="5">
        <f>IF(COUNTIF($A$2:A1687, A1687) = 1, 1, 0)</f>
        <v>1</v>
      </c>
      <c r="C1687" s="5" t="s">
        <v>643</v>
      </c>
      <c r="D1687" s="5" t="s">
        <v>72</v>
      </c>
      <c r="E1687" s="6">
        <v>0.02</v>
      </c>
      <c r="F1687" s="6" t="str">
        <f>IF(Table_1[[#This Row],[Discount]] &gt; 0, "After Discount", " No Discount")</f>
        <v>After Discount</v>
      </c>
      <c r="G1687" s="6">
        <v>17.149999999999999</v>
      </c>
      <c r="H1687" s="6">
        <v>4.96</v>
      </c>
      <c r="I1687" s="5" t="s">
        <v>9</v>
      </c>
      <c r="J1687" s="5" t="s">
        <v>16</v>
      </c>
      <c r="K1687" s="5" t="s">
        <v>24</v>
      </c>
      <c r="L1687" s="5" t="s">
        <v>23</v>
      </c>
      <c r="M1687" s="5" t="s">
        <v>5</v>
      </c>
      <c r="N1687" s="5" t="s">
        <v>471</v>
      </c>
      <c r="O1687" s="6">
        <v>0.57999999999999996</v>
      </c>
      <c r="P1687" s="5" t="s">
        <v>3</v>
      </c>
      <c r="Q1687" s="5" t="s">
        <v>2</v>
      </c>
      <c r="R1687" s="5" t="s">
        <v>236</v>
      </c>
      <c r="S1687" s="5" t="s">
        <v>295</v>
      </c>
      <c r="T1687" s="5">
        <v>7631</v>
      </c>
      <c r="U1687" s="8">
        <v>42160</v>
      </c>
      <c r="V1687" s="29" t="str">
        <f>TEXT(Table_1[[#This Row],[Order Date]], "DDD")</f>
        <v>Fri</v>
      </c>
      <c r="W1687" s="8">
        <v>42162</v>
      </c>
      <c r="X1687" s="7">
        <f>Table_1[[#This Row],[Ship Date]]-Table_1[[#This Row],[Order Date]]</f>
        <v>2</v>
      </c>
      <c r="Y1687" s="15">
        <v>36.494999999999997</v>
      </c>
      <c r="Z1687" s="5">
        <v>11</v>
      </c>
      <c r="AA1687" s="15">
        <v>190.85</v>
      </c>
      <c r="AB1687" s="5">
        <v>87033</v>
      </c>
      <c r="AC1687" s="5">
        <f>IF(COUNTIF($AB$2:AB1687, AB1687) = 1, 1, 0)</f>
        <v>0</v>
      </c>
      <c r="AD1687" s="15">
        <f>'Formated Data'!$G1687-'Formated Data'!$E1687</f>
        <v>17.13</v>
      </c>
      <c r="AE1687" s="5" t="str" cm="1">
        <f t="array" ref="AE1687">_xlfn.IFS('Formated Data'!$Q1687="Central","Chris",'Formated Data'!$Q1687="East","Erin",'Formated Data'!$Q1687="South","Sam",'Formated Data'!$Q1687="West","William")</f>
        <v>Erin</v>
      </c>
    </row>
    <row r="1688" spans="1:31" ht="15.75" customHeight="1" x14ac:dyDescent="0.45">
      <c r="A1688" s="5">
        <v>2520</v>
      </c>
      <c r="B1688" s="5">
        <f>IF(COUNTIF($A$2:A1688, A1688) = 1, 1, 0)</f>
        <v>1</v>
      </c>
      <c r="C1688" s="5" t="s">
        <v>642</v>
      </c>
      <c r="D1688" s="5" t="s">
        <v>72</v>
      </c>
      <c r="E1688" s="6">
        <v>7.0000000000000007E-2</v>
      </c>
      <c r="F1688" s="6" t="str">
        <f>IF(Table_1[[#This Row],[Discount]] &gt; 0, "After Discount", " No Discount")</f>
        <v>After Discount</v>
      </c>
      <c r="G1688" s="6">
        <v>30.98</v>
      </c>
      <c r="H1688" s="6">
        <v>8.74</v>
      </c>
      <c r="I1688" s="5" t="s">
        <v>9</v>
      </c>
      <c r="J1688" s="5" t="s">
        <v>16</v>
      </c>
      <c r="K1688" s="5" t="s">
        <v>24</v>
      </c>
      <c r="L1688" s="5" t="s">
        <v>38</v>
      </c>
      <c r="M1688" s="5" t="s">
        <v>5</v>
      </c>
      <c r="N1688" s="5" t="s">
        <v>641</v>
      </c>
      <c r="O1688" s="6">
        <v>0.4</v>
      </c>
      <c r="P1688" s="5" t="s">
        <v>3</v>
      </c>
      <c r="Q1688" s="5" t="s">
        <v>2</v>
      </c>
      <c r="R1688" s="5" t="s">
        <v>100</v>
      </c>
      <c r="S1688" s="5" t="s">
        <v>640</v>
      </c>
      <c r="T1688" s="5">
        <v>2908</v>
      </c>
      <c r="U1688" s="8">
        <v>42160</v>
      </c>
      <c r="V1688" s="29" t="str">
        <f>TEXT(Table_1[[#This Row],[Order Date]], "DDD")</f>
        <v>Fri</v>
      </c>
      <c r="W1688" s="8">
        <v>42161</v>
      </c>
      <c r="X1688" s="7">
        <f>Table_1[[#This Row],[Ship Date]]-Table_1[[#This Row],[Order Date]]</f>
        <v>1</v>
      </c>
      <c r="Y1688" s="15">
        <v>255.76920000000001</v>
      </c>
      <c r="Z1688" s="5">
        <v>12</v>
      </c>
      <c r="AA1688" s="15">
        <v>370.68</v>
      </c>
      <c r="AB1688" s="5">
        <v>87033</v>
      </c>
      <c r="AC1688" s="5">
        <f>IF(COUNTIF($AB$2:AB1688, AB1688) = 1, 1, 0)</f>
        <v>0</v>
      </c>
      <c r="AD1688" s="15">
        <f>'Formated Data'!$G1688-'Formated Data'!$E1688</f>
        <v>30.91</v>
      </c>
      <c r="AE1688" s="5" t="str" cm="1">
        <f t="array" ref="AE1688">_xlfn.IFS('Formated Data'!$Q1688="Central","Chris",'Formated Data'!$Q1688="East","Erin",'Formated Data'!$Q1688="South","Sam",'Formated Data'!$Q1688="West","William")</f>
        <v>Erin</v>
      </c>
    </row>
    <row r="1689" spans="1:31" ht="15.75" customHeight="1" x14ac:dyDescent="0.45">
      <c r="A1689" s="5">
        <v>2522</v>
      </c>
      <c r="B1689" s="5">
        <f>IF(COUNTIF($A$2:A1689, A1689) = 1, 1, 0)</f>
        <v>1</v>
      </c>
      <c r="C1689" s="5" t="s">
        <v>639</v>
      </c>
      <c r="D1689" s="5" t="s">
        <v>72</v>
      </c>
      <c r="E1689" s="6">
        <v>0.04</v>
      </c>
      <c r="F1689" s="6" t="str">
        <f>IF(Table_1[[#This Row],[Discount]] &gt; 0, "After Discount", " No Discount")</f>
        <v>After Discount</v>
      </c>
      <c r="G1689" s="6">
        <v>1360.14</v>
      </c>
      <c r="H1689" s="6">
        <v>14.7</v>
      </c>
      <c r="I1689" s="5" t="s">
        <v>119</v>
      </c>
      <c r="J1689" s="5" t="s">
        <v>16</v>
      </c>
      <c r="K1689" s="5" t="s">
        <v>7</v>
      </c>
      <c r="L1689" s="5" t="s">
        <v>118</v>
      </c>
      <c r="M1689" s="5" t="s">
        <v>152</v>
      </c>
      <c r="N1689" s="5" t="s">
        <v>316</v>
      </c>
      <c r="O1689" s="6">
        <v>0.59</v>
      </c>
      <c r="P1689" s="5" t="s">
        <v>3</v>
      </c>
      <c r="Q1689" s="5" t="s">
        <v>2</v>
      </c>
      <c r="R1689" s="5" t="s">
        <v>638</v>
      </c>
      <c r="S1689" s="5" t="s">
        <v>637</v>
      </c>
      <c r="T1689" s="5">
        <v>5401</v>
      </c>
      <c r="U1689" s="8">
        <v>42160</v>
      </c>
      <c r="V1689" s="29" t="str">
        <f>TEXT(Table_1[[#This Row],[Order Date]], "DDD")</f>
        <v>Fri</v>
      </c>
      <c r="W1689" s="8">
        <v>42163</v>
      </c>
      <c r="X1689" s="7">
        <f>Table_1[[#This Row],[Ship Date]]-Table_1[[#This Row],[Order Date]]</f>
        <v>3</v>
      </c>
      <c r="Y1689" s="15">
        <v>2639.01</v>
      </c>
      <c r="Z1689" s="5">
        <v>6</v>
      </c>
      <c r="AA1689" s="15">
        <v>7303.05</v>
      </c>
      <c r="AB1689" s="5">
        <v>87033</v>
      </c>
      <c r="AC1689" s="5">
        <f>IF(COUNTIF($AB$2:AB1689, AB1689) = 1, 1, 0)</f>
        <v>0</v>
      </c>
      <c r="AD1689" s="15">
        <f>'Formated Data'!$G1689-'Formated Data'!$E1689</f>
        <v>1360.1000000000001</v>
      </c>
      <c r="AE1689" s="5" t="str" cm="1">
        <f t="array" ref="AE1689">_xlfn.IFS('Formated Data'!$Q1689="Central","Chris",'Formated Data'!$Q1689="East","Erin",'Formated Data'!$Q1689="South","Sam",'Formated Data'!$Q1689="West","William")</f>
        <v>Erin</v>
      </c>
    </row>
    <row r="1690" spans="1:31" ht="15.75" customHeight="1" x14ac:dyDescent="0.45">
      <c r="A1690" s="5">
        <v>699</v>
      </c>
      <c r="B1690" s="5">
        <f>IF(COUNTIF($A$2:A1690, A1690) = 1, 1, 0)</f>
        <v>0</v>
      </c>
      <c r="C1690" s="5" t="s">
        <v>63</v>
      </c>
      <c r="D1690" s="5" t="s">
        <v>123</v>
      </c>
      <c r="E1690" s="6">
        <v>0.02</v>
      </c>
      <c r="F1690" s="6" t="str">
        <f>IF(Table_1[[#This Row],[Discount]] &gt; 0, "After Discount", " No Discount")</f>
        <v>After Discount</v>
      </c>
      <c r="G1690" s="6">
        <v>6.47</v>
      </c>
      <c r="H1690" s="6">
        <v>1.22</v>
      </c>
      <c r="I1690" s="5" t="s">
        <v>9</v>
      </c>
      <c r="J1690" s="5" t="s">
        <v>8</v>
      </c>
      <c r="K1690" s="5" t="s">
        <v>24</v>
      </c>
      <c r="L1690" s="5" t="s">
        <v>79</v>
      </c>
      <c r="M1690" s="5" t="s">
        <v>37</v>
      </c>
      <c r="N1690" s="5" t="s">
        <v>636</v>
      </c>
      <c r="O1690" s="6">
        <v>0.4</v>
      </c>
      <c r="P1690" s="5" t="s">
        <v>3</v>
      </c>
      <c r="Q1690" s="5" t="s">
        <v>48</v>
      </c>
      <c r="R1690" s="5" t="s">
        <v>54</v>
      </c>
      <c r="S1690" s="5" t="s">
        <v>62</v>
      </c>
      <c r="T1690" s="5">
        <v>90041</v>
      </c>
      <c r="U1690" s="8">
        <v>42161</v>
      </c>
      <c r="V1690" s="29" t="str">
        <f>TEXT(Table_1[[#This Row],[Order Date]], "DDD")</f>
        <v>Sat</v>
      </c>
      <c r="W1690" s="8">
        <v>42162</v>
      </c>
      <c r="X1690" s="7">
        <f>Table_1[[#This Row],[Ship Date]]-Table_1[[#This Row],[Order Date]]</f>
        <v>1</v>
      </c>
      <c r="Y1690" s="15">
        <v>40.200000000000003</v>
      </c>
      <c r="Z1690" s="5">
        <v>30</v>
      </c>
      <c r="AA1690" s="15">
        <v>193.95</v>
      </c>
      <c r="AB1690" s="5">
        <v>55392</v>
      </c>
      <c r="AC1690" s="5">
        <f>IF(COUNTIF($AB$2:AB1690, AB1690) = 1, 1, 0)</f>
        <v>1</v>
      </c>
      <c r="AD1690" s="15">
        <f>'Formated Data'!$G1690-'Formated Data'!$E1690</f>
        <v>6.45</v>
      </c>
      <c r="AE1690" s="5" t="str" cm="1">
        <f t="array" ref="AE1690">_xlfn.IFS('Formated Data'!$Q1690="Central","Chris",'Formated Data'!$Q1690="East","Erin",'Formated Data'!$Q1690="South","Sam",'Formated Data'!$Q1690="West","William")</f>
        <v>William</v>
      </c>
    </row>
    <row r="1691" spans="1:31" ht="15.75" customHeight="1" x14ac:dyDescent="0.45">
      <c r="A1691" s="5">
        <v>699</v>
      </c>
      <c r="B1691" s="5">
        <f>IF(COUNTIF($A$2:A1691, A1691) = 1, 1, 0)</f>
        <v>0</v>
      </c>
      <c r="C1691" s="5" t="s">
        <v>63</v>
      </c>
      <c r="D1691" s="5" t="s">
        <v>123</v>
      </c>
      <c r="E1691" s="6">
        <v>7.0000000000000007E-2</v>
      </c>
      <c r="F1691" s="6" t="str">
        <f>IF(Table_1[[#This Row],[Discount]] &gt; 0, "After Discount", " No Discount")</f>
        <v>After Discount</v>
      </c>
      <c r="G1691" s="6">
        <v>2.84</v>
      </c>
      <c r="H1691" s="6">
        <v>0.93</v>
      </c>
      <c r="I1691" s="5" t="s">
        <v>9</v>
      </c>
      <c r="J1691" s="5" t="s">
        <v>8</v>
      </c>
      <c r="K1691" s="5" t="s">
        <v>24</v>
      </c>
      <c r="L1691" s="5" t="s">
        <v>79</v>
      </c>
      <c r="M1691" s="5" t="s">
        <v>37</v>
      </c>
      <c r="N1691" s="5" t="s">
        <v>634</v>
      </c>
      <c r="O1691" s="6">
        <v>0.54</v>
      </c>
      <c r="P1691" s="5" t="s">
        <v>3</v>
      </c>
      <c r="Q1691" s="5" t="s">
        <v>48</v>
      </c>
      <c r="R1691" s="5" t="s">
        <v>54</v>
      </c>
      <c r="S1691" s="5" t="s">
        <v>62</v>
      </c>
      <c r="T1691" s="5">
        <v>90041</v>
      </c>
      <c r="U1691" s="8">
        <v>42161</v>
      </c>
      <c r="V1691" s="29" t="str">
        <f>TEXT(Table_1[[#This Row],[Order Date]], "DDD")</f>
        <v>Sat</v>
      </c>
      <c r="W1691" s="8">
        <v>42163</v>
      </c>
      <c r="X1691" s="7">
        <f>Table_1[[#This Row],[Ship Date]]-Table_1[[#This Row],[Order Date]]</f>
        <v>2</v>
      </c>
      <c r="Y1691" s="15">
        <v>3.21</v>
      </c>
      <c r="Z1691" s="5">
        <v>59</v>
      </c>
      <c r="AA1691" s="15">
        <v>158.80000000000001</v>
      </c>
      <c r="AB1691" s="5">
        <v>55392</v>
      </c>
      <c r="AC1691" s="5">
        <f>IF(COUNTIF($AB$2:AB1691, AB1691) = 1, 1, 0)</f>
        <v>0</v>
      </c>
      <c r="AD1691" s="15">
        <f>'Formated Data'!$G1691-'Formated Data'!$E1691</f>
        <v>2.77</v>
      </c>
      <c r="AE1691" s="5" t="str" cm="1">
        <f t="array" ref="AE1691">_xlfn.IFS('Formated Data'!$Q1691="Central","Chris",'Formated Data'!$Q1691="East","Erin",'Formated Data'!$Q1691="South","Sam",'Formated Data'!$Q1691="West","William")</f>
        <v>William</v>
      </c>
    </row>
    <row r="1692" spans="1:31" ht="15.75" customHeight="1" x14ac:dyDescent="0.45">
      <c r="A1692" s="5">
        <v>711</v>
      </c>
      <c r="B1692" s="5">
        <f>IF(COUNTIF($A$2:A1692, A1692) = 1, 1, 0)</f>
        <v>1</v>
      </c>
      <c r="C1692" s="5" t="s">
        <v>635</v>
      </c>
      <c r="D1692" s="5" t="s">
        <v>123</v>
      </c>
      <c r="E1692" s="6">
        <v>7.0000000000000007E-2</v>
      </c>
      <c r="F1692" s="6" t="str">
        <f>IF(Table_1[[#This Row],[Discount]] &gt; 0, "After Discount", " No Discount")</f>
        <v>After Discount</v>
      </c>
      <c r="G1692" s="6">
        <v>2.84</v>
      </c>
      <c r="H1692" s="6">
        <v>0.93</v>
      </c>
      <c r="I1692" s="5" t="s">
        <v>9</v>
      </c>
      <c r="J1692" s="5" t="s">
        <v>8</v>
      </c>
      <c r="K1692" s="5" t="s">
        <v>24</v>
      </c>
      <c r="L1692" s="5" t="s">
        <v>79</v>
      </c>
      <c r="M1692" s="5" t="s">
        <v>37</v>
      </c>
      <c r="N1692" s="5" t="s">
        <v>634</v>
      </c>
      <c r="O1692" s="6">
        <v>0.54</v>
      </c>
      <c r="P1692" s="5" t="s">
        <v>3</v>
      </c>
      <c r="Q1692" s="5" t="s">
        <v>2</v>
      </c>
      <c r="R1692" s="5" t="s">
        <v>240</v>
      </c>
      <c r="S1692" s="5" t="s">
        <v>633</v>
      </c>
      <c r="T1692" s="5">
        <v>2152</v>
      </c>
      <c r="U1692" s="8">
        <v>42161</v>
      </c>
      <c r="V1692" s="29" t="str">
        <f>TEXT(Table_1[[#This Row],[Order Date]], "DDD")</f>
        <v>Sat</v>
      </c>
      <c r="W1692" s="8">
        <v>42163</v>
      </c>
      <c r="X1692" s="7">
        <f>Table_1[[#This Row],[Ship Date]]-Table_1[[#This Row],[Order Date]]</f>
        <v>2</v>
      </c>
      <c r="Y1692" s="15">
        <v>3.8519999999999999</v>
      </c>
      <c r="Z1692" s="5">
        <v>15</v>
      </c>
      <c r="AA1692" s="15">
        <v>40.369999999999997</v>
      </c>
      <c r="AB1692" s="5">
        <v>87978</v>
      </c>
      <c r="AC1692" s="5">
        <f>IF(COUNTIF($AB$2:AB1692, AB1692) = 1, 1, 0)</f>
        <v>1</v>
      </c>
      <c r="AD1692" s="15">
        <f>'Formated Data'!$G1692-'Formated Data'!$E1692</f>
        <v>2.77</v>
      </c>
      <c r="AE1692" s="5" t="str" cm="1">
        <f t="array" ref="AE1692">_xlfn.IFS('Formated Data'!$Q1692="Central","Chris",'Formated Data'!$Q1692="East","Erin",'Formated Data'!$Q1692="South","Sam",'Formated Data'!$Q1692="West","William")</f>
        <v>Erin</v>
      </c>
    </row>
    <row r="1693" spans="1:31" ht="15.75" customHeight="1" x14ac:dyDescent="0.45">
      <c r="A1693" s="5">
        <v>3045</v>
      </c>
      <c r="B1693" s="5">
        <f>IF(COUNTIF($A$2:A1693, A1693) = 1, 1, 0)</f>
        <v>1</v>
      </c>
      <c r="C1693" s="5" t="s">
        <v>632</v>
      </c>
      <c r="D1693" s="5" t="s">
        <v>56</v>
      </c>
      <c r="E1693" s="6">
        <v>0</v>
      </c>
      <c r="F1693" s="6" t="str">
        <f>IF(Table_1[[#This Row],[Discount]] &gt; 0, "After Discount", " No Discount")</f>
        <v xml:space="preserve"> No Discount</v>
      </c>
      <c r="G1693" s="6">
        <v>6.48</v>
      </c>
      <c r="H1693" s="6">
        <v>5.19</v>
      </c>
      <c r="I1693" s="5" t="s">
        <v>9</v>
      </c>
      <c r="J1693" s="5" t="s">
        <v>51</v>
      </c>
      <c r="K1693" s="5" t="s">
        <v>24</v>
      </c>
      <c r="L1693" s="5" t="s">
        <v>38</v>
      </c>
      <c r="M1693" s="5" t="s">
        <v>5</v>
      </c>
      <c r="N1693" s="5" t="s">
        <v>631</v>
      </c>
      <c r="O1693" s="6">
        <v>0.37</v>
      </c>
      <c r="P1693" s="5" t="s">
        <v>3</v>
      </c>
      <c r="Q1693" s="5" t="s">
        <v>70</v>
      </c>
      <c r="R1693" s="5" t="s">
        <v>379</v>
      </c>
      <c r="S1693" s="5" t="s">
        <v>630</v>
      </c>
      <c r="T1693" s="5">
        <v>66048</v>
      </c>
      <c r="U1693" s="8">
        <v>42161</v>
      </c>
      <c r="V1693" s="29" t="str">
        <f>TEXT(Table_1[[#This Row],[Order Date]], "DDD")</f>
        <v>Sat</v>
      </c>
      <c r="W1693" s="8">
        <v>42162</v>
      </c>
      <c r="X1693" s="7">
        <f>Table_1[[#This Row],[Ship Date]]-Table_1[[#This Row],[Order Date]]</f>
        <v>1</v>
      </c>
      <c r="Y1693" s="15">
        <v>-14.074999999999999</v>
      </c>
      <c r="Z1693" s="5">
        <v>12</v>
      </c>
      <c r="AA1693" s="15">
        <v>84.04</v>
      </c>
      <c r="AB1693" s="5">
        <v>86104</v>
      </c>
      <c r="AC1693" s="5">
        <f>IF(COUNTIF($AB$2:AB1693, AB1693) = 1, 1, 0)</f>
        <v>1</v>
      </c>
      <c r="AD1693" s="15">
        <f>'Formated Data'!$G1693-'Formated Data'!$E1693</f>
        <v>6.48</v>
      </c>
      <c r="AE1693" s="5" t="str" cm="1">
        <f t="array" ref="AE1693">_xlfn.IFS('Formated Data'!$Q1693="Central","Chris",'Formated Data'!$Q1693="East","Erin",'Formated Data'!$Q1693="South","Sam",'Formated Data'!$Q1693="West","William")</f>
        <v>Chris</v>
      </c>
    </row>
    <row r="1694" spans="1:31" ht="15.75" customHeight="1" x14ac:dyDescent="0.45">
      <c r="A1694" s="5">
        <v>1142</v>
      </c>
      <c r="B1694" s="5">
        <f>IF(COUNTIF($A$2:A1694, A1694) = 1, 1, 0)</f>
        <v>0</v>
      </c>
      <c r="C1694" s="5" t="s">
        <v>629</v>
      </c>
      <c r="D1694" s="5" t="s">
        <v>72</v>
      </c>
      <c r="E1694" s="6">
        <v>0.01</v>
      </c>
      <c r="F1694" s="6" t="str">
        <f>IF(Table_1[[#This Row],[Discount]] &gt; 0, "After Discount", " No Discount")</f>
        <v>After Discount</v>
      </c>
      <c r="G1694" s="6">
        <v>18.97</v>
      </c>
      <c r="H1694" s="6">
        <v>9.5399999999999991</v>
      </c>
      <c r="I1694" s="5" t="s">
        <v>9</v>
      </c>
      <c r="J1694" s="5" t="s">
        <v>16</v>
      </c>
      <c r="K1694" s="5" t="s">
        <v>24</v>
      </c>
      <c r="L1694" s="5" t="s">
        <v>38</v>
      </c>
      <c r="M1694" s="5" t="s">
        <v>5</v>
      </c>
      <c r="N1694" s="5" t="s">
        <v>628</v>
      </c>
      <c r="O1694" s="6">
        <v>0.37</v>
      </c>
      <c r="P1694" s="5" t="s">
        <v>3</v>
      </c>
      <c r="Q1694" s="5" t="s">
        <v>70</v>
      </c>
      <c r="R1694" s="5" t="s">
        <v>69</v>
      </c>
      <c r="S1694" s="5" t="s">
        <v>627</v>
      </c>
      <c r="T1694" s="5">
        <v>76706</v>
      </c>
      <c r="U1694" s="8">
        <v>42161</v>
      </c>
      <c r="V1694" s="29" t="str">
        <f>TEXT(Table_1[[#This Row],[Order Date]], "DDD")</f>
        <v>Sat</v>
      </c>
      <c r="W1694" s="8">
        <v>42164</v>
      </c>
      <c r="X1694" s="7">
        <f>Table_1[[#This Row],[Ship Date]]-Table_1[[#This Row],[Order Date]]</f>
        <v>3</v>
      </c>
      <c r="Y1694" s="15">
        <v>85.875</v>
      </c>
      <c r="Z1694" s="5">
        <v>11</v>
      </c>
      <c r="AA1694" s="15">
        <v>227.67</v>
      </c>
      <c r="AB1694" s="5">
        <v>86575</v>
      </c>
      <c r="AC1694" s="5">
        <f>IF(COUNTIF($AB$2:AB1694, AB1694) = 1, 1, 0)</f>
        <v>1</v>
      </c>
      <c r="AD1694" s="15">
        <f>'Formated Data'!$G1694-'Formated Data'!$E1694</f>
        <v>18.959999999999997</v>
      </c>
      <c r="AE1694" s="5" t="str" cm="1">
        <f t="array" ref="AE1694">_xlfn.IFS('Formated Data'!$Q1694="Central","Chris",'Formated Data'!$Q1694="East","Erin",'Formated Data'!$Q1694="South","Sam",'Formated Data'!$Q1694="West","William")</f>
        <v>Chris</v>
      </c>
    </row>
    <row r="1695" spans="1:31" ht="15.75" customHeight="1" x14ac:dyDescent="0.45">
      <c r="A1695" s="5">
        <v>2107</v>
      </c>
      <c r="B1695" s="5">
        <f>IF(COUNTIF($A$2:A1695, A1695) = 1, 1, 0)</f>
        <v>1</v>
      </c>
      <c r="C1695" s="5" t="s">
        <v>625</v>
      </c>
      <c r="D1695" s="5" t="s">
        <v>72</v>
      </c>
      <c r="E1695" s="6">
        <v>0.05</v>
      </c>
      <c r="F1695" s="6" t="str">
        <f>IF(Table_1[[#This Row],[Discount]] &gt; 0, "After Discount", " No Discount")</f>
        <v>After Discount</v>
      </c>
      <c r="G1695" s="6">
        <v>399.98</v>
      </c>
      <c r="H1695" s="6">
        <v>12.06</v>
      </c>
      <c r="I1695" s="5" t="s">
        <v>119</v>
      </c>
      <c r="J1695" s="5" t="s">
        <v>39</v>
      </c>
      <c r="K1695" s="5" t="s">
        <v>7</v>
      </c>
      <c r="L1695" s="5" t="s">
        <v>118</v>
      </c>
      <c r="M1695" s="5" t="s">
        <v>117</v>
      </c>
      <c r="N1695" s="5" t="s">
        <v>626</v>
      </c>
      <c r="O1695" s="6">
        <v>0.56000000000000005</v>
      </c>
      <c r="P1695" s="5" t="s">
        <v>3</v>
      </c>
      <c r="Q1695" s="5" t="s">
        <v>70</v>
      </c>
      <c r="R1695" s="5" t="s">
        <v>260</v>
      </c>
      <c r="S1695" s="5" t="s">
        <v>584</v>
      </c>
      <c r="T1695" s="5">
        <v>60601</v>
      </c>
      <c r="U1695" s="8">
        <v>42161</v>
      </c>
      <c r="V1695" s="29" t="str">
        <f>TEXT(Table_1[[#This Row],[Order Date]], "DDD")</f>
        <v>Sat</v>
      </c>
      <c r="W1695" s="8">
        <v>42161</v>
      </c>
      <c r="X1695" s="7">
        <f>Table_1[[#This Row],[Ship Date]]-Table_1[[#This Row],[Order Date]]</f>
        <v>0</v>
      </c>
      <c r="Y1695" s="15">
        <v>567.59</v>
      </c>
      <c r="Z1695" s="5">
        <v>24</v>
      </c>
      <c r="AA1695" s="15">
        <v>9666.7199999999993</v>
      </c>
      <c r="AB1695" s="5">
        <v>39015</v>
      </c>
      <c r="AC1695" s="5">
        <f>IF(COUNTIF($AB$2:AB1695, AB1695) = 1, 1, 0)</f>
        <v>1</v>
      </c>
      <c r="AD1695" s="15">
        <f>'Formated Data'!$G1695-'Formated Data'!$E1695</f>
        <v>399.93</v>
      </c>
      <c r="AE1695" s="5" t="str" cm="1">
        <f t="array" ref="AE1695">_xlfn.IFS('Formated Data'!$Q1695="Central","Chris",'Formated Data'!$Q1695="East","Erin",'Formated Data'!$Q1695="South","Sam",'Formated Data'!$Q1695="West","William")</f>
        <v>Chris</v>
      </c>
    </row>
    <row r="1696" spans="1:31" ht="15.75" customHeight="1" x14ac:dyDescent="0.45">
      <c r="A1696" s="5">
        <v>2107</v>
      </c>
      <c r="B1696" s="5">
        <f>IF(COUNTIF($A$2:A1696, A1696) = 1, 1, 0)</f>
        <v>0</v>
      </c>
      <c r="C1696" s="5" t="s">
        <v>625</v>
      </c>
      <c r="D1696" s="5" t="s">
        <v>72</v>
      </c>
      <c r="E1696" s="6">
        <v>7.0000000000000007E-2</v>
      </c>
      <c r="F1696" s="6" t="str">
        <f>IF(Table_1[[#This Row],[Discount]] &gt; 0, "After Discount", " No Discount")</f>
        <v>After Discount</v>
      </c>
      <c r="G1696" s="6">
        <v>6.48</v>
      </c>
      <c r="H1696" s="6">
        <v>5.74</v>
      </c>
      <c r="I1696" s="5" t="s">
        <v>9</v>
      </c>
      <c r="J1696" s="5" t="s">
        <v>39</v>
      </c>
      <c r="K1696" s="5" t="s">
        <v>24</v>
      </c>
      <c r="L1696" s="5" t="s">
        <v>38</v>
      </c>
      <c r="M1696" s="5" t="s">
        <v>5</v>
      </c>
      <c r="N1696" s="5" t="s">
        <v>623</v>
      </c>
      <c r="O1696" s="6">
        <v>0.37</v>
      </c>
      <c r="P1696" s="5" t="s">
        <v>3</v>
      </c>
      <c r="Q1696" s="5" t="s">
        <v>70</v>
      </c>
      <c r="R1696" s="5" t="s">
        <v>260</v>
      </c>
      <c r="S1696" s="5" t="s">
        <v>584</v>
      </c>
      <c r="T1696" s="5">
        <v>60601</v>
      </c>
      <c r="U1696" s="8">
        <v>42161</v>
      </c>
      <c r="V1696" s="29" t="str">
        <f>TEXT(Table_1[[#This Row],[Order Date]], "DDD")</f>
        <v>Sat</v>
      </c>
      <c r="W1696" s="8">
        <v>42161</v>
      </c>
      <c r="X1696" s="7">
        <f>Table_1[[#This Row],[Ship Date]]-Table_1[[#This Row],[Order Date]]</f>
        <v>0</v>
      </c>
      <c r="Y1696" s="15">
        <v>-28.45</v>
      </c>
      <c r="Z1696" s="5">
        <v>20</v>
      </c>
      <c r="AA1696" s="15">
        <v>134.58000000000001</v>
      </c>
      <c r="AB1696" s="5">
        <v>39015</v>
      </c>
      <c r="AC1696" s="5">
        <f>IF(COUNTIF($AB$2:AB1696, AB1696) = 1, 1, 0)</f>
        <v>0</v>
      </c>
      <c r="AD1696" s="15">
        <f>'Formated Data'!$G1696-'Formated Data'!$E1696</f>
        <v>6.41</v>
      </c>
      <c r="AE1696" s="5" t="str" cm="1">
        <f t="array" ref="AE1696">_xlfn.IFS('Formated Data'!$Q1696="Central","Chris",'Formated Data'!$Q1696="East","Erin",'Formated Data'!$Q1696="South","Sam",'Formated Data'!$Q1696="West","William")</f>
        <v>Chris</v>
      </c>
    </row>
    <row r="1697" spans="1:31" ht="15.75" customHeight="1" x14ac:dyDescent="0.45">
      <c r="A1697" s="5">
        <v>2108</v>
      </c>
      <c r="B1697" s="5">
        <f>IF(COUNTIF($A$2:A1697, A1697) = 1, 1, 0)</f>
        <v>1</v>
      </c>
      <c r="C1697" s="5" t="s">
        <v>624</v>
      </c>
      <c r="D1697" s="5" t="s">
        <v>72</v>
      </c>
      <c r="E1697" s="6">
        <v>7.0000000000000007E-2</v>
      </c>
      <c r="F1697" s="6" t="str">
        <f>IF(Table_1[[#This Row],[Discount]] &gt; 0, "After Discount", " No Discount")</f>
        <v>After Discount</v>
      </c>
      <c r="G1697" s="6">
        <v>6.48</v>
      </c>
      <c r="H1697" s="6">
        <v>5.74</v>
      </c>
      <c r="I1697" s="5" t="s">
        <v>9</v>
      </c>
      <c r="J1697" s="5" t="s">
        <v>39</v>
      </c>
      <c r="K1697" s="5" t="s">
        <v>24</v>
      </c>
      <c r="L1697" s="5" t="s">
        <v>38</v>
      </c>
      <c r="M1697" s="5" t="s">
        <v>5</v>
      </c>
      <c r="N1697" s="5" t="s">
        <v>623</v>
      </c>
      <c r="O1697" s="6">
        <v>0.37</v>
      </c>
      <c r="P1697" s="5" t="s">
        <v>3</v>
      </c>
      <c r="Q1697" s="5" t="s">
        <v>70</v>
      </c>
      <c r="R1697" s="5" t="s">
        <v>168</v>
      </c>
      <c r="S1697" s="5" t="s">
        <v>622</v>
      </c>
      <c r="T1697" s="5">
        <v>63129</v>
      </c>
      <c r="U1697" s="8">
        <v>42161</v>
      </c>
      <c r="V1697" s="29" t="str">
        <f>TEXT(Table_1[[#This Row],[Order Date]], "DDD")</f>
        <v>Sat</v>
      </c>
      <c r="W1697" s="8">
        <v>42161</v>
      </c>
      <c r="X1697" s="7">
        <f>Table_1[[#This Row],[Ship Date]]-Table_1[[#This Row],[Order Date]]</f>
        <v>0</v>
      </c>
      <c r="Y1697" s="15">
        <v>-14.225</v>
      </c>
      <c r="Z1697" s="5">
        <v>5</v>
      </c>
      <c r="AA1697" s="15">
        <v>33.65</v>
      </c>
      <c r="AB1697" s="5">
        <v>87862</v>
      </c>
      <c r="AC1697" s="5">
        <f>IF(COUNTIF($AB$2:AB1697, AB1697) = 1, 1, 0)</f>
        <v>1</v>
      </c>
      <c r="AD1697" s="15">
        <f>'Formated Data'!$G1697-'Formated Data'!$E1697</f>
        <v>6.41</v>
      </c>
      <c r="AE1697" s="5" t="str" cm="1">
        <f t="array" ref="AE1697">_xlfn.IFS('Formated Data'!$Q1697="Central","Chris",'Formated Data'!$Q1697="East","Erin",'Formated Data'!$Q1697="South","Sam",'Formated Data'!$Q1697="West","William")</f>
        <v>Chris</v>
      </c>
    </row>
    <row r="1698" spans="1:31" ht="15.75" customHeight="1" x14ac:dyDescent="0.45">
      <c r="A1698" s="5">
        <v>2848</v>
      </c>
      <c r="B1698" s="5">
        <f>IF(COUNTIF($A$2:A1698, A1698) = 1, 1, 0)</f>
        <v>1</v>
      </c>
      <c r="C1698" s="5" t="s">
        <v>621</v>
      </c>
      <c r="D1698" s="5" t="s">
        <v>72</v>
      </c>
      <c r="E1698" s="6">
        <v>0</v>
      </c>
      <c r="F1698" s="6" t="str">
        <f>IF(Table_1[[#This Row],[Discount]] &gt; 0, "After Discount", " No Discount")</f>
        <v xml:space="preserve"> No Discount</v>
      </c>
      <c r="G1698" s="6">
        <v>49.99</v>
      </c>
      <c r="H1698" s="6">
        <v>19.989999999999998</v>
      </c>
      <c r="I1698" s="5" t="s">
        <v>9</v>
      </c>
      <c r="J1698" s="5" t="s">
        <v>39</v>
      </c>
      <c r="K1698" s="5" t="s">
        <v>7</v>
      </c>
      <c r="L1698" s="5" t="s">
        <v>15</v>
      </c>
      <c r="M1698" s="5" t="s">
        <v>5</v>
      </c>
      <c r="N1698" s="5" t="s">
        <v>101</v>
      </c>
      <c r="O1698" s="6">
        <v>0.41</v>
      </c>
      <c r="P1698" s="5" t="s">
        <v>3</v>
      </c>
      <c r="Q1698" s="5" t="s">
        <v>21</v>
      </c>
      <c r="R1698" s="5" t="s">
        <v>91</v>
      </c>
      <c r="S1698" s="5" t="s">
        <v>620</v>
      </c>
      <c r="T1698" s="5">
        <v>38401</v>
      </c>
      <c r="U1698" s="8">
        <v>42161</v>
      </c>
      <c r="V1698" s="29" t="str">
        <f>TEXT(Table_1[[#This Row],[Order Date]], "DDD")</f>
        <v>Sat</v>
      </c>
      <c r="W1698" s="8">
        <v>42163</v>
      </c>
      <c r="X1698" s="7">
        <f>Table_1[[#This Row],[Ship Date]]-Table_1[[#This Row],[Order Date]]</f>
        <v>2</v>
      </c>
      <c r="Y1698" s="15">
        <v>38.886000000000003</v>
      </c>
      <c r="Z1698" s="5">
        <v>16</v>
      </c>
      <c r="AA1698" s="15">
        <v>832.97</v>
      </c>
      <c r="AB1698" s="5">
        <v>85929</v>
      </c>
      <c r="AC1698" s="5">
        <f>IF(COUNTIF($AB$2:AB1698, AB1698) = 1, 1, 0)</f>
        <v>1</v>
      </c>
      <c r="AD1698" s="15">
        <f>'Formated Data'!$G1698-'Formated Data'!$E1698</f>
        <v>49.99</v>
      </c>
      <c r="AE1698" s="5" t="str" cm="1">
        <f t="array" ref="AE1698">_xlfn.IFS('Formated Data'!$Q1698="Central","Chris",'Formated Data'!$Q1698="East","Erin",'Formated Data'!$Q1698="South","Sam",'Formated Data'!$Q1698="West","William")</f>
        <v>Sam</v>
      </c>
    </row>
    <row r="1699" spans="1:31" ht="15.75" customHeight="1" x14ac:dyDescent="0.45">
      <c r="A1699" s="5">
        <v>1106</v>
      </c>
      <c r="B1699" s="5">
        <f>IF(COUNTIF($A$2:A1699, A1699) = 1, 1, 0)</f>
        <v>0</v>
      </c>
      <c r="C1699" s="5" t="s">
        <v>619</v>
      </c>
      <c r="D1699" s="5" t="s">
        <v>10</v>
      </c>
      <c r="E1699" s="6">
        <v>0.08</v>
      </c>
      <c r="F1699" s="6" t="str">
        <f>IF(Table_1[[#This Row],[Discount]] &gt; 0, "After Discount", " No Discount")</f>
        <v>After Discount</v>
      </c>
      <c r="G1699" s="6">
        <v>140.81</v>
      </c>
      <c r="H1699" s="6">
        <v>24.49</v>
      </c>
      <c r="I1699" s="5" t="s">
        <v>9</v>
      </c>
      <c r="J1699" s="5" t="s">
        <v>8</v>
      </c>
      <c r="K1699" s="5" t="s">
        <v>29</v>
      </c>
      <c r="L1699" s="5" t="s">
        <v>153</v>
      </c>
      <c r="M1699" s="5" t="s">
        <v>42</v>
      </c>
      <c r="N1699" s="5" t="s">
        <v>618</v>
      </c>
      <c r="O1699" s="6">
        <v>0.56999999999999995</v>
      </c>
      <c r="P1699" s="5" t="s">
        <v>3</v>
      </c>
      <c r="Q1699" s="5" t="s">
        <v>70</v>
      </c>
      <c r="R1699" s="5" t="s">
        <v>69</v>
      </c>
      <c r="S1699" s="5" t="s">
        <v>617</v>
      </c>
      <c r="T1699" s="5">
        <v>75220</v>
      </c>
      <c r="U1699" s="8">
        <v>42161</v>
      </c>
      <c r="V1699" s="29" t="str">
        <f>TEXT(Table_1[[#This Row],[Order Date]], "DDD")</f>
        <v>Sat</v>
      </c>
      <c r="W1699" s="8">
        <v>42163</v>
      </c>
      <c r="X1699" s="7">
        <f>Table_1[[#This Row],[Ship Date]]-Table_1[[#This Row],[Order Date]]</f>
        <v>2</v>
      </c>
      <c r="Y1699" s="15">
        <v>1232.79</v>
      </c>
      <c r="Z1699" s="5">
        <v>81</v>
      </c>
      <c r="AA1699" s="15">
        <v>11272.77</v>
      </c>
      <c r="AB1699" s="5">
        <v>45824</v>
      </c>
      <c r="AC1699" s="5">
        <f>IF(COUNTIF($AB$2:AB1699, AB1699) = 1, 1, 0)</f>
        <v>1</v>
      </c>
      <c r="AD1699" s="15">
        <f>'Formated Data'!$G1699-'Formated Data'!$E1699</f>
        <v>140.72999999999999</v>
      </c>
      <c r="AE1699" s="5" t="str" cm="1">
        <f t="array" ref="AE1699">_xlfn.IFS('Formated Data'!$Q1699="Central","Chris",'Formated Data'!$Q1699="East","Erin",'Formated Data'!$Q1699="South","Sam",'Formated Data'!$Q1699="West","William")</f>
        <v>Chris</v>
      </c>
    </row>
    <row r="1700" spans="1:31" ht="15.75" customHeight="1" x14ac:dyDescent="0.45">
      <c r="A1700" s="5">
        <v>1340</v>
      </c>
      <c r="B1700" s="5">
        <f>IF(COUNTIF($A$2:A1700, A1700) = 1, 1, 0)</f>
        <v>0</v>
      </c>
      <c r="C1700" s="5" t="s">
        <v>616</v>
      </c>
      <c r="D1700" s="5" t="s">
        <v>10</v>
      </c>
      <c r="E1700" s="6">
        <v>7.0000000000000007E-2</v>
      </c>
      <c r="F1700" s="6" t="str">
        <f>IF(Table_1[[#This Row],[Discount]] &gt; 0, "After Discount", " No Discount")</f>
        <v>After Discount</v>
      </c>
      <c r="G1700" s="6">
        <v>3.98</v>
      </c>
      <c r="H1700" s="6">
        <v>0.83</v>
      </c>
      <c r="I1700" s="5" t="s">
        <v>9</v>
      </c>
      <c r="J1700" s="5" t="s">
        <v>16</v>
      </c>
      <c r="K1700" s="5" t="s">
        <v>24</v>
      </c>
      <c r="L1700" s="5" t="s">
        <v>79</v>
      </c>
      <c r="M1700" s="5" t="s">
        <v>37</v>
      </c>
      <c r="N1700" s="5" t="s">
        <v>318</v>
      </c>
      <c r="O1700" s="6">
        <v>0.51</v>
      </c>
      <c r="P1700" s="5" t="s">
        <v>3</v>
      </c>
      <c r="Q1700" s="5" t="s">
        <v>2</v>
      </c>
      <c r="R1700" s="5" t="s">
        <v>1</v>
      </c>
      <c r="S1700" s="5" t="s">
        <v>302</v>
      </c>
      <c r="T1700" s="5">
        <v>10170</v>
      </c>
      <c r="U1700" s="8">
        <v>42161</v>
      </c>
      <c r="V1700" s="29" t="str">
        <f>TEXT(Table_1[[#This Row],[Order Date]], "DDD")</f>
        <v>Sat</v>
      </c>
      <c r="W1700" s="8">
        <v>42164</v>
      </c>
      <c r="X1700" s="7">
        <f>Table_1[[#This Row],[Ship Date]]-Table_1[[#This Row],[Order Date]]</f>
        <v>3</v>
      </c>
      <c r="Y1700" s="15">
        <v>27.38</v>
      </c>
      <c r="Z1700" s="5">
        <v>76</v>
      </c>
      <c r="AA1700" s="15">
        <v>282.85000000000002</v>
      </c>
      <c r="AB1700" s="5">
        <v>24455</v>
      </c>
      <c r="AC1700" s="5">
        <f>IF(COUNTIF($AB$2:AB1700, AB1700) = 1, 1, 0)</f>
        <v>1</v>
      </c>
      <c r="AD1700" s="15">
        <f>'Formated Data'!$G1700-'Formated Data'!$E1700</f>
        <v>3.91</v>
      </c>
      <c r="AE1700" s="5" t="str" cm="1">
        <f t="array" ref="AE1700">_xlfn.IFS('Formated Data'!$Q1700="Central","Chris",'Formated Data'!$Q1700="East","Erin",'Formated Data'!$Q1700="South","Sam",'Formated Data'!$Q1700="West","William")</f>
        <v>Erin</v>
      </c>
    </row>
    <row r="1701" spans="1:31" ht="15.75" customHeight="1" x14ac:dyDescent="0.45">
      <c r="A1701" s="5">
        <v>1341</v>
      </c>
      <c r="B1701" s="5">
        <f>IF(COUNTIF($A$2:A1701, A1701) = 1, 1, 0)</f>
        <v>0</v>
      </c>
      <c r="C1701" s="5" t="s">
        <v>614</v>
      </c>
      <c r="D1701" s="5" t="s">
        <v>10</v>
      </c>
      <c r="E1701" s="6">
        <v>0</v>
      </c>
      <c r="F1701" s="6" t="str">
        <f>IF(Table_1[[#This Row],[Discount]] &gt; 0, "After Discount", " No Discount")</f>
        <v xml:space="preserve"> No Discount</v>
      </c>
      <c r="G1701" s="6">
        <v>20.89</v>
      </c>
      <c r="H1701" s="6">
        <v>1.99</v>
      </c>
      <c r="I1701" s="5" t="s">
        <v>9</v>
      </c>
      <c r="J1701" s="5" t="s">
        <v>16</v>
      </c>
      <c r="K1701" s="5" t="s">
        <v>7</v>
      </c>
      <c r="L1701" s="5" t="s">
        <v>15</v>
      </c>
      <c r="M1701" s="5" t="s">
        <v>50</v>
      </c>
      <c r="N1701" s="5" t="s">
        <v>615</v>
      </c>
      <c r="O1701" s="6">
        <v>0.48</v>
      </c>
      <c r="P1701" s="5" t="s">
        <v>3</v>
      </c>
      <c r="Q1701" s="5" t="s">
        <v>2</v>
      </c>
      <c r="R1701" s="5" t="s">
        <v>247</v>
      </c>
      <c r="S1701" s="5" t="s">
        <v>613</v>
      </c>
      <c r="T1701" s="5">
        <v>17201</v>
      </c>
      <c r="U1701" s="8">
        <v>42161</v>
      </c>
      <c r="V1701" s="29" t="str">
        <f>TEXT(Table_1[[#This Row],[Order Date]], "DDD")</f>
        <v>Sat</v>
      </c>
      <c r="W1701" s="8">
        <v>42163</v>
      </c>
      <c r="X1701" s="7">
        <f>Table_1[[#This Row],[Ship Date]]-Table_1[[#This Row],[Order Date]]</f>
        <v>2</v>
      </c>
      <c r="Y1701" s="15">
        <v>-5.2949999999999999</v>
      </c>
      <c r="Z1701" s="5">
        <v>4</v>
      </c>
      <c r="AA1701" s="15">
        <v>84.56</v>
      </c>
      <c r="AB1701" s="5">
        <v>91245</v>
      </c>
      <c r="AC1701" s="5">
        <f>IF(COUNTIF($AB$2:AB1701, AB1701) = 1, 1, 0)</f>
        <v>1</v>
      </c>
      <c r="AD1701" s="15">
        <f>'Formated Data'!$G1701-'Formated Data'!$E1701</f>
        <v>20.89</v>
      </c>
      <c r="AE1701" s="5" t="str" cm="1">
        <f t="array" ref="AE1701">_xlfn.IFS('Formated Data'!$Q1701="Central","Chris",'Formated Data'!$Q1701="East","Erin",'Formated Data'!$Q1701="South","Sam",'Formated Data'!$Q1701="West","William")</f>
        <v>Erin</v>
      </c>
    </row>
    <row r="1702" spans="1:31" ht="15.75" customHeight="1" x14ac:dyDescent="0.45">
      <c r="A1702" s="5">
        <v>1341</v>
      </c>
      <c r="B1702" s="5">
        <f>IF(COUNTIF($A$2:A1702, A1702) = 1, 1, 0)</f>
        <v>0</v>
      </c>
      <c r="C1702" s="5" t="s">
        <v>614</v>
      </c>
      <c r="D1702" s="5" t="s">
        <v>10</v>
      </c>
      <c r="E1702" s="6">
        <v>7.0000000000000007E-2</v>
      </c>
      <c r="F1702" s="6" t="str">
        <f>IF(Table_1[[#This Row],[Discount]] &gt; 0, "After Discount", " No Discount")</f>
        <v>After Discount</v>
      </c>
      <c r="G1702" s="6">
        <v>3.98</v>
      </c>
      <c r="H1702" s="6">
        <v>0.83</v>
      </c>
      <c r="I1702" s="5" t="s">
        <v>9</v>
      </c>
      <c r="J1702" s="5" t="s">
        <v>16</v>
      </c>
      <c r="K1702" s="5" t="s">
        <v>24</v>
      </c>
      <c r="L1702" s="5" t="s">
        <v>79</v>
      </c>
      <c r="M1702" s="5" t="s">
        <v>37</v>
      </c>
      <c r="N1702" s="5" t="s">
        <v>318</v>
      </c>
      <c r="O1702" s="6">
        <v>0.51</v>
      </c>
      <c r="P1702" s="5" t="s">
        <v>3</v>
      </c>
      <c r="Q1702" s="5" t="s">
        <v>2</v>
      </c>
      <c r="R1702" s="5" t="s">
        <v>247</v>
      </c>
      <c r="S1702" s="5" t="s">
        <v>613</v>
      </c>
      <c r="T1702" s="5">
        <v>17201</v>
      </c>
      <c r="U1702" s="8">
        <v>42161</v>
      </c>
      <c r="V1702" s="29" t="str">
        <f>TEXT(Table_1[[#This Row],[Order Date]], "DDD")</f>
        <v>Sat</v>
      </c>
      <c r="W1702" s="8">
        <v>42164</v>
      </c>
      <c r="X1702" s="7">
        <f>Table_1[[#This Row],[Ship Date]]-Table_1[[#This Row],[Order Date]]</f>
        <v>3</v>
      </c>
      <c r="Y1702" s="15">
        <v>41.07</v>
      </c>
      <c r="Z1702" s="5">
        <v>19</v>
      </c>
      <c r="AA1702" s="15">
        <v>70.709999999999994</v>
      </c>
      <c r="AB1702" s="5">
        <v>91245</v>
      </c>
      <c r="AC1702" s="5">
        <f>IF(COUNTIF($AB$2:AB1702, AB1702) = 1, 1, 0)</f>
        <v>0</v>
      </c>
      <c r="AD1702" s="15">
        <f>'Formated Data'!$G1702-'Formated Data'!$E1702</f>
        <v>3.91</v>
      </c>
      <c r="AE1702" s="5" t="str" cm="1">
        <f t="array" ref="AE1702">_xlfn.IFS('Formated Data'!$Q1702="Central","Chris",'Formated Data'!$Q1702="East","Erin",'Formated Data'!$Q1702="South","Sam",'Formated Data'!$Q1702="West","William")</f>
        <v>Erin</v>
      </c>
    </row>
    <row r="1703" spans="1:31" ht="15.75" customHeight="1" x14ac:dyDescent="0.45">
      <c r="A1703" s="5">
        <v>2432</v>
      </c>
      <c r="B1703" s="5">
        <f>IF(COUNTIF($A$2:A1703, A1703) = 1, 1, 0)</f>
        <v>0</v>
      </c>
      <c r="C1703" s="5" t="s">
        <v>612</v>
      </c>
      <c r="D1703" s="5" t="s">
        <v>10</v>
      </c>
      <c r="E1703" s="6">
        <v>0.09</v>
      </c>
      <c r="F1703" s="6" t="str">
        <f>IF(Table_1[[#This Row],[Discount]] &gt; 0, "After Discount", " No Discount")</f>
        <v>After Discount</v>
      </c>
      <c r="G1703" s="6">
        <v>5.4</v>
      </c>
      <c r="H1703" s="6">
        <v>7.78</v>
      </c>
      <c r="I1703" s="5" t="s">
        <v>17</v>
      </c>
      <c r="J1703" s="5" t="s">
        <v>8</v>
      </c>
      <c r="K1703" s="5" t="s">
        <v>24</v>
      </c>
      <c r="L1703" s="5" t="s">
        <v>106</v>
      </c>
      <c r="M1703" s="5" t="s">
        <v>5</v>
      </c>
      <c r="N1703" s="5" t="s">
        <v>611</v>
      </c>
      <c r="O1703" s="6">
        <v>0.37</v>
      </c>
      <c r="P1703" s="5" t="s">
        <v>3</v>
      </c>
      <c r="Q1703" s="5" t="s">
        <v>70</v>
      </c>
      <c r="R1703" s="5" t="s">
        <v>273</v>
      </c>
      <c r="S1703" s="5" t="s">
        <v>610</v>
      </c>
      <c r="T1703" s="5">
        <v>73110</v>
      </c>
      <c r="U1703" s="8">
        <v>42161</v>
      </c>
      <c r="V1703" s="29" t="str">
        <f>TEXT(Table_1[[#This Row],[Order Date]], "DDD")</f>
        <v>Sat</v>
      </c>
      <c r="W1703" s="8">
        <v>42163</v>
      </c>
      <c r="X1703" s="7">
        <f>Table_1[[#This Row],[Ship Date]]-Table_1[[#This Row],[Order Date]]</f>
        <v>2</v>
      </c>
      <c r="Y1703" s="15">
        <v>-34.764499999999998</v>
      </c>
      <c r="Z1703" s="5">
        <v>6</v>
      </c>
      <c r="AA1703" s="15">
        <v>37.380000000000003</v>
      </c>
      <c r="AB1703" s="5">
        <v>89097</v>
      </c>
      <c r="AC1703" s="5">
        <f>IF(COUNTIF($AB$2:AB1703, AB1703) = 1, 1, 0)</f>
        <v>1</v>
      </c>
      <c r="AD1703" s="15">
        <f>'Formated Data'!$G1703-'Formated Data'!$E1703</f>
        <v>5.3100000000000005</v>
      </c>
      <c r="AE1703" s="5" t="str" cm="1">
        <f t="array" ref="AE1703">_xlfn.IFS('Formated Data'!$Q1703="Central","Chris",'Formated Data'!$Q1703="East","Erin",'Formated Data'!$Q1703="South","Sam",'Formated Data'!$Q1703="West","William")</f>
        <v>Chris</v>
      </c>
    </row>
    <row r="1704" spans="1:31" ht="15.75" customHeight="1" x14ac:dyDescent="0.45">
      <c r="A1704" s="5">
        <v>1374</v>
      </c>
      <c r="B1704" s="5">
        <f>IF(COUNTIF($A$2:A1704, A1704) = 1, 1, 0)</f>
        <v>1</v>
      </c>
      <c r="C1704" s="5" t="s">
        <v>609</v>
      </c>
      <c r="D1704" s="5" t="s">
        <v>123</v>
      </c>
      <c r="E1704" s="6">
        <v>0.06</v>
      </c>
      <c r="F1704" s="6" t="str">
        <f>IF(Table_1[[#This Row],[Discount]] &gt; 0, "After Discount", " No Discount")</f>
        <v>After Discount</v>
      </c>
      <c r="G1704" s="6">
        <v>44.01</v>
      </c>
      <c r="H1704" s="6">
        <v>3.5</v>
      </c>
      <c r="I1704" s="5" t="s">
        <v>9</v>
      </c>
      <c r="J1704" s="5" t="s">
        <v>16</v>
      </c>
      <c r="K1704" s="5" t="s">
        <v>24</v>
      </c>
      <c r="L1704" s="5" t="s">
        <v>45</v>
      </c>
      <c r="M1704" s="5" t="s">
        <v>5</v>
      </c>
      <c r="N1704" s="5" t="s">
        <v>608</v>
      </c>
      <c r="O1704" s="6">
        <v>0.59</v>
      </c>
      <c r="P1704" s="5" t="s">
        <v>3</v>
      </c>
      <c r="Q1704" s="5" t="s">
        <v>48</v>
      </c>
      <c r="R1704" s="5" t="s">
        <v>54</v>
      </c>
      <c r="S1704" s="5" t="s">
        <v>607</v>
      </c>
      <c r="T1704" s="5">
        <v>95207</v>
      </c>
      <c r="U1704" s="8">
        <v>42162</v>
      </c>
      <c r="V1704" s="29" t="str">
        <f>TEXT(Table_1[[#This Row],[Order Date]], "DDD")</f>
        <v>Sun</v>
      </c>
      <c r="W1704" s="8">
        <v>42163</v>
      </c>
      <c r="X1704" s="7">
        <f>Table_1[[#This Row],[Ship Date]]-Table_1[[#This Row],[Order Date]]</f>
        <v>1</v>
      </c>
      <c r="Y1704" s="15">
        <v>-21.231999999999999</v>
      </c>
      <c r="Z1704" s="5">
        <v>1</v>
      </c>
      <c r="AA1704" s="15">
        <v>46.94</v>
      </c>
      <c r="AB1704" s="5">
        <v>88212</v>
      </c>
      <c r="AC1704" s="5">
        <f>IF(COUNTIF($AB$2:AB1704, AB1704) = 1, 1, 0)</f>
        <v>1</v>
      </c>
      <c r="AD1704" s="15">
        <f>'Formated Data'!$G1704-'Formated Data'!$E1704</f>
        <v>43.949999999999996</v>
      </c>
      <c r="AE1704" s="5" t="str" cm="1">
        <f t="array" ref="AE1704">_xlfn.IFS('Formated Data'!$Q1704="Central","Chris",'Formated Data'!$Q1704="East","Erin",'Formated Data'!$Q1704="South","Sam",'Formated Data'!$Q1704="West","William")</f>
        <v>William</v>
      </c>
    </row>
    <row r="1705" spans="1:31" ht="15.75" customHeight="1" x14ac:dyDescent="0.45">
      <c r="A1705" s="5">
        <v>2794</v>
      </c>
      <c r="B1705" s="5">
        <f>IF(COUNTIF($A$2:A1705, A1705) = 1, 1, 0)</f>
        <v>0</v>
      </c>
      <c r="C1705" s="5" t="s">
        <v>606</v>
      </c>
      <c r="D1705" s="5" t="s">
        <v>56</v>
      </c>
      <c r="E1705" s="6">
        <v>7.0000000000000007E-2</v>
      </c>
      <c r="F1705" s="6" t="str">
        <f>IF(Table_1[[#This Row],[Discount]] &gt; 0, "After Discount", " No Discount")</f>
        <v>After Discount</v>
      </c>
      <c r="G1705" s="6">
        <v>4.76</v>
      </c>
      <c r="H1705" s="6">
        <v>0.88</v>
      </c>
      <c r="I1705" s="5" t="s">
        <v>9</v>
      </c>
      <c r="J1705" s="5" t="s">
        <v>39</v>
      </c>
      <c r="K1705" s="5" t="s">
        <v>24</v>
      </c>
      <c r="L1705" s="5" t="s">
        <v>38</v>
      </c>
      <c r="M1705" s="5" t="s">
        <v>37</v>
      </c>
      <c r="N1705" s="5" t="s">
        <v>605</v>
      </c>
      <c r="O1705" s="6">
        <v>0.39</v>
      </c>
      <c r="P1705" s="5" t="s">
        <v>3</v>
      </c>
      <c r="Q1705" s="5" t="s">
        <v>70</v>
      </c>
      <c r="R1705" s="5" t="s">
        <v>126</v>
      </c>
      <c r="S1705" s="5" t="s">
        <v>604</v>
      </c>
      <c r="T1705" s="5">
        <v>50158</v>
      </c>
      <c r="U1705" s="8">
        <v>42162</v>
      </c>
      <c r="V1705" s="29" t="str">
        <f>TEXT(Table_1[[#This Row],[Order Date]], "DDD")</f>
        <v>Sun</v>
      </c>
      <c r="W1705" s="8">
        <v>42162</v>
      </c>
      <c r="X1705" s="7">
        <f>Table_1[[#This Row],[Ship Date]]-Table_1[[#This Row],[Order Date]]</f>
        <v>0</v>
      </c>
      <c r="Y1705" s="15">
        <v>15.8148</v>
      </c>
      <c r="Z1705" s="5">
        <v>5</v>
      </c>
      <c r="AA1705" s="15">
        <v>22.92</v>
      </c>
      <c r="AB1705" s="5">
        <v>87555</v>
      </c>
      <c r="AC1705" s="5">
        <f>IF(COUNTIF($AB$2:AB1705, AB1705) = 1, 1, 0)</f>
        <v>1</v>
      </c>
      <c r="AD1705" s="15">
        <f>'Formated Data'!$G1705-'Formated Data'!$E1705</f>
        <v>4.6899999999999995</v>
      </c>
      <c r="AE1705" s="5" t="str" cm="1">
        <f t="array" ref="AE1705">_xlfn.IFS('Formated Data'!$Q1705="Central","Chris",'Formated Data'!$Q1705="East","Erin",'Formated Data'!$Q1705="South","Sam",'Formated Data'!$Q1705="West","William")</f>
        <v>Chris</v>
      </c>
    </row>
    <row r="1706" spans="1:31" ht="15.75" customHeight="1" x14ac:dyDescent="0.45">
      <c r="A1706" s="5">
        <v>737</v>
      </c>
      <c r="B1706" s="5">
        <f>IF(COUNTIF($A$2:A1706, A1706) = 1, 1, 0)</f>
        <v>1</v>
      </c>
      <c r="C1706" s="5" t="s">
        <v>603</v>
      </c>
      <c r="D1706" s="5" t="s">
        <v>30</v>
      </c>
      <c r="E1706" s="6">
        <v>0.02</v>
      </c>
      <c r="F1706" s="6" t="str">
        <f>IF(Table_1[[#This Row],[Discount]] &gt; 0, "After Discount", " No Discount")</f>
        <v>After Discount</v>
      </c>
      <c r="G1706" s="6">
        <v>48.04</v>
      </c>
      <c r="H1706" s="6">
        <v>5.79</v>
      </c>
      <c r="I1706" s="5" t="s">
        <v>9</v>
      </c>
      <c r="J1706" s="5" t="s">
        <v>8</v>
      </c>
      <c r="K1706" s="5" t="s">
        <v>24</v>
      </c>
      <c r="L1706" s="5" t="s">
        <v>38</v>
      </c>
      <c r="M1706" s="5" t="s">
        <v>5</v>
      </c>
      <c r="N1706" s="5" t="s">
        <v>602</v>
      </c>
      <c r="O1706" s="6">
        <v>0.37</v>
      </c>
      <c r="P1706" s="5" t="s">
        <v>3</v>
      </c>
      <c r="Q1706" s="5" t="s">
        <v>2</v>
      </c>
      <c r="R1706" s="5" t="s">
        <v>236</v>
      </c>
      <c r="S1706" s="5" t="s">
        <v>601</v>
      </c>
      <c r="T1706" s="5">
        <v>7003</v>
      </c>
      <c r="U1706" s="8">
        <v>42162</v>
      </c>
      <c r="V1706" s="29" t="str">
        <f>TEXT(Table_1[[#This Row],[Order Date]], "DDD")</f>
        <v>Sun</v>
      </c>
      <c r="W1706" s="8">
        <v>42169</v>
      </c>
      <c r="X1706" s="7">
        <f>Table_1[[#This Row],[Ship Date]]-Table_1[[#This Row],[Order Date]]</f>
        <v>7</v>
      </c>
      <c r="Y1706" s="15">
        <v>422.45249999999999</v>
      </c>
      <c r="Z1706" s="5">
        <v>12</v>
      </c>
      <c r="AA1706" s="15">
        <v>612.25</v>
      </c>
      <c r="AB1706" s="5">
        <v>90360</v>
      </c>
      <c r="AC1706" s="5">
        <f>IF(COUNTIF($AB$2:AB1706, AB1706) = 1, 1, 0)</f>
        <v>1</v>
      </c>
      <c r="AD1706" s="15">
        <f>'Formated Data'!$G1706-'Formated Data'!$E1706</f>
        <v>48.019999999999996</v>
      </c>
      <c r="AE1706" s="5" t="str" cm="1">
        <f t="array" ref="AE1706">_xlfn.IFS('Formated Data'!$Q1706="Central","Chris",'Formated Data'!$Q1706="East","Erin",'Formated Data'!$Q1706="South","Sam",'Formated Data'!$Q1706="West","William")</f>
        <v>Erin</v>
      </c>
    </row>
    <row r="1707" spans="1:31" ht="15.75" customHeight="1" x14ac:dyDescent="0.45">
      <c r="A1707" s="5">
        <v>1384</v>
      </c>
      <c r="B1707" s="5">
        <f>IF(COUNTIF($A$2:A1707, A1707) = 1, 1, 0)</f>
        <v>1</v>
      </c>
      <c r="C1707" s="5" t="s">
        <v>25</v>
      </c>
      <c r="D1707" s="5" t="s">
        <v>30</v>
      </c>
      <c r="E1707" s="6">
        <v>0.02</v>
      </c>
      <c r="F1707" s="6" t="str">
        <f>IF(Table_1[[#This Row],[Discount]] &gt; 0, "After Discount", " No Discount")</f>
        <v>After Discount</v>
      </c>
      <c r="G1707" s="6">
        <v>70.97</v>
      </c>
      <c r="H1707" s="6">
        <v>3.5</v>
      </c>
      <c r="I1707" s="5" t="s">
        <v>9</v>
      </c>
      <c r="J1707" s="5" t="s">
        <v>8</v>
      </c>
      <c r="K1707" s="5" t="s">
        <v>24</v>
      </c>
      <c r="L1707" s="5" t="s">
        <v>45</v>
      </c>
      <c r="M1707" s="5" t="s">
        <v>5</v>
      </c>
      <c r="N1707" s="5" t="s">
        <v>600</v>
      </c>
      <c r="O1707" s="6">
        <v>0.59</v>
      </c>
      <c r="P1707" s="5" t="s">
        <v>3</v>
      </c>
      <c r="Q1707" s="5" t="s">
        <v>21</v>
      </c>
      <c r="R1707" s="5" t="s">
        <v>20</v>
      </c>
      <c r="S1707" s="5" t="s">
        <v>19</v>
      </c>
      <c r="T1707" s="5">
        <v>22304</v>
      </c>
      <c r="U1707" s="8">
        <v>42162</v>
      </c>
      <c r="V1707" s="29" t="str">
        <f>TEXT(Table_1[[#This Row],[Order Date]], "DDD")</f>
        <v>Sun</v>
      </c>
      <c r="W1707" s="8">
        <v>42169</v>
      </c>
      <c r="X1707" s="7">
        <f>Table_1[[#This Row],[Ship Date]]-Table_1[[#This Row],[Order Date]]</f>
        <v>7</v>
      </c>
      <c r="Y1707" s="15">
        <v>23.616</v>
      </c>
      <c r="Z1707" s="5">
        <v>21</v>
      </c>
      <c r="AA1707" s="15">
        <v>1533.59</v>
      </c>
      <c r="AB1707" s="5">
        <v>89408</v>
      </c>
      <c r="AC1707" s="5">
        <f>IF(COUNTIF($AB$2:AB1707, AB1707) = 1, 1, 0)</f>
        <v>1</v>
      </c>
      <c r="AD1707" s="15">
        <f>'Formated Data'!$G1707-'Formated Data'!$E1707</f>
        <v>70.95</v>
      </c>
      <c r="AE1707" s="5" t="str" cm="1">
        <f t="array" ref="AE1707">_xlfn.IFS('Formated Data'!$Q1707="Central","Chris",'Formated Data'!$Q1707="East","Erin",'Formated Data'!$Q1707="South","Sam",'Formated Data'!$Q1707="West","William")</f>
        <v>Sam</v>
      </c>
    </row>
    <row r="1708" spans="1:31" ht="15.75" customHeight="1" x14ac:dyDescent="0.45">
      <c r="A1708" s="5">
        <v>1672</v>
      </c>
      <c r="B1708" s="5">
        <f>IF(COUNTIF($A$2:A1708, A1708) = 1, 1, 0)</f>
        <v>1</v>
      </c>
      <c r="C1708" s="5" t="s">
        <v>598</v>
      </c>
      <c r="D1708" s="5" t="s">
        <v>30</v>
      </c>
      <c r="E1708" s="6">
        <v>0.02</v>
      </c>
      <c r="F1708" s="6" t="str">
        <f>IF(Table_1[[#This Row],[Discount]] &gt; 0, "After Discount", " No Discount")</f>
        <v>After Discount</v>
      </c>
      <c r="G1708" s="6">
        <v>284.98</v>
      </c>
      <c r="H1708" s="6">
        <v>69.55</v>
      </c>
      <c r="I1708" s="5" t="s">
        <v>119</v>
      </c>
      <c r="J1708" s="5" t="s">
        <v>51</v>
      </c>
      <c r="K1708" s="5" t="s">
        <v>29</v>
      </c>
      <c r="L1708" s="5" t="s">
        <v>153</v>
      </c>
      <c r="M1708" s="5" t="s">
        <v>152</v>
      </c>
      <c r="N1708" s="5" t="s">
        <v>599</v>
      </c>
      <c r="O1708" s="6">
        <v>0.6</v>
      </c>
      <c r="P1708" s="5" t="s">
        <v>3</v>
      </c>
      <c r="Q1708" s="5" t="s">
        <v>21</v>
      </c>
      <c r="R1708" s="5" t="s">
        <v>20</v>
      </c>
      <c r="S1708" s="5" t="s">
        <v>597</v>
      </c>
      <c r="T1708" s="5">
        <v>22901</v>
      </c>
      <c r="U1708" s="8">
        <v>42162</v>
      </c>
      <c r="V1708" s="29" t="str">
        <f>TEXT(Table_1[[#This Row],[Order Date]], "DDD")</f>
        <v>Sun</v>
      </c>
      <c r="W1708" s="8">
        <v>42167</v>
      </c>
      <c r="X1708" s="7">
        <f>Table_1[[#This Row],[Ship Date]]-Table_1[[#This Row],[Order Date]]</f>
        <v>5</v>
      </c>
      <c r="Y1708" s="15">
        <v>15.528</v>
      </c>
      <c r="Z1708" s="5">
        <v>3</v>
      </c>
      <c r="AA1708" s="15">
        <v>926.3</v>
      </c>
      <c r="AB1708" s="5">
        <v>86723</v>
      </c>
      <c r="AC1708" s="5">
        <f>IF(COUNTIF($AB$2:AB1708, AB1708) = 1, 1, 0)</f>
        <v>1</v>
      </c>
      <c r="AD1708" s="15">
        <f>'Formated Data'!$G1708-'Formated Data'!$E1708</f>
        <v>284.96000000000004</v>
      </c>
      <c r="AE1708" s="5" t="str" cm="1">
        <f t="array" ref="AE1708">_xlfn.IFS('Formated Data'!$Q1708="Central","Chris",'Formated Data'!$Q1708="East","Erin",'Formated Data'!$Q1708="South","Sam",'Formated Data'!$Q1708="West","William")</f>
        <v>Sam</v>
      </c>
    </row>
    <row r="1709" spans="1:31" ht="15.75" customHeight="1" x14ac:dyDescent="0.45">
      <c r="A1709" s="5">
        <v>1672</v>
      </c>
      <c r="B1709" s="5">
        <f>IF(COUNTIF($A$2:A1709, A1709) = 1, 1, 0)</f>
        <v>0</v>
      </c>
      <c r="C1709" s="5" t="s">
        <v>598</v>
      </c>
      <c r="D1709" s="5" t="s">
        <v>30</v>
      </c>
      <c r="E1709" s="6">
        <v>0.08</v>
      </c>
      <c r="F1709" s="6" t="str">
        <f>IF(Table_1[[#This Row],[Discount]] &gt; 0, "After Discount", " No Discount")</f>
        <v>After Discount</v>
      </c>
      <c r="G1709" s="6">
        <v>55.48</v>
      </c>
      <c r="H1709" s="6">
        <v>14.3</v>
      </c>
      <c r="I1709" s="5" t="s">
        <v>9</v>
      </c>
      <c r="J1709" s="5" t="s">
        <v>51</v>
      </c>
      <c r="K1709" s="5" t="s">
        <v>24</v>
      </c>
      <c r="L1709" s="5" t="s">
        <v>38</v>
      </c>
      <c r="M1709" s="5" t="s">
        <v>5</v>
      </c>
      <c r="N1709" s="5" t="s">
        <v>494</v>
      </c>
      <c r="O1709" s="6">
        <v>0.37</v>
      </c>
      <c r="P1709" s="5" t="s">
        <v>3</v>
      </c>
      <c r="Q1709" s="5" t="s">
        <v>21</v>
      </c>
      <c r="R1709" s="5" t="s">
        <v>20</v>
      </c>
      <c r="S1709" s="5" t="s">
        <v>597</v>
      </c>
      <c r="T1709" s="5">
        <v>22901</v>
      </c>
      <c r="U1709" s="8">
        <v>42162</v>
      </c>
      <c r="V1709" s="29" t="str">
        <f>TEXT(Table_1[[#This Row],[Order Date]], "DDD")</f>
        <v>Sun</v>
      </c>
      <c r="W1709" s="8">
        <v>42164</v>
      </c>
      <c r="X1709" s="7">
        <f>Table_1[[#This Row],[Ship Date]]-Table_1[[#This Row],[Order Date]]</f>
        <v>2</v>
      </c>
      <c r="Y1709" s="15">
        <v>-225.56379999999999</v>
      </c>
      <c r="Z1709" s="5">
        <v>17</v>
      </c>
      <c r="AA1709" s="15">
        <v>942.53</v>
      </c>
      <c r="AB1709" s="5">
        <v>86723</v>
      </c>
      <c r="AC1709" s="5">
        <f>IF(COUNTIF($AB$2:AB1709, AB1709) = 1, 1, 0)</f>
        <v>0</v>
      </c>
      <c r="AD1709" s="15">
        <f>'Formated Data'!$G1709-'Formated Data'!$E1709</f>
        <v>55.4</v>
      </c>
      <c r="AE1709" s="5" t="str" cm="1">
        <f t="array" ref="AE1709">_xlfn.IFS('Formated Data'!$Q1709="Central","Chris",'Formated Data'!$Q1709="East","Erin",'Formated Data'!$Q1709="South","Sam",'Formated Data'!$Q1709="West","William")</f>
        <v>Sam</v>
      </c>
    </row>
    <row r="1710" spans="1:31" ht="15.75" customHeight="1" x14ac:dyDescent="0.45">
      <c r="A1710" s="5">
        <v>3397</v>
      </c>
      <c r="B1710" s="5">
        <f>IF(COUNTIF($A$2:A1710, A1710) = 1, 1, 0)</f>
        <v>0</v>
      </c>
      <c r="C1710" s="5" t="s">
        <v>596</v>
      </c>
      <c r="D1710" s="5" t="s">
        <v>30</v>
      </c>
      <c r="E1710" s="6">
        <v>0</v>
      </c>
      <c r="F1710" s="6" t="str">
        <f>IF(Table_1[[#This Row],[Discount]] &gt; 0, "After Discount", " No Discount")</f>
        <v xml:space="preserve"> No Discount</v>
      </c>
      <c r="G1710" s="6">
        <v>1270.99</v>
      </c>
      <c r="H1710" s="6">
        <v>19.989999999999998</v>
      </c>
      <c r="I1710" s="5" t="s">
        <v>9</v>
      </c>
      <c r="J1710" s="5" t="s">
        <v>51</v>
      </c>
      <c r="K1710" s="5" t="s">
        <v>24</v>
      </c>
      <c r="L1710" s="5" t="s">
        <v>106</v>
      </c>
      <c r="M1710" s="5" t="s">
        <v>5</v>
      </c>
      <c r="N1710" s="5" t="s">
        <v>595</v>
      </c>
      <c r="O1710" s="6">
        <v>0.35</v>
      </c>
      <c r="P1710" s="5" t="s">
        <v>3</v>
      </c>
      <c r="Q1710" s="5" t="s">
        <v>70</v>
      </c>
      <c r="R1710" s="5" t="s">
        <v>260</v>
      </c>
      <c r="S1710" s="5" t="s">
        <v>594</v>
      </c>
      <c r="T1710" s="5">
        <v>61832</v>
      </c>
      <c r="U1710" s="8">
        <v>42162</v>
      </c>
      <c r="V1710" s="29" t="str">
        <f>TEXT(Table_1[[#This Row],[Order Date]], "DDD")</f>
        <v>Sun</v>
      </c>
      <c r="W1710" s="8">
        <v>42164</v>
      </c>
      <c r="X1710" s="7">
        <f>Table_1[[#This Row],[Ship Date]]-Table_1[[#This Row],[Order Date]]</f>
        <v>2</v>
      </c>
      <c r="Y1710" s="15">
        <v>6384.4389000000001</v>
      </c>
      <c r="Z1710" s="5">
        <v>7</v>
      </c>
      <c r="AA1710" s="15">
        <v>9252.81</v>
      </c>
      <c r="AB1710" s="5">
        <v>87535</v>
      </c>
      <c r="AC1710" s="5">
        <f>IF(COUNTIF($AB$2:AB1710, AB1710) = 1, 1, 0)</f>
        <v>1</v>
      </c>
      <c r="AD1710" s="15">
        <f>'Formated Data'!$G1710-'Formated Data'!$E1710</f>
        <v>1270.99</v>
      </c>
      <c r="AE1710" s="5" t="str" cm="1">
        <f t="array" ref="AE1710">_xlfn.IFS('Formated Data'!$Q1710="Central","Chris",'Formated Data'!$Q1710="East","Erin",'Formated Data'!$Q1710="South","Sam",'Formated Data'!$Q1710="West","William")</f>
        <v>Chris</v>
      </c>
    </row>
    <row r="1711" spans="1:31" ht="15.75" customHeight="1" x14ac:dyDescent="0.45">
      <c r="A1711" s="5">
        <v>92</v>
      </c>
      <c r="B1711" s="5">
        <f>IF(COUNTIF($A$2:A1711, A1711) = 1, 1, 0)</f>
        <v>0</v>
      </c>
      <c r="C1711" s="5" t="s">
        <v>593</v>
      </c>
      <c r="D1711" s="5" t="s">
        <v>72</v>
      </c>
      <c r="E1711" s="6">
        <v>0.04</v>
      </c>
      <c r="F1711" s="6" t="str">
        <f>IF(Table_1[[#This Row],[Discount]] &gt; 0, "After Discount", " No Discount")</f>
        <v>After Discount</v>
      </c>
      <c r="G1711" s="6">
        <v>12.98</v>
      </c>
      <c r="H1711" s="6">
        <v>3.14</v>
      </c>
      <c r="I1711" s="5" t="s">
        <v>17</v>
      </c>
      <c r="J1711" s="5" t="s">
        <v>39</v>
      </c>
      <c r="K1711" s="5" t="s">
        <v>24</v>
      </c>
      <c r="L1711" s="5" t="s">
        <v>59</v>
      </c>
      <c r="M1711" s="5" t="s">
        <v>50</v>
      </c>
      <c r="N1711" s="5" t="s">
        <v>592</v>
      </c>
      <c r="O1711" s="6">
        <v>0.6</v>
      </c>
      <c r="P1711" s="5" t="s">
        <v>3</v>
      </c>
      <c r="Q1711" s="5" t="s">
        <v>21</v>
      </c>
      <c r="R1711" s="5" t="s">
        <v>185</v>
      </c>
      <c r="S1711" s="5" t="s">
        <v>591</v>
      </c>
      <c r="T1711" s="5">
        <v>70056</v>
      </c>
      <c r="U1711" s="8">
        <v>42162</v>
      </c>
      <c r="V1711" s="29" t="str">
        <f>TEXT(Table_1[[#This Row],[Order Date]], "DDD")</f>
        <v>Sun</v>
      </c>
      <c r="W1711" s="8">
        <v>42164</v>
      </c>
      <c r="X1711" s="7">
        <f>Table_1[[#This Row],[Ship Date]]-Table_1[[#This Row],[Order Date]]</f>
        <v>2</v>
      </c>
      <c r="Y1711" s="15">
        <v>22.818000000000001</v>
      </c>
      <c r="Z1711" s="5">
        <v>16</v>
      </c>
      <c r="AA1711" s="15">
        <v>216.04</v>
      </c>
      <c r="AB1711" s="5">
        <v>87178</v>
      </c>
      <c r="AC1711" s="5">
        <f>IF(COUNTIF($AB$2:AB1711, AB1711) = 1, 1, 0)</f>
        <v>1</v>
      </c>
      <c r="AD1711" s="15">
        <f>'Formated Data'!$G1711-'Formated Data'!$E1711</f>
        <v>12.940000000000001</v>
      </c>
      <c r="AE1711" s="5" t="str" cm="1">
        <f t="array" ref="AE1711">_xlfn.IFS('Formated Data'!$Q1711="Central","Chris",'Formated Data'!$Q1711="East","Erin",'Formated Data'!$Q1711="South","Sam",'Formated Data'!$Q1711="West","William")</f>
        <v>Sam</v>
      </c>
    </row>
    <row r="1712" spans="1:31" ht="15.75" customHeight="1" x14ac:dyDescent="0.45">
      <c r="A1712" s="5">
        <v>2583</v>
      </c>
      <c r="B1712" s="5">
        <f>IF(COUNTIF($A$2:A1712, A1712) = 1, 1, 0)</f>
        <v>1</v>
      </c>
      <c r="C1712" s="5" t="s">
        <v>589</v>
      </c>
      <c r="D1712" s="5" t="s">
        <v>72</v>
      </c>
      <c r="E1712" s="6">
        <v>0.04</v>
      </c>
      <c r="F1712" s="6" t="str">
        <f>IF(Table_1[[#This Row],[Discount]] &gt; 0, "After Discount", " No Discount")</f>
        <v>After Discount</v>
      </c>
      <c r="G1712" s="6">
        <v>510.14</v>
      </c>
      <c r="H1712" s="6">
        <v>14.7</v>
      </c>
      <c r="I1712" s="5" t="s">
        <v>119</v>
      </c>
      <c r="J1712" s="5" t="s">
        <v>16</v>
      </c>
      <c r="K1712" s="5" t="s">
        <v>7</v>
      </c>
      <c r="L1712" s="5" t="s">
        <v>118</v>
      </c>
      <c r="M1712" s="5" t="s">
        <v>152</v>
      </c>
      <c r="N1712" s="5" t="s">
        <v>590</v>
      </c>
      <c r="O1712" s="6">
        <v>0.56000000000000005</v>
      </c>
      <c r="P1712" s="5" t="s">
        <v>3</v>
      </c>
      <c r="Q1712" s="5" t="s">
        <v>70</v>
      </c>
      <c r="R1712" s="5" t="s">
        <v>160</v>
      </c>
      <c r="S1712" s="5" t="s">
        <v>587</v>
      </c>
      <c r="T1712" s="5">
        <v>49423</v>
      </c>
      <c r="U1712" s="8">
        <v>42162</v>
      </c>
      <c r="V1712" s="29" t="str">
        <f>TEXT(Table_1[[#This Row],[Order Date]], "DDD")</f>
        <v>Sun</v>
      </c>
      <c r="W1712" s="8">
        <v>42164</v>
      </c>
      <c r="X1712" s="7">
        <f>Table_1[[#This Row],[Ship Date]]-Table_1[[#This Row],[Order Date]]</f>
        <v>2</v>
      </c>
      <c r="Y1712" s="15">
        <v>-251.40389999999999</v>
      </c>
      <c r="Z1712" s="5">
        <v>3</v>
      </c>
      <c r="AA1712" s="15">
        <v>1527.97</v>
      </c>
      <c r="AB1712" s="5">
        <v>89657</v>
      </c>
      <c r="AC1712" s="5">
        <f>IF(COUNTIF($AB$2:AB1712, AB1712) = 1, 1, 0)</f>
        <v>1</v>
      </c>
      <c r="AD1712" s="15">
        <f>'Formated Data'!$G1712-'Formated Data'!$E1712</f>
        <v>510.09999999999997</v>
      </c>
      <c r="AE1712" s="5" t="str" cm="1">
        <f t="array" ref="AE1712">_xlfn.IFS('Formated Data'!$Q1712="Central","Chris",'Formated Data'!$Q1712="East","Erin",'Formated Data'!$Q1712="South","Sam",'Formated Data'!$Q1712="West","William")</f>
        <v>Chris</v>
      </c>
    </row>
    <row r="1713" spans="1:31" ht="15.75" customHeight="1" x14ac:dyDescent="0.45">
      <c r="A1713" s="5">
        <v>2583</v>
      </c>
      <c r="B1713" s="5">
        <f>IF(COUNTIF($A$2:A1713, A1713) = 1, 1, 0)</f>
        <v>0</v>
      </c>
      <c r="C1713" s="5" t="s">
        <v>589</v>
      </c>
      <c r="D1713" s="5" t="s">
        <v>72</v>
      </c>
      <c r="E1713" s="6">
        <v>0</v>
      </c>
      <c r="F1713" s="6" t="str">
        <f>IF(Table_1[[#This Row],[Discount]] &gt; 0, "After Discount", " No Discount")</f>
        <v xml:space="preserve"> No Discount</v>
      </c>
      <c r="G1713" s="6">
        <v>4.76</v>
      </c>
      <c r="H1713" s="6">
        <v>3.01</v>
      </c>
      <c r="I1713" s="5" t="s">
        <v>9</v>
      </c>
      <c r="J1713" s="5" t="s">
        <v>16</v>
      </c>
      <c r="K1713" s="5" t="s">
        <v>24</v>
      </c>
      <c r="L1713" s="5" t="s">
        <v>38</v>
      </c>
      <c r="M1713" s="5" t="s">
        <v>37</v>
      </c>
      <c r="N1713" s="5" t="s">
        <v>588</v>
      </c>
      <c r="O1713" s="6">
        <v>0.36</v>
      </c>
      <c r="P1713" s="5" t="s">
        <v>3</v>
      </c>
      <c r="Q1713" s="5" t="s">
        <v>70</v>
      </c>
      <c r="R1713" s="5" t="s">
        <v>160</v>
      </c>
      <c r="S1713" s="5" t="s">
        <v>587</v>
      </c>
      <c r="T1713" s="5">
        <v>49423</v>
      </c>
      <c r="U1713" s="8">
        <v>42162</v>
      </c>
      <c r="V1713" s="29" t="str">
        <f>TEXT(Table_1[[#This Row],[Order Date]], "DDD")</f>
        <v>Sun</v>
      </c>
      <c r="W1713" s="8">
        <v>42164</v>
      </c>
      <c r="X1713" s="7">
        <f>Table_1[[#This Row],[Ship Date]]-Table_1[[#This Row],[Order Date]]</f>
        <v>2</v>
      </c>
      <c r="Y1713" s="15">
        <v>-2.3450000000000002</v>
      </c>
      <c r="Z1713" s="5">
        <v>23</v>
      </c>
      <c r="AA1713" s="15">
        <v>110.86</v>
      </c>
      <c r="AB1713" s="5">
        <v>89657</v>
      </c>
      <c r="AC1713" s="5">
        <f>IF(COUNTIF($AB$2:AB1713, AB1713) = 1, 1, 0)</f>
        <v>0</v>
      </c>
      <c r="AD1713" s="15">
        <f>'Formated Data'!$G1713-'Formated Data'!$E1713</f>
        <v>4.76</v>
      </c>
      <c r="AE1713" s="5" t="str" cm="1">
        <f t="array" ref="AE1713">_xlfn.IFS('Formated Data'!$Q1713="Central","Chris",'Formated Data'!$Q1713="East","Erin",'Formated Data'!$Q1713="South","Sam",'Formated Data'!$Q1713="West","William")</f>
        <v>Chris</v>
      </c>
    </row>
    <row r="1714" spans="1:31" ht="15.75" customHeight="1" x14ac:dyDescent="0.45">
      <c r="A1714" s="5">
        <v>2920</v>
      </c>
      <c r="B1714" s="5">
        <f>IF(COUNTIF($A$2:A1714, A1714) = 1, 1, 0)</f>
        <v>1</v>
      </c>
      <c r="C1714" s="5" t="s">
        <v>586</v>
      </c>
      <c r="D1714" s="5" t="s">
        <v>72</v>
      </c>
      <c r="E1714" s="6">
        <v>0.05</v>
      </c>
      <c r="F1714" s="6" t="str">
        <f>IF(Table_1[[#This Row],[Discount]] &gt; 0, "After Discount", " No Discount")</f>
        <v>After Discount</v>
      </c>
      <c r="G1714" s="6">
        <v>535.64</v>
      </c>
      <c r="H1714" s="6">
        <v>14.7</v>
      </c>
      <c r="I1714" s="5" t="s">
        <v>119</v>
      </c>
      <c r="J1714" s="5" t="s">
        <v>16</v>
      </c>
      <c r="K1714" s="5" t="s">
        <v>7</v>
      </c>
      <c r="L1714" s="5" t="s">
        <v>118</v>
      </c>
      <c r="M1714" s="5" t="s">
        <v>152</v>
      </c>
      <c r="N1714" s="5" t="s">
        <v>585</v>
      </c>
      <c r="O1714" s="6">
        <v>0.59</v>
      </c>
      <c r="P1714" s="5" t="s">
        <v>3</v>
      </c>
      <c r="Q1714" s="5" t="s">
        <v>70</v>
      </c>
      <c r="R1714" s="5" t="s">
        <v>260</v>
      </c>
      <c r="S1714" s="5" t="s">
        <v>584</v>
      </c>
      <c r="T1714" s="5">
        <v>60603</v>
      </c>
      <c r="U1714" s="8">
        <v>42162</v>
      </c>
      <c r="V1714" s="29" t="str">
        <f>TEXT(Table_1[[#This Row],[Order Date]], "DDD")</f>
        <v>Sun</v>
      </c>
      <c r="W1714" s="8">
        <v>42164</v>
      </c>
      <c r="X1714" s="7">
        <f>Table_1[[#This Row],[Ship Date]]-Table_1[[#This Row],[Order Date]]</f>
        <v>2</v>
      </c>
      <c r="Y1714" s="15">
        <v>-1220.9145000000001</v>
      </c>
      <c r="Z1714" s="5">
        <v>2</v>
      </c>
      <c r="AA1714" s="15">
        <v>1068.5999999999999</v>
      </c>
      <c r="AB1714" s="5">
        <v>59365</v>
      </c>
      <c r="AC1714" s="5">
        <f>IF(COUNTIF($AB$2:AB1714, AB1714) = 1, 1, 0)</f>
        <v>1</v>
      </c>
      <c r="AD1714" s="15">
        <f>'Formated Data'!$G1714-'Formated Data'!$E1714</f>
        <v>535.59</v>
      </c>
      <c r="AE1714" s="5" t="str" cm="1">
        <f t="array" ref="AE1714">_xlfn.IFS('Formated Data'!$Q1714="Central","Chris",'Formated Data'!$Q1714="East","Erin",'Formated Data'!$Q1714="South","Sam",'Formated Data'!$Q1714="West","William")</f>
        <v>Chris</v>
      </c>
    </row>
    <row r="1715" spans="1:31" ht="15.75" customHeight="1" x14ac:dyDescent="0.45">
      <c r="A1715" s="5">
        <v>3005</v>
      </c>
      <c r="B1715" s="5">
        <f>IF(COUNTIF($A$2:A1715, A1715) = 1, 1, 0)</f>
        <v>1</v>
      </c>
      <c r="C1715" s="5" t="s">
        <v>583</v>
      </c>
      <c r="D1715" s="5" t="s">
        <v>123</v>
      </c>
      <c r="E1715" s="6">
        <v>0.05</v>
      </c>
      <c r="F1715" s="6" t="str">
        <f>IF(Table_1[[#This Row],[Discount]] &gt; 0, "After Discount", " No Discount")</f>
        <v>After Discount</v>
      </c>
      <c r="G1715" s="6">
        <v>122.99</v>
      </c>
      <c r="H1715" s="6">
        <v>19.989999999999998</v>
      </c>
      <c r="I1715" s="5" t="s">
        <v>17</v>
      </c>
      <c r="J1715" s="5" t="s">
        <v>39</v>
      </c>
      <c r="K1715" s="5" t="s">
        <v>24</v>
      </c>
      <c r="L1715" s="5" t="s">
        <v>106</v>
      </c>
      <c r="M1715" s="5" t="s">
        <v>5</v>
      </c>
      <c r="N1715" s="5" t="s">
        <v>582</v>
      </c>
      <c r="O1715" s="6">
        <v>0.37</v>
      </c>
      <c r="P1715" s="5" t="s">
        <v>3</v>
      </c>
      <c r="Q1715" s="5" t="s">
        <v>48</v>
      </c>
      <c r="R1715" s="5" t="s">
        <v>579</v>
      </c>
      <c r="S1715" s="5" t="s">
        <v>581</v>
      </c>
      <c r="T1715" s="5">
        <v>83814</v>
      </c>
      <c r="U1715" s="8">
        <v>42163</v>
      </c>
      <c r="V1715" s="29" t="str">
        <f>TEXT(Table_1[[#This Row],[Order Date]], "DDD")</f>
        <v>Mon</v>
      </c>
      <c r="W1715" s="8">
        <v>42166</v>
      </c>
      <c r="X1715" s="7">
        <f>Table_1[[#This Row],[Ship Date]]-Table_1[[#This Row],[Order Date]]</f>
        <v>3</v>
      </c>
      <c r="Y1715" s="15">
        <v>1039.7541000000001</v>
      </c>
      <c r="Z1715" s="5">
        <v>12</v>
      </c>
      <c r="AA1715" s="15">
        <v>1506.89</v>
      </c>
      <c r="AB1715" s="5">
        <v>91389</v>
      </c>
      <c r="AC1715" s="5">
        <f>IF(COUNTIF($AB$2:AB1715, AB1715) = 1, 1, 0)</f>
        <v>1</v>
      </c>
      <c r="AD1715" s="15">
        <f>'Formated Data'!$G1715-'Formated Data'!$E1715</f>
        <v>122.94</v>
      </c>
      <c r="AE1715" s="5" t="str" cm="1">
        <f t="array" ref="AE1715">_xlfn.IFS('Formated Data'!$Q1715="Central","Chris",'Formated Data'!$Q1715="East","Erin",'Formated Data'!$Q1715="South","Sam",'Formated Data'!$Q1715="West","William")</f>
        <v>William</v>
      </c>
    </row>
    <row r="1716" spans="1:31" ht="15.75" customHeight="1" x14ac:dyDescent="0.45">
      <c r="A1716" s="5">
        <v>2638</v>
      </c>
      <c r="B1716" s="5">
        <f>IF(COUNTIF($A$2:A1716, A1716) = 1, 1, 0)</f>
        <v>1</v>
      </c>
      <c r="C1716" s="5" t="s">
        <v>580</v>
      </c>
      <c r="D1716" s="5" t="s">
        <v>30</v>
      </c>
      <c r="E1716" s="6">
        <v>0.05</v>
      </c>
      <c r="F1716" s="6" t="str">
        <f>IF(Table_1[[#This Row],[Discount]] &gt; 0, "After Discount", " No Discount")</f>
        <v>After Discount</v>
      </c>
      <c r="G1716" s="6">
        <v>100.97</v>
      </c>
      <c r="H1716" s="6">
        <v>7.18</v>
      </c>
      <c r="I1716" s="5" t="s">
        <v>17</v>
      </c>
      <c r="J1716" s="5" t="s">
        <v>8</v>
      </c>
      <c r="K1716" s="5" t="s">
        <v>7</v>
      </c>
      <c r="L1716" s="5" t="s">
        <v>15</v>
      </c>
      <c r="M1716" s="5" t="s">
        <v>5</v>
      </c>
      <c r="N1716" s="5" t="s">
        <v>158</v>
      </c>
      <c r="O1716" s="6">
        <v>0.46</v>
      </c>
      <c r="P1716" s="5" t="s">
        <v>3</v>
      </c>
      <c r="Q1716" s="5" t="s">
        <v>48</v>
      </c>
      <c r="R1716" s="5" t="s">
        <v>579</v>
      </c>
      <c r="S1716" s="5" t="s">
        <v>578</v>
      </c>
      <c r="T1716" s="5">
        <v>83704</v>
      </c>
      <c r="U1716" s="8">
        <v>42163</v>
      </c>
      <c r="V1716" s="29" t="str">
        <f>TEXT(Table_1[[#This Row],[Order Date]], "DDD")</f>
        <v>Mon</v>
      </c>
      <c r="W1716" s="8">
        <v>42163</v>
      </c>
      <c r="X1716" s="7">
        <f>Table_1[[#This Row],[Ship Date]]-Table_1[[#This Row],[Order Date]]</f>
        <v>0</v>
      </c>
      <c r="Y1716" s="15">
        <v>881.46810000000005</v>
      </c>
      <c r="Z1716" s="5">
        <v>13</v>
      </c>
      <c r="AA1716" s="15">
        <v>1277.49</v>
      </c>
      <c r="AB1716" s="5">
        <v>90951</v>
      </c>
      <c r="AC1716" s="5">
        <f>IF(COUNTIF($AB$2:AB1716, AB1716) = 1, 1, 0)</f>
        <v>1</v>
      </c>
      <c r="AD1716" s="15">
        <f>'Formated Data'!$G1716-'Formated Data'!$E1716</f>
        <v>100.92</v>
      </c>
      <c r="AE1716" s="5" t="str" cm="1">
        <f t="array" ref="AE1716">_xlfn.IFS('Formated Data'!$Q1716="Central","Chris",'Formated Data'!$Q1716="East","Erin",'Formated Data'!$Q1716="South","Sam",'Formated Data'!$Q1716="West","William")</f>
        <v>William</v>
      </c>
    </row>
    <row r="1717" spans="1:31" ht="15.75" customHeight="1" x14ac:dyDescent="0.45">
      <c r="A1717" s="5">
        <v>3137</v>
      </c>
      <c r="B1717" s="5">
        <f>IF(COUNTIF($A$2:A1717, A1717) = 1, 1, 0)</f>
        <v>1</v>
      </c>
      <c r="C1717" s="5" t="s">
        <v>577</v>
      </c>
      <c r="D1717" s="5" t="s">
        <v>10</v>
      </c>
      <c r="E1717" s="6">
        <v>0.09</v>
      </c>
      <c r="F1717" s="6" t="str">
        <f>IF(Table_1[[#This Row],[Discount]] &gt; 0, "After Discount", " No Discount")</f>
        <v>After Discount</v>
      </c>
      <c r="G1717" s="6">
        <v>304.99</v>
      </c>
      <c r="H1717" s="6">
        <v>19.989999999999998</v>
      </c>
      <c r="I1717" s="5" t="s">
        <v>9</v>
      </c>
      <c r="J1717" s="5" t="s">
        <v>39</v>
      </c>
      <c r="K1717" s="5" t="s">
        <v>24</v>
      </c>
      <c r="L1717" s="5" t="s">
        <v>106</v>
      </c>
      <c r="M1717" s="5" t="s">
        <v>5</v>
      </c>
      <c r="N1717" s="5" t="s">
        <v>268</v>
      </c>
      <c r="O1717" s="6">
        <v>0.4</v>
      </c>
      <c r="P1717" s="5" t="s">
        <v>3</v>
      </c>
      <c r="Q1717" s="5" t="s">
        <v>2</v>
      </c>
      <c r="R1717" s="5" t="s">
        <v>142</v>
      </c>
      <c r="S1717" s="5" t="s">
        <v>576</v>
      </c>
      <c r="T1717" s="5">
        <v>3246</v>
      </c>
      <c r="U1717" s="8">
        <v>42163</v>
      </c>
      <c r="V1717" s="29" t="str">
        <f>TEXT(Table_1[[#This Row],[Order Date]], "DDD")</f>
        <v>Mon</v>
      </c>
      <c r="W1717" s="8">
        <v>42164</v>
      </c>
      <c r="X1717" s="7">
        <f>Table_1[[#This Row],[Ship Date]]-Table_1[[#This Row],[Order Date]]</f>
        <v>1</v>
      </c>
      <c r="Y1717" s="15">
        <v>1623.9494999999999</v>
      </c>
      <c r="Z1717" s="5">
        <v>8</v>
      </c>
      <c r="AA1717" s="15">
        <v>2353.5500000000002</v>
      </c>
      <c r="AB1717" s="5">
        <v>86795</v>
      </c>
      <c r="AC1717" s="5">
        <f>IF(COUNTIF($AB$2:AB1717, AB1717) = 1, 1, 0)</f>
        <v>1</v>
      </c>
      <c r="AD1717" s="15">
        <f>'Formated Data'!$G1717-'Formated Data'!$E1717</f>
        <v>304.90000000000003</v>
      </c>
      <c r="AE1717" s="5" t="str" cm="1">
        <f t="array" ref="AE1717">_xlfn.IFS('Formated Data'!$Q1717="Central","Chris",'Formated Data'!$Q1717="East","Erin",'Formated Data'!$Q1717="South","Sam",'Formated Data'!$Q1717="West","William")</f>
        <v>Erin</v>
      </c>
    </row>
    <row r="1718" spans="1:31" ht="15.75" customHeight="1" x14ac:dyDescent="0.45">
      <c r="A1718" s="5">
        <v>349</v>
      </c>
      <c r="B1718" s="5">
        <f>IF(COUNTIF($A$2:A1718, A1718) = 1, 1, 0)</f>
        <v>0</v>
      </c>
      <c r="C1718" s="5" t="s">
        <v>575</v>
      </c>
      <c r="D1718" s="5" t="s">
        <v>123</v>
      </c>
      <c r="E1718" s="6">
        <v>0</v>
      </c>
      <c r="F1718" s="6" t="str">
        <f>IF(Table_1[[#This Row],[Discount]] &gt; 0, "After Discount", " No Discount")</f>
        <v xml:space="preserve"> No Discount</v>
      </c>
      <c r="G1718" s="6">
        <v>8.34</v>
      </c>
      <c r="H1718" s="6">
        <v>2.64</v>
      </c>
      <c r="I1718" s="5" t="s">
        <v>17</v>
      </c>
      <c r="J1718" s="5" t="s">
        <v>16</v>
      </c>
      <c r="K1718" s="5" t="s">
        <v>24</v>
      </c>
      <c r="L1718" s="5" t="s">
        <v>59</v>
      </c>
      <c r="M1718" s="5" t="s">
        <v>50</v>
      </c>
      <c r="N1718" s="5" t="s">
        <v>572</v>
      </c>
      <c r="O1718" s="6">
        <v>0.59</v>
      </c>
      <c r="P1718" s="5" t="s">
        <v>3</v>
      </c>
      <c r="Q1718" s="5" t="s">
        <v>21</v>
      </c>
      <c r="R1718" s="5" t="s">
        <v>75</v>
      </c>
      <c r="S1718" s="5" t="s">
        <v>574</v>
      </c>
      <c r="T1718" s="5">
        <v>33132</v>
      </c>
      <c r="U1718" s="8">
        <v>42164</v>
      </c>
      <c r="V1718" s="29" t="str">
        <f>TEXT(Table_1[[#This Row],[Order Date]], "DDD")</f>
        <v>Tue</v>
      </c>
      <c r="W1718" s="8">
        <v>42166</v>
      </c>
      <c r="X1718" s="7">
        <f>Table_1[[#This Row],[Ship Date]]-Table_1[[#This Row],[Order Date]]</f>
        <v>2</v>
      </c>
      <c r="Y1718" s="15">
        <v>5.8624999999999998</v>
      </c>
      <c r="Z1718" s="5">
        <v>23</v>
      </c>
      <c r="AA1718" s="15">
        <v>212.89</v>
      </c>
      <c r="AB1718" s="5">
        <v>17446</v>
      </c>
      <c r="AC1718" s="5">
        <f>IF(COUNTIF($AB$2:AB1718, AB1718) = 1, 1, 0)</f>
        <v>1</v>
      </c>
      <c r="AD1718" s="15">
        <f>'Formated Data'!$G1718-'Formated Data'!$E1718</f>
        <v>8.34</v>
      </c>
      <c r="AE1718" s="5" t="str" cm="1">
        <f t="array" ref="AE1718">_xlfn.IFS('Formated Data'!$Q1718="Central","Chris",'Formated Data'!$Q1718="East","Erin",'Formated Data'!$Q1718="South","Sam",'Formated Data'!$Q1718="West","William")</f>
        <v>Sam</v>
      </c>
    </row>
    <row r="1719" spans="1:31" ht="15.75" customHeight="1" x14ac:dyDescent="0.45">
      <c r="A1719" s="5">
        <v>351</v>
      </c>
      <c r="B1719" s="5">
        <f>IF(COUNTIF($A$2:A1719, A1719) = 1, 1, 0)</f>
        <v>0</v>
      </c>
      <c r="C1719" s="5" t="s">
        <v>573</v>
      </c>
      <c r="D1719" s="5" t="s">
        <v>123</v>
      </c>
      <c r="E1719" s="6">
        <v>0</v>
      </c>
      <c r="F1719" s="6" t="str">
        <f>IF(Table_1[[#This Row],[Discount]] &gt; 0, "After Discount", " No Discount")</f>
        <v xml:space="preserve"> No Discount</v>
      </c>
      <c r="G1719" s="6">
        <v>8.34</v>
      </c>
      <c r="H1719" s="6">
        <v>2.64</v>
      </c>
      <c r="I1719" s="5" t="s">
        <v>17</v>
      </c>
      <c r="J1719" s="5" t="s">
        <v>16</v>
      </c>
      <c r="K1719" s="5" t="s">
        <v>24</v>
      </c>
      <c r="L1719" s="5" t="s">
        <v>59</v>
      </c>
      <c r="M1719" s="5" t="s">
        <v>50</v>
      </c>
      <c r="N1719" s="5" t="s">
        <v>572</v>
      </c>
      <c r="O1719" s="6">
        <v>0.59</v>
      </c>
      <c r="P1719" s="5" t="s">
        <v>3</v>
      </c>
      <c r="Q1719" s="5" t="s">
        <v>2</v>
      </c>
      <c r="R1719" s="5" t="s">
        <v>1</v>
      </c>
      <c r="S1719" s="5" t="s">
        <v>279</v>
      </c>
      <c r="T1719" s="5">
        <v>13601</v>
      </c>
      <c r="U1719" s="8">
        <v>42164</v>
      </c>
      <c r="V1719" s="29" t="str">
        <f>TEXT(Table_1[[#This Row],[Order Date]], "DDD")</f>
        <v>Tue</v>
      </c>
      <c r="W1719" s="8">
        <v>42166</v>
      </c>
      <c r="X1719" s="7">
        <f>Table_1[[#This Row],[Ship Date]]-Table_1[[#This Row],[Order Date]]</f>
        <v>2</v>
      </c>
      <c r="Y1719" s="15">
        <v>10.5</v>
      </c>
      <c r="Z1719" s="5">
        <v>6</v>
      </c>
      <c r="AA1719" s="15">
        <v>55.54</v>
      </c>
      <c r="AB1719" s="5">
        <v>88685</v>
      </c>
      <c r="AC1719" s="5">
        <f>IF(COUNTIF($AB$2:AB1719, AB1719) = 1, 1, 0)</f>
        <v>1</v>
      </c>
      <c r="AD1719" s="15">
        <f>'Formated Data'!$G1719-'Formated Data'!$E1719</f>
        <v>8.34</v>
      </c>
      <c r="AE1719" s="5" t="str" cm="1">
        <f t="array" ref="AE1719">_xlfn.IFS('Formated Data'!$Q1719="Central","Chris",'Formated Data'!$Q1719="East","Erin",'Formated Data'!$Q1719="South","Sam",'Formated Data'!$Q1719="West","William")</f>
        <v>Erin</v>
      </c>
    </row>
    <row r="1720" spans="1:31" ht="15.75" customHeight="1" x14ac:dyDescent="0.45">
      <c r="A1720" s="5">
        <v>2584</v>
      </c>
      <c r="B1720" s="5">
        <f>IF(COUNTIF($A$2:A1720, A1720) = 1, 1, 0)</f>
        <v>1</v>
      </c>
      <c r="C1720" s="5" t="s">
        <v>571</v>
      </c>
      <c r="D1720" s="5" t="s">
        <v>123</v>
      </c>
      <c r="E1720" s="6">
        <v>0.04</v>
      </c>
      <c r="F1720" s="6" t="str">
        <f>IF(Table_1[[#This Row],[Discount]] &gt; 0, "After Discount", " No Discount")</f>
        <v>After Discount</v>
      </c>
      <c r="G1720" s="6">
        <v>6.3</v>
      </c>
      <c r="H1720" s="6">
        <v>0.5</v>
      </c>
      <c r="I1720" s="5" t="s">
        <v>9</v>
      </c>
      <c r="J1720" s="5" t="s">
        <v>16</v>
      </c>
      <c r="K1720" s="5" t="s">
        <v>24</v>
      </c>
      <c r="L1720" s="5" t="s">
        <v>144</v>
      </c>
      <c r="M1720" s="5" t="s">
        <v>5</v>
      </c>
      <c r="N1720" s="5" t="s">
        <v>570</v>
      </c>
      <c r="O1720" s="6">
        <v>0.39</v>
      </c>
      <c r="P1720" s="5" t="s">
        <v>3</v>
      </c>
      <c r="Q1720" s="5" t="s">
        <v>70</v>
      </c>
      <c r="R1720" s="5" t="s">
        <v>160</v>
      </c>
      <c r="S1720" s="5" t="s">
        <v>569</v>
      </c>
      <c r="T1720" s="5">
        <v>48141</v>
      </c>
      <c r="U1720" s="8">
        <v>42164</v>
      </c>
      <c r="V1720" s="29" t="str">
        <f>TEXT(Table_1[[#This Row],[Order Date]], "DDD")</f>
        <v>Tue</v>
      </c>
      <c r="W1720" s="8">
        <v>42166</v>
      </c>
      <c r="X1720" s="7">
        <f>Table_1[[#This Row],[Ship Date]]-Table_1[[#This Row],[Order Date]]</f>
        <v>2</v>
      </c>
      <c r="Y1720" s="15">
        <v>67.606200000000001</v>
      </c>
      <c r="Z1720" s="5">
        <v>15</v>
      </c>
      <c r="AA1720" s="15">
        <v>97.98</v>
      </c>
      <c r="AB1720" s="5">
        <v>89658</v>
      </c>
      <c r="AC1720" s="5">
        <f>IF(COUNTIF($AB$2:AB1720, AB1720) = 1, 1, 0)</f>
        <v>1</v>
      </c>
      <c r="AD1720" s="15">
        <f>'Formated Data'!$G1720-'Formated Data'!$E1720</f>
        <v>6.26</v>
      </c>
      <c r="AE1720" s="5" t="str" cm="1">
        <f t="array" ref="AE1720">_xlfn.IFS('Formated Data'!$Q1720="Central","Chris",'Formated Data'!$Q1720="East","Erin",'Formated Data'!$Q1720="South","Sam",'Formated Data'!$Q1720="West","William")</f>
        <v>Chris</v>
      </c>
    </row>
    <row r="1721" spans="1:31" ht="15.75" customHeight="1" x14ac:dyDescent="0.45">
      <c r="A1721" s="5">
        <v>1151</v>
      </c>
      <c r="B1721" s="5">
        <f>IF(COUNTIF($A$2:A1721, A1721) = 1, 1, 0)</f>
        <v>1</v>
      </c>
      <c r="C1721" s="5" t="s">
        <v>568</v>
      </c>
      <c r="D1721" s="5" t="s">
        <v>30</v>
      </c>
      <c r="E1721" s="6">
        <v>0.05</v>
      </c>
      <c r="F1721" s="6" t="str">
        <f>IF(Table_1[[#This Row],[Discount]] &gt; 0, "After Discount", " No Discount")</f>
        <v>After Discount</v>
      </c>
      <c r="G1721" s="6">
        <v>7.59</v>
      </c>
      <c r="H1721" s="6">
        <v>4</v>
      </c>
      <c r="I1721" s="5" t="s">
        <v>9</v>
      </c>
      <c r="J1721" s="5" t="s">
        <v>39</v>
      </c>
      <c r="K1721" s="5" t="s">
        <v>29</v>
      </c>
      <c r="L1721" s="5" t="s">
        <v>28</v>
      </c>
      <c r="M1721" s="5" t="s">
        <v>37</v>
      </c>
      <c r="N1721" s="5" t="s">
        <v>567</v>
      </c>
      <c r="O1721" s="6">
        <v>0.42</v>
      </c>
      <c r="P1721" s="5" t="s">
        <v>3</v>
      </c>
      <c r="Q1721" s="5" t="s">
        <v>2</v>
      </c>
      <c r="R1721" s="5" t="s">
        <v>240</v>
      </c>
      <c r="S1721" s="5" t="s">
        <v>566</v>
      </c>
      <c r="T1721" s="5">
        <v>1075</v>
      </c>
      <c r="U1721" s="8">
        <v>42164</v>
      </c>
      <c r="V1721" s="29" t="str">
        <f>TEXT(Table_1[[#This Row],[Order Date]], "DDD")</f>
        <v>Tue</v>
      </c>
      <c r="W1721" s="8">
        <v>42164</v>
      </c>
      <c r="X1721" s="7">
        <f>Table_1[[#This Row],[Ship Date]]-Table_1[[#This Row],[Order Date]]</f>
        <v>0</v>
      </c>
      <c r="Y1721" s="15">
        <v>6.0926999999999998</v>
      </c>
      <c r="Z1721" s="5">
        <v>1</v>
      </c>
      <c r="AA1721" s="15">
        <v>8.83</v>
      </c>
      <c r="AB1721" s="5">
        <v>91344</v>
      </c>
      <c r="AC1721" s="5">
        <f>IF(COUNTIF($AB$2:AB1721, AB1721) = 1, 1, 0)</f>
        <v>1</v>
      </c>
      <c r="AD1721" s="15">
        <f>'Formated Data'!$G1721-'Formated Data'!$E1721</f>
        <v>7.54</v>
      </c>
      <c r="AE1721" s="5" t="str" cm="1">
        <f t="array" ref="AE1721">_xlfn.IFS('Formated Data'!$Q1721="Central","Chris",'Formated Data'!$Q1721="East","Erin",'Formated Data'!$Q1721="South","Sam",'Formated Data'!$Q1721="West","William")</f>
        <v>Erin</v>
      </c>
    </row>
    <row r="1722" spans="1:31" ht="15.75" customHeight="1" x14ac:dyDescent="0.45">
      <c r="A1722" s="5">
        <v>218</v>
      </c>
      <c r="B1722" s="5">
        <f>IF(COUNTIF($A$2:A1722, A1722) = 1, 1, 0)</f>
        <v>1</v>
      </c>
      <c r="C1722" s="5" t="s">
        <v>565</v>
      </c>
      <c r="D1722" s="5" t="s">
        <v>72</v>
      </c>
      <c r="E1722" s="6">
        <v>0.05</v>
      </c>
      <c r="F1722" s="6" t="str">
        <f>IF(Table_1[[#This Row],[Discount]] &gt; 0, "After Discount", " No Discount")</f>
        <v>After Discount</v>
      </c>
      <c r="G1722" s="6">
        <v>119.99</v>
      </c>
      <c r="H1722" s="6">
        <v>56.14</v>
      </c>
      <c r="I1722" s="5" t="s">
        <v>119</v>
      </c>
      <c r="J1722" s="5" t="s">
        <v>8</v>
      </c>
      <c r="K1722" s="5" t="s">
        <v>7</v>
      </c>
      <c r="L1722" s="5" t="s">
        <v>118</v>
      </c>
      <c r="M1722" s="5" t="s">
        <v>117</v>
      </c>
      <c r="N1722" s="5" t="s">
        <v>564</v>
      </c>
      <c r="O1722" s="6">
        <v>0.39</v>
      </c>
      <c r="P1722" s="5" t="s">
        <v>3</v>
      </c>
      <c r="Q1722" s="5" t="s">
        <v>48</v>
      </c>
      <c r="R1722" s="5" t="s">
        <v>65</v>
      </c>
      <c r="S1722" s="5" t="s">
        <v>563</v>
      </c>
      <c r="T1722" s="5">
        <v>84107</v>
      </c>
      <c r="U1722" s="8">
        <v>42164</v>
      </c>
      <c r="V1722" s="29" t="str">
        <f>TEXT(Table_1[[#This Row],[Order Date]], "DDD")</f>
        <v>Tue</v>
      </c>
      <c r="W1722" s="8">
        <v>42166</v>
      </c>
      <c r="X1722" s="7">
        <f>Table_1[[#This Row],[Ship Date]]-Table_1[[#This Row],[Order Date]]</f>
        <v>2</v>
      </c>
      <c r="Y1722" s="15">
        <v>-102.5121</v>
      </c>
      <c r="Z1722" s="5">
        <v>6</v>
      </c>
      <c r="AA1722" s="15">
        <v>730.37</v>
      </c>
      <c r="AB1722" s="5">
        <v>88048</v>
      </c>
      <c r="AC1722" s="5">
        <f>IF(COUNTIF($AB$2:AB1722, AB1722) = 1, 1, 0)</f>
        <v>1</v>
      </c>
      <c r="AD1722" s="15">
        <f>'Formated Data'!$G1722-'Formated Data'!$E1722</f>
        <v>119.94</v>
      </c>
      <c r="AE1722" s="5" t="str" cm="1">
        <f t="array" ref="AE1722">_xlfn.IFS('Formated Data'!$Q1722="Central","Chris",'Formated Data'!$Q1722="East","Erin",'Formated Data'!$Q1722="South","Sam",'Formated Data'!$Q1722="West","William")</f>
        <v>William</v>
      </c>
    </row>
    <row r="1723" spans="1:31" ht="15.75" customHeight="1" x14ac:dyDescent="0.45">
      <c r="A1723" s="5">
        <v>3361</v>
      </c>
      <c r="B1723" s="5">
        <f>IF(COUNTIF($A$2:A1723, A1723) = 1, 1, 0)</f>
        <v>0</v>
      </c>
      <c r="C1723" s="5" t="s">
        <v>562</v>
      </c>
      <c r="D1723" s="5" t="s">
        <v>72</v>
      </c>
      <c r="E1723" s="6">
        <v>0.03</v>
      </c>
      <c r="F1723" s="6" t="str">
        <f>IF(Table_1[[#This Row],[Discount]] &gt; 0, "After Discount", " No Discount")</f>
        <v>After Discount</v>
      </c>
      <c r="G1723" s="6">
        <v>4.9800000000000004</v>
      </c>
      <c r="H1723" s="6">
        <v>4.95</v>
      </c>
      <c r="I1723" s="5" t="s">
        <v>9</v>
      </c>
      <c r="J1723" s="5" t="s">
        <v>16</v>
      </c>
      <c r="K1723" s="5" t="s">
        <v>24</v>
      </c>
      <c r="L1723" s="5" t="s">
        <v>106</v>
      </c>
      <c r="M1723" s="5" t="s">
        <v>5</v>
      </c>
      <c r="N1723" s="5" t="s">
        <v>561</v>
      </c>
      <c r="O1723" s="6">
        <v>0.37</v>
      </c>
      <c r="P1723" s="5" t="s">
        <v>3</v>
      </c>
      <c r="Q1723" s="5" t="s">
        <v>70</v>
      </c>
      <c r="R1723" s="5" t="s">
        <v>147</v>
      </c>
      <c r="S1723" s="5" t="s">
        <v>560</v>
      </c>
      <c r="T1723" s="5">
        <v>53095</v>
      </c>
      <c r="U1723" s="8">
        <v>42164</v>
      </c>
      <c r="V1723" s="29" t="str">
        <f>TEXT(Table_1[[#This Row],[Order Date]], "DDD")</f>
        <v>Tue</v>
      </c>
      <c r="W1723" s="8">
        <v>42166</v>
      </c>
      <c r="X1723" s="7">
        <f>Table_1[[#This Row],[Ship Date]]-Table_1[[#This Row],[Order Date]]</f>
        <v>2</v>
      </c>
      <c r="Y1723" s="15">
        <v>-47.995249999999999</v>
      </c>
      <c r="Z1723" s="5">
        <v>19</v>
      </c>
      <c r="AA1723" s="15">
        <v>95</v>
      </c>
      <c r="AB1723" s="5">
        <v>91438</v>
      </c>
      <c r="AC1723" s="5">
        <f>IF(COUNTIF($AB$2:AB1723, AB1723) = 1, 1, 0)</f>
        <v>1</v>
      </c>
      <c r="AD1723" s="15">
        <f>'Formated Data'!$G1723-'Formated Data'!$E1723</f>
        <v>4.95</v>
      </c>
      <c r="AE1723" s="5" t="str" cm="1">
        <f t="array" ref="AE1723">_xlfn.IFS('Formated Data'!$Q1723="Central","Chris",'Formated Data'!$Q1723="East","Erin",'Formated Data'!$Q1723="South","Sam",'Formated Data'!$Q1723="West","William")</f>
        <v>Chris</v>
      </c>
    </row>
    <row r="1724" spans="1:31" ht="15.75" customHeight="1" x14ac:dyDescent="0.45">
      <c r="A1724" s="5">
        <v>326</v>
      </c>
      <c r="B1724" s="5">
        <f>IF(COUNTIF($A$2:A1724, A1724) = 1, 1, 0)</f>
        <v>1</v>
      </c>
      <c r="C1724" s="5" t="s">
        <v>559</v>
      </c>
      <c r="D1724" s="5" t="s">
        <v>10</v>
      </c>
      <c r="E1724" s="6">
        <v>0.06</v>
      </c>
      <c r="F1724" s="6" t="str">
        <f>IF(Table_1[[#This Row],[Discount]] &gt; 0, "After Discount", " No Discount")</f>
        <v>After Discount</v>
      </c>
      <c r="G1724" s="6">
        <v>7.99</v>
      </c>
      <c r="H1724" s="6">
        <v>5.03</v>
      </c>
      <c r="I1724" s="5" t="s">
        <v>9</v>
      </c>
      <c r="J1724" s="5" t="s">
        <v>8</v>
      </c>
      <c r="K1724" s="5" t="s">
        <v>7</v>
      </c>
      <c r="L1724" s="5" t="s">
        <v>6</v>
      </c>
      <c r="M1724" s="5" t="s">
        <v>97</v>
      </c>
      <c r="N1724" s="5" t="s">
        <v>558</v>
      </c>
      <c r="O1724" s="6">
        <v>0.6</v>
      </c>
      <c r="P1724" s="5" t="s">
        <v>3</v>
      </c>
      <c r="Q1724" s="5" t="s">
        <v>70</v>
      </c>
      <c r="R1724" s="5" t="s">
        <v>260</v>
      </c>
      <c r="S1724" s="5" t="s">
        <v>557</v>
      </c>
      <c r="T1724" s="5">
        <v>60510</v>
      </c>
      <c r="U1724" s="8">
        <v>42164</v>
      </c>
      <c r="V1724" s="29" t="str">
        <f>TEXT(Table_1[[#This Row],[Order Date]], "DDD")</f>
        <v>Tue</v>
      </c>
      <c r="W1724" s="8">
        <v>42165</v>
      </c>
      <c r="X1724" s="7">
        <f>Table_1[[#This Row],[Ship Date]]-Table_1[[#This Row],[Order Date]]</f>
        <v>1</v>
      </c>
      <c r="Y1724" s="15">
        <v>-29.172000000000001</v>
      </c>
      <c r="Z1724" s="5">
        <v>4</v>
      </c>
      <c r="AA1724" s="15">
        <v>28.46</v>
      </c>
      <c r="AB1724" s="5">
        <v>90973</v>
      </c>
      <c r="AC1724" s="5">
        <f>IF(COUNTIF($AB$2:AB1724, AB1724) = 1, 1, 0)</f>
        <v>1</v>
      </c>
      <c r="AD1724" s="15">
        <f>'Formated Data'!$G1724-'Formated Data'!$E1724</f>
        <v>7.9300000000000006</v>
      </c>
      <c r="AE1724" s="5" t="str" cm="1">
        <f t="array" ref="AE1724">_xlfn.IFS('Formated Data'!$Q1724="Central","Chris",'Formated Data'!$Q1724="East","Erin",'Formated Data'!$Q1724="South","Sam",'Formated Data'!$Q1724="West","William")</f>
        <v>Chris</v>
      </c>
    </row>
    <row r="1725" spans="1:31" ht="15.75" customHeight="1" x14ac:dyDescent="0.45">
      <c r="A1725" s="5">
        <v>3079</v>
      </c>
      <c r="B1725" s="5">
        <f>IF(COUNTIF($A$2:A1725, A1725) = 1, 1, 0)</f>
        <v>0</v>
      </c>
      <c r="C1725" s="5" t="s">
        <v>517</v>
      </c>
      <c r="D1725" s="5" t="s">
        <v>123</v>
      </c>
      <c r="E1725" s="6">
        <v>0</v>
      </c>
      <c r="F1725" s="6" t="str">
        <f>IF(Table_1[[#This Row],[Discount]] &gt; 0, "After Discount", " No Discount")</f>
        <v xml:space="preserve"> No Discount</v>
      </c>
      <c r="G1725" s="6">
        <v>2.21</v>
      </c>
      <c r="H1725" s="6">
        <v>1</v>
      </c>
      <c r="I1725" s="5" t="s">
        <v>17</v>
      </c>
      <c r="J1725" s="5" t="s">
        <v>51</v>
      </c>
      <c r="K1725" s="5" t="s">
        <v>24</v>
      </c>
      <c r="L1725" s="5" t="s">
        <v>79</v>
      </c>
      <c r="M1725" s="5" t="s">
        <v>37</v>
      </c>
      <c r="N1725" s="5" t="s">
        <v>556</v>
      </c>
      <c r="O1725" s="6">
        <v>0.38</v>
      </c>
      <c r="P1725" s="5" t="s">
        <v>3</v>
      </c>
      <c r="Q1725" s="5" t="s">
        <v>2</v>
      </c>
      <c r="R1725" s="5" t="s">
        <v>247</v>
      </c>
      <c r="S1725" s="5" t="s">
        <v>515</v>
      </c>
      <c r="T1725" s="5">
        <v>19112</v>
      </c>
      <c r="U1725" s="8">
        <v>42165</v>
      </c>
      <c r="V1725" s="29" t="str">
        <f>TEXT(Table_1[[#This Row],[Order Date]], "DDD")</f>
        <v>Wed</v>
      </c>
      <c r="W1725" s="8">
        <v>42166</v>
      </c>
      <c r="X1725" s="7">
        <f>Table_1[[#This Row],[Ship Date]]-Table_1[[#This Row],[Order Date]]</f>
        <v>1</v>
      </c>
      <c r="Y1725" s="15">
        <v>10.01</v>
      </c>
      <c r="Z1725" s="5">
        <v>33</v>
      </c>
      <c r="AA1725" s="15">
        <v>87.18</v>
      </c>
      <c r="AB1725" s="5">
        <v>48483</v>
      </c>
      <c r="AC1725" s="5">
        <f>IF(COUNTIF($AB$2:AB1725, AB1725) = 1, 1, 0)</f>
        <v>1</v>
      </c>
      <c r="AD1725" s="15">
        <f>'Formated Data'!$G1725-'Formated Data'!$E1725</f>
        <v>2.21</v>
      </c>
      <c r="AE1725" s="5" t="str" cm="1">
        <f t="array" ref="AE1725">_xlfn.IFS('Formated Data'!$Q1725="Central","Chris",'Formated Data'!$Q1725="East","Erin",'Formated Data'!$Q1725="South","Sam",'Formated Data'!$Q1725="West","William")</f>
        <v>Erin</v>
      </c>
    </row>
    <row r="1726" spans="1:31" ht="15.75" customHeight="1" x14ac:dyDescent="0.45">
      <c r="A1726" s="5">
        <v>3243</v>
      </c>
      <c r="B1726" s="5">
        <f>IF(COUNTIF($A$2:A1726, A1726) = 1, 1, 0)</f>
        <v>1</v>
      </c>
      <c r="C1726" s="5" t="s">
        <v>555</v>
      </c>
      <c r="D1726" s="5" t="s">
        <v>56</v>
      </c>
      <c r="E1726" s="6">
        <v>0</v>
      </c>
      <c r="F1726" s="6" t="str">
        <f>IF(Table_1[[#This Row],[Discount]] &gt; 0, "After Discount", " No Discount")</f>
        <v xml:space="preserve"> No Discount</v>
      </c>
      <c r="G1726" s="6">
        <v>7.28</v>
      </c>
      <c r="H1726" s="6">
        <v>3.52</v>
      </c>
      <c r="I1726" s="5" t="s">
        <v>9</v>
      </c>
      <c r="J1726" s="5" t="s">
        <v>51</v>
      </c>
      <c r="K1726" s="5" t="s">
        <v>7</v>
      </c>
      <c r="L1726" s="5" t="s">
        <v>15</v>
      </c>
      <c r="M1726" s="5" t="s">
        <v>50</v>
      </c>
      <c r="N1726" s="5" t="s">
        <v>554</v>
      </c>
      <c r="O1726" s="6">
        <v>0.68</v>
      </c>
      <c r="P1726" s="5" t="s">
        <v>3</v>
      </c>
      <c r="Q1726" s="5" t="s">
        <v>2</v>
      </c>
      <c r="R1726" s="5" t="s">
        <v>109</v>
      </c>
      <c r="S1726" s="5" t="s">
        <v>553</v>
      </c>
      <c r="T1726" s="5">
        <v>6010</v>
      </c>
      <c r="U1726" s="8">
        <v>42165</v>
      </c>
      <c r="V1726" s="29" t="str">
        <f>TEXT(Table_1[[#This Row],[Order Date]], "DDD")</f>
        <v>Wed</v>
      </c>
      <c r="W1726" s="8">
        <v>42165</v>
      </c>
      <c r="X1726" s="7">
        <f>Table_1[[#This Row],[Ship Date]]-Table_1[[#This Row],[Order Date]]</f>
        <v>0</v>
      </c>
      <c r="Y1726" s="15">
        <v>-25.103999999999999</v>
      </c>
      <c r="Z1726" s="5">
        <v>3</v>
      </c>
      <c r="AA1726" s="15">
        <v>24.44</v>
      </c>
      <c r="AB1726" s="5">
        <v>88329</v>
      </c>
      <c r="AC1726" s="5">
        <f>IF(COUNTIF($AB$2:AB1726, AB1726) = 1, 1, 0)</f>
        <v>1</v>
      </c>
      <c r="AD1726" s="15">
        <f>'Formated Data'!$G1726-'Formated Data'!$E1726</f>
        <v>7.28</v>
      </c>
      <c r="AE1726" s="5" t="str" cm="1">
        <f t="array" ref="AE1726">_xlfn.IFS('Formated Data'!$Q1726="Central","Chris",'Formated Data'!$Q1726="East","Erin",'Formated Data'!$Q1726="South","Sam",'Formated Data'!$Q1726="West","William")</f>
        <v>Erin</v>
      </c>
    </row>
    <row r="1727" spans="1:31" ht="15.75" customHeight="1" x14ac:dyDescent="0.45">
      <c r="A1727" s="5">
        <v>254</v>
      </c>
      <c r="B1727" s="5">
        <f>IF(COUNTIF($A$2:A1727, A1727) = 1, 1, 0)</f>
        <v>1</v>
      </c>
      <c r="C1727" s="5" t="s">
        <v>552</v>
      </c>
      <c r="D1727" s="5" t="s">
        <v>72</v>
      </c>
      <c r="E1727" s="6">
        <v>0.1</v>
      </c>
      <c r="F1727" s="6" t="str">
        <f>IF(Table_1[[#This Row],[Discount]] &gt; 0, "After Discount", " No Discount")</f>
        <v>After Discount</v>
      </c>
      <c r="G1727" s="6">
        <v>280.98</v>
      </c>
      <c r="H1727" s="6">
        <v>35.67</v>
      </c>
      <c r="I1727" s="5" t="s">
        <v>119</v>
      </c>
      <c r="J1727" s="5" t="s">
        <v>16</v>
      </c>
      <c r="K1727" s="5" t="s">
        <v>29</v>
      </c>
      <c r="L1727" s="5" t="s">
        <v>165</v>
      </c>
      <c r="M1727" s="5" t="s">
        <v>117</v>
      </c>
      <c r="N1727" s="5" t="s">
        <v>551</v>
      </c>
      <c r="O1727" s="6">
        <v>0.66</v>
      </c>
      <c r="P1727" s="5" t="s">
        <v>3</v>
      </c>
      <c r="Q1727" s="5" t="s">
        <v>48</v>
      </c>
      <c r="R1727" s="5" t="s">
        <v>296</v>
      </c>
      <c r="S1727" s="5" t="s">
        <v>550</v>
      </c>
      <c r="T1727" s="5">
        <v>80126</v>
      </c>
      <c r="U1727" s="8">
        <v>42165</v>
      </c>
      <c r="V1727" s="29" t="str">
        <f>TEXT(Table_1[[#This Row],[Order Date]], "DDD")</f>
        <v>Wed</v>
      </c>
      <c r="W1727" s="8">
        <v>42166</v>
      </c>
      <c r="X1727" s="7">
        <f>Table_1[[#This Row],[Ship Date]]-Table_1[[#This Row],[Order Date]]</f>
        <v>1</v>
      </c>
      <c r="Y1727" s="15">
        <v>-53.744999999999997</v>
      </c>
      <c r="Z1727" s="5">
        <v>5</v>
      </c>
      <c r="AA1727" s="15">
        <v>1332.82</v>
      </c>
      <c r="AB1727" s="5">
        <v>86268</v>
      </c>
      <c r="AC1727" s="5">
        <f>IF(COUNTIF($AB$2:AB1727, AB1727) = 1, 1, 0)</f>
        <v>1</v>
      </c>
      <c r="AD1727" s="15">
        <f>'Formated Data'!$G1727-'Formated Data'!$E1727</f>
        <v>280.88</v>
      </c>
      <c r="AE1727" s="5" t="str" cm="1">
        <f t="array" ref="AE1727">_xlfn.IFS('Formated Data'!$Q1727="Central","Chris",'Formated Data'!$Q1727="East","Erin",'Formated Data'!$Q1727="South","Sam",'Formated Data'!$Q1727="West","William")</f>
        <v>William</v>
      </c>
    </row>
    <row r="1728" spans="1:31" ht="15.75" customHeight="1" x14ac:dyDescent="0.45">
      <c r="A1728" s="5">
        <v>597</v>
      </c>
      <c r="B1728" s="5">
        <f>IF(COUNTIF($A$2:A1728, A1728) = 1, 1, 0)</f>
        <v>1</v>
      </c>
      <c r="C1728" s="5" t="s">
        <v>549</v>
      </c>
      <c r="D1728" s="5" t="s">
        <v>10</v>
      </c>
      <c r="E1728" s="6">
        <v>0.1</v>
      </c>
      <c r="F1728" s="6" t="str">
        <f>IF(Table_1[[#This Row],[Discount]] &gt; 0, "After Discount", " No Discount")</f>
        <v>After Discount</v>
      </c>
      <c r="G1728" s="6">
        <v>6.48</v>
      </c>
      <c r="H1728" s="6">
        <v>5.9</v>
      </c>
      <c r="I1728" s="5" t="s">
        <v>9</v>
      </c>
      <c r="J1728" s="5" t="s">
        <v>51</v>
      </c>
      <c r="K1728" s="5" t="s">
        <v>24</v>
      </c>
      <c r="L1728" s="5" t="s">
        <v>38</v>
      </c>
      <c r="M1728" s="5" t="s">
        <v>5</v>
      </c>
      <c r="N1728" s="5" t="s">
        <v>548</v>
      </c>
      <c r="O1728" s="6">
        <v>0.37</v>
      </c>
      <c r="P1728" s="5" t="s">
        <v>3</v>
      </c>
      <c r="Q1728" s="5" t="s">
        <v>70</v>
      </c>
      <c r="R1728" s="5" t="s">
        <v>172</v>
      </c>
      <c r="S1728" s="5" t="s">
        <v>488</v>
      </c>
      <c r="T1728" s="5">
        <v>47201</v>
      </c>
      <c r="U1728" s="8">
        <v>42165</v>
      </c>
      <c r="V1728" s="29" t="str">
        <f>TEXT(Table_1[[#This Row],[Order Date]], "DDD")</f>
        <v>Wed</v>
      </c>
      <c r="W1728" s="8">
        <v>42165</v>
      </c>
      <c r="X1728" s="7">
        <f>Table_1[[#This Row],[Ship Date]]-Table_1[[#This Row],[Order Date]]</f>
        <v>0</v>
      </c>
      <c r="Y1728" s="15">
        <v>-51.634999999999998</v>
      </c>
      <c r="Z1728" s="5">
        <v>19</v>
      </c>
      <c r="AA1728" s="15">
        <v>116.8</v>
      </c>
      <c r="AB1728" s="5">
        <v>86310</v>
      </c>
      <c r="AC1728" s="5">
        <f>IF(COUNTIF($AB$2:AB1728, AB1728) = 1, 1, 0)</f>
        <v>1</v>
      </c>
      <c r="AD1728" s="15">
        <f>'Formated Data'!$G1728-'Formated Data'!$E1728</f>
        <v>6.3800000000000008</v>
      </c>
      <c r="AE1728" s="5" t="str" cm="1">
        <f t="array" ref="AE1728">_xlfn.IFS('Formated Data'!$Q1728="Central","Chris",'Formated Data'!$Q1728="East","Erin",'Formated Data'!$Q1728="South","Sam",'Formated Data'!$Q1728="West","William")</f>
        <v>Chris</v>
      </c>
    </row>
    <row r="1729" spans="1:31" ht="15.75" customHeight="1" x14ac:dyDescent="0.45">
      <c r="A1729" s="5">
        <v>2431</v>
      </c>
      <c r="B1729" s="5">
        <f>IF(COUNTIF($A$2:A1729, A1729) = 1, 1, 0)</f>
        <v>0</v>
      </c>
      <c r="C1729" s="5" t="s">
        <v>547</v>
      </c>
      <c r="D1729" s="5" t="s">
        <v>10</v>
      </c>
      <c r="E1729" s="6">
        <v>0.05</v>
      </c>
      <c r="F1729" s="6" t="str">
        <f>IF(Table_1[[#This Row],[Discount]] &gt; 0, "After Discount", " No Discount")</f>
        <v>After Discount</v>
      </c>
      <c r="G1729" s="6">
        <v>8.85</v>
      </c>
      <c r="H1729" s="6">
        <v>5.6</v>
      </c>
      <c r="I1729" s="5" t="s">
        <v>9</v>
      </c>
      <c r="J1729" s="5" t="s">
        <v>8</v>
      </c>
      <c r="K1729" s="5" t="s">
        <v>24</v>
      </c>
      <c r="L1729" s="5" t="s">
        <v>106</v>
      </c>
      <c r="M1729" s="5" t="s">
        <v>5</v>
      </c>
      <c r="N1729" s="5" t="s">
        <v>545</v>
      </c>
      <c r="O1729" s="6">
        <v>0.36</v>
      </c>
      <c r="P1729" s="5" t="s">
        <v>3</v>
      </c>
      <c r="Q1729" s="5" t="s">
        <v>48</v>
      </c>
      <c r="R1729" s="5" t="s">
        <v>54</v>
      </c>
      <c r="S1729" s="5" t="s">
        <v>62</v>
      </c>
      <c r="T1729" s="5">
        <v>90004</v>
      </c>
      <c r="U1729" s="8">
        <v>42165</v>
      </c>
      <c r="V1729" s="29" t="str">
        <f>TEXT(Table_1[[#This Row],[Order Date]], "DDD")</f>
        <v>Wed</v>
      </c>
      <c r="W1729" s="8">
        <v>42166</v>
      </c>
      <c r="X1729" s="7">
        <f>Table_1[[#This Row],[Ship Date]]-Table_1[[#This Row],[Order Date]]</f>
        <v>1</v>
      </c>
      <c r="Y1729" s="15">
        <v>-9.1769999999999996</v>
      </c>
      <c r="Z1729" s="5">
        <v>21</v>
      </c>
      <c r="AA1729" s="15">
        <v>199.08</v>
      </c>
      <c r="AB1729" s="5">
        <v>24869</v>
      </c>
      <c r="AC1729" s="5">
        <f>IF(COUNTIF($AB$2:AB1729, AB1729) = 1, 1, 0)</f>
        <v>1</v>
      </c>
      <c r="AD1729" s="15">
        <f>'Formated Data'!$G1729-'Formated Data'!$E1729</f>
        <v>8.7999999999999989</v>
      </c>
      <c r="AE1729" s="5" t="str" cm="1">
        <f t="array" ref="AE1729">_xlfn.IFS('Formated Data'!$Q1729="Central","Chris",'Formated Data'!$Q1729="East","Erin",'Formated Data'!$Q1729="South","Sam",'Formated Data'!$Q1729="West","William")</f>
        <v>William</v>
      </c>
    </row>
    <row r="1730" spans="1:31" ht="15.75" customHeight="1" x14ac:dyDescent="0.45">
      <c r="A1730" s="5">
        <v>2433</v>
      </c>
      <c r="B1730" s="5">
        <f>IF(COUNTIF($A$2:A1730, A1730) = 1, 1, 0)</f>
        <v>1</v>
      </c>
      <c r="C1730" s="5" t="s">
        <v>546</v>
      </c>
      <c r="D1730" s="5" t="s">
        <v>10</v>
      </c>
      <c r="E1730" s="6">
        <v>0.05</v>
      </c>
      <c r="F1730" s="6" t="str">
        <f>IF(Table_1[[#This Row],[Discount]] &gt; 0, "After Discount", " No Discount")</f>
        <v>After Discount</v>
      </c>
      <c r="G1730" s="6">
        <v>8.85</v>
      </c>
      <c r="H1730" s="6">
        <v>5.6</v>
      </c>
      <c r="I1730" s="5" t="s">
        <v>9</v>
      </c>
      <c r="J1730" s="5" t="s">
        <v>8</v>
      </c>
      <c r="K1730" s="5" t="s">
        <v>24</v>
      </c>
      <c r="L1730" s="5" t="s">
        <v>106</v>
      </c>
      <c r="M1730" s="5" t="s">
        <v>5</v>
      </c>
      <c r="N1730" s="5" t="s">
        <v>545</v>
      </c>
      <c r="O1730" s="6">
        <v>0.36</v>
      </c>
      <c r="P1730" s="5" t="s">
        <v>3</v>
      </c>
      <c r="Q1730" s="5" t="s">
        <v>70</v>
      </c>
      <c r="R1730" s="5" t="s">
        <v>273</v>
      </c>
      <c r="S1730" s="5" t="s">
        <v>544</v>
      </c>
      <c r="T1730" s="5">
        <v>73160</v>
      </c>
      <c r="U1730" s="8">
        <v>42165</v>
      </c>
      <c r="V1730" s="29" t="str">
        <f>TEXT(Table_1[[#This Row],[Order Date]], "DDD")</f>
        <v>Wed</v>
      </c>
      <c r="W1730" s="8">
        <v>42166</v>
      </c>
      <c r="X1730" s="7">
        <f>Table_1[[#This Row],[Ship Date]]-Table_1[[#This Row],[Order Date]]</f>
        <v>1</v>
      </c>
      <c r="Y1730" s="15">
        <v>-7.3415999999999997</v>
      </c>
      <c r="Z1730" s="5">
        <v>5</v>
      </c>
      <c r="AA1730" s="15">
        <v>47.4</v>
      </c>
      <c r="AB1730" s="5">
        <v>89095</v>
      </c>
      <c r="AC1730" s="5">
        <f>IF(COUNTIF($AB$2:AB1730, AB1730) = 1, 1, 0)</f>
        <v>1</v>
      </c>
      <c r="AD1730" s="15">
        <f>'Formated Data'!$G1730-'Formated Data'!$E1730</f>
        <v>8.7999999999999989</v>
      </c>
      <c r="AE1730" s="5" t="str" cm="1">
        <f t="array" ref="AE1730">_xlfn.IFS('Formated Data'!$Q1730="Central","Chris",'Formated Data'!$Q1730="East","Erin",'Formated Data'!$Q1730="South","Sam",'Formated Data'!$Q1730="West","William")</f>
        <v>Chris</v>
      </c>
    </row>
    <row r="1731" spans="1:31" ht="15.75" customHeight="1" x14ac:dyDescent="0.45">
      <c r="A1731" s="5">
        <v>1265</v>
      </c>
      <c r="B1731" s="5">
        <f>IF(COUNTIF($A$2:A1731, A1731) = 1, 1, 0)</f>
        <v>1</v>
      </c>
      <c r="C1731" s="5" t="s">
        <v>543</v>
      </c>
      <c r="D1731" s="5" t="s">
        <v>123</v>
      </c>
      <c r="E1731" s="6">
        <v>0.05</v>
      </c>
      <c r="F1731" s="6" t="str">
        <f>IF(Table_1[[#This Row],[Discount]] &gt; 0, "After Discount", " No Discount")</f>
        <v>After Discount</v>
      </c>
      <c r="G1731" s="6">
        <v>5.28</v>
      </c>
      <c r="H1731" s="6">
        <v>6.26</v>
      </c>
      <c r="I1731" s="5" t="s">
        <v>9</v>
      </c>
      <c r="J1731" s="5" t="s">
        <v>16</v>
      </c>
      <c r="K1731" s="5" t="s">
        <v>24</v>
      </c>
      <c r="L1731" s="5" t="s">
        <v>38</v>
      </c>
      <c r="M1731" s="5" t="s">
        <v>5</v>
      </c>
      <c r="N1731" s="5" t="s">
        <v>536</v>
      </c>
      <c r="O1731" s="6">
        <v>0.4</v>
      </c>
      <c r="P1731" s="5" t="s">
        <v>3</v>
      </c>
      <c r="Q1731" s="5" t="s">
        <v>70</v>
      </c>
      <c r="R1731" s="5" t="s">
        <v>273</v>
      </c>
      <c r="S1731" s="5" t="s">
        <v>542</v>
      </c>
      <c r="T1731" s="5">
        <v>73521</v>
      </c>
      <c r="U1731" s="8">
        <v>42166</v>
      </c>
      <c r="V1731" s="29" t="str">
        <f>TEXT(Table_1[[#This Row],[Order Date]], "DDD")</f>
        <v>Thu</v>
      </c>
      <c r="W1731" s="8">
        <v>42167</v>
      </c>
      <c r="X1731" s="7">
        <f>Table_1[[#This Row],[Ship Date]]-Table_1[[#This Row],[Order Date]]</f>
        <v>1</v>
      </c>
      <c r="Y1731" s="15">
        <v>-11.375999999999999</v>
      </c>
      <c r="Z1731" s="5">
        <v>1</v>
      </c>
      <c r="AA1731" s="15">
        <v>7.15</v>
      </c>
      <c r="AB1731" s="5">
        <v>89729</v>
      </c>
      <c r="AC1731" s="5">
        <f>IF(COUNTIF($AB$2:AB1731, AB1731) = 1, 1, 0)</f>
        <v>1</v>
      </c>
      <c r="AD1731" s="15">
        <f>'Formated Data'!$G1731-'Formated Data'!$E1731</f>
        <v>5.23</v>
      </c>
      <c r="AE1731" s="5" t="str" cm="1">
        <f t="array" ref="AE1731">_xlfn.IFS('Formated Data'!$Q1731="Central","Chris",'Formated Data'!$Q1731="East","Erin",'Formated Data'!$Q1731="South","Sam",'Formated Data'!$Q1731="West","William")</f>
        <v>Chris</v>
      </c>
    </row>
    <row r="1732" spans="1:31" ht="15.75" customHeight="1" x14ac:dyDescent="0.45">
      <c r="A1732" s="5">
        <v>2779</v>
      </c>
      <c r="B1732" s="5">
        <f>IF(COUNTIF($A$2:A1732, A1732) = 1, 1, 0)</f>
        <v>1</v>
      </c>
      <c r="C1732" s="5" t="s">
        <v>541</v>
      </c>
      <c r="D1732" s="5" t="s">
        <v>123</v>
      </c>
      <c r="E1732" s="6">
        <v>0.01</v>
      </c>
      <c r="F1732" s="6" t="str">
        <f>IF(Table_1[[#This Row],[Discount]] &gt; 0, "After Discount", " No Discount")</f>
        <v>After Discount</v>
      </c>
      <c r="G1732" s="6">
        <v>35.99</v>
      </c>
      <c r="H1732" s="6">
        <v>5.99</v>
      </c>
      <c r="I1732" s="5" t="s">
        <v>9</v>
      </c>
      <c r="J1732" s="5" t="s">
        <v>39</v>
      </c>
      <c r="K1732" s="5" t="s">
        <v>7</v>
      </c>
      <c r="L1732" s="5" t="s">
        <v>6</v>
      </c>
      <c r="M1732" s="5" t="s">
        <v>37</v>
      </c>
      <c r="N1732" s="5" t="s">
        <v>540</v>
      </c>
      <c r="O1732" s="6">
        <v>0.38</v>
      </c>
      <c r="P1732" s="5" t="s">
        <v>3</v>
      </c>
      <c r="Q1732" s="5" t="s">
        <v>21</v>
      </c>
      <c r="R1732" s="5" t="s">
        <v>33</v>
      </c>
      <c r="S1732" s="5" t="s">
        <v>539</v>
      </c>
      <c r="T1732" s="5">
        <v>27893</v>
      </c>
      <c r="U1732" s="8">
        <v>42166</v>
      </c>
      <c r="V1732" s="29" t="str">
        <f>TEXT(Table_1[[#This Row],[Order Date]], "DDD")</f>
        <v>Thu</v>
      </c>
      <c r="W1732" s="8">
        <v>42167</v>
      </c>
      <c r="X1732" s="7">
        <f>Table_1[[#This Row],[Ship Date]]-Table_1[[#This Row],[Order Date]]</f>
        <v>1</v>
      </c>
      <c r="Y1732" s="15">
        <v>-60.704000000000001</v>
      </c>
      <c r="Z1732" s="5">
        <v>11</v>
      </c>
      <c r="AA1732" s="15">
        <v>345.07</v>
      </c>
      <c r="AB1732" s="5">
        <v>87161</v>
      </c>
      <c r="AC1732" s="5">
        <f>IF(COUNTIF($AB$2:AB1732, AB1732) = 1, 1, 0)</f>
        <v>1</v>
      </c>
      <c r="AD1732" s="15">
        <f>'Formated Data'!$G1732-'Formated Data'!$E1732</f>
        <v>35.980000000000004</v>
      </c>
      <c r="AE1732" s="5" t="str" cm="1">
        <f t="array" ref="AE1732">_xlfn.IFS('Formated Data'!$Q1732="Central","Chris",'Formated Data'!$Q1732="East","Erin",'Formated Data'!$Q1732="South","Sam",'Formated Data'!$Q1732="West","William")</f>
        <v>Sam</v>
      </c>
    </row>
    <row r="1733" spans="1:31" ht="15.75" customHeight="1" x14ac:dyDescent="0.45">
      <c r="A1733" s="5">
        <v>3251</v>
      </c>
      <c r="B1733" s="5">
        <f>IF(COUNTIF($A$2:A1733, A1733) = 1, 1, 0)</f>
        <v>1</v>
      </c>
      <c r="C1733" s="5" t="s">
        <v>538</v>
      </c>
      <c r="D1733" s="5" t="s">
        <v>123</v>
      </c>
      <c r="E1733" s="6">
        <v>0.02</v>
      </c>
      <c r="F1733" s="6" t="str">
        <f>IF(Table_1[[#This Row],[Discount]] &gt; 0, "After Discount", " No Discount")</f>
        <v>After Discount</v>
      </c>
      <c r="G1733" s="6">
        <v>5.28</v>
      </c>
      <c r="H1733" s="6">
        <v>6.26</v>
      </c>
      <c r="I1733" s="5" t="s">
        <v>9</v>
      </c>
      <c r="J1733" s="5" t="s">
        <v>39</v>
      </c>
      <c r="K1733" s="5" t="s">
        <v>24</v>
      </c>
      <c r="L1733" s="5" t="s">
        <v>38</v>
      </c>
      <c r="M1733" s="5" t="s">
        <v>5</v>
      </c>
      <c r="N1733" s="5" t="s">
        <v>536</v>
      </c>
      <c r="O1733" s="6">
        <v>0.4</v>
      </c>
      <c r="P1733" s="5" t="s">
        <v>3</v>
      </c>
      <c r="Q1733" s="5" t="s">
        <v>2</v>
      </c>
      <c r="R1733" s="5" t="s">
        <v>1</v>
      </c>
      <c r="S1733" s="5" t="s">
        <v>302</v>
      </c>
      <c r="T1733" s="5">
        <v>10112</v>
      </c>
      <c r="U1733" s="8">
        <v>42166</v>
      </c>
      <c r="V1733" s="29" t="str">
        <f>TEXT(Table_1[[#This Row],[Order Date]], "DDD")</f>
        <v>Thu</v>
      </c>
      <c r="W1733" s="8">
        <v>42167</v>
      </c>
      <c r="X1733" s="7">
        <f>Table_1[[#This Row],[Ship Date]]-Table_1[[#This Row],[Order Date]]</f>
        <v>1</v>
      </c>
      <c r="Y1733" s="15">
        <v>-131.16</v>
      </c>
      <c r="Z1733" s="5">
        <v>76</v>
      </c>
      <c r="AA1733" s="15">
        <v>412.72</v>
      </c>
      <c r="AB1733" s="5">
        <v>39076</v>
      </c>
      <c r="AC1733" s="5">
        <f>IF(COUNTIF($AB$2:AB1733, AB1733) = 1, 1, 0)</f>
        <v>1</v>
      </c>
      <c r="AD1733" s="15">
        <f>'Formated Data'!$G1733-'Formated Data'!$E1733</f>
        <v>5.2600000000000007</v>
      </c>
      <c r="AE1733" s="5" t="str" cm="1">
        <f t="array" ref="AE1733">_xlfn.IFS('Formated Data'!$Q1733="Central","Chris",'Formated Data'!$Q1733="East","Erin",'Formated Data'!$Q1733="South","Sam",'Formated Data'!$Q1733="West","William")</f>
        <v>Erin</v>
      </c>
    </row>
    <row r="1734" spans="1:31" ht="15.75" customHeight="1" x14ac:dyDescent="0.45">
      <c r="A1734" s="5">
        <v>3252</v>
      </c>
      <c r="B1734" s="5">
        <f>IF(COUNTIF($A$2:A1734, A1734) = 1, 1, 0)</f>
        <v>0</v>
      </c>
      <c r="C1734" s="5" t="s">
        <v>537</v>
      </c>
      <c r="D1734" s="5" t="s">
        <v>123</v>
      </c>
      <c r="E1734" s="6">
        <v>0.02</v>
      </c>
      <c r="F1734" s="6" t="str">
        <f>IF(Table_1[[#This Row],[Discount]] &gt; 0, "After Discount", " No Discount")</f>
        <v>After Discount</v>
      </c>
      <c r="G1734" s="6">
        <v>5.28</v>
      </c>
      <c r="H1734" s="6">
        <v>6.26</v>
      </c>
      <c r="I1734" s="5" t="s">
        <v>9</v>
      </c>
      <c r="J1734" s="5" t="s">
        <v>39</v>
      </c>
      <c r="K1734" s="5" t="s">
        <v>24</v>
      </c>
      <c r="L1734" s="5" t="s">
        <v>38</v>
      </c>
      <c r="M1734" s="5" t="s">
        <v>5</v>
      </c>
      <c r="N1734" s="5" t="s">
        <v>536</v>
      </c>
      <c r="O1734" s="6">
        <v>0.4</v>
      </c>
      <c r="P1734" s="5" t="s">
        <v>3</v>
      </c>
      <c r="Q1734" s="5" t="s">
        <v>2</v>
      </c>
      <c r="R1734" s="5" t="s">
        <v>1</v>
      </c>
      <c r="S1734" s="5" t="s">
        <v>535</v>
      </c>
      <c r="T1734" s="5">
        <v>12306</v>
      </c>
      <c r="U1734" s="8">
        <v>42166</v>
      </c>
      <c r="V1734" s="29" t="str">
        <f>TEXT(Table_1[[#This Row],[Order Date]], "DDD")</f>
        <v>Thu</v>
      </c>
      <c r="W1734" s="8">
        <v>42167</v>
      </c>
      <c r="X1734" s="7">
        <f>Table_1[[#This Row],[Ship Date]]-Table_1[[#This Row],[Order Date]]</f>
        <v>1</v>
      </c>
      <c r="Y1734" s="15">
        <v>-65.58</v>
      </c>
      <c r="Z1734" s="5">
        <v>19</v>
      </c>
      <c r="AA1734" s="15">
        <v>103.18</v>
      </c>
      <c r="AB1734" s="5">
        <v>87299</v>
      </c>
      <c r="AC1734" s="5">
        <f>IF(COUNTIF($AB$2:AB1734, AB1734) = 1, 1, 0)</f>
        <v>1</v>
      </c>
      <c r="AD1734" s="15">
        <f>'Formated Data'!$G1734-'Formated Data'!$E1734</f>
        <v>5.2600000000000007</v>
      </c>
      <c r="AE1734" s="5" t="str" cm="1">
        <f t="array" ref="AE1734">_xlfn.IFS('Formated Data'!$Q1734="Central","Chris",'Formated Data'!$Q1734="East","Erin",'Formated Data'!$Q1734="South","Sam",'Formated Data'!$Q1734="West","William")</f>
        <v>Erin</v>
      </c>
    </row>
    <row r="1735" spans="1:31" ht="15.75" customHeight="1" x14ac:dyDescent="0.45">
      <c r="A1735" s="5">
        <v>1466</v>
      </c>
      <c r="B1735" s="5">
        <f>IF(COUNTIF($A$2:A1735, A1735) = 1, 1, 0)</f>
        <v>1</v>
      </c>
      <c r="C1735" s="5" t="s">
        <v>489</v>
      </c>
      <c r="D1735" s="5" t="s">
        <v>56</v>
      </c>
      <c r="E1735" s="6">
        <v>0</v>
      </c>
      <c r="F1735" s="6" t="str">
        <f>IF(Table_1[[#This Row],[Discount]] &gt; 0, "After Discount", " No Discount")</f>
        <v xml:space="preserve"> No Discount</v>
      </c>
      <c r="G1735" s="6">
        <v>65.989999999999995</v>
      </c>
      <c r="H1735" s="6">
        <v>8.99</v>
      </c>
      <c r="I1735" s="5" t="s">
        <v>9</v>
      </c>
      <c r="J1735" s="5" t="s">
        <v>51</v>
      </c>
      <c r="K1735" s="5" t="s">
        <v>7</v>
      </c>
      <c r="L1735" s="5" t="s">
        <v>6</v>
      </c>
      <c r="M1735" s="5" t="s">
        <v>5</v>
      </c>
      <c r="N1735" s="5" t="s">
        <v>534</v>
      </c>
      <c r="O1735" s="6">
        <v>0.56000000000000005</v>
      </c>
      <c r="P1735" s="5" t="s">
        <v>3</v>
      </c>
      <c r="Q1735" s="5" t="s">
        <v>70</v>
      </c>
      <c r="R1735" s="5" t="s">
        <v>226</v>
      </c>
      <c r="S1735" s="5" t="s">
        <v>488</v>
      </c>
      <c r="T1735" s="5">
        <v>68601</v>
      </c>
      <c r="U1735" s="8">
        <v>42166</v>
      </c>
      <c r="V1735" s="29" t="str">
        <f>TEXT(Table_1[[#This Row],[Order Date]], "DDD")</f>
        <v>Thu</v>
      </c>
      <c r="W1735" s="8">
        <v>42168</v>
      </c>
      <c r="X1735" s="7">
        <f>Table_1[[#This Row],[Ship Date]]-Table_1[[#This Row],[Order Date]]</f>
        <v>2</v>
      </c>
      <c r="Y1735" s="15">
        <v>253.3032</v>
      </c>
      <c r="Z1735" s="5">
        <v>10</v>
      </c>
      <c r="AA1735" s="15">
        <v>575.07000000000005</v>
      </c>
      <c r="AB1735" s="5">
        <v>91115</v>
      </c>
      <c r="AC1735" s="5">
        <f>IF(COUNTIF($AB$2:AB1735, AB1735) = 1, 1, 0)</f>
        <v>1</v>
      </c>
      <c r="AD1735" s="15">
        <f>'Formated Data'!$G1735-'Formated Data'!$E1735</f>
        <v>65.989999999999995</v>
      </c>
      <c r="AE1735" s="5" t="str" cm="1">
        <f t="array" ref="AE1735">_xlfn.IFS('Formated Data'!$Q1735="Central","Chris",'Formated Data'!$Q1735="East","Erin",'Formated Data'!$Q1735="South","Sam",'Formated Data'!$Q1735="West","William")</f>
        <v>Chris</v>
      </c>
    </row>
    <row r="1736" spans="1:31" ht="15.75" customHeight="1" x14ac:dyDescent="0.45">
      <c r="A1736" s="5">
        <v>2649</v>
      </c>
      <c r="B1736" s="5">
        <f>IF(COUNTIF($A$2:A1736, A1736) = 1, 1, 0)</f>
        <v>1</v>
      </c>
      <c r="C1736" s="5" t="s">
        <v>533</v>
      </c>
      <c r="D1736" s="5" t="s">
        <v>56</v>
      </c>
      <c r="E1736" s="6">
        <v>0.01</v>
      </c>
      <c r="F1736" s="6" t="str">
        <f>IF(Table_1[[#This Row],[Discount]] &gt; 0, "After Discount", " No Discount")</f>
        <v>After Discount</v>
      </c>
      <c r="G1736" s="6">
        <v>39.979999999999997</v>
      </c>
      <c r="H1736" s="6">
        <v>4</v>
      </c>
      <c r="I1736" s="5" t="s">
        <v>9</v>
      </c>
      <c r="J1736" s="5" t="s">
        <v>39</v>
      </c>
      <c r="K1736" s="5" t="s">
        <v>7</v>
      </c>
      <c r="L1736" s="5" t="s">
        <v>15</v>
      </c>
      <c r="M1736" s="5" t="s">
        <v>5</v>
      </c>
      <c r="N1736" s="5" t="s">
        <v>353</v>
      </c>
      <c r="O1736" s="6">
        <v>0.7</v>
      </c>
      <c r="P1736" s="5" t="s">
        <v>3</v>
      </c>
      <c r="Q1736" s="5" t="s">
        <v>2</v>
      </c>
      <c r="R1736" s="5" t="s">
        <v>81</v>
      </c>
      <c r="S1736" s="5" t="s">
        <v>532</v>
      </c>
      <c r="T1736" s="5">
        <v>21040</v>
      </c>
      <c r="U1736" s="8">
        <v>42166</v>
      </c>
      <c r="V1736" s="29" t="str">
        <f>TEXT(Table_1[[#This Row],[Order Date]], "DDD")</f>
        <v>Thu</v>
      </c>
      <c r="W1736" s="8">
        <v>42167</v>
      </c>
      <c r="X1736" s="7">
        <f>Table_1[[#This Row],[Ship Date]]-Table_1[[#This Row],[Order Date]]</f>
        <v>1</v>
      </c>
      <c r="Y1736" s="15">
        <v>-30.808</v>
      </c>
      <c r="Z1736" s="5">
        <v>5</v>
      </c>
      <c r="AA1736" s="15">
        <v>203.29</v>
      </c>
      <c r="AB1736" s="5">
        <v>88814</v>
      </c>
      <c r="AC1736" s="5">
        <f>IF(COUNTIF($AB$2:AB1736, AB1736) = 1, 1, 0)</f>
        <v>1</v>
      </c>
      <c r="AD1736" s="15">
        <f>'Formated Data'!$G1736-'Formated Data'!$E1736</f>
        <v>39.97</v>
      </c>
      <c r="AE1736" s="5" t="str" cm="1">
        <f t="array" ref="AE1736">_xlfn.IFS('Formated Data'!$Q1736="Central","Chris",'Formated Data'!$Q1736="East","Erin",'Formated Data'!$Q1736="South","Sam",'Formated Data'!$Q1736="West","William")</f>
        <v>Erin</v>
      </c>
    </row>
    <row r="1737" spans="1:31" ht="15.75" customHeight="1" x14ac:dyDescent="0.45">
      <c r="A1737" s="5">
        <v>3008</v>
      </c>
      <c r="B1737" s="5">
        <f>IF(COUNTIF($A$2:A1737, A1737) = 1, 1, 0)</f>
        <v>0</v>
      </c>
      <c r="C1737" s="5" t="s">
        <v>531</v>
      </c>
      <c r="D1737" s="5" t="s">
        <v>56</v>
      </c>
      <c r="E1737" s="6">
        <v>0.01</v>
      </c>
      <c r="F1737" s="6" t="str">
        <f>IF(Table_1[[#This Row],[Discount]] &gt; 0, "After Discount", " No Discount")</f>
        <v>After Discount</v>
      </c>
      <c r="G1737" s="6">
        <v>12.28</v>
      </c>
      <c r="H1737" s="6">
        <v>6.47</v>
      </c>
      <c r="I1737" s="5" t="s">
        <v>9</v>
      </c>
      <c r="J1737" s="5" t="s">
        <v>16</v>
      </c>
      <c r="K1737" s="5" t="s">
        <v>24</v>
      </c>
      <c r="L1737" s="5" t="s">
        <v>38</v>
      </c>
      <c r="M1737" s="5" t="s">
        <v>5</v>
      </c>
      <c r="N1737" s="5" t="s">
        <v>530</v>
      </c>
      <c r="O1737" s="6">
        <v>0.38</v>
      </c>
      <c r="P1737" s="5" t="s">
        <v>3</v>
      </c>
      <c r="Q1737" s="5" t="s">
        <v>70</v>
      </c>
      <c r="R1737" s="5" t="s">
        <v>87</v>
      </c>
      <c r="S1737" s="5" t="s">
        <v>529</v>
      </c>
      <c r="T1737" s="5">
        <v>55343</v>
      </c>
      <c r="U1737" s="8">
        <v>42166</v>
      </c>
      <c r="V1737" s="29" t="str">
        <f>TEXT(Table_1[[#This Row],[Order Date]], "DDD")</f>
        <v>Thu</v>
      </c>
      <c r="W1737" s="8">
        <v>42167</v>
      </c>
      <c r="X1737" s="7">
        <f>Table_1[[#This Row],[Ship Date]]-Table_1[[#This Row],[Order Date]]</f>
        <v>1</v>
      </c>
      <c r="Y1737" s="15">
        <v>47.61</v>
      </c>
      <c r="Z1737" s="5">
        <v>12</v>
      </c>
      <c r="AA1737" s="15">
        <v>160.66</v>
      </c>
      <c r="AB1737" s="5">
        <v>89415</v>
      </c>
      <c r="AC1737" s="5">
        <f>IF(COUNTIF($AB$2:AB1737, AB1737) = 1, 1, 0)</f>
        <v>1</v>
      </c>
      <c r="AD1737" s="15">
        <f>'Formated Data'!$G1737-'Formated Data'!$E1737</f>
        <v>12.27</v>
      </c>
      <c r="AE1737" s="5" t="str" cm="1">
        <f t="array" ref="AE1737">_xlfn.IFS('Formated Data'!$Q1737="Central","Chris",'Formated Data'!$Q1737="East","Erin",'Formated Data'!$Q1737="South","Sam",'Formated Data'!$Q1737="West","William")</f>
        <v>Chris</v>
      </c>
    </row>
    <row r="1738" spans="1:31" ht="15.75" customHeight="1" x14ac:dyDescent="0.45">
      <c r="A1738" s="5">
        <v>2543</v>
      </c>
      <c r="B1738" s="5">
        <f>IF(COUNTIF($A$2:A1738, A1738) = 1, 1, 0)</f>
        <v>1</v>
      </c>
      <c r="C1738" s="5" t="s">
        <v>528</v>
      </c>
      <c r="D1738" s="5" t="s">
        <v>72</v>
      </c>
      <c r="E1738" s="6">
        <v>0.05</v>
      </c>
      <c r="F1738" s="6" t="str">
        <f>IF(Table_1[[#This Row],[Discount]] &gt; 0, "After Discount", " No Discount")</f>
        <v>After Discount</v>
      </c>
      <c r="G1738" s="6">
        <v>15.68</v>
      </c>
      <c r="H1738" s="6">
        <v>3.73</v>
      </c>
      <c r="I1738" s="5" t="s">
        <v>9</v>
      </c>
      <c r="J1738" s="5" t="s">
        <v>51</v>
      </c>
      <c r="K1738" s="5" t="s">
        <v>29</v>
      </c>
      <c r="L1738" s="5" t="s">
        <v>28</v>
      </c>
      <c r="M1738" s="5" t="s">
        <v>50</v>
      </c>
      <c r="N1738" s="5" t="s">
        <v>527</v>
      </c>
      <c r="O1738" s="6">
        <v>0.46</v>
      </c>
      <c r="P1738" s="5" t="s">
        <v>3</v>
      </c>
      <c r="Q1738" s="5" t="s">
        <v>21</v>
      </c>
      <c r="R1738" s="5" t="s">
        <v>20</v>
      </c>
      <c r="S1738" s="5" t="s">
        <v>219</v>
      </c>
      <c r="T1738" s="5">
        <v>23223</v>
      </c>
      <c r="U1738" s="8">
        <v>42166</v>
      </c>
      <c r="V1738" s="29" t="str">
        <f>TEXT(Table_1[[#This Row],[Order Date]], "DDD")</f>
        <v>Thu</v>
      </c>
      <c r="W1738" s="8">
        <v>42167</v>
      </c>
      <c r="X1738" s="7">
        <f>Table_1[[#This Row],[Ship Date]]-Table_1[[#This Row],[Order Date]]</f>
        <v>1</v>
      </c>
      <c r="Y1738" s="15">
        <v>3.54</v>
      </c>
      <c r="Z1738" s="5">
        <v>17</v>
      </c>
      <c r="AA1738" s="15">
        <v>257.48</v>
      </c>
      <c r="AB1738" s="5">
        <v>87917</v>
      </c>
      <c r="AC1738" s="5">
        <f>IF(COUNTIF($AB$2:AB1738, AB1738) = 1, 1, 0)</f>
        <v>1</v>
      </c>
      <c r="AD1738" s="15">
        <f>'Formated Data'!$G1738-'Formated Data'!$E1738</f>
        <v>15.629999999999999</v>
      </c>
      <c r="AE1738" s="5" t="str" cm="1">
        <f t="array" ref="AE1738">_xlfn.IFS('Formated Data'!$Q1738="Central","Chris",'Formated Data'!$Q1738="East","Erin",'Formated Data'!$Q1738="South","Sam",'Formated Data'!$Q1738="West","William")</f>
        <v>Sam</v>
      </c>
    </row>
    <row r="1739" spans="1:31" ht="15.75" customHeight="1" x14ac:dyDescent="0.45">
      <c r="A1739" s="5">
        <v>2543</v>
      </c>
      <c r="B1739" s="5">
        <f>IF(COUNTIF($A$2:A1739, A1739) = 1, 1, 0)</f>
        <v>0</v>
      </c>
      <c r="C1739" s="5" t="s">
        <v>528</v>
      </c>
      <c r="D1739" s="5" t="s">
        <v>72</v>
      </c>
      <c r="E1739" s="6">
        <v>0.02</v>
      </c>
      <c r="F1739" s="6" t="str">
        <f>IF(Table_1[[#This Row],[Discount]] &gt; 0, "After Discount", " No Discount")</f>
        <v>After Discount</v>
      </c>
      <c r="G1739" s="6">
        <v>195.99</v>
      </c>
      <c r="H1739" s="6">
        <v>4.2</v>
      </c>
      <c r="I1739" s="5" t="s">
        <v>9</v>
      </c>
      <c r="J1739" s="5" t="s">
        <v>51</v>
      </c>
      <c r="K1739" s="5" t="s">
        <v>7</v>
      </c>
      <c r="L1739" s="5" t="s">
        <v>6</v>
      </c>
      <c r="M1739" s="5" t="s">
        <v>5</v>
      </c>
      <c r="N1739" s="5" t="s">
        <v>311</v>
      </c>
      <c r="O1739" s="6">
        <v>0.56000000000000005</v>
      </c>
      <c r="P1739" s="5" t="s">
        <v>3</v>
      </c>
      <c r="Q1739" s="5" t="s">
        <v>21</v>
      </c>
      <c r="R1739" s="5" t="s">
        <v>20</v>
      </c>
      <c r="S1739" s="5" t="s">
        <v>219</v>
      </c>
      <c r="T1739" s="5">
        <v>23223</v>
      </c>
      <c r="U1739" s="8">
        <v>42166</v>
      </c>
      <c r="V1739" s="29" t="str">
        <f>TEXT(Table_1[[#This Row],[Order Date]], "DDD")</f>
        <v>Thu</v>
      </c>
      <c r="W1739" s="8">
        <v>42167</v>
      </c>
      <c r="X1739" s="7">
        <f>Table_1[[#This Row],[Ship Date]]-Table_1[[#This Row],[Order Date]]</f>
        <v>1</v>
      </c>
      <c r="Y1739" s="15">
        <v>40.283999999999999</v>
      </c>
      <c r="Z1739" s="5">
        <v>19</v>
      </c>
      <c r="AA1739" s="15">
        <v>3194.99</v>
      </c>
      <c r="AB1739" s="5">
        <v>87917</v>
      </c>
      <c r="AC1739" s="5">
        <f>IF(COUNTIF($AB$2:AB1739, AB1739) = 1, 1, 0)</f>
        <v>0</v>
      </c>
      <c r="AD1739" s="15">
        <f>'Formated Data'!$G1739-'Formated Data'!$E1739</f>
        <v>195.97</v>
      </c>
      <c r="AE1739" s="5" t="str" cm="1">
        <f t="array" ref="AE1739">_xlfn.IFS('Formated Data'!$Q1739="Central","Chris",'Formated Data'!$Q1739="East","Erin",'Formated Data'!$Q1739="South","Sam",'Formated Data'!$Q1739="West","William")</f>
        <v>Sam</v>
      </c>
    </row>
    <row r="1740" spans="1:31" ht="15.75" customHeight="1" x14ac:dyDescent="0.45">
      <c r="A1740" s="5">
        <v>2840</v>
      </c>
      <c r="B1740" s="5">
        <f>IF(COUNTIF($A$2:A1740, A1740) = 1, 1, 0)</f>
        <v>0</v>
      </c>
      <c r="C1740" s="5" t="s">
        <v>525</v>
      </c>
      <c r="D1740" s="5" t="s">
        <v>72</v>
      </c>
      <c r="E1740" s="6">
        <v>0.05</v>
      </c>
      <c r="F1740" s="6" t="str">
        <f>IF(Table_1[[#This Row],[Discount]] &gt; 0, "After Discount", " No Discount")</f>
        <v>After Discount</v>
      </c>
      <c r="G1740" s="6">
        <v>15.68</v>
      </c>
      <c r="H1740" s="6">
        <v>3.73</v>
      </c>
      <c r="I1740" s="5" t="s">
        <v>9</v>
      </c>
      <c r="J1740" s="5" t="s">
        <v>39</v>
      </c>
      <c r="K1740" s="5" t="s">
        <v>29</v>
      </c>
      <c r="L1740" s="5" t="s">
        <v>28</v>
      </c>
      <c r="M1740" s="5" t="s">
        <v>50</v>
      </c>
      <c r="N1740" s="5" t="s">
        <v>527</v>
      </c>
      <c r="O1740" s="6">
        <v>0.46</v>
      </c>
      <c r="P1740" s="5" t="s">
        <v>3</v>
      </c>
      <c r="Q1740" s="5" t="s">
        <v>21</v>
      </c>
      <c r="R1740" s="5" t="s">
        <v>75</v>
      </c>
      <c r="S1740" s="5" t="s">
        <v>523</v>
      </c>
      <c r="T1740" s="5">
        <v>33161</v>
      </c>
      <c r="U1740" s="8">
        <v>42166</v>
      </c>
      <c r="V1740" s="29" t="str">
        <f>TEXT(Table_1[[#This Row],[Order Date]], "DDD")</f>
        <v>Thu</v>
      </c>
      <c r="W1740" s="8">
        <v>42168</v>
      </c>
      <c r="X1740" s="7">
        <f>Table_1[[#This Row],[Ship Date]]-Table_1[[#This Row],[Order Date]]</f>
        <v>2</v>
      </c>
      <c r="Y1740" s="15">
        <v>1166.6279999999999</v>
      </c>
      <c r="Z1740" s="5">
        <v>17</v>
      </c>
      <c r="AA1740" s="15">
        <v>260.01</v>
      </c>
      <c r="AB1740" s="5">
        <v>87885</v>
      </c>
      <c r="AC1740" s="5">
        <f>IF(COUNTIF($AB$2:AB1740, AB1740) = 1, 1, 0)</f>
        <v>1</v>
      </c>
      <c r="AD1740" s="15">
        <f>'Formated Data'!$G1740-'Formated Data'!$E1740</f>
        <v>15.629999999999999</v>
      </c>
      <c r="AE1740" s="5" t="str" cm="1">
        <f t="array" ref="AE1740">_xlfn.IFS('Formated Data'!$Q1740="Central","Chris",'Formated Data'!$Q1740="East","Erin",'Formated Data'!$Q1740="South","Sam",'Formated Data'!$Q1740="West","William")</f>
        <v>Sam</v>
      </c>
    </row>
    <row r="1741" spans="1:31" ht="15.75" customHeight="1" x14ac:dyDescent="0.45">
      <c r="A1741" s="5">
        <v>2840</v>
      </c>
      <c r="B1741" s="5">
        <f>IF(COUNTIF($A$2:A1741, A1741) = 1, 1, 0)</f>
        <v>0</v>
      </c>
      <c r="C1741" s="5" t="s">
        <v>525</v>
      </c>
      <c r="D1741" s="5" t="s">
        <v>72</v>
      </c>
      <c r="E1741" s="6">
        <v>0</v>
      </c>
      <c r="F1741" s="6" t="str">
        <f>IF(Table_1[[#This Row],[Discount]] &gt; 0, "After Discount", " No Discount")</f>
        <v xml:space="preserve"> No Discount</v>
      </c>
      <c r="G1741" s="6">
        <v>14.98</v>
      </c>
      <c r="H1741" s="6">
        <v>8.99</v>
      </c>
      <c r="I1741" s="5" t="s">
        <v>9</v>
      </c>
      <c r="J1741" s="5" t="s">
        <v>39</v>
      </c>
      <c r="K1741" s="5" t="s">
        <v>29</v>
      </c>
      <c r="L1741" s="5" t="s">
        <v>28</v>
      </c>
      <c r="M1741" s="5" t="s">
        <v>50</v>
      </c>
      <c r="N1741" s="5" t="s">
        <v>526</v>
      </c>
      <c r="O1741" s="6">
        <v>0.39</v>
      </c>
      <c r="P1741" s="5" t="s">
        <v>3</v>
      </c>
      <c r="Q1741" s="5" t="s">
        <v>21</v>
      </c>
      <c r="R1741" s="5" t="s">
        <v>75</v>
      </c>
      <c r="S1741" s="5" t="s">
        <v>523</v>
      </c>
      <c r="T1741" s="5">
        <v>33161</v>
      </c>
      <c r="U1741" s="8">
        <v>42166</v>
      </c>
      <c r="V1741" s="29" t="str">
        <f>TEXT(Table_1[[#This Row],[Order Date]], "DDD")</f>
        <v>Thu</v>
      </c>
      <c r="W1741" s="8">
        <v>42167</v>
      </c>
      <c r="X1741" s="7">
        <f>Table_1[[#This Row],[Ship Date]]-Table_1[[#This Row],[Order Date]]</f>
        <v>1</v>
      </c>
      <c r="Y1741" s="15">
        <v>-40.604199999999999</v>
      </c>
      <c r="Z1741" s="5">
        <v>18</v>
      </c>
      <c r="AA1741" s="15">
        <v>273.79000000000002</v>
      </c>
      <c r="AB1741" s="5">
        <v>87885</v>
      </c>
      <c r="AC1741" s="5">
        <f>IF(COUNTIF($AB$2:AB1741, AB1741) = 1, 1, 0)</f>
        <v>0</v>
      </c>
      <c r="AD1741" s="15">
        <f>'Formated Data'!$G1741-'Formated Data'!$E1741</f>
        <v>14.98</v>
      </c>
      <c r="AE1741" s="5" t="str" cm="1">
        <f t="array" ref="AE1741">_xlfn.IFS('Formated Data'!$Q1741="Central","Chris",'Formated Data'!$Q1741="East","Erin",'Formated Data'!$Q1741="South","Sam",'Formated Data'!$Q1741="West","William")</f>
        <v>Sam</v>
      </c>
    </row>
    <row r="1742" spans="1:31" ht="15.75" customHeight="1" x14ac:dyDescent="0.45">
      <c r="A1742" s="5">
        <v>2840</v>
      </c>
      <c r="B1742" s="5">
        <f>IF(COUNTIF($A$2:A1742, A1742) = 1, 1, 0)</f>
        <v>0</v>
      </c>
      <c r="C1742" s="5" t="s">
        <v>525</v>
      </c>
      <c r="D1742" s="5" t="s">
        <v>72</v>
      </c>
      <c r="E1742" s="6">
        <v>0.02</v>
      </c>
      <c r="F1742" s="6" t="str">
        <f>IF(Table_1[[#This Row],[Discount]] &gt; 0, "After Discount", " No Discount")</f>
        <v>After Discount</v>
      </c>
      <c r="G1742" s="6">
        <v>38.76</v>
      </c>
      <c r="H1742" s="6">
        <v>13.26</v>
      </c>
      <c r="I1742" s="5" t="s">
        <v>9</v>
      </c>
      <c r="J1742" s="5" t="s">
        <v>39</v>
      </c>
      <c r="K1742" s="5" t="s">
        <v>24</v>
      </c>
      <c r="L1742" s="5" t="s">
        <v>38</v>
      </c>
      <c r="M1742" s="5" t="s">
        <v>5</v>
      </c>
      <c r="N1742" s="5" t="s">
        <v>524</v>
      </c>
      <c r="O1742" s="6">
        <v>0.36</v>
      </c>
      <c r="P1742" s="5" t="s">
        <v>3</v>
      </c>
      <c r="Q1742" s="5" t="s">
        <v>21</v>
      </c>
      <c r="R1742" s="5" t="s">
        <v>75</v>
      </c>
      <c r="S1742" s="5" t="s">
        <v>523</v>
      </c>
      <c r="T1742" s="5">
        <v>33161</v>
      </c>
      <c r="U1742" s="8">
        <v>42166</v>
      </c>
      <c r="V1742" s="29" t="str">
        <f>TEXT(Table_1[[#This Row],[Order Date]], "DDD")</f>
        <v>Thu</v>
      </c>
      <c r="W1742" s="8">
        <v>42167</v>
      </c>
      <c r="X1742" s="7">
        <f>Table_1[[#This Row],[Ship Date]]-Table_1[[#This Row],[Order Date]]</f>
        <v>1</v>
      </c>
      <c r="Y1742" s="15">
        <v>-294.084</v>
      </c>
      <c r="Z1742" s="5">
        <v>1</v>
      </c>
      <c r="AA1742" s="15">
        <v>44.62</v>
      </c>
      <c r="AB1742" s="5">
        <v>87885</v>
      </c>
      <c r="AC1742" s="5">
        <f>IF(COUNTIF($AB$2:AB1742, AB1742) = 1, 1, 0)</f>
        <v>0</v>
      </c>
      <c r="AD1742" s="15">
        <f>'Formated Data'!$G1742-'Formated Data'!$E1742</f>
        <v>38.739999999999995</v>
      </c>
      <c r="AE1742" s="5" t="str" cm="1">
        <f t="array" ref="AE1742">_xlfn.IFS('Formated Data'!$Q1742="Central","Chris",'Formated Data'!$Q1742="East","Erin",'Formated Data'!$Q1742="South","Sam",'Formated Data'!$Q1742="West","William")</f>
        <v>Sam</v>
      </c>
    </row>
    <row r="1743" spans="1:31" ht="15.75" customHeight="1" x14ac:dyDescent="0.45">
      <c r="A1743" s="5">
        <v>3078</v>
      </c>
      <c r="B1743" s="5">
        <f>IF(COUNTIF($A$2:A1743, A1743) = 1, 1, 0)</f>
        <v>1</v>
      </c>
      <c r="C1743" s="5" t="s">
        <v>522</v>
      </c>
      <c r="D1743" s="5" t="s">
        <v>10</v>
      </c>
      <c r="E1743" s="6">
        <v>0.04</v>
      </c>
      <c r="F1743" s="6" t="str">
        <f>IF(Table_1[[#This Row],[Discount]] &gt; 0, "After Discount", " No Discount")</f>
        <v>After Discount</v>
      </c>
      <c r="G1743" s="6">
        <v>35.44</v>
      </c>
      <c r="H1743" s="6">
        <v>5.09</v>
      </c>
      <c r="I1743" s="5" t="s">
        <v>9</v>
      </c>
      <c r="J1743" s="5" t="s">
        <v>51</v>
      </c>
      <c r="K1743" s="5" t="s">
        <v>24</v>
      </c>
      <c r="L1743" s="5" t="s">
        <v>38</v>
      </c>
      <c r="M1743" s="5" t="s">
        <v>5</v>
      </c>
      <c r="N1743" s="5" t="s">
        <v>520</v>
      </c>
      <c r="O1743" s="6">
        <v>0.38</v>
      </c>
      <c r="P1743" s="5" t="s">
        <v>3</v>
      </c>
      <c r="Q1743" s="5" t="s">
        <v>2</v>
      </c>
      <c r="R1743" s="5" t="s">
        <v>13</v>
      </c>
      <c r="S1743" s="5" t="s">
        <v>521</v>
      </c>
      <c r="T1743" s="5">
        <v>43615</v>
      </c>
      <c r="U1743" s="8">
        <v>42166</v>
      </c>
      <c r="V1743" s="29" t="str">
        <f>TEXT(Table_1[[#This Row],[Order Date]], "DDD")</f>
        <v>Thu</v>
      </c>
      <c r="W1743" s="8">
        <v>42166</v>
      </c>
      <c r="X1743" s="7">
        <f>Table_1[[#This Row],[Ship Date]]-Table_1[[#This Row],[Order Date]]</f>
        <v>0</v>
      </c>
      <c r="Y1743" s="15">
        <v>118.6317</v>
      </c>
      <c r="Z1743" s="5">
        <v>5</v>
      </c>
      <c r="AA1743" s="15">
        <v>171.93</v>
      </c>
      <c r="AB1743" s="5">
        <v>88240</v>
      </c>
      <c r="AC1743" s="5">
        <f>IF(COUNTIF($AB$2:AB1743, AB1743) = 1, 1, 0)</f>
        <v>1</v>
      </c>
      <c r="AD1743" s="15">
        <f>'Formated Data'!$G1743-'Formated Data'!$E1743</f>
        <v>35.4</v>
      </c>
      <c r="AE1743" s="5" t="str" cm="1">
        <f t="array" ref="AE1743">_xlfn.IFS('Formated Data'!$Q1743="Central","Chris",'Formated Data'!$Q1743="East","Erin",'Formated Data'!$Q1743="South","Sam",'Formated Data'!$Q1743="West","William")</f>
        <v>Erin</v>
      </c>
    </row>
    <row r="1744" spans="1:31" ht="15.75" customHeight="1" x14ac:dyDescent="0.45">
      <c r="A1744" s="5">
        <v>3078</v>
      </c>
      <c r="B1744" s="5">
        <f>IF(COUNTIF($A$2:A1744, A1744) = 1, 1, 0)</f>
        <v>0</v>
      </c>
      <c r="C1744" s="5" t="s">
        <v>522</v>
      </c>
      <c r="D1744" s="5" t="s">
        <v>10</v>
      </c>
      <c r="E1744" s="6">
        <v>0.08</v>
      </c>
      <c r="F1744" s="6" t="str">
        <f>IF(Table_1[[#This Row],[Discount]] &gt; 0, "After Discount", " No Discount")</f>
        <v>After Discount</v>
      </c>
      <c r="G1744" s="6">
        <v>3.98</v>
      </c>
      <c r="H1744" s="6">
        <v>0.7</v>
      </c>
      <c r="I1744" s="5" t="s">
        <v>9</v>
      </c>
      <c r="J1744" s="5" t="s">
        <v>51</v>
      </c>
      <c r="K1744" s="5" t="s">
        <v>24</v>
      </c>
      <c r="L1744" s="5" t="s">
        <v>79</v>
      </c>
      <c r="M1744" s="5" t="s">
        <v>37</v>
      </c>
      <c r="N1744" s="5" t="s">
        <v>519</v>
      </c>
      <c r="O1744" s="6">
        <v>0.52</v>
      </c>
      <c r="P1744" s="5" t="s">
        <v>3</v>
      </c>
      <c r="Q1744" s="5" t="s">
        <v>2</v>
      </c>
      <c r="R1744" s="5" t="s">
        <v>13</v>
      </c>
      <c r="S1744" s="5" t="s">
        <v>521</v>
      </c>
      <c r="T1744" s="5">
        <v>43615</v>
      </c>
      <c r="U1744" s="8">
        <v>42166</v>
      </c>
      <c r="V1744" s="29" t="str">
        <f>TEXT(Table_1[[#This Row],[Order Date]], "DDD")</f>
        <v>Thu</v>
      </c>
      <c r="W1744" s="8">
        <v>42169</v>
      </c>
      <c r="X1744" s="7">
        <f>Table_1[[#This Row],[Ship Date]]-Table_1[[#This Row],[Order Date]]</f>
        <v>3</v>
      </c>
      <c r="Y1744" s="15">
        <v>23.303999999999998</v>
      </c>
      <c r="Z1744" s="5">
        <v>9</v>
      </c>
      <c r="AA1744" s="15">
        <v>35.19</v>
      </c>
      <c r="AB1744" s="5">
        <v>88240</v>
      </c>
      <c r="AC1744" s="5">
        <f>IF(COUNTIF($AB$2:AB1744, AB1744) = 1, 1, 0)</f>
        <v>0</v>
      </c>
      <c r="AD1744" s="15">
        <f>'Formated Data'!$G1744-'Formated Data'!$E1744</f>
        <v>3.9</v>
      </c>
      <c r="AE1744" s="5" t="str" cm="1">
        <f t="array" ref="AE1744">_xlfn.IFS('Formated Data'!$Q1744="Central","Chris",'Formated Data'!$Q1744="East","Erin",'Formated Data'!$Q1744="South","Sam",'Formated Data'!$Q1744="West","William")</f>
        <v>Erin</v>
      </c>
    </row>
    <row r="1745" spans="1:31" ht="15.75" customHeight="1" x14ac:dyDescent="0.45">
      <c r="A1745" s="5">
        <v>3079</v>
      </c>
      <c r="B1745" s="5">
        <f>IF(COUNTIF($A$2:A1745, A1745) = 1, 1, 0)</f>
        <v>0</v>
      </c>
      <c r="C1745" s="5" t="s">
        <v>517</v>
      </c>
      <c r="D1745" s="5" t="s">
        <v>10</v>
      </c>
      <c r="E1745" s="6">
        <v>0.04</v>
      </c>
      <c r="F1745" s="6" t="str">
        <f>IF(Table_1[[#This Row],[Discount]] &gt; 0, "After Discount", " No Discount")</f>
        <v>After Discount</v>
      </c>
      <c r="G1745" s="6">
        <v>35.44</v>
      </c>
      <c r="H1745" s="6">
        <v>5.09</v>
      </c>
      <c r="I1745" s="5" t="s">
        <v>9</v>
      </c>
      <c r="J1745" s="5" t="s">
        <v>51</v>
      </c>
      <c r="K1745" s="5" t="s">
        <v>24</v>
      </c>
      <c r="L1745" s="5" t="s">
        <v>38</v>
      </c>
      <c r="M1745" s="5" t="s">
        <v>5</v>
      </c>
      <c r="N1745" s="5" t="s">
        <v>520</v>
      </c>
      <c r="O1745" s="6">
        <v>0.38</v>
      </c>
      <c r="P1745" s="5" t="s">
        <v>3</v>
      </c>
      <c r="Q1745" s="5" t="s">
        <v>2</v>
      </c>
      <c r="R1745" s="5" t="s">
        <v>247</v>
      </c>
      <c r="S1745" s="5" t="s">
        <v>515</v>
      </c>
      <c r="T1745" s="5">
        <v>19112</v>
      </c>
      <c r="U1745" s="8">
        <v>42166</v>
      </c>
      <c r="V1745" s="29" t="str">
        <f>TEXT(Table_1[[#This Row],[Order Date]], "DDD")</f>
        <v>Thu</v>
      </c>
      <c r="W1745" s="8">
        <v>42166</v>
      </c>
      <c r="X1745" s="7">
        <f>Table_1[[#This Row],[Ship Date]]-Table_1[[#This Row],[Order Date]]</f>
        <v>0</v>
      </c>
      <c r="Y1745" s="15">
        <v>150.72</v>
      </c>
      <c r="Z1745" s="5">
        <v>21</v>
      </c>
      <c r="AA1745" s="15">
        <v>722.1</v>
      </c>
      <c r="AB1745" s="5">
        <v>53476</v>
      </c>
      <c r="AC1745" s="5">
        <f>IF(COUNTIF($AB$2:AB1745, AB1745) = 1, 1, 0)</f>
        <v>1</v>
      </c>
      <c r="AD1745" s="15">
        <f>'Formated Data'!$G1745-'Formated Data'!$E1745</f>
        <v>35.4</v>
      </c>
      <c r="AE1745" s="5" t="str" cm="1">
        <f t="array" ref="AE1745">_xlfn.IFS('Formated Data'!$Q1745="Central","Chris",'Formated Data'!$Q1745="East","Erin",'Formated Data'!$Q1745="South","Sam",'Formated Data'!$Q1745="West","William")</f>
        <v>Erin</v>
      </c>
    </row>
    <row r="1746" spans="1:31" ht="15.75" customHeight="1" x14ac:dyDescent="0.45">
      <c r="A1746" s="5">
        <v>3079</v>
      </c>
      <c r="B1746" s="5">
        <f>IF(COUNTIF($A$2:A1746, A1746) = 1, 1, 0)</f>
        <v>0</v>
      </c>
      <c r="C1746" s="5" t="s">
        <v>517</v>
      </c>
      <c r="D1746" s="5" t="s">
        <v>10</v>
      </c>
      <c r="E1746" s="6">
        <v>0.08</v>
      </c>
      <c r="F1746" s="6" t="str">
        <f>IF(Table_1[[#This Row],[Discount]] &gt; 0, "After Discount", " No Discount")</f>
        <v>After Discount</v>
      </c>
      <c r="G1746" s="6">
        <v>3.98</v>
      </c>
      <c r="H1746" s="6">
        <v>0.7</v>
      </c>
      <c r="I1746" s="5" t="s">
        <v>9</v>
      </c>
      <c r="J1746" s="5" t="s">
        <v>51</v>
      </c>
      <c r="K1746" s="5" t="s">
        <v>24</v>
      </c>
      <c r="L1746" s="5" t="s">
        <v>79</v>
      </c>
      <c r="M1746" s="5" t="s">
        <v>37</v>
      </c>
      <c r="N1746" s="5" t="s">
        <v>519</v>
      </c>
      <c r="O1746" s="6">
        <v>0.52</v>
      </c>
      <c r="P1746" s="5" t="s">
        <v>3</v>
      </c>
      <c r="Q1746" s="5" t="s">
        <v>2</v>
      </c>
      <c r="R1746" s="5" t="s">
        <v>247</v>
      </c>
      <c r="S1746" s="5" t="s">
        <v>515</v>
      </c>
      <c r="T1746" s="5">
        <v>19112</v>
      </c>
      <c r="U1746" s="8">
        <v>42166</v>
      </c>
      <c r="V1746" s="29" t="str">
        <f>TEXT(Table_1[[#This Row],[Order Date]], "DDD")</f>
        <v>Thu</v>
      </c>
      <c r="W1746" s="8">
        <v>42169</v>
      </c>
      <c r="X1746" s="7">
        <f>Table_1[[#This Row],[Ship Date]]-Table_1[[#This Row],[Order Date]]</f>
        <v>3</v>
      </c>
      <c r="Y1746" s="15">
        <v>19.420000000000002</v>
      </c>
      <c r="Z1746" s="5">
        <v>36</v>
      </c>
      <c r="AA1746" s="15">
        <v>140.78</v>
      </c>
      <c r="AB1746" s="5">
        <v>53476</v>
      </c>
      <c r="AC1746" s="5">
        <f>IF(COUNTIF($AB$2:AB1746, AB1746) = 1, 1, 0)</f>
        <v>0</v>
      </c>
      <c r="AD1746" s="15">
        <f>'Formated Data'!$G1746-'Formated Data'!$E1746</f>
        <v>3.9</v>
      </c>
      <c r="AE1746" s="5" t="str" cm="1">
        <f t="array" ref="AE1746">_xlfn.IFS('Formated Data'!$Q1746="Central","Chris",'Formated Data'!$Q1746="East","Erin",'Formated Data'!$Q1746="South","Sam",'Formated Data'!$Q1746="West","William")</f>
        <v>Erin</v>
      </c>
    </row>
    <row r="1747" spans="1:31" ht="15.75" customHeight="1" x14ac:dyDescent="0.45">
      <c r="A1747" s="5">
        <v>3079</v>
      </c>
      <c r="B1747" s="5">
        <f>IF(COUNTIF($A$2:A1747, A1747) = 1, 1, 0)</f>
        <v>0</v>
      </c>
      <c r="C1747" s="5" t="s">
        <v>517</v>
      </c>
      <c r="D1747" s="5" t="s">
        <v>10</v>
      </c>
      <c r="E1747" s="6">
        <v>0.01</v>
      </c>
      <c r="F1747" s="6" t="str">
        <f>IF(Table_1[[#This Row],[Discount]] &gt; 0, "After Discount", " No Discount")</f>
        <v>After Discount</v>
      </c>
      <c r="G1747" s="6">
        <v>1.76</v>
      </c>
      <c r="H1747" s="6">
        <v>0.7</v>
      </c>
      <c r="I1747" s="5" t="s">
        <v>9</v>
      </c>
      <c r="J1747" s="5" t="s">
        <v>51</v>
      </c>
      <c r="K1747" s="5" t="s">
        <v>24</v>
      </c>
      <c r="L1747" s="5" t="s">
        <v>79</v>
      </c>
      <c r="M1747" s="5" t="s">
        <v>37</v>
      </c>
      <c r="N1747" s="5" t="s">
        <v>518</v>
      </c>
      <c r="O1747" s="6">
        <v>0.56000000000000005</v>
      </c>
      <c r="P1747" s="5" t="s">
        <v>3</v>
      </c>
      <c r="Q1747" s="5" t="s">
        <v>2</v>
      </c>
      <c r="R1747" s="5" t="s">
        <v>247</v>
      </c>
      <c r="S1747" s="5" t="s">
        <v>515</v>
      </c>
      <c r="T1747" s="5">
        <v>19112</v>
      </c>
      <c r="U1747" s="8">
        <v>42166</v>
      </c>
      <c r="V1747" s="29" t="str">
        <f>TEXT(Table_1[[#This Row],[Order Date]], "DDD")</f>
        <v>Thu</v>
      </c>
      <c r="W1747" s="8">
        <v>42167</v>
      </c>
      <c r="X1747" s="7">
        <f>Table_1[[#This Row],[Ship Date]]-Table_1[[#This Row],[Order Date]]</f>
        <v>1</v>
      </c>
      <c r="Y1747" s="15">
        <v>3.13</v>
      </c>
      <c r="Z1747" s="5">
        <v>71</v>
      </c>
      <c r="AA1747" s="15">
        <v>129.72</v>
      </c>
      <c r="AB1747" s="5">
        <v>53476</v>
      </c>
      <c r="AC1747" s="5">
        <f>IF(COUNTIF($AB$2:AB1747, AB1747) = 1, 1, 0)</f>
        <v>0</v>
      </c>
      <c r="AD1747" s="15">
        <f>'Formated Data'!$G1747-'Formated Data'!$E1747</f>
        <v>1.75</v>
      </c>
      <c r="AE1747" s="5" t="str" cm="1">
        <f t="array" ref="AE1747">_xlfn.IFS('Formated Data'!$Q1747="Central","Chris",'Formated Data'!$Q1747="East","Erin",'Formated Data'!$Q1747="South","Sam",'Formated Data'!$Q1747="West","William")</f>
        <v>Erin</v>
      </c>
    </row>
    <row r="1748" spans="1:31" ht="15.75" customHeight="1" x14ac:dyDescent="0.45">
      <c r="A1748" s="5">
        <v>3079</v>
      </c>
      <c r="B1748" s="5">
        <f>IF(COUNTIF($A$2:A1748, A1748) = 1, 1, 0)</f>
        <v>0</v>
      </c>
      <c r="C1748" s="5" t="s">
        <v>517</v>
      </c>
      <c r="D1748" s="5" t="s">
        <v>10</v>
      </c>
      <c r="E1748" s="6">
        <v>0.01</v>
      </c>
      <c r="F1748" s="6" t="str">
        <f>IF(Table_1[[#This Row],[Discount]] &gt; 0, "After Discount", " No Discount")</f>
        <v>After Discount</v>
      </c>
      <c r="G1748" s="6">
        <v>193.17</v>
      </c>
      <c r="H1748" s="6">
        <v>19.989999999999998</v>
      </c>
      <c r="I1748" s="5" t="s">
        <v>17</v>
      </c>
      <c r="J1748" s="5" t="s">
        <v>51</v>
      </c>
      <c r="K1748" s="5" t="s">
        <v>24</v>
      </c>
      <c r="L1748" s="5" t="s">
        <v>23</v>
      </c>
      <c r="M1748" s="5" t="s">
        <v>5</v>
      </c>
      <c r="N1748" s="5" t="s">
        <v>516</v>
      </c>
      <c r="O1748" s="6">
        <v>0.71</v>
      </c>
      <c r="P1748" s="5" t="s">
        <v>3</v>
      </c>
      <c r="Q1748" s="5" t="s">
        <v>2</v>
      </c>
      <c r="R1748" s="5" t="s">
        <v>247</v>
      </c>
      <c r="S1748" s="5" t="s">
        <v>515</v>
      </c>
      <c r="T1748" s="5">
        <v>19112</v>
      </c>
      <c r="U1748" s="8">
        <v>42166</v>
      </c>
      <c r="V1748" s="29" t="str">
        <f>TEXT(Table_1[[#This Row],[Order Date]], "DDD")</f>
        <v>Thu</v>
      </c>
      <c r="W1748" s="8">
        <v>42166</v>
      </c>
      <c r="X1748" s="7">
        <f>Table_1[[#This Row],[Ship Date]]-Table_1[[#This Row],[Order Date]]</f>
        <v>0</v>
      </c>
      <c r="Y1748" s="15">
        <v>1141.07</v>
      </c>
      <c r="Z1748" s="5">
        <v>63</v>
      </c>
      <c r="AA1748" s="15">
        <v>12190.98</v>
      </c>
      <c r="AB1748" s="5">
        <v>53476</v>
      </c>
      <c r="AC1748" s="5">
        <f>IF(COUNTIF($AB$2:AB1748, AB1748) = 1, 1, 0)</f>
        <v>0</v>
      </c>
      <c r="AD1748" s="15">
        <f>'Formated Data'!$G1748-'Formated Data'!$E1748</f>
        <v>193.16</v>
      </c>
      <c r="AE1748" s="5" t="str" cm="1">
        <f t="array" ref="AE1748">_xlfn.IFS('Formated Data'!$Q1748="Central","Chris",'Formated Data'!$Q1748="East","Erin",'Formated Data'!$Q1748="South","Sam",'Formated Data'!$Q1748="West","William")</f>
        <v>Erin</v>
      </c>
    </row>
    <row r="1749" spans="1:31" ht="15.75" customHeight="1" x14ac:dyDescent="0.45">
      <c r="A1749" s="5">
        <v>2046</v>
      </c>
      <c r="B1749" s="5">
        <f>IF(COUNTIF($A$2:A1749, A1749) = 1, 1, 0)</f>
        <v>1</v>
      </c>
      <c r="C1749" s="5" t="s">
        <v>511</v>
      </c>
      <c r="D1749" s="5" t="s">
        <v>123</v>
      </c>
      <c r="E1749" s="6">
        <v>0.04</v>
      </c>
      <c r="F1749" s="6" t="str">
        <f>IF(Table_1[[#This Row],[Discount]] &gt; 0, "After Discount", " No Discount")</f>
        <v>After Discount</v>
      </c>
      <c r="G1749" s="6">
        <v>4.28</v>
      </c>
      <c r="H1749" s="6">
        <v>5.68</v>
      </c>
      <c r="I1749" s="5" t="s">
        <v>9</v>
      </c>
      <c r="J1749" s="5" t="s">
        <v>39</v>
      </c>
      <c r="K1749" s="5" t="s">
        <v>24</v>
      </c>
      <c r="L1749" s="5" t="s">
        <v>38</v>
      </c>
      <c r="M1749" s="5" t="s">
        <v>5</v>
      </c>
      <c r="N1749" s="5" t="s">
        <v>514</v>
      </c>
      <c r="O1749" s="6">
        <v>0.4</v>
      </c>
      <c r="P1749" s="5" t="s">
        <v>3</v>
      </c>
      <c r="Q1749" s="5" t="s">
        <v>70</v>
      </c>
      <c r="R1749" s="5" t="s">
        <v>379</v>
      </c>
      <c r="S1749" s="5" t="s">
        <v>510</v>
      </c>
      <c r="T1749" s="5">
        <v>67901</v>
      </c>
      <c r="U1749" s="8">
        <v>42167</v>
      </c>
      <c r="V1749" s="29" t="str">
        <f>TEXT(Table_1[[#This Row],[Order Date]], "DDD")</f>
        <v>Fri</v>
      </c>
      <c r="W1749" s="8">
        <v>42169</v>
      </c>
      <c r="X1749" s="7">
        <f>Table_1[[#This Row],[Ship Date]]-Table_1[[#This Row],[Order Date]]</f>
        <v>2</v>
      </c>
      <c r="Y1749" s="15">
        <v>-27.375</v>
      </c>
      <c r="Z1749" s="5">
        <v>7</v>
      </c>
      <c r="AA1749" s="15">
        <v>31.54</v>
      </c>
      <c r="AB1749" s="5">
        <v>88219</v>
      </c>
      <c r="AC1749" s="5">
        <f>IF(COUNTIF($AB$2:AB1749, AB1749) = 1, 1, 0)</f>
        <v>1</v>
      </c>
      <c r="AD1749" s="15">
        <f>'Formated Data'!$G1749-'Formated Data'!$E1749</f>
        <v>4.24</v>
      </c>
      <c r="AE1749" s="5" t="str" cm="1">
        <f t="array" ref="AE1749">_xlfn.IFS('Formated Data'!$Q1749="Central","Chris",'Formated Data'!$Q1749="East","Erin",'Formated Data'!$Q1749="South","Sam",'Formated Data'!$Q1749="West","William")</f>
        <v>Chris</v>
      </c>
    </row>
    <row r="1750" spans="1:31" ht="15.75" customHeight="1" x14ac:dyDescent="0.45">
      <c r="A1750" s="5">
        <v>2046</v>
      </c>
      <c r="B1750" s="5">
        <f>IF(COUNTIF($A$2:A1750, A1750) = 1, 1, 0)</f>
        <v>0</v>
      </c>
      <c r="C1750" s="5" t="s">
        <v>511</v>
      </c>
      <c r="D1750" s="5" t="s">
        <v>123</v>
      </c>
      <c r="E1750" s="6">
        <v>0.06</v>
      </c>
      <c r="F1750" s="6" t="str">
        <f>IF(Table_1[[#This Row],[Discount]] &gt; 0, "After Discount", " No Discount")</f>
        <v>After Discount</v>
      </c>
      <c r="G1750" s="6">
        <v>376.13</v>
      </c>
      <c r="H1750" s="6">
        <v>85.63</v>
      </c>
      <c r="I1750" s="5" t="s">
        <v>119</v>
      </c>
      <c r="J1750" s="5" t="s">
        <v>39</v>
      </c>
      <c r="K1750" s="5" t="s">
        <v>29</v>
      </c>
      <c r="L1750" s="5" t="s">
        <v>165</v>
      </c>
      <c r="M1750" s="5" t="s">
        <v>117</v>
      </c>
      <c r="N1750" s="5" t="s">
        <v>513</v>
      </c>
      <c r="O1750" s="6">
        <v>0.74</v>
      </c>
      <c r="P1750" s="5" t="s">
        <v>3</v>
      </c>
      <c r="Q1750" s="5" t="s">
        <v>70</v>
      </c>
      <c r="R1750" s="5" t="s">
        <v>379</v>
      </c>
      <c r="S1750" s="5" t="s">
        <v>510</v>
      </c>
      <c r="T1750" s="5">
        <v>67901</v>
      </c>
      <c r="U1750" s="8">
        <v>42167</v>
      </c>
      <c r="V1750" s="29" t="str">
        <f>TEXT(Table_1[[#This Row],[Order Date]], "DDD")</f>
        <v>Fri</v>
      </c>
      <c r="W1750" s="8">
        <v>42169</v>
      </c>
      <c r="X1750" s="7">
        <f>Table_1[[#This Row],[Ship Date]]-Table_1[[#This Row],[Order Date]]</f>
        <v>2</v>
      </c>
      <c r="Y1750" s="15">
        <v>-435.75749999999999</v>
      </c>
      <c r="Z1750" s="5">
        <v>13</v>
      </c>
      <c r="AA1750" s="15">
        <v>4634.6899999999996</v>
      </c>
      <c r="AB1750" s="5">
        <v>88219</v>
      </c>
      <c r="AC1750" s="5">
        <f>IF(COUNTIF($AB$2:AB1750, AB1750) = 1, 1, 0)</f>
        <v>0</v>
      </c>
      <c r="AD1750" s="15">
        <f>'Formated Data'!$G1750-'Formated Data'!$E1750</f>
        <v>376.07</v>
      </c>
      <c r="AE1750" s="5" t="str" cm="1">
        <f t="array" ref="AE1750">_xlfn.IFS('Formated Data'!$Q1750="Central","Chris",'Formated Data'!$Q1750="East","Erin",'Formated Data'!$Q1750="South","Sam",'Formated Data'!$Q1750="West","William")</f>
        <v>Chris</v>
      </c>
    </row>
    <row r="1751" spans="1:31" ht="15.75" customHeight="1" x14ac:dyDescent="0.45">
      <c r="A1751" s="5">
        <v>2046</v>
      </c>
      <c r="B1751" s="5">
        <f>IF(COUNTIF($A$2:A1751, A1751) = 1, 1, 0)</f>
        <v>0</v>
      </c>
      <c r="C1751" s="5" t="s">
        <v>511</v>
      </c>
      <c r="D1751" s="5" t="s">
        <v>123</v>
      </c>
      <c r="E1751" s="6">
        <v>0.06</v>
      </c>
      <c r="F1751" s="6" t="str">
        <f>IF(Table_1[[#This Row],[Discount]] &gt; 0, "After Discount", " No Discount")</f>
        <v>After Discount</v>
      </c>
      <c r="G1751" s="6">
        <v>424.21</v>
      </c>
      <c r="H1751" s="6">
        <v>110.2</v>
      </c>
      <c r="I1751" s="5" t="s">
        <v>119</v>
      </c>
      <c r="J1751" s="5" t="s">
        <v>39</v>
      </c>
      <c r="K1751" s="5" t="s">
        <v>29</v>
      </c>
      <c r="L1751" s="5" t="s">
        <v>165</v>
      </c>
      <c r="M1751" s="5" t="s">
        <v>117</v>
      </c>
      <c r="N1751" s="5" t="s">
        <v>512</v>
      </c>
      <c r="O1751" s="6">
        <v>0.67</v>
      </c>
      <c r="P1751" s="5" t="s">
        <v>3</v>
      </c>
      <c r="Q1751" s="5" t="s">
        <v>70</v>
      </c>
      <c r="R1751" s="5" t="s">
        <v>379</v>
      </c>
      <c r="S1751" s="5" t="s">
        <v>510</v>
      </c>
      <c r="T1751" s="5">
        <v>67901</v>
      </c>
      <c r="U1751" s="8">
        <v>42167</v>
      </c>
      <c r="V1751" s="29" t="str">
        <f>TEXT(Table_1[[#This Row],[Order Date]], "DDD")</f>
        <v>Fri</v>
      </c>
      <c r="W1751" s="8">
        <v>42168</v>
      </c>
      <c r="X1751" s="7">
        <f>Table_1[[#This Row],[Ship Date]]-Table_1[[#This Row],[Order Date]]</f>
        <v>1</v>
      </c>
      <c r="Y1751" s="15">
        <v>682.53</v>
      </c>
      <c r="Z1751" s="5">
        <v>17</v>
      </c>
      <c r="AA1751" s="15">
        <v>7304.03</v>
      </c>
      <c r="AB1751" s="5">
        <v>88219</v>
      </c>
      <c r="AC1751" s="5">
        <f>IF(COUNTIF($AB$2:AB1751, AB1751) = 1, 1, 0)</f>
        <v>0</v>
      </c>
      <c r="AD1751" s="15">
        <f>'Formated Data'!$G1751-'Formated Data'!$E1751</f>
        <v>424.15</v>
      </c>
      <c r="AE1751" s="5" t="str" cm="1">
        <f t="array" ref="AE1751">_xlfn.IFS('Formated Data'!$Q1751="Central","Chris",'Formated Data'!$Q1751="East","Erin",'Formated Data'!$Q1751="South","Sam",'Formated Data'!$Q1751="West","William")</f>
        <v>Chris</v>
      </c>
    </row>
    <row r="1752" spans="1:31" ht="15.75" customHeight="1" x14ac:dyDescent="0.45">
      <c r="A1752" s="5">
        <v>2046</v>
      </c>
      <c r="B1752" s="5">
        <f>IF(COUNTIF($A$2:A1752, A1752) = 1, 1, 0)</f>
        <v>0</v>
      </c>
      <c r="C1752" s="5" t="s">
        <v>511</v>
      </c>
      <c r="D1752" s="5" t="s">
        <v>123</v>
      </c>
      <c r="E1752" s="6">
        <v>0.06</v>
      </c>
      <c r="F1752" s="6" t="str">
        <f>IF(Table_1[[#This Row],[Discount]] &gt; 0, "After Discount", " No Discount")</f>
        <v>After Discount</v>
      </c>
      <c r="G1752" s="6">
        <v>195.99</v>
      </c>
      <c r="H1752" s="6">
        <v>8.99</v>
      </c>
      <c r="I1752" s="5" t="s">
        <v>9</v>
      </c>
      <c r="J1752" s="5" t="s">
        <v>39</v>
      </c>
      <c r="K1752" s="5" t="s">
        <v>7</v>
      </c>
      <c r="L1752" s="5" t="s">
        <v>6</v>
      </c>
      <c r="M1752" s="5" t="s">
        <v>5</v>
      </c>
      <c r="N1752" s="5" t="s">
        <v>4</v>
      </c>
      <c r="O1752" s="6">
        <v>0.6</v>
      </c>
      <c r="P1752" s="5" t="s">
        <v>3</v>
      </c>
      <c r="Q1752" s="5" t="s">
        <v>70</v>
      </c>
      <c r="R1752" s="5" t="s">
        <v>379</v>
      </c>
      <c r="S1752" s="5" t="s">
        <v>510</v>
      </c>
      <c r="T1752" s="5">
        <v>67901</v>
      </c>
      <c r="U1752" s="8">
        <v>42167</v>
      </c>
      <c r="V1752" s="29" t="str">
        <f>TEXT(Table_1[[#This Row],[Order Date]], "DDD")</f>
        <v>Fri</v>
      </c>
      <c r="W1752" s="8">
        <v>42169</v>
      </c>
      <c r="X1752" s="7">
        <f>Table_1[[#This Row],[Ship Date]]-Table_1[[#This Row],[Order Date]]</f>
        <v>2</v>
      </c>
      <c r="Y1752" s="15">
        <v>-277.22199999999998</v>
      </c>
      <c r="Z1752" s="5">
        <v>4</v>
      </c>
      <c r="AA1752" s="15">
        <v>632.65</v>
      </c>
      <c r="AB1752" s="5">
        <v>88219</v>
      </c>
      <c r="AC1752" s="5">
        <f>IF(COUNTIF($AB$2:AB1752, AB1752) = 1, 1, 0)</f>
        <v>0</v>
      </c>
      <c r="AD1752" s="15">
        <f>'Formated Data'!$G1752-'Formated Data'!$E1752</f>
        <v>195.93</v>
      </c>
      <c r="AE1752" s="5" t="str" cm="1">
        <f t="array" ref="AE1752">_xlfn.IFS('Formated Data'!$Q1752="Central","Chris",'Formated Data'!$Q1752="East","Erin",'Formated Data'!$Q1752="South","Sam",'Formated Data'!$Q1752="West","William")</f>
        <v>Chris</v>
      </c>
    </row>
    <row r="1753" spans="1:31" ht="15.75" customHeight="1" x14ac:dyDescent="0.45">
      <c r="A1753" s="5">
        <v>62</v>
      </c>
      <c r="B1753" s="5">
        <f>IF(COUNTIF($A$2:A1753, A1753) = 1, 1, 0)</f>
        <v>0</v>
      </c>
      <c r="C1753" s="5" t="s">
        <v>509</v>
      </c>
      <c r="D1753" s="5" t="s">
        <v>56</v>
      </c>
      <c r="E1753" s="6">
        <v>0.04</v>
      </c>
      <c r="F1753" s="6" t="str">
        <f>IF(Table_1[[#This Row],[Discount]] &gt; 0, "After Discount", " No Discount")</f>
        <v>After Discount</v>
      </c>
      <c r="G1753" s="6">
        <v>29.14</v>
      </c>
      <c r="H1753" s="6">
        <v>4.8600000000000003</v>
      </c>
      <c r="I1753" s="5" t="s">
        <v>9</v>
      </c>
      <c r="J1753" s="5" t="s">
        <v>39</v>
      </c>
      <c r="K1753" s="5" t="s">
        <v>24</v>
      </c>
      <c r="L1753" s="5" t="s">
        <v>38</v>
      </c>
      <c r="M1753" s="5" t="s">
        <v>37</v>
      </c>
      <c r="N1753" s="5" t="s">
        <v>508</v>
      </c>
      <c r="O1753" s="6">
        <v>0.38</v>
      </c>
      <c r="P1753" s="5" t="s">
        <v>3</v>
      </c>
      <c r="Q1753" s="5" t="s">
        <v>70</v>
      </c>
      <c r="R1753" s="5" t="s">
        <v>69</v>
      </c>
      <c r="S1753" s="5" t="s">
        <v>507</v>
      </c>
      <c r="T1753" s="5">
        <v>78664</v>
      </c>
      <c r="U1753" s="8">
        <v>42167</v>
      </c>
      <c r="V1753" s="29" t="str">
        <f>TEXT(Table_1[[#This Row],[Order Date]], "DDD")</f>
        <v>Fri</v>
      </c>
      <c r="W1753" s="8">
        <v>42169</v>
      </c>
      <c r="X1753" s="7">
        <f>Table_1[[#This Row],[Ship Date]]-Table_1[[#This Row],[Order Date]]</f>
        <v>2</v>
      </c>
      <c r="Y1753" s="15">
        <v>349.40910000000002</v>
      </c>
      <c r="Z1753" s="5">
        <v>17</v>
      </c>
      <c r="AA1753" s="15">
        <v>506.39</v>
      </c>
      <c r="AB1753" s="5">
        <v>87408</v>
      </c>
      <c r="AC1753" s="5">
        <f>IF(COUNTIF($AB$2:AB1753, AB1753) = 1, 1, 0)</f>
        <v>1</v>
      </c>
      <c r="AD1753" s="15">
        <f>'Formated Data'!$G1753-'Formated Data'!$E1753</f>
        <v>29.1</v>
      </c>
      <c r="AE1753" s="5" t="str" cm="1">
        <f t="array" ref="AE1753">_xlfn.IFS('Formated Data'!$Q1753="Central","Chris",'Formated Data'!$Q1753="East","Erin",'Formated Data'!$Q1753="South","Sam",'Formated Data'!$Q1753="West","William")</f>
        <v>Chris</v>
      </c>
    </row>
    <row r="1754" spans="1:31" ht="15.75" customHeight="1" x14ac:dyDescent="0.45">
      <c r="A1754" s="5">
        <v>387</v>
      </c>
      <c r="B1754" s="5">
        <f>IF(COUNTIF($A$2:A1754, A1754) = 1, 1, 0)</f>
        <v>1</v>
      </c>
      <c r="C1754" s="5" t="s">
        <v>506</v>
      </c>
      <c r="D1754" s="5" t="s">
        <v>56</v>
      </c>
      <c r="E1754" s="6">
        <v>0.1</v>
      </c>
      <c r="F1754" s="6" t="str">
        <f>IF(Table_1[[#This Row],[Discount]] &gt; 0, "After Discount", " No Discount")</f>
        <v>After Discount</v>
      </c>
      <c r="G1754" s="6">
        <v>8.8800000000000008</v>
      </c>
      <c r="H1754" s="6">
        <v>6.28</v>
      </c>
      <c r="I1754" s="5" t="s">
        <v>17</v>
      </c>
      <c r="J1754" s="5" t="s">
        <v>39</v>
      </c>
      <c r="K1754" s="5" t="s">
        <v>24</v>
      </c>
      <c r="L1754" s="5" t="s">
        <v>106</v>
      </c>
      <c r="M1754" s="5" t="s">
        <v>5</v>
      </c>
      <c r="N1754" s="5" t="s">
        <v>505</v>
      </c>
      <c r="O1754" s="6">
        <v>0.35</v>
      </c>
      <c r="P1754" s="5" t="s">
        <v>3</v>
      </c>
      <c r="Q1754" s="5" t="s">
        <v>70</v>
      </c>
      <c r="R1754" s="5" t="s">
        <v>226</v>
      </c>
      <c r="S1754" s="5" t="s">
        <v>504</v>
      </c>
      <c r="T1754" s="5">
        <v>68801</v>
      </c>
      <c r="U1754" s="8">
        <v>42167</v>
      </c>
      <c r="V1754" s="29" t="str">
        <f>TEXT(Table_1[[#This Row],[Order Date]], "DDD")</f>
        <v>Fri</v>
      </c>
      <c r="W1754" s="8">
        <v>42169</v>
      </c>
      <c r="X1754" s="7">
        <f>Table_1[[#This Row],[Ship Date]]-Table_1[[#This Row],[Order Date]]</f>
        <v>2</v>
      </c>
      <c r="Y1754" s="15">
        <v>-27.283750000000001</v>
      </c>
      <c r="Z1754" s="5">
        <v>15</v>
      </c>
      <c r="AA1754" s="15">
        <v>126.9</v>
      </c>
      <c r="AB1754" s="5">
        <v>90339</v>
      </c>
      <c r="AC1754" s="5">
        <f>IF(COUNTIF($AB$2:AB1754, AB1754) = 1, 1, 0)</f>
        <v>1</v>
      </c>
      <c r="AD1754" s="15">
        <f>'Formated Data'!$G1754-'Formated Data'!$E1754</f>
        <v>8.7800000000000011</v>
      </c>
      <c r="AE1754" s="5" t="str" cm="1">
        <f t="array" ref="AE1754">_xlfn.IFS('Formated Data'!$Q1754="Central","Chris",'Formated Data'!$Q1754="East","Erin",'Formated Data'!$Q1754="South","Sam",'Formated Data'!$Q1754="West","William")</f>
        <v>Chris</v>
      </c>
    </row>
    <row r="1755" spans="1:31" ht="15.75" customHeight="1" x14ac:dyDescent="0.45">
      <c r="A1755" s="5">
        <v>1016</v>
      </c>
      <c r="B1755" s="5">
        <f>IF(COUNTIF($A$2:A1755, A1755) = 1, 1, 0)</f>
        <v>1</v>
      </c>
      <c r="C1755" s="5" t="s">
        <v>503</v>
      </c>
      <c r="D1755" s="5" t="s">
        <v>56</v>
      </c>
      <c r="E1755" s="6">
        <v>0.02</v>
      </c>
      <c r="F1755" s="6" t="str">
        <f>IF(Table_1[[#This Row],[Discount]] &gt; 0, "After Discount", " No Discount")</f>
        <v>After Discount</v>
      </c>
      <c r="G1755" s="6">
        <v>6.48</v>
      </c>
      <c r="H1755" s="6">
        <v>7.86</v>
      </c>
      <c r="I1755" s="5" t="s">
        <v>17</v>
      </c>
      <c r="J1755" s="5" t="s">
        <v>16</v>
      </c>
      <c r="K1755" s="5" t="s">
        <v>24</v>
      </c>
      <c r="L1755" s="5" t="s">
        <v>38</v>
      </c>
      <c r="M1755" s="5" t="s">
        <v>5</v>
      </c>
      <c r="N1755" s="5" t="s">
        <v>502</v>
      </c>
      <c r="O1755" s="6">
        <v>0.37</v>
      </c>
      <c r="P1755" s="5" t="s">
        <v>3</v>
      </c>
      <c r="Q1755" s="5" t="s">
        <v>21</v>
      </c>
      <c r="R1755" s="5" t="s">
        <v>33</v>
      </c>
      <c r="S1755" s="5" t="s">
        <v>501</v>
      </c>
      <c r="T1755" s="5">
        <v>28806</v>
      </c>
      <c r="U1755" s="8">
        <v>42167</v>
      </c>
      <c r="V1755" s="29" t="str">
        <f>TEXT(Table_1[[#This Row],[Order Date]], "DDD")</f>
        <v>Fri</v>
      </c>
      <c r="W1755" s="8">
        <v>42168</v>
      </c>
      <c r="X1755" s="7">
        <f>Table_1[[#This Row],[Ship Date]]-Table_1[[#This Row],[Order Date]]</f>
        <v>1</v>
      </c>
      <c r="Y1755" s="15">
        <v>111.22199999999999</v>
      </c>
      <c r="Z1755" s="5">
        <v>1</v>
      </c>
      <c r="AA1755" s="15">
        <v>11.41</v>
      </c>
      <c r="AB1755" s="5">
        <v>88389</v>
      </c>
      <c r="AC1755" s="5">
        <f>IF(COUNTIF($AB$2:AB1755, AB1755) = 1, 1, 0)</f>
        <v>1</v>
      </c>
      <c r="AD1755" s="15">
        <f>'Formated Data'!$G1755-'Formated Data'!$E1755</f>
        <v>6.4600000000000009</v>
      </c>
      <c r="AE1755" s="5" t="str" cm="1">
        <f t="array" ref="AE1755">_xlfn.IFS('Formated Data'!$Q1755="Central","Chris",'Formated Data'!$Q1755="East","Erin",'Formated Data'!$Q1755="South","Sam",'Formated Data'!$Q1755="West","William")</f>
        <v>Sam</v>
      </c>
    </row>
    <row r="1756" spans="1:31" ht="15.75" customHeight="1" x14ac:dyDescent="0.45">
      <c r="A1756" s="5">
        <v>1745</v>
      </c>
      <c r="B1756" s="5">
        <f>IF(COUNTIF($A$2:A1756, A1756) = 1, 1, 0)</f>
        <v>0</v>
      </c>
      <c r="C1756" s="5" t="s">
        <v>500</v>
      </c>
      <c r="D1756" s="5" t="s">
        <v>56</v>
      </c>
      <c r="E1756" s="6">
        <v>0.04</v>
      </c>
      <c r="F1756" s="6" t="str">
        <f>IF(Table_1[[#This Row],[Discount]] &gt; 0, "After Discount", " No Discount")</f>
        <v>After Discount</v>
      </c>
      <c r="G1756" s="6">
        <v>124.49</v>
      </c>
      <c r="H1756" s="6">
        <v>51.94</v>
      </c>
      <c r="I1756" s="5" t="s">
        <v>119</v>
      </c>
      <c r="J1756" s="5" t="s">
        <v>8</v>
      </c>
      <c r="K1756" s="5" t="s">
        <v>29</v>
      </c>
      <c r="L1756" s="5" t="s">
        <v>165</v>
      </c>
      <c r="M1756" s="5" t="s">
        <v>117</v>
      </c>
      <c r="N1756" s="5" t="s">
        <v>173</v>
      </c>
      <c r="O1756" s="6">
        <v>0.63</v>
      </c>
      <c r="P1756" s="5" t="s">
        <v>3</v>
      </c>
      <c r="Q1756" s="5" t="s">
        <v>21</v>
      </c>
      <c r="R1756" s="5" t="s">
        <v>291</v>
      </c>
      <c r="S1756" s="5" t="s">
        <v>498</v>
      </c>
      <c r="T1756" s="5">
        <v>30305</v>
      </c>
      <c r="U1756" s="8">
        <v>42167</v>
      </c>
      <c r="V1756" s="29" t="str">
        <f>TEXT(Table_1[[#This Row],[Order Date]], "DDD")</f>
        <v>Fri</v>
      </c>
      <c r="W1756" s="8">
        <v>42169</v>
      </c>
      <c r="X1756" s="7">
        <f>Table_1[[#This Row],[Ship Date]]-Table_1[[#This Row],[Order Date]]</f>
        <v>2</v>
      </c>
      <c r="Y1756" s="15">
        <v>-247.55157</v>
      </c>
      <c r="Z1756" s="5">
        <v>4</v>
      </c>
      <c r="AA1756" s="15">
        <v>605.82000000000005</v>
      </c>
      <c r="AB1756" s="5">
        <v>12224</v>
      </c>
      <c r="AC1756" s="5">
        <f>IF(COUNTIF($AB$2:AB1756, AB1756) = 1, 1, 0)</f>
        <v>1</v>
      </c>
      <c r="AD1756" s="15">
        <f>'Formated Data'!$G1756-'Formated Data'!$E1756</f>
        <v>124.44999999999999</v>
      </c>
      <c r="AE1756" s="5" t="str" cm="1">
        <f t="array" ref="AE1756">_xlfn.IFS('Formated Data'!$Q1756="Central","Chris",'Formated Data'!$Q1756="East","Erin",'Formated Data'!$Q1756="South","Sam",'Formated Data'!$Q1756="West","William")</f>
        <v>Sam</v>
      </c>
    </row>
    <row r="1757" spans="1:31" ht="15.75" customHeight="1" x14ac:dyDescent="0.45">
      <c r="A1757" s="5">
        <v>1745</v>
      </c>
      <c r="B1757" s="5">
        <f>IF(COUNTIF($A$2:A1757, A1757) = 1, 1, 0)</f>
        <v>0</v>
      </c>
      <c r="C1757" s="5" t="s">
        <v>500</v>
      </c>
      <c r="D1757" s="5" t="s">
        <v>56</v>
      </c>
      <c r="E1757" s="6">
        <v>0.1</v>
      </c>
      <c r="F1757" s="6" t="str">
        <f>IF(Table_1[[#This Row],[Discount]] &gt; 0, "After Discount", " No Discount")</f>
        <v>After Discount</v>
      </c>
      <c r="G1757" s="6">
        <v>35.99</v>
      </c>
      <c r="H1757" s="6">
        <v>5</v>
      </c>
      <c r="I1757" s="5" t="s">
        <v>9</v>
      </c>
      <c r="J1757" s="5" t="s">
        <v>8</v>
      </c>
      <c r="K1757" s="5" t="s">
        <v>7</v>
      </c>
      <c r="L1757" s="5" t="s">
        <v>6</v>
      </c>
      <c r="M1757" s="5" t="s">
        <v>37</v>
      </c>
      <c r="N1757" s="5" t="s">
        <v>499</v>
      </c>
      <c r="O1757" s="6">
        <v>0.82</v>
      </c>
      <c r="P1757" s="5" t="s">
        <v>3</v>
      </c>
      <c r="Q1757" s="5" t="s">
        <v>21</v>
      </c>
      <c r="R1757" s="5" t="s">
        <v>291</v>
      </c>
      <c r="S1757" s="5" t="s">
        <v>498</v>
      </c>
      <c r="T1757" s="5">
        <v>30305</v>
      </c>
      <c r="U1757" s="8">
        <v>42167</v>
      </c>
      <c r="V1757" s="29" t="str">
        <f>TEXT(Table_1[[#This Row],[Order Date]], "DDD")</f>
        <v>Fri</v>
      </c>
      <c r="W1757" s="8">
        <v>42167</v>
      </c>
      <c r="X1757" s="7">
        <f>Table_1[[#This Row],[Ship Date]]-Table_1[[#This Row],[Order Date]]</f>
        <v>0</v>
      </c>
      <c r="Y1757" s="15">
        <v>-277.20924000000002</v>
      </c>
      <c r="Z1757" s="5">
        <v>54</v>
      </c>
      <c r="AA1757" s="15">
        <v>1569</v>
      </c>
      <c r="AB1757" s="5">
        <v>12224</v>
      </c>
      <c r="AC1757" s="5">
        <f>IF(COUNTIF($AB$2:AB1757, AB1757) = 1, 1, 0)</f>
        <v>0</v>
      </c>
      <c r="AD1757" s="15">
        <f>'Formated Data'!$G1757-'Formated Data'!$E1757</f>
        <v>35.89</v>
      </c>
      <c r="AE1757" s="5" t="str" cm="1">
        <f t="array" ref="AE1757">_xlfn.IFS('Formated Data'!$Q1757="Central","Chris",'Formated Data'!$Q1757="East","Erin",'Formated Data'!$Q1757="South","Sam",'Formated Data'!$Q1757="West","William")</f>
        <v>Sam</v>
      </c>
    </row>
    <row r="1758" spans="1:31" ht="15.75" customHeight="1" x14ac:dyDescent="0.45">
      <c r="A1758" s="5">
        <v>1748</v>
      </c>
      <c r="B1758" s="5">
        <f>IF(COUNTIF($A$2:A1758, A1758) = 1, 1, 0)</f>
        <v>1</v>
      </c>
      <c r="C1758" s="5" t="s">
        <v>497</v>
      </c>
      <c r="D1758" s="5" t="s">
        <v>56</v>
      </c>
      <c r="E1758" s="6">
        <v>0.04</v>
      </c>
      <c r="F1758" s="6" t="str">
        <f>IF(Table_1[[#This Row],[Discount]] &gt; 0, "After Discount", " No Discount")</f>
        <v>After Discount</v>
      </c>
      <c r="G1758" s="6">
        <v>124.49</v>
      </c>
      <c r="H1758" s="6">
        <v>51.94</v>
      </c>
      <c r="I1758" s="5" t="s">
        <v>119</v>
      </c>
      <c r="J1758" s="5" t="s">
        <v>8</v>
      </c>
      <c r="K1758" s="5" t="s">
        <v>29</v>
      </c>
      <c r="L1758" s="5" t="s">
        <v>165</v>
      </c>
      <c r="M1758" s="5" t="s">
        <v>117</v>
      </c>
      <c r="N1758" s="5" t="s">
        <v>173</v>
      </c>
      <c r="O1758" s="6">
        <v>0.63</v>
      </c>
      <c r="P1758" s="5" t="s">
        <v>3</v>
      </c>
      <c r="Q1758" s="5" t="s">
        <v>70</v>
      </c>
      <c r="R1758" s="5" t="s">
        <v>273</v>
      </c>
      <c r="S1758" s="5" t="s">
        <v>496</v>
      </c>
      <c r="T1758" s="5">
        <v>73703</v>
      </c>
      <c r="U1758" s="8">
        <v>42167</v>
      </c>
      <c r="V1758" s="29" t="str">
        <f>TEXT(Table_1[[#This Row],[Order Date]], "DDD")</f>
        <v>Fri</v>
      </c>
      <c r="W1758" s="8">
        <v>42169</v>
      </c>
      <c r="X1758" s="7">
        <f>Table_1[[#This Row],[Ship Date]]-Table_1[[#This Row],[Order Date]]</f>
        <v>2</v>
      </c>
      <c r="Y1758" s="15">
        <v>-93.064499999999995</v>
      </c>
      <c r="Z1758" s="5">
        <v>1</v>
      </c>
      <c r="AA1758" s="15">
        <v>151.46</v>
      </c>
      <c r="AB1758" s="5">
        <v>87245</v>
      </c>
      <c r="AC1758" s="5">
        <f>IF(COUNTIF($AB$2:AB1758, AB1758) = 1, 1, 0)</f>
        <v>1</v>
      </c>
      <c r="AD1758" s="15">
        <f>'Formated Data'!$G1758-'Formated Data'!$E1758</f>
        <v>124.44999999999999</v>
      </c>
      <c r="AE1758" s="5" t="str" cm="1">
        <f t="array" ref="AE1758">_xlfn.IFS('Formated Data'!$Q1758="Central","Chris",'Formated Data'!$Q1758="East","Erin",'Formated Data'!$Q1758="South","Sam",'Formated Data'!$Q1758="West","William")</f>
        <v>Chris</v>
      </c>
    </row>
    <row r="1759" spans="1:31" ht="15.75" customHeight="1" x14ac:dyDescent="0.45">
      <c r="A1759" s="5">
        <v>1781</v>
      </c>
      <c r="B1759" s="5">
        <f>IF(COUNTIF($A$2:A1759, A1759) = 1, 1, 0)</f>
        <v>0</v>
      </c>
      <c r="C1759" s="5" t="s">
        <v>495</v>
      </c>
      <c r="D1759" s="5" t="s">
        <v>56</v>
      </c>
      <c r="E1759" s="6">
        <v>0</v>
      </c>
      <c r="F1759" s="6" t="str">
        <f>IF(Table_1[[#This Row],[Discount]] &gt; 0, "After Discount", " No Discount")</f>
        <v xml:space="preserve"> No Discount</v>
      </c>
      <c r="G1759" s="6">
        <v>55.48</v>
      </c>
      <c r="H1759" s="6">
        <v>14.3</v>
      </c>
      <c r="I1759" s="5" t="s">
        <v>9</v>
      </c>
      <c r="J1759" s="5" t="s">
        <v>39</v>
      </c>
      <c r="K1759" s="5" t="s">
        <v>24</v>
      </c>
      <c r="L1759" s="5" t="s">
        <v>38</v>
      </c>
      <c r="M1759" s="5" t="s">
        <v>5</v>
      </c>
      <c r="N1759" s="5" t="s">
        <v>494</v>
      </c>
      <c r="O1759" s="6">
        <v>0.37</v>
      </c>
      <c r="P1759" s="5" t="s">
        <v>3</v>
      </c>
      <c r="Q1759" s="5" t="s">
        <v>48</v>
      </c>
      <c r="R1759" s="5" t="s">
        <v>54</v>
      </c>
      <c r="S1759" s="5" t="s">
        <v>493</v>
      </c>
      <c r="T1759" s="5">
        <v>94070</v>
      </c>
      <c r="U1759" s="8">
        <v>42167</v>
      </c>
      <c r="V1759" s="29" t="str">
        <f>TEXT(Table_1[[#This Row],[Order Date]], "DDD")</f>
        <v>Fri</v>
      </c>
      <c r="W1759" s="8">
        <v>42169</v>
      </c>
      <c r="X1759" s="7">
        <f>Table_1[[#This Row],[Ship Date]]-Table_1[[#This Row],[Order Date]]</f>
        <v>2</v>
      </c>
      <c r="Y1759" s="15">
        <v>454.44779999999997</v>
      </c>
      <c r="Z1759" s="5">
        <v>11</v>
      </c>
      <c r="AA1759" s="15">
        <v>658.62</v>
      </c>
      <c r="AB1759" s="5">
        <v>89857</v>
      </c>
      <c r="AC1759" s="5">
        <f>IF(COUNTIF($AB$2:AB1759, AB1759) = 1, 1, 0)</f>
        <v>1</v>
      </c>
      <c r="AD1759" s="15">
        <f>'Formated Data'!$G1759-'Formated Data'!$E1759</f>
        <v>55.48</v>
      </c>
      <c r="AE1759" s="5" t="str" cm="1">
        <f t="array" ref="AE1759">_xlfn.IFS('Formated Data'!$Q1759="Central","Chris",'Formated Data'!$Q1759="East","Erin",'Formated Data'!$Q1759="South","Sam",'Formated Data'!$Q1759="West","William")</f>
        <v>William</v>
      </c>
    </row>
    <row r="1760" spans="1:31" ht="15.75" customHeight="1" x14ac:dyDescent="0.45">
      <c r="A1760" s="5">
        <v>2257</v>
      </c>
      <c r="B1760" s="5">
        <f>IF(COUNTIF($A$2:A1760, A1760) = 1, 1, 0)</f>
        <v>1</v>
      </c>
      <c r="C1760" s="5" t="s">
        <v>492</v>
      </c>
      <c r="D1760" s="5" t="s">
        <v>56</v>
      </c>
      <c r="E1760" s="6">
        <v>0.06</v>
      </c>
      <c r="F1760" s="6" t="str">
        <f>IF(Table_1[[#This Row],[Discount]] &gt; 0, "After Discount", " No Discount")</f>
        <v>After Discount</v>
      </c>
      <c r="G1760" s="6">
        <v>6.68</v>
      </c>
      <c r="H1760" s="6">
        <v>6.93</v>
      </c>
      <c r="I1760" s="5" t="s">
        <v>9</v>
      </c>
      <c r="J1760" s="5" t="s">
        <v>39</v>
      </c>
      <c r="K1760" s="5" t="s">
        <v>24</v>
      </c>
      <c r="L1760" s="5" t="s">
        <v>38</v>
      </c>
      <c r="M1760" s="5" t="s">
        <v>5</v>
      </c>
      <c r="N1760" s="5" t="s">
        <v>491</v>
      </c>
      <c r="O1760" s="6">
        <v>0.37</v>
      </c>
      <c r="P1760" s="5" t="s">
        <v>3</v>
      </c>
      <c r="Q1760" s="5" t="s">
        <v>21</v>
      </c>
      <c r="R1760" s="5" t="s">
        <v>33</v>
      </c>
      <c r="S1760" s="5" t="s">
        <v>490</v>
      </c>
      <c r="T1760" s="5">
        <v>27604</v>
      </c>
      <c r="U1760" s="8">
        <v>42167</v>
      </c>
      <c r="V1760" s="29" t="str">
        <f>TEXT(Table_1[[#This Row],[Order Date]], "DDD")</f>
        <v>Fri</v>
      </c>
      <c r="W1760" s="8">
        <v>42168</v>
      </c>
      <c r="X1760" s="7">
        <f>Table_1[[#This Row],[Ship Date]]-Table_1[[#This Row],[Order Date]]</f>
        <v>1</v>
      </c>
      <c r="Y1760" s="15">
        <v>7.6245000000000003</v>
      </c>
      <c r="Z1760" s="5">
        <v>14</v>
      </c>
      <c r="AA1760" s="15">
        <v>91.92</v>
      </c>
      <c r="AB1760" s="5">
        <v>87965</v>
      </c>
      <c r="AC1760" s="5">
        <f>IF(COUNTIF($AB$2:AB1760, AB1760) = 1, 1, 0)</f>
        <v>1</v>
      </c>
      <c r="AD1760" s="15">
        <f>'Formated Data'!$G1760-'Formated Data'!$E1760</f>
        <v>6.62</v>
      </c>
      <c r="AE1760" s="5" t="str" cm="1">
        <f t="array" ref="AE1760">_xlfn.IFS('Formated Data'!$Q1760="Central","Chris",'Formated Data'!$Q1760="East","Erin",'Formated Data'!$Q1760="South","Sam",'Formated Data'!$Q1760="West","William")</f>
        <v>Sam</v>
      </c>
    </row>
    <row r="1761" spans="1:31" ht="15.75" customHeight="1" x14ac:dyDescent="0.45">
      <c r="A1761" s="5">
        <v>1466</v>
      </c>
      <c r="B1761" s="5">
        <f>IF(COUNTIF($A$2:A1761, A1761) = 1, 1, 0)</f>
        <v>0</v>
      </c>
      <c r="C1761" s="5" t="s">
        <v>489</v>
      </c>
      <c r="D1761" s="5" t="s">
        <v>30</v>
      </c>
      <c r="E1761" s="6">
        <v>0.04</v>
      </c>
      <c r="F1761" s="6" t="str">
        <f>IF(Table_1[[#This Row],[Discount]] &gt; 0, "After Discount", " No Discount")</f>
        <v>After Discount</v>
      </c>
      <c r="G1761" s="6">
        <v>130.97999999999999</v>
      </c>
      <c r="H1761" s="6">
        <v>54.74</v>
      </c>
      <c r="I1761" s="5" t="s">
        <v>119</v>
      </c>
      <c r="J1761" s="5" t="s">
        <v>51</v>
      </c>
      <c r="K1761" s="5" t="s">
        <v>29</v>
      </c>
      <c r="L1761" s="5" t="s">
        <v>130</v>
      </c>
      <c r="M1761" s="5" t="s">
        <v>117</v>
      </c>
      <c r="N1761" s="5" t="s">
        <v>380</v>
      </c>
      <c r="O1761" s="6">
        <v>0.69</v>
      </c>
      <c r="P1761" s="5" t="s">
        <v>3</v>
      </c>
      <c r="Q1761" s="5" t="s">
        <v>70</v>
      </c>
      <c r="R1761" s="5" t="s">
        <v>226</v>
      </c>
      <c r="S1761" s="5" t="s">
        <v>488</v>
      </c>
      <c r="T1761" s="5">
        <v>68601</v>
      </c>
      <c r="U1761" s="8">
        <v>42167</v>
      </c>
      <c r="V1761" s="29" t="str">
        <f>TEXT(Table_1[[#This Row],[Order Date]], "DDD")</f>
        <v>Fri</v>
      </c>
      <c r="W1761" s="8">
        <v>42167</v>
      </c>
      <c r="X1761" s="7">
        <f>Table_1[[#This Row],[Ship Date]]-Table_1[[#This Row],[Order Date]]</f>
        <v>0</v>
      </c>
      <c r="Y1761" s="15">
        <v>-723.78399999999999</v>
      </c>
      <c r="Z1761" s="5">
        <v>14</v>
      </c>
      <c r="AA1761" s="15">
        <v>1781.66</v>
      </c>
      <c r="AB1761" s="5">
        <v>91116</v>
      </c>
      <c r="AC1761" s="5">
        <f>IF(COUNTIF($AB$2:AB1761, AB1761) = 1, 1, 0)</f>
        <v>1</v>
      </c>
      <c r="AD1761" s="15">
        <f>'Formated Data'!$G1761-'Formated Data'!$E1761</f>
        <v>130.94</v>
      </c>
      <c r="AE1761" s="5" t="str" cm="1">
        <f t="array" ref="AE1761">_xlfn.IFS('Formated Data'!$Q1761="Central","Chris",'Formated Data'!$Q1761="East","Erin",'Formated Data'!$Q1761="South","Sam",'Formated Data'!$Q1761="West","William")</f>
        <v>Chris</v>
      </c>
    </row>
    <row r="1762" spans="1:31" ht="15.75" customHeight="1" x14ac:dyDescent="0.45">
      <c r="A1762" s="5">
        <v>1469</v>
      </c>
      <c r="B1762" s="5">
        <f>IF(COUNTIF($A$2:A1762, A1762) = 1, 1, 0)</f>
        <v>1</v>
      </c>
      <c r="C1762" s="5" t="s">
        <v>486</v>
      </c>
      <c r="D1762" s="5" t="s">
        <v>30</v>
      </c>
      <c r="E1762" s="6">
        <v>0.04</v>
      </c>
      <c r="F1762" s="6" t="str">
        <f>IF(Table_1[[#This Row],[Discount]] &gt; 0, "After Discount", " No Discount")</f>
        <v>After Discount</v>
      </c>
      <c r="G1762" s="6">
        <v>105.29</v>
      </c>
      <c r="H1762" s="6">
        <v>10.119999999999999</v>
      </c>
      <c r="I1762" s="5" t="s">
        <v>9</v>
      </c>
      <c r="J1762" s="5" t="s">
        <v>51</v>
      </c>
      <c r="K1762" s="5" t="s">
        <v>29</v>
      </c>
      <c r="L1762" s="5" t="s">
        <v>28</v>
      </c>
      <c r="M1762" s="5" t="s">
        <v>42</v>
      </c>
      <c r="N1762" s="5" t="s">
        <v>487</v>
      </c>
      <c r="O1762" s="6">
        <v>0.79</v>
      </c>
      <c r="P1762" s="5" t="s">
        <v>3</v>
      </c>
      <c r="Q1762" s="5" t="s">
        <v>48</v>
      </c>
      <c r="R1762" s="5" t="s">
        <v>65</v>
      </c>
      <c r="S1762" s="5" t="s">
        <v>484</v>
      </c>
      <c r="T1762" s="5">
        <v>84015</v>
      </c>
      <c r="U1762" s="8">
        <v>42167</v>
      </c>
      <c r="V1762" s="29" t="str">
        <f>TEXT(Table_1[[#This Row],[Order Date]], "DDD")</f>
        <v>Fri</v>
      </c>
      <c r="W1762" s="8">
        <v>42171</v>
      </c>
      <c r="X1762" s="7">
        <f>Table_1[[#This Row],[Ship Date]]-Table_1[[#This Row],[Order Date]]</f>
        <v>4</v>
      </c>
      <c r="Y1762" s="15">
        <v>589.18799999999999</v>
      </c>
      <c r="Z1762" s="5">
        <v>9</v>
      </c>
      <c r="AA1762" s="15">
        <v>940.64</v>
      </c>
      <c r="AB1762" s="5">
        <v>91116</v>
      </c>
      <c r="AC1762" s="5">
        <f>IF(COUNTIF($AB$2:AB1762, AB1762) = 1, 1, 0)</f>
        <v>0</v>
      </c>
      <c r="AD1762" s="15">
        <f>'Formated Data'!$G1762-'Formated Data'!$E1762</f>
        <v>105.25</v>
      </c>
      <c r="AE1762" s="5" t="str" cm="1">
        <f t="array" ref="AE1762">_xlfn.IFS('Formated Data'!$Q1762="Central","Chris",'Formated Data'!$Q1762="East","Erin",'Formated Data'!$Q1762="South","Sam",'Formated Data'!$Q1762="West","William")</f>
        <v>William</v>
      </c>
    </row>
    <row r="1763" spans="1:31" ht="15.75" customHeight="1" x14ac:dyDescent="0.45">
      <c r="A1763" s="5">
        <v>1469</v>
      </c>
      <c r="B1763" s="5">
        <f>IF(COUNTIF($A$2:A1763, A1763) = 1, 1, 0)</f>
        <v>0</v>
      </c>
      <c r="C1763" s="5" t="s">
        <v>486</v>
      </c>
      <c r="D1763" s="5" t="s">
        <v>30</v>
      </c>
      <c r="E1763" s="6">
        <v>7.0000000000000007E-2</v>
      </c>
      <c r="F1763" s="6" t="str">
        <f>IF(Table_1[[#This Row],[Discount]] &gt; 0, "After Discount", " No Discount")</f>
        <v>After Discount</v>
      </c>
      <c r="G1763" s="6">
        <v>31.76</v>
      </c>
      <c r="H1763" s="6">
        <v>45.51</v>
      </c>
      <c r="I1763" s="5" t="s">
        <v>119</v>
      </c>
      <c r="J1763" s="5" t="s">
        <v>51</v>
      </c>
      <c r="K1763" s="5" t="s">
        <v>29</v>
      </c>
      <c r="L1763" s="5" t="s">
        <v>165</v>
      </c>
      <c r="M1763" s="5" t="s">
        <v>117</v>
      </c>
      <c r="N1763" s="5" t="s">
        <v>485</v>
      </c>
      <c r="O1763" s="6">
        <v>0.65</v>
      </c>
      <c r="P1763" s="5" t="s">
        <v>3</v>
      </c>
      <c r="Q1763" s="5" t="s">
        <v>48</v>
      </c>
      <c r="R1763" s="5" t="s">
        <v>65</v>
      </c>
      <c r="S1763" s="5" t="s">
        <v>484</v>
      </c>
      <c r="T1763" s="5">
        <v>84015</v>
      </c>
      <c r="U1763" s="8">
        <v>42167</v>
      </c>
      <c r="V1763" s="29" t="str">
        <f>TEXT(Table_1[[#This Row],[Order Date]], "DDD")</f>
        <v>Fri</v>
      </c>
      <c r="W1763" s="8">
        <v>42169</v>
      </c>
      <c r="X1763" s="7">
        <f>Table_1[[#This Row],[Ship Date]]-Table_1[[#This Row],[Order Date]]</f>
        <v>2</v>
      </c>
      <c r="Y1763" s="15">
        <v>-1314.992</v>
      </c>
      <c r="Z1763" s="5">
        <v>18</v>
      </c>
      <c r="AA1763" s="15">
        <v>439.27</v>
      </c>
      <c r="AB1763" s="5">
        <v>91116</v>
      </c>
      <c r="AC1763" s="5">
        <f>IF(COUNTIF($AB$2:AB1763, AB1763) = 1, 1, 0)</f>
        <v>0</v>
      </c>
      <c r="AD1763" s="15">
        <f>'Formated Data'!$G1763-'Formated Data'!$E1763</f>
        <v>31.69</v>
      </c>
      <c r="AE1763" s="5" t="str" cm="1">
        <f t="array" ref="AE1763">_xlfn.IFS('Formated Data'!$Q1763="Central","Chris",'Formated Data'!$Q1763="East","Erin",'Formated Data'!$Q1763="South","Sam",'Formated Data'!$Q1763="West","William")</f>
        <v>William</v>
      </c>
    </row>
    <row r="1764" spans="1:31" ht="15.75" customHeight="1" x14ac:dyDescent="0.45">
      <c r="A1764" s="5">
        <v>3179</v>
      </c>
      <c r="B1764" s="5">
        <f>IF(COUNTIF($A$2:A1764, A1764) = 1, 1, 0)</f>
        <v>1</v>
      </c>
      <c r="C1764" s="5" t="s">
        <v>483</v>
      </c>
      <c r="D1764" s="5" t="s">
        <v>30</v>
      </c>
      <c r="E1764" s="6">
        <v>7.0000000000000007E-2</v>
      </c>
      <c r="F1764" s="6" t="str">
        <f>IF(Table_1[[#This Row],[Discount]] &gt; 0, "After Discount", " No Discount")</f>
        <v>After Discount</v>
      </c>
      <c r="G1764" s="6">
        <v>35.44</v>
      </c>
      <c r="H1764" s="6">
        <v>7.5</v>
      </c>
      <c r="I1764" s="5" t="s">
        <v>9</v>
      </c>
      <c r="J1764" s="5" t="s">
        <v>39</v>
      </c>
      <c r="K1764" s="5" t="s">
        <v>24</v>
      </c>
      <c r="L1764" s="5" t="s">
        <v>38</v>
      </c>
      <c r="M1764" s="5" t="s">
        <v>5</v>
      </c>
      <c r="N1764" s="5" t="s">
        <v>482</v>
      </c>
      <c r="O1764" s="6">
        <v>0.38</v>
      </c>
      <c r="P1764" s="5" t="s">
        <v>3</v>
      </c>
      <c r="Q1764" s="5" t="s">
        <v>70</v>
      </c>
      <c r="R1764" s="5" t="s">
        <v>87</v>
      </c>
      <c r="S1764" s="5" t="s">
        <v>481</v>
      </c>
      <c r="T1764" s="5">
        <v>55060</v>
      </c>
      <c r="U1764" s="8">
        <v>42167</v>
      </c>
      <c r="V1764" s="29" t="str">
        <f>TEXT(Table_1[[#This Row],[Order Date]], "DDD")</f>
        <v>Fri</v>
      </c>
      <c r="W1764" s="8">
        <v>42174</v>
      </c>
      <c r="X1764" s="7">
        <f>Table_1[[#This Row],[Ship Date]]-Table_1[[#This Row],[Order Date]]</f>
        <v>7</v>
      </c>
      <c r="Y1764" s="15">
        <v>262.2</v>
      </c>
      <c r="Z1764" s="5">
        <v>11</v>
      </c>
      <c r="AA1764" s="15">
        <v>380</v>
      </c>
      <c r="AB1764" s="5">
        <v>86989</v>
      </c>
      <c r="AC1764" s="5">
        <f>IF(COUNTIF($AB$2:AB1764, AB1764) = 1, 1, 0)</f>
        <v>1</v>
      </c>
      <c r="AD1764" s="15">
        <f>'Formated Data'!$G1764-'Formated Data'!$E1764</f>
        <v>35.369999999999997</v>
      </c>
      <c r="AE1764" s="5" t="str" cm="1">
        <f t="array" ref="AE1764">_xlfn.IFS('Formated Data'!$Q1764="Central","Chris",'Formated Data'!$Q1764="East","Erin",'Formated Data'!$Q1764="South","Sam",'Formated Data'!$Q1764="West","William")</f>
        <v>Chris</v>
      </c>
    </row>
    <row r="1765" spans="1:31" ht="15.75" customHeight="1" x14ac:dyDescent="0.45">
      <c r="A1765" s="5">
        <v>550</v>
      </c>
      <c r="B1765" s="5">
        <f>IF(COUNTIF($A$2:A1765, A1765) = 1, 1, 0)</f>
        <v>0</v>
      </c>
      <c r="C1765" s="5" t="s">
        <v>479</v>
      </c>
      <c r="D1765" s="5" t="s">
        <v>72</v>
      </c>
      <c r="E1765" s="6">
        <v>0.06</v>
      </c>
      <c r="F1765" s="6" t="str">
        <f>IF(Table_1[[#This Row],[Discount]] &gt; 0, "After Discount", " No Discount")</f>
        <v>After Discount</v>
      </c>
      <c r="G1765" s="6">
        <v>549.99</v>
      </c>
      <c r="H1765" s="6">
        <v>49</v>
      </c>
      <c r="I1765" s="5" t="s">
        <v>119</v>
      </c>
      <c r="J1765" s="5" t="s">
        <v>39</v>
      </c>
      <c r="K1765" s="5" t="s">
        <v>7</v>
      </c>
      <c r="L1765" s="5" t="s">
        <v>43</v>
      </c>
      <c r="M1765" s="5" t="s">
        <v>152</v>
      </c>
      <c r="N1765" s="5" t="s">
        <v>480</v>
      </c>
      <c r="O1765" s="6">
        <v>0.35</v>
      </c>
      <c r="P1765" s="5" t="s">
        <v>3</v>
      </c>
      <c r="Q1765" s="5" t="s">
        <v>70</v>
      </c>
      <c r="R1765" s="5" t="s">
        <v>69</v>
      </c>
      <c r="S1765" s="5" t="s">
        <v>477</v>
      </c>
      <c r="T1765" s="5">
        <v>78155</v>
      </c>
      <c r="U1765" s="8">
        <v>42167</v>
      </c>
      <c r="V1765" s="29" t="str">
        <f>TEXT(Table_1[[#This Row],[Order Date]], "DDD")</f>
        <v>Fri</v>
      </c>
      <c r="W1765" s="8">
        <v>42168</v>
      </c>
      <c r="X1765" s="7">
        <f>Table_1[[#This Row],[Ship Date]]-Table_1[[#This Row],[Order Date]]</f>
        <v>1</v>
      </c>
      <c r="Y1765" s="15">
        <v>4637.4071999999996</v>
      </c>
      <c r="Z1765" s="5">
        <v>13</v>
      </c>
      <c r="AA1765" s="15">
        <v>6720.88</v>
      </c>
      <c r="AB1765" s="5">
        <v>90910</v>
      </c>
      <c r="AC1765" s="5">
        <f>IF(COUNTIF($AB$2:AB1765, AB1765) = 1, 1, 0)</f>
        <v>1</v>
      </c>
      <c r="AD1765" s="15">
        <f>'Formated Data'!$G1765-'Formated Data'!$E1765</f>
        <v>549.93000000000006</v>
      </c>
      <c r="AE1765" s="5" t="str" cm="1">
        <f t="array" ref="AE1765">_xlfn.IFS('Formated Data'!$Q1765="Central","Chris",'Formated Data'!$Q1765="East","Erin",'Formated Data'!$Q1765="South","Sam",'Formated Data'!$Q1765="West","William")</f>
        <v>Chris</v>
      </c>
    </row>
    <row r="1766" spans="1:31" ht="15.75" customHeight="1" x14ac:dyDescent="0.45">
      <c r="A1766" s="5">
        <v>550</v>
      </c>
      <c r="B1766" s="5">
        <f>IF(COUNTIF($A$2:A1766, A1766) = 1, 1, 0)</f>
        <v>0</v>
      </c>
      <c r="C1766" s="5" t="s">
        <v>479</v>
      </c>
      <c r="D1766" s="5" t="s">
        <v>72</v>
      </c>
      <c r="E1766" s="6">
        <v>0.08</v>
      </c>
      <c r="F1766" s="6" t="str">
        <f>IF(Table_1[[#This Row],[Discount]] &gt; 0, "After Discount", " No Discount")</f>
        <v>After Discount</v>
      </c>
      <c r="G1766" s="6">
        <v>115.99</v>
      </c>
      <c r="H1766" s="6">
        <v>5.99</v>
      </c>
      <c r="I1766" s="5" t="s">
        <v>17</v>
      </c>
      <c r="J1766" s="5" t="s">
        <v>39</v>
      </c>
      <c r="K1766" s="5" t="s">
        <v>7</v>
      </c>
      <c r="L1766" s="5" t="s">
        <v>6</v>
      </c>
      <c r="M1766" s="5" t="s">
        <v>5</v>
      </c>
      <c r="N1766" s="5" t="s">
        <v>478</v>
      </c>
      <c r="O1766" s="6">
        <v>0.56999999999999995</v>
      </c>
      <c r="P1766" s="5" t="s">
        <v>3</v>
      </c>
      <c r="Q1766" s="5" t="s">
        <v>70</v>
      </c>
      <c r="R1766" s="5" t="s">
        <v>69</v>
      </c>
      <c r="S1766" s="5" t="s">
        <v>477</v>
      </c>
      <c r="T1766" s="5">
        <v>78155</v>
      </c>
      <c r="U1766" s="8">
        <v>42167</v>
      </c>
      <c r="V1766" s="29" t="str">
        <f>TEXT(Table_1[[#This Row],[Order Date]], "DDD")</f>
        <v>Fri</v>
      </c>
      <c r="W1766" s="8">
        <v>42168</v>
      </c>
      <c r="X1766" s="7">
        <f>Table_1[[#This Row],[Ship Date]]-Table_1[[#This Row],[Order Date]]</f>
        <v>1</v>
      </c>
      <c r="Y1766" s="15">
        <v>-239.54150000000001</v>
      </c>
      <c r="Z1766" s="5">
        <v>1</v>
      </c>
      <c r="AA1766" s="15">
        <v>102.21</v>
      </c>
      <c r="AB1766" s="5">
        <v>90910</v>
      </c>
      <c r="AC1766" s="5">
        <f>IF(COUNTIF($AB$2:AB1766, AB1766) = 1, 1, 0)</f>
        <v>0</v>
      </c>
      <c r="AD1766" s="15">
        <f>'Formated Data'!$G1766-'Formated Data'!$E1766</f>
        <v>115.91</v>
      </c>
      <c r="AE1766" s="5" t="str" cm="1">
        <f t="array" ref="AE1766">_xlfn.IFS('Formated Data'!$Q1766="Central","Chris",'Formated Data'!$Q1766="East","Erin",'Formated Data'!$Q1766="South","Sam",'Formated Data'!$Q1766="West","William")</f>
        <v>Chris</v>
      </c>
    </row>
    <row r="1767" spans="1:31" ht="15.75" customHeight="1" x14ac:dyDescent="0.45">
      <c r="A1767" s="5">
        <v>3230</v>
      </c>
      <c r="B1767" s="5">
        <f>IF(COUNTIF($A$2:A1767, A1767) = 1, 1, 0)</f>
        <v>0</v>
      </c>
      <c r="C1767" s="5" t="s">
        <v>475</v>
      </c>
      <c r="D1767" s="5" t="s">
        <v>123</v>
      </c>
      <c r="E1767" s="6">
        <v>0.06</v>
      </c>
      <c r="F1767" s="6" t="str">
        <f>IF(Table_1[[#This Row],[Discount]] &gt; 0, "After Discount", " No Discount")</f>
        <v>After Discount</v>
      </c>
      <c r="G1767" s="6">
        <v>4.91</v>
      </c>
      <c r="H1767" s="6">
        <v>5.68</v>
      </c>
      <c r="I1767" s="5" t="s">
        <v>17</v>
      </c>
      <c r="J1767" s="5" t="s">
        <v>51</v>
      </c>
      <c r="K1767" s="5" t="s">
        <v>24</v>
      </c>
      <c r="L1767" s="5" t="s">
        <v>106</v>
      </c>
      <c r="M1767" s="5" t="s">
        <v>5</v>
      </c>
      <c r="N1767" s="5" t="s">
        <v>476</v>
      </c>
      <c r="O1767" s="6">
        <v>0.36</v>
      </c>
      <c r="P1767" s="5" t="s">
        <v>3</v>
      </c>
      <c r="Q1767" s="5" t="s">
        <v>70</v>
      </c>
      <c r="R1767" s="5" t="s">
        <v>147</v>
      </c>
      <c r="S1767" s="5" t="s">
        <v>473</v>
      </c>
      <c r="T1767" s="5">
        <v>53186</v>
      </c>
      <c r="U1767" s="8">
        <v>42168</v>
      </c>
      <c r="V1767" s="29" t="str">
        <f>TEXT(Table_1[[#This Row],[Order Date]], "DDD")</f>
        <v>Sat</v>
      </c>
      <c r="W1767" s="8">
        <v>42168</v>
      </c>
      <c r="X1767" s="7">
        <f>Table_1[[#This Row],[Ship Date]]-Table_1[[#This Row],[Order Date]]</f>
        <v>0</v>
      </c>
      <c r="Y1767" s="15">
        <v>-31.68825</v>
      </c>
      <c r="Z1767" s="5">
        <v>10</v>
      </c>
      <c r="AA1767" s="15">
        <v>53.89</v>
      </c>
      <c r="AB1767" s="5">
        <v>87436</v>
      </c>
      <c r="AC1767" s="5">
        <f>IF(COUNTIF($AB$2:AB1767, AB1767) = 1, 1, 0)</f>
        <v>1</v>
      </c>
      <c r="AD1767" s="15">
        <f>'Formated Data'!$G1767-'Formated Data'!$E1767</f>
        <v>4.8500000000000005</v>
      </c>
      <c r="AE1767" s="5" t="str" cm="1">
        <f t="array" ref="AE1767">_xlfn.IFS('Formated Data'!$Q1767="Central","Chris",'Formated Data'!$Q1767="East","Erin",'Formated Data'!$Q1767="South","Sam",'Formated Data'!$Q1767="West","William")</f>
        <v>Chris</v>
      </c>
    </row>
    <row r="1768" spans="1:31" ht="15.75" customHeight="1" x14ac:dyDescent="0.45">
      <c r="A1768" s="5">
        <v>3230</v>
      </c>
      <c r="B1768" s="5">
        <f>IF(COUNTIF($A$2:A1768, A1768) = 1, 1, 0)</f>
        <v>0</v>
      </c>
      <c r="C1768" s="5" t="s">
        <v>475</v>
      </c>
      <c r="D1768" s="5" t="s">
        <v>123</v>
      </c>
      <c r="E1768" s="6">
        <v>7.0000000000000007E-2</v>
      </c>
      <c r="F1768" s="6" t="str">
        <f>IF(Table_1[[#This Row],[Discount]] &gt; 0, "After Discount", " No Discount")</f>
        <v>After Discount</v>
      </c>
      <c r="G1768" s="6">
        <v>48.94</v>
      </c>
      <c r="H1768" s="6">
        <v>5.86</v>
      </c>
      <c r="I1768" s="5" t="s">
        <v>17</v>
      </c>
      <c r="J1768" s="5" t="s">
        <v>51</v>
      </c>
      <c r="K1768" s="5" t="s">
        <v>24</v>
      </c>
      <c r="L1768" s="5" t="s">
        <v>38</v>
      </c>
      <c r="M1768" s="5" t="s">
        <v>5</v>
      </c>
      <c r="N1768" s="5" t="s">
        <v>474</v>
      </c>
      <c r="O1768" s="6">
        <v>0.35</v>
      </c>
      <c r="P1768" s="5" t="s">
        <v>3</v>
      </c>
      <c r="Q1768" s="5" t="s">
        <v>70</v>
      </c>
      <c r="R1768" s="5" t="s">
        <v>147</v>
      </c>
      <c r="S1768" s="5" t="s">
        <v>473</v>
      </c>
      <c r="T1768" s="5">
        <v>53186</v>
      </c>
      <c r="U1768" s="8">
        <v>42168</v>
      </c>
      <c r="V1768" s="29" t="str">
        <f>TEXT(Table_1[[#This Row],[Order Date]], "DDD")</f>
        <v>Sat</v>
      </c>
      <c r="W1768" s="8">
        <v>42169</v>
      </c>
      <c r="X1768" s="7">
        <f>Table_1[[#This Row],[Ship Date]]-Table_1[[#This Row],[Order Date]]</f>
        <v>1</v>
      </c>
      <c r="Y1768" s="15">
        <v>690.7038</v>
      </c>
      <c r="Z1768" s="5">
        <v>21</v>
      </c>
      <c r="AA1768" s="15">
        <v>1001.02</v>
      </c>
      <c r="AB1768" s="5">
        <v>87436</v>
      </c>
      <c r="AC1768" s="5">
        <f>IF(COUNTIF($AB$2:AB1768, AB1768) = 1, 1, 0)</f>
        <v>0</v>
      </c>
      <c r="AD1768" s="15">
        <f>'Formated Data'!$G1768-'Formated Data'!$E1768</f>
        <v>48.87</v>
      </c>
      <c r="AE1768" s="5" t="str" cm="1">
        <f t="array" ref="AE1768">_xlfn.IFS('Formated Data'!$Q1768="Central","Chris",'Formated Data'!$Q1768="East","Erin",'Formated Data'!$Q1768="South","Sam",'Formated Data'!$Q1768="West","William")</f>
        <v>Chris</v>
      </c>
    </row>
    <row r="1769" spans="1:31" ht="15.75" customHeight="1" x14ac:dyDescent="0.45">
      <c r="A1769" s="5">
        <v>2143</v>
      </c>
      <c r="B1769" s="5">
        <f>IF(COUNTIF($A$2:A1769, A1769) = 1, 1, 0)</f>
        <v>1</v>
      </c>
      <c r="C1769" s="5" t="s">
        <v>472</v>
      </c>
      <c r="D1769" s="5" t="s">
        <v>56</v>
      </c>
      <c r="E1769" s="6">
        <v>0.08</v>
      </c>
      <c r="F1769" s="6" t="str">
        <f>IF(Table_1[[#This Row],[Discount]] &gt; 0, "After Discount", " No Discount")</f>
        <v>After Discount</v>
      </c>
      <c r="G1769" s="6">
        <v>17.149999999999999</v>
      </c>
      <c r="H1769" s="6">
        <v>4.96</v>
      </c>
      <c r="I1769" s="5" t="s">
        <v>9</v>
      </c>
      <c r="J1769" s="5" t="s">
        <v>16</v>
      </c>
      <c r="K1769" s="5" t="s">
        <v>24</v>
      </c>
      <c r="L1769" s="5" t="s">
        <v>23</v>
      </c>
      <c r="M1769" s="5" t="s">
        <v>5</v>
      </c>
      <c r="N1769" s="5" t="s">
        <v>471</v>
      </c>
      <c r="O1769" s="6">
        <v>0.57999999999999996</v>
      </c>
      <c r="P1769" s="5" t="s">
        <v>3</v>
      </c>
      <c r="Q1769" s="5" t="s">
        <v>21</v>
      </c>
      <c r="R1769" s="5" t="s">
        <v>20</v>
      </c>
      <c r="S1769" s="5" t="s">
        <v>470</v>
      </c>
      <c r="T1769" s="5">
        <v>20151</v>
      </c>
      <c r="U1769" s="8">
        <v>42168</v>
      </c>
      <c r="V1769" s="29" t="str">
        <f>TEXT(Table_1[[#This Row],[Order Date]], "DDD")</f>
        <v>Sat</v>
      </c>
      <c r="W1769" s="8">
        <v>42171</v>
      </c>
      <c r="X1769" s="7">
        <f>Table_1[[#This Row],[Ship Date]]-Table_1[[#This Row],[Order Date]]</f>
        <v>3</v>
      </c>
      <c r="Y1769" s="15">
        <v>33.659999999999997</v>
      </c>
      <c r="Z1769" s="5">
        <v>12</v>
      </c>
      <c r="AA1769" s="15">
        <v>200.61</v>
      </c>
      <c r="AB1769" s="5">
        <v>87569</v>
      </c>
      <c r="AC1769" s="5">
        <f>IF(COUNTIF($AB$2:AB1769, AB1769) = 1, 1, 0)</f>
        <v>1</v>
      </c>
      <c r="AD1769" s="15">
        <f>'Formated Data'!$G1769-'Formated Data'!$E1769</f>
        <v>17.07</v>
      </c>
      <c r="AE1769" s="5" t="str" cm="1">
        <f t="array" ref="AE1769">_xlfn.IFS('Formated Data'!$Q1769="Central","Chris",'Formated Data'!$Q1769="East","Erin",'Formated Data'!$Q1769="South","Sam",'Formated Data'!$Q1769="West","William")</f>
        <v>Sam</v>
      </c>
    </row>
    <row r="1770" spans="1:31" ht="15.75" customHeight="1" x14ac:dyDescent="0.45">
      <c r="A1770" s="5">
        <v>2771</v>
      </c>
      <c r="B1770" s="5">
        <f>IF(COUNTIF($A$2:A1770, A1770) = 1, 1, 0)</f>
        <v>1</v>
      </c>
      <c r="C1770" s="5" t="s">
        <v>469</v>
      </c>
      <c r="D1770" s="5" t="s">
        <v>56</v>
      </c>
      <c r="E1770" s="6">
        <v>7.0000000000000007E-2</v>
      </c>
      <c r="F1770" s="6" t="str">
        <f>IF(Table_1[[#This Row],[Discount]] &gt; 0, "After Discount", " No Discount")</f>
        <v>After Discount</v>
      </c>
      <c r="G1770" s="6">
        <v>177.98</v>
      </c>
      <c r="H1770" s="6">
        <v>0.99</v>
      </c>
      <c r="I1770" s="5" t="s">
        <v>9</v>
      </c>
      <c r="J1770" s="5" t="s">
        <v>39</v>
      </c>
      <c r="K1770" s="5" t="s">
        <v>24</v>
      </c>
      <c r="L1770" s="5" t="s">
        <v>45</v>
      </c>
      <c r="M1770" s="5" t="s">
        <v>5</v>
      </c>
      <c r="N1770" s="5" t="s">
        <v>169</v>
      </c>
      <c r="O1770" s="6">
        <v>0.56000000000000005</v>
      </c>
      <c r="P1770" s="5" t="s">
        <v>3</v>
      </c>
      <c r="Q1770" s="5" t="s">
        <v>21</v>
      </c>
      <c r="R1770" s="5" t="s">
        <v>291</v>
      </c>
      <c r="S1770" s="5" t="s">
        <v>468</v>
      </c>
      <c r="T1770" s="5">
        <v>30344</v>
      </c>
      <c r="U1770" s="8">
        <v>42168</v>
      </c>
      <c r="V1770" s="29" t="str">
        <f>TEXT(Table_1[[#This Row],[Order Date]], "DDD")</f>
        <v>Sat</v>
      </c>
      <c r="W1770" s="8">
        <v>42168</v>
      </c>
      <c r="X1770" s="7">
        <f>Table_1[[#This Row],[Ship Date]]-Table_1[[#This Row],[Order Date]]</f>
        <v>0</v>
      </c>
      <c r="Y1770" s="15">
        <v>-191.548</v>
      </c>
      <c r="Z1770" s="5">
        <v>3</v>
      </c>
      <c r="AA1770" s="15">
        <v>536.29</v>
      </c>
      <c r="AB1770" s="5">
        <v>88974</v>
      </c>
      <c r="AC1770" s="5">
        <f>IF(COUNTIF($AB$2:AB1770, AB1770) = 1, 1, 0)</f>
        <v>1</v>
      </c>
      <c r="AD1770" s="15">
        <f>'Formated Data'!$G1770-'Formated Data'!$E1770</f>
        <v>177.91</v>
      </c>
      <c r="AE1770" s="5" t="str" cm="1">
        <f t="array" ref="AE1770">_xlfn.IFS('Formated Data'!$Q1770="Central","Chris",'Formated Data'!$Q1770="East","Erin",'Formated Data'!$Q1770="South","Sam",'Formated Data'!$Q1770="West","William")</f>
        <v>Sam</v>
      </c>
    </row>
    <row r="1771" spans="1:31" ht="15.75" customHeight="1" x14ac:dyDescent="0.45">
      <c r="A1771" s="5">
        <v>1129</v>
      </c>
      <c r="B1771" s="5">
        <f>IF(COUNTIF($A$2:A1771, A1771) = 1, 1, 0)</f>
        <v>0</v>
      </c>
      <c r="C1771" s="5" t="s">
        <v>467</v>
      </c>
      <c r="D1771" s="5" t="s">
        <v>30</v>
      </c>
      <c r="E1771" s="6">
        <v>0.03</v>
      </c>
      <c r="F1771" s="6" t="str">
        <f>IF(Table_1[[#This Row],[Discount]] &gt; 0, "After Discount", " No Discount")</f>
        <v>After Discount</v>
      </c>
      <c r="G1771" s="6">
        <v>30.98</v>
      </c>
      <c r="H1771" s="6">
        <v>6.5</v>
      </c>
      <c r="I1771" s="5" t="s">
        <v>9</v>
      </c>
      <c r="J1771" s="5" t="s">
        <v>39</v>
      </c>
      <c r="K1771" s="5" t="s">
        <v>7</v>
      </c>
      <c r="L1771" s="5" t="s">
        <v>15</v>
      </c>
      <c r="M1771" s="5" t="s">
        <v>5</v>
      </c>
      <c r="N1771" s="5" t="s">
        <v>14</v>
      </c>
      <c r="O1771" s="6">
        <v>0.79</v>
      </c>
      <c r="P1771" s="5" t="s">
        <v>3</v>
      </c>
      <c r="Q1771" s="5" t="s">
        <v>2</v>
      </c>
      <c r="R1771" s="5" t="s">
        <v>240</v>
      </c>
      <c r="S1771" s="5" t="s">
        <v>239</v>
      </c>
      <c r="T1771" s="5">
        <v>2118</v>
      </c>
      <c r="U1771" s="8">
        <v>42168</v>
      </c>
      <c r="V1771" s="29" t="str">
        <f>TEXT(Table_1[[#This Row],[Order Date]], "DDD")</f>
        <v>Sat</v>
      </c>
      <c r="W1771" s="8">
        <v>42172</v>
      </c>
      <c r="X1771" s="7">
        <f>Table_1[[#This Row],[Ship Date]]-Table_1[[#This Row],[Order Date]]</f>
        <v>4</v>
      </c>
      <c r="Y1771" s="15">
        <v>-144.19999999999999</v>
      </c>
      <c r="Z1771" s="5">
        <v>44</v>
      </c>
      <c r="AA1771" s="15">
        <v>1332.09</v>
      </c>
      <c r="AB1771" s="5">
        <v>39430</v>
      </c>
      <c r="AC1771" s="5">
        <f>IF(COUNTIF($AB$2:AB1771, AB1771) = 1, 1, 0)</f>
        <v>1</v>
      </c>
      <c r="AD1771" s="15">
        <f>'Formated Data'!$G1771-'Formated Data'!$E1771</f>
        <v>30.95</v>
      </c>
      <c r="AE1771" s="5" t="str" cm="1">
        <f t="array" ref="AE1771">_xlfn.IFS('Formated Data'!$Q1771="Central","Chris",'Formated Data'!$Q1771="East","Erin",'Formated Data'!$Q1771="South","Sam",'Formated Data'!$Q1771="West","William")</f>
        <v>Erin</v>
      </c>
    </row>
    <row r="1772" spans="1:31" ht="15.75" customHeight="1" x14ac:dyDescent="0.45">
      <c r="A1772" s="5">
        <v>1132</v>
      </c>
      <c r="B1772" s="5">
        <f>IF(COUNTIF($A$2:A1772, A1772) = 1, 1, 0)</f>
        <v>0</v>
      </c>
      <c r="C1772" s="5" t="s">
        <v>466</v>
      </c>
      <c r="D1772" s="5" t="s">
        <v>30</v>
      </c>
      <c r="E1772" s="6">
        <v>0.03</v>
      </c>
      <c r="F1772" s="6" t="str">
        <f>IF(Table_1[[#This Row],[Discount]] &gt; 0, "After Discount", " No Discount")</f>
        <v>After Discount</v>
      </c>
      <c r="G1772" s="6">
        <v>30.98</v>
      </c>
      <c r="H1772" s="6">
        <v>6.5</v>
      </c>
      <c r="I1772" s="5" t="s">
        <v>9</v>
      </c>
      <c r="J1772" s="5" t="s">
        <v>39</v>
      </c>
      <c r="K1772" s="5" t="s">
        <v>7</v>
      </c>
      <c r="L1772" s="5" t="s">
        <v>15</v>
      </c>
      <c r="M1772" s="5" t="s">
        <v>5</v>
      </c>
      <c r="N1772" s="5" t="s">
        <v>14</v>
      </c>
      <c r="O1772" s="6">
        <v>0.79</v>
      </c>
      <c r="P1772" s="5" t="s">
        <v>3</v>
      </c>
      <c r="Q1772" s="5" t="s">
        <v>70</v>
      </c>
      <c r="R1772" s="5" t="s">
        <v>69</v>
      </c>
      <c r="S1772" s="5" t="s">
        <v>465</v>
      </c>
      <c r="T1772" s="5">
        <v>76039</v>
      </c>
      <c r="U1772" s="8">
        <v>42168</v>
      </c>
      <c r="V1772" s="29" t="str">
        <f>TEXT(Table_1[[#This Row],[Order Date]], "DDD")</f>
        <v>Sat</v>
      </c>
      <c r="W1772" s="8">
        <v>42172</v>
      </c>
      <c r="X1772" s="7">
        <f>Table_1[[#This Row],[Ship Date]]-Table_1[[#This Row],[Order Date]]</f>
        <v>4</v>
      </c>
      <c r="Y1772" s="15">
        <v>-115.36</v>
      </c>
      <c r="Z1772" s="5">
        <v>11</v>
      </c>
      <c r="AA1772" s="15">
        <v>333.02</v>
      </c>
      <c r="AB1772" s="5">
        <v>88104</v>
      </c>
      <c r="AC1772" s="5">
        <f>IF(COUNTIF($AB$2:AB1772, AB1772) = 1, 1, 0)</f>
        <v>1</v>
      </c>
      <c r="AD1772" s="15">
        <f>'Formated Data'!$G1772-'Formated Data'!$E1772</f>
        <v>30.95</v>
      </c>
      <c r="AE1772" s="5" t="str" cm="1">
        <f t="array" ref="AE1772">_xlfn.IFS('Formated Data'!$Q1772="Central","Chris",'Formated Data'!$Q1772="East","Erin",'Formated Data'!$Q1772="South","Sam",'Formated Data'!$Q1772="West","William")</f>
        <v>Chris</v>
      </c>
    </row>
    <row r="1773" spans="1:31" ht="15.75" customHeight="1" x14ac:dyDescent="0.45">
      <c r="A1773" s="5">
        <v>1505</v>
      </c>
      <c r="B1773" s="5">
        <f>IF(COUNTIF($A$2:A1773, A1773) = 1, 1, 0)</f>
        <v>1</v>
      </c>
      <c r="C1773" s="5" t="s">
        <v>464</v>
      </c>
      <c r="D1773" s="5" t="s">
        <v>30</v>
      </c>
      <c r="E1773" s="6">
        <v>0</v>
      </c>
      <c r="F1773" s="6" t="str">
        <f>IF(Table_1[[#This Row],[Discount]] &gt; 0, "After Discount", " No Discount")</f>
        <v xml:space="preserve"> No Discount</v>
      </c>
      <c r="G1773" s="6">
        <v>85.99</v>
      </c>
      <c r="H1773" s="6">
        <v>0.99</v>
      </c>
      <c r="I1773" s="5" t="s">
        <v>9</v>
      </c>
      <c r="J1773" s="5" t="s">
        <v>51</v>
      </c>
      <c r="K1773" s="5" t="s">
        <v>7</v>
      </c>
      <c r="L1773" s="5" t="s">
        <v>6</v>
      </c>
      <c r="M1773" s="5" t="s">
        <v>37</v>
      </c>
      <c r="N1773" s="5" t="s">
        <v>463</v>
      </c>
      <c r="O1773" s="6">
        <v>0.85</v>
      </c>
      <c r="P1773" s="5" t="s">
        <v>3</v>
      </c>
      <c r="Q1773" s="5" t="s">
        <v>70</v>
      </c>
      <c r="R1773" s="5" t="s">
        <v>69</v>
      </c>
      <c r="S1773" s="5" t="s">
        <v>462</v>
      </c>
      <c r="T1773" s="5">
        <v>77840</v>
      </c>
      <c r="U1773" s="8">
        <v>42168</v>
      </c>
      <c r="V1773" s="29" t="str">
        <f>TEXT(Table_1[[#This Row],[Order Date]], "DDD")</f>
        <v>Sat</v>
      </c>
      <c r="W1773" s="8">
        <v>42173</v>
      </c>
      <c r="X1773" s="7">
        <f>Table_1[[#This Row],[Ship Date]]-Table_1[[#This Row],[Order Date]]</f>
        <v>5</v>
      </c>
      <c r="Y1773" s="15">
        <v>-138.0368</v>
      </c>
      <c r="Z1773" s="5">
        <v>6</v>
      </c>
      <c r="AA1773" s="15">
        <v>464.86</v>
      </c>
      <c r="AB1773" s="5">
        <v>86181</v>
      </c>
      <c r="AC1773" s="5">
        <f>IF(COUNTIF($AB$2:AB1773, AB1773) = 1, 1, 0)</f>
        <v>1</v>
      </c>
      <c r="AD1773" s="15">
        <f>'Formated Data'!$G1773-'Formated Data'!$E1773</f>
        <v>85.99</v>
      </c>
      <c r="AE1773" s="5" t="str" cm="1">
        <f t="array" ref="AE1773">_xlfn.IFS('Formated Data'!$Q1773="Central","Chris",'Formated Data'!$Q1773="East","Erin",'Formated Data'!$Q1773="South","Sam",'Formated Data'!$Q1773="West","William")</f>
        <v>Chris</v>
      </c>
    </row>
    <row r="1774" spans="1:31" ht="15.75" customHeight="1" x14ac:dyDescent="0.45">
      <c r="A1774" s="5">
        <v>5</v>
      </c>
      <c r="B1774" s="5">
        <f>IF(COUNTIF($A$2:A1774, A1774) = 1, 1, 0)</f>
        <v>1</v>
      </c>
      <c r="C1774" s="5" t="s">
        <v>461</v>
      </c>
      <c r="D1774" s="5" t="s">
        <v>10</v>
      </c>
      <c r="E1774" s="6">
        <v>0.02</v>
      </c>
      <c r="F1774" s="6" t="str">
        <f>IF(Table_1[[#This Row],[Discount]] &gt; 0, "After Discount", " No Discount")</f>
        <v>After Discount</v>
      </c>
      <c r="G1774" s="6">
        <v>500.98</v>
      </c>
      <c r="H1774" s="6">
        <v>26</v>
      </c>
      <c r="I1774" s="5" t="s">
        <v>119</v>
      </c>
      <c r="J1774" s="5" t="s">
        <v>16</v>
      </c>
      <c r="K1774" s="5" t="s">
        <v>29</v>
      </c>
      <c r="L1774" s="5" t="s">
        <v>153</v>
      </c>
      <c r="M1774" s="5" t="s">
        <v>152</v>
      </c>
      <c r="N1774" s="5" t="s">
        <v>460</v>
      </c>
      <c r="O1774" s="6">
        <v>0.6</v>
      </c>
      <c r="P1774" s="5" t="s">
        <v>3</v>
      </c>
      <c r="Q1774" s="5" t="s">
        <v>48</v>
      </c>
      <c r="R1774" s="5" t="s">
        <v>54</v>
      </c>
      <c r="S1774" s="5" t="s">
        <v>459</v>
      </c>
      <c r="T1774" s="5">
        <v>91776</v>
      </c>
      <c r="U1774" s="8">
        <v>42168</v>
      </c>
      <c r="V1774" s="29" t="str">
        <f>TEXT(Table_1[[#This Row],[Order Date]], "DDD")</f>
        <v>Sat</v>
      </c>
      <c r="W1774" s="8">
        <v>42170</v>
      </c>
      <c r="X1774" s="7">
        <f>Table_1[[#This Row],[Ship Date]]-Table_1[[#This Row],[Order Date]]</f>
        <v>2</v>
      </c>
      <c r="Y1774" s="15">
        <v>4390.3665000000001</v>
      </c>
      <c r="Z1774" s="5">
        <v>12</v>
      </c>
      <c r="AA1774" s="15">
        <v>6362.85</v>
      </c>
      <c r="AB1774" s="5">
        <v>90193</v>
      </c>
      <c r="AC1774" s="5">
        <f>IF(COUNTIF($AB$2:AB1774, AB1774) = 1, 1, 0)</f>
        <v>1</v>
      </c>
      <c r="AD1774" s="15">
        <f>'Formated Data'!$G1774-'Formated Data'!$E1774</f>
        <v>500.96000000000004</v>
      </c>
      <c r="AE1774" s="5" t="str" cm="1">
        <f t="array" ref="AE1774">_xlfn.IFS('Formated Data'!$Q1774="Central","Chris",'Formated Data'!$Q1774="East","Erin",'Formated Data'!$Q1774="South","Sam",'Formated Data'!$Q1774="West","William")</f>
        <v>William</v>
      </c>
    </row>
    <row r="1775" spans="1:31" ht="15.75" customHeight="1" x14ac:dyDescent="0.45">
      <c r="A1775" s="5">
        <v>1044</v>
      </c>
      <c r="B1775" s="5">
        <f>IF(COUNTIF($A$2:A1775, A1775) = 1, 1, 0)</f>
        <v>0</v>
      </c>
      <c r="C1775" s="5" t="s">
        <v>457</v>
      </c>
      <c r="D1775" s="5" t="s">
        <v>123</v>
      </c>
      <c r="E1775" s="6">
        <v>0.02</v>
      </c>
      <c r="F1775" s="6" t="str">
        <f>IF(Table_1[[#This Row],[Discount]] &gt; 0, "After Discount", " No Discount")</f>
        <v>After Discount</v>
      </c>
      <c r="G1775" s="6">
        <v>209.84</v>
      </c>
      <c r="H1775" s="6">
        <v>21.21</v>
      </c>
      <c r="I1775" s="5" t="s">
        <v>9</v>
      </c>
      <c r="J1775" s="5" t="s">
        <v>16</v>
      </c>
      <c r="K1775" s="5" t="s">
        <v>29</v>
      </c>
      <c r="L1775" s="5" t="s">
        <v>28</v>
      </c>
      <c r="M1775" s="5" t="s">
        <v>42</v>
      </c>
      <c r="N1775" s="5" t="s">
        <v>458</v>
      </c>
      <c r="O1775" s="6">
        <v>0.59</v>
      </c>
      <c r="P1775" s="5" t="s">
        <v>3</v>
      </c>
      <c r="Q1775" s="5" t="s">
        <v>48</v>
      </c>
      <c r="R1775" s="5" t="s">
        <v>54</v>
      </c>
      <c r="S1775" s="5" t="s">
        <v>62</v>
      </c>
      <c r="T1775" s="5">
        <v>90004</v>
      </c>
      <c r="U1775" s="8">
        <v>42169</v>
      </c>
      <c r="V1775" s="29" t="str">
        <f>TEXT(Table_1[[#This Row],[Order Date]], "DDD")</f>
        <v>Sun</v>
      </c>
      <c r="W1775" s="8">
        <v>42169</v>
      </c>
      <c r="X1775" s="7">
        <f>Table_1[[#This Row],[Ship Date]]-Table_1[[#This Row],[Order Date]]</f>
        <v>0</v>
      </c>
      <c r="Y1775" s="15">
        <v>2593.14</v>
      </c>
      <c r="Z1775" s="5">
        <v>62</v>
      </c>
      <c r="AA1775" s="15">
        <v>13546.94</v>
      </c>
      <c r="AB1775" s="5">
        <v>28001</v>
      </c>
      <c r="AC1775" s="5">
        <f>IF(COUNTIF($AB$2:AB1775, AB1775) = 1, 1, 0)</f>
        <v>1</v>
      </c>
      <c r="AD1775" s="15">
        <f>'Formated Data'!$G1775-'Formated Data'!$E1775</f>
        <v>209.82</v>
      </c>
      <c r="AE1775" s="5" t="str" cm="1">
        <f t="array" ref="AE1775">_xlfn.IFS('Formated Data'!$Q1775="Central","Chris",'Formated Data'!$Q1775="East","Erin",'Formated Data'!$Q1775="South","Sam",'Formated Data'!$Q1775="West","William")</f>
        <v>William</v>
      </c>
    </row>
    <row r="1776" spans="1:31" ht="15.75" customHeight="1" x14ac:dyDescent="0.45">
      <c r="A1776" s="5">
        <v>1044</v>
      </c>
      <c r="B1776" s="5">
        <f>IF(COUNTIF($A$2:A1776, A1776) = 1, 1, 0)</f>
        <v>0</v>
      </c>
      <c r="C1776" s="5" t="s">
        <v>457</v>
      </c>
      <c r="D1776" s="5" t="s">
        <v>123</v>
      </c>
      <c r="E1776" s="6">
        <v>0.01</v>
      </c>
      <c r="F1776" s="6" t="str">
        <f>IF(Table_1[[#This Row],[Discount]] &gt; 0, "After Discount", " No Discount")</f>
        <v>After Discount</v>
      </c>
      <c r="G1776" s="6">
        <v>194.3</v>
      </c>
      <c r="H1776" s="6">
        <v>11.54</v>
      </c>
      <c r="I1776" s="5" t="s">
        <v>9</v>
      </c>
      <c r="J1776" s="5" t="s">
        <v>16</v>
      </c>
      <c r="K1776" s="5" t="s">
        <v>29</v>
      </c>
      <c r="L1776" s="5" t="s">
        <v>28</v>
      </c>
      <c r="M1776" s="5" t="s">
        <v>42</v>
      </c>
      <c r="N1776" s="5" t="s">
        <v>456</v>
      </c>
      <c r="O1776" s="6">
        <v>0.59</v>
      </c>
      <c r="P1776" s="5" t="s">
        <v>3</v>
      </c>
      <c r="Q1776" s="5" t="s">
        <v>48</v>
      </c>
      <c r="R1776" s="5" t="s">
        <v>54</v>
      </c>
      <c r="S1776" s="5" t="s">
        <v>62</v>
      </c>
      <c r="T1776" s="5">
        <v>90004</v>
      </c>
      <c r="U1776" s="8">
        <v>42169</v>
      </c>
      <c r="V1776" s="29" t="str">
        <f>TEXT(Table_1[[#This Row],[Order Date]], "DDD")</f>
        <v>Sun</v>
      </c>
      <c r="W1776" s="8">
        <v>42171</v>
      </c>
      <c r="X1776" s="7">
        <f>Table_1[[#This Row],[Ship Date]]-Table_1[[#This Row],[Order Date]]</f>
        <v>2</v>
      </c>
      <c r="Y1776" s="15">
        <v>1162.76</v>
      </c>
      <c r="Z1776" s="5">
        <v>32</v>
      </c>
      <c r="AA1776" s="15">
        <v>6401.65</v>
      </c>
      <c r="AB1776" s="5">
        <v>28001</v>
      </c>
      <c r="AC1776" s="5">
        <f>IF(COUNTIF($AB$2:AB1776, AB1776) = 1, 1, 0)</f>
        <v>0</v>
      </c>
      <c r="AD1776" s="15">
        <f>'Formated Data'!$G1776-'Formated Data'!$E1776</f>
        <v>194.29000000000002</v>
      </c>
      <c r="AE1776" s="5" t="str" cm="1">
        <f t="array" ref="AE1776">_xlfn.IFS('Formated Data'!$Q1776="Central","Chris",'Formated Data'!$Q1776="East","Erin",'Formated Data'!$Q1776="South","Sam",'Formated Data'!$Q1776="West","William")</f>
        <v>William</v>
      </c>
    </row>
    <row r="1777" spans="1:31" ht="15.75" customHeight="1" x14ac:dyDescent="0.45">
      <c r="A1777" s="5">
        <v>1519</v>
      </c>
      <c r="B1777" s="5">
        <f>IF(COUNTIF($A$2:A1777, A1777) = 1, 1, 0)</f>
        <v>1</v>
      </c>
      <c r="C1777" s="5" t="s">
        <v>455</v>
      </c>
      <c r="D1777" s="5" t="s">
        <v>123</v>
      </c>
      <c r="E1777" s="6">
        <v>0.06</v>
      </c>
      <c r="F1777" s="6" t="str">
        <f>IF(Table_1[[#This Row],[Discount]] &gt; 0, "After Discount", " No Discount")</f>
        <v>After Discount</v>
      </c>
      <c r="G1777" s="6">
        <v>55.48</v>
      </c>
      <c r="H1777" s="6">
        <v>4.8499999999999996</v>
      </c>
      <c r="I1777" s="5" t="s">
        <v>9</v>
      </c>
      <c r="J1777" s="5" t="s">
        <v>8</v>
      </c>
      <c r="K1777" s="5" t="s">
        <v>24</v>
      </c>
      <c r="L1777" s="5" t="s">
        <v>38</v>
      </c>
      <c r="M1777" s="5" t="s">
        <v>5</v>
      </c>
      <c r="N1777" s="5" t="s">
        <v>454</v>
      </c>
      <c r="O1777" s="6">
        <v>0.37</v>
      </c>
      <c r="P1777" s="5" t="s">
        <v>3</v>
      </c>
      <c r="Q1777" s="5" t="s">
        <v>2</v>
      </c>
      <c r="R1777" s="5" t="s">
        <v>244</v>
      </c>
      <c r="S1777" s="5" t="s">
        <v>453</v>
      </c>
      <c r="T1777" s="5">
        <v>4210</v>
      </c>
      <c r="U1777" s="8">
        <v>42169</v>
      </c>
      <c r="V1777" s="29" t="str">
        <f>TEXT(Table_1[[#This Row],[Order Date]], "DDD")</f>
        <v>Sun</v>
      </c>
      <c r="W1777" s="8">
        <v>42169</v>
      </c>
      <c r="X1777" s="7">
        <f>Table_1[[#This Row],[Ship Date]]-Table_1[[#This Row],[Order Date]]</f>
        <v>0</v>
      </c>
      <c r="Y1777" s="15">
        <v>711.05190000000005</v>
      </c>
      <c r="Z1777" s="5">
        <v>19</v>
      </c>
      <c r="AA1777" s="15">
        <v>1030.51</v>
      </c>
      <c r="AB1777" s="5">
        <v>89957</v>
      </c>
      <c r="AC1777" s="5">
        <f>IF(COUNTIF($AB$2:AB1777, AB1777) = 1, 1, 0)</f>
        <v>1</v>
      </c>
      <c r="AD1777" s="15">
        <f>'Formated Data'!$G1777-'Formated Data'!$E1777</f>
        <v>55.419999999999995</v>
      </c>
      <c r="AE1777" s="5" t="str" cm="1">
        <f t="array" ref="AE1777">_xlfn.IFS('Formated Data'!$Q1777="Central","Chris",'Formated Data'!$Q1777="East","Erin",'Formated Data'!$Q1777="South","Sam",'Formated Data'!$Q1777="West","William")</f>
        <v>Erin</v>
      </c>
    </row>
    <row r="1778" spans="1:31" ht="15.75" customHeight="1" x14ac:dyDescent="0.45">
      <c r="A1778" s="5">
        <v>1522</v>
      </c>
      <c r="B1778" s="5">
        <f>IF(COUNTIF($A$2:A1778, A1778) = 1, 1, 0)</f>
        <v>1</v>
      </c>
      <c r="C1778" s="5" t="s">
        <v>452</v>
      </c>
      <c r="D1778" s="5" t="s">
        <v>123</v>
      </c>
      <c r="E1778" s="6">
        <v>0.1</v>
      </c>
      <c r="F1778" s="6" t="str">
        <f>IF(Table_1[[#This Row],[Discount]] &gt; 0, "After Discount", " No Discount")</f>
        <v>After Discount</v>
      </c>
      <c r="G1778" s="6">
        <v>122.99</v>
      </c>
      <c r="H1778" s="6">
        <v>70.2</v>
      </c>
      <c r="I1778" s="5" t="s">
        <v>119</v>
      </c>
      <c r="J1778" s="5" t="s">
        <v>8</v>
      </c>
      <c r="K1778" s="5" t="s">
        <v>29</v>
      </c>
      <c r="L1778" s="5" t="s">
        <v>153</v>
      </c>
      <c r="M1778" s="5" t="s">
        <v>152</v>
      </c>
      <c r="N1778" s="5" t="s">
        <v>451</v>
      </c>
      <c r="O1778" s="6">
        <v>0.74</v>
      </c>
      <c r="P1778" s="5" t="s">
        <v>3</v>
      </c>
      <c r="Q1778" s="5" t="s">
        <v>70</v>
      </c>
      <c r="R1778" s="5" t="s">
        <v>87</v>
      </c>
      <c r="S1778" s="5" t="s">
        <v>450</v>
      </c>
      <c r="T1778" s="5">
        <v>55305</v>
      </c>
      <c r="U1778" s="8">
        <v>42169</v>
      </c>
      <c r="V1778" s="29" t="str">
        <f>TEXT(Table_1[[#This Row],[Order Date]], "DDD")</f>
        <v>Sun</v>
      </c>
      <c r="W1778" s="8">
        <v>42170</v>
      </c>
      <c r="X1778" s="7">
        <f>Table_1[[#This Row],[Ship Date]]-Table_1[[#This Row],[Order Date]]</f>
        <v>1</v>
      </c>
      <c r="Y1778" s="15">
        <v>-899.67499999999995</v>
      </c>
      <c r="Z1778" s="5">
        <v>17</v>
      </c>
      <c r="AA1778" s="15">
        <v>2026.91</v>
      </c>
      <c r="AB1778" s="5">
        <v>89957</v>
      </c>
      <c r="AC1778" s="5">
        <f>IF(COUNTIF($AB$2:AB1778, AB1778) = 1, 1, 0)</f>
        <v>0</v>
      </c>
      <c r="AD1778" s="15">
        <f>'Formated Data'!$G1778-'Formated Data'!$E1778</f>
        <v>122.89</v>
      </c>
      <c r="AE1778" s="5" t="str" cm="1">
        <f t="array" ref="AE1778">_xlfn.IFS('Formated Data'!$Q1778="Central","Chris",'Formated Data'!$Q1778="East","Erin",'Formated Data'!$Q1778="South","Sam",'Formated Data'!$Q1778="West","William")</f>
        <v>Chris</v>
      </c>
    </row>
    <row r="1779" spans="1:31" ht="15.75" customHeight="1" x14ac:dyDescent="0.45">
      <c r="A1779" s="5">
        <v>3339</v>
      </c>
      <c r="B1779" s="5">
        <f>IF(COUNTIF($A$2:A1779, A1779) = 1, 1, 0)</f>
        <v>1</v>
      </c>
      <c r="C1779" s="5" t="s">
        <v>448</v>
      </c>
      <c r="D1779" s="5" t="s">
        <v>56</v>
      </c>
      <c r="E1779" s="6">
        <v>0.03</v>
      </c>
      <c r="F1779" s="6" t="str">
        <f>IF(Table_1[[#This Row],[Discount]] &gt; 0, "After Discount", " No Discount")</f>
        <v>After Discount</v>
      </c>
      <c r="G1779" s="6">
        <v>2.61</v>
      </c>
      <c r="H1779" s="6">
        <v>0.5</v>
      </c>
      <c r="I1779" s="5" t="s">
        <v>9</v>
      </c>
      <c r="J1779" s="5" t="s">
        <v>8</v>
      </c>
      <c r="K1779" s="5" t="s">
        <v>24</v>
      </c>
      <c r="L1779" s="5" t="s">
        <v>144</v>
      </c>
      <c r="M1779" s="5" t="s">
        <v>5</v>
      </c>
      <c r="N1779" s="5" t="s">
        <v>449</v>
      </c>
      <c r="O1779" s="6">
        <v>0.39</v>
      </c>
      <c r="P1779" s="5" t="s">
        <v>3</v>
      </c>
      <c r="Q1779" s="5" t="s">
        <v>21</v>
      </c>
      <c r="R1779" s="5" t="s">
        <v>75</v>
      </c>
      <c r="S1779" s="5" t="s">
        <v>446</v>
      </c>
      <c r="T1779" s="5">
        <v>32780</v>
      </c>
      <c r="U1779" s="8">
        <v>42169</v>
      </c>
      <c r="V1779" s="29" t="str">
        <f>TEXT(Table_1[[#This Row],[Order Date]], "DDD")</f>
        <v>Sun</v>
      </c>
      <c r="W1779" s="8">
        <v>42170</v>
      </c>
      <c r="X1779" s="7">
        <f>Table_1[[#This Row],[Ship Date]]-Table_1[[#This Row],[Order Date]]</f>
        <v>1</v>
      </c>
      <c r="Y1779" s="15">
        <v>4.0442999999999998</v>
      </c>
      <c r="Z1779" s="5">
        <v>7</v>
      </c>
      <c r="AA1779" s="15">
        <v>19.02</v>
      </c>
      <c r="AB1779" s="5">
        <v>85981</v>
      </c>
      <c r="AC1779" s="5">
        <f>IF(COUNTIF($AB$2:AB1779, AB1779) = 1, 1, 0)</f>
        <v>1</v>
      </c>
      <c r="AD1779" s="15">
        <f>'Formated Data'!$G1779-'Formated Data'!$E1779</f>
        <v>2.58</v>
      </c>
      <c r="AE1779" s="5" t="str" cm="1">
        <f t="array" ref="AE1779">_xlfn.IFS('Formated Data'!$Q1779="Central","Chris",'Formated Data'!$Q1779="East","Erin",'Formated Data'!$Q1779="South","Sam",'Formated Data'!$Q1779="West","William")</f>
        <v>Sam</v>
      </c>
    </row>
    <row r="1780" spans="1:31" ht="15.75" customHeight="1" x14ac:dyDescent="0.45">
      <c r="A1780" s="5">
        <v>3339</v>
      </c>
      <c r="B1780" s="5">
        <f>IF(COUNTIF($A$2:A1780, A1780) = 1, 1, 0)</f>
        <v>0</v>
      </c>
      <c r="C1780" s="5" t="s">
        <v>448</v>
      </c>
      <c r="D1780" s="5" t="s">
        <v>56</v>
      </c>
      <c r="E1780" s="6">
        <v>0.01</v>
      </c>
      <c r="F1780" s="6" t="str">
        <f>IF(Table_1[[#This Row],[Discount]] &gt; 0, "After Discount", " No Discount")</f>
        <v>After Discount</v>
      </c>
      <c r="G1780" s="6">
        <v>11.66</v>
      </c>
      <c r="H1780" s="6">
        <v>7.95</v>
      </c>
      <c r="I1780" s="5" t="s">
        <v>9</v>
      </c>
      <c r="J1780" s="5" t="s">
        <v>8</v>
      </c>
      <c r="K1780" s="5" t="s">
        <v>24</v>
      </c>
      <c r="L1780" s="5" t="s">
        <v>79</v>
      </c>
      <c r="M1780" s="5" t="s">
        <v>50</v>
      </c>
      <c r="N1780" s="5" t="s">
        <v>447</v>
      </c>
      <c r="O1780" s="6">
        <v>0.57999999999999996</v>
      </c>
      <c r="P1780" s="5" t="s">
        <v>3</v>
      </c>
      <c r="Q1780" s="5" t="s">
        <v>21</v>
      </c>
      <c r="R1780" s="5" t="s">
        <v>75</v>
      </c>
      <c r="S1780" s="5" t="s">
        <v>446</v>
      </c>
      <c r="T1780" s="5">
        <v>32780</v>
      </c>
      <c r="U1780" s="8">
        <v>42169</v>
      </c>
      <c r="V1780" s="29" t="str">
        <f>TEXT(Table_1[[#This Row],[Order Date]], "DDD")</f>
        <v>Sun</v>
      </c>
      <c r="W1780" s="8">
        <v>42170</v>
      </c>
      <c r="X1780" s="7">
        <f>Table_1[[#This Row],[Ship Date]]-Table_1[[#This Row],[Order Date]]</f>
        <v>1</v>
      </c>
      <c r="Y1780" s="15">
        <v>-10.368399999999999</v>
      </c>
      <c r="Z1780" s="5">
        <v>16</v>
      </c>
      <c r="AA1780" s="15">
        <v>193.87</v>
      </c>
      <c r="AB1780" s="5">
        <v>85981</v>
      </c>
      <c r="AC1780" s="5">
        <f>IF(COUNTIF($AB$2:AB1780, AB1780) = 1, 1, 0)</f>
        <v>0</v>
      </c>
      <c r="AD1780" s="15">
        <f>'Formated Data'!$G1780-'Formated Data'!$E1780</f>
        <v>11.65</v>
      </c>
      <c r="AE1780" s="5" t="str" cm="1">
        <f t="array" ref="AE1780">_xlfn.IFS('Formated Data'!$Q1780="Central","Chris",'Formated Data'!$Q1780="East","Erin",'Formated Data'!$Q1780="South","Sam",'Formated Data'!$Q1780="West","William")</f>
        <v>Sam</v>
      </c>
    </row>
    <row r="1781" spans="1:31" ht="15.75" customHeight="1" x14ac:dyDescent="0.45">
      <c r="A1781" s="5">
        <v>1644</v>
      </c>
      <c r="B1781" s="5">
        <f>IF(COUNTIF($A$2:A1781, A1781) = 1, 1, 0)</f>
        <v>1</v>
      </c>
      <c r="C1781" s="5" t="s">
        <v>445</v>
      </c>
      <c r="D1781" s="5" t="s">
        <v>30</v>
      </c>
      <c r="E1781" s="6">
        <v>0.09</v>
      </c>
      <c r="F1781" s="6" t="str">
        <f>IF(Table_1[[#This Row],[Discount]] &gt; 0, "After Discount", " No Discount")</f>
        <v>After Discount</v>
      </c>
      <c r="G1781" s="6">
        <v>107.53</v>
      </c>
      <c r="H1781" s="6">
        <v>5.81</v>
      </c>
      <c r="I1781" s="5" t="s">
        <v>9</v>
      </c>
      <c r="J1781" s="5" t="s">
        <v>51</v>
      </c>
      <c r="K1781" s="5" t="s">
        <v>29</v>
      </c>
      <c r="L1781" s="5" t="s">
        <v>28</v>
      </c>
      <c r="M1781" s="5" t="s">
        <v>97</v>
      </c>
      <c r="N1781" s="5" t="s">
        <v>444</v>
      </c>
      <c r="O1781" s="6">
        <v>0.65</v>
      </c>
      <c r="P1781" s="5" t="s">
        <v>3</v>
      </c>
      <c r="Q1781" s="5" t="s">
        <v>70</v>
      </c>
      <c r="R1781" s="5" t="s">
        <v>69</v>
      </c>
      <c r="S1781" s="5" t="s">
        <v>443</v>
      </c>
      <c r="T1781" s="5">
        <v>77546</v>
      </c>
      <c r="U1781" s="8">
        <v>42169</v>
      </c>
      <c r="V1781" s="29" t="str">
        <f>TEXT(Table_1[[#This Row],[Order Date]], "DDD")</f>
        <v>Sun</v>
      </c>
      <c r="W1781" s="8">
        <v>42171</v>
      </c>
      <c r="X1781" s="7">
        <f>Table_1[[#This Row],[Ship Date]]-Table_1[[#This Row],[Order Date]]</f>
        <v>2</v>
      </c>
      <c r="Y1781" s="15">
        <v>69.545100000000005</v>
      </c>
      <c r="Z1781" s="5">
        <v>1</v>
      </c>
      <c r="AA1781" s="15">
        <v>100.79</v>
      </c>
      <c r="AB1781" s="5">
        <v>87342</v>
      </c>
      <c r="AC1781" s="5">
        <f>IF(COUNTIF($AB$2:AB1781, AB1781) = 1, 1, 0)</f>
        <v>1</v>
      </c>
      <c r="AD1781" s="15">
        <f>'Formated Data'!$G1781-'Formated Data'!$E1781</f>
        <v>107.44</v>
      </c>
      <c r="AE1781" s="5" t="str" cm="1">
        <f t="array" ref="AE1781">_xlfn.IFS('Formated Data'!$Q1781="Central","Chris",'Formated Data'!$Q1781="East","Erin",'Formated Data'!$Q1781="South","Sam",'Formated Data'!$Q1781="West","William")</f>
        <v>Chris</v>
      </c>
    </row>
    <row r="1782" spans="1:31" ht="15.75" customHeight="1" x14ac:dyDescent="0.45">
      <c r="A1782" s="5">
        <v>1738</v>
      </c>
      <c r="B1782" s="5">
        <f>IF(COUNTIF($A$2:A1782, A1782) = 1, 1, 0)</f>
        <v>0</v>
      </c>
      <c r="C1782" s="5" t="s">
        <v>442</v>
      </c>
      <c r="D1782" s="5" t="s">
        <v>30</v>
      </c>
      <c r="E1782" s="6">
        <v>0.04</v>
      </c>
      <c r="F1782" s="6" t="str">
        <f>IF(Table_1[[#This Row],[Discount]] &gt; 0, "After Discount", " No Discount")</f>
        <v>After Discount</v>
      </c>
      <c r="G1782" s="6">
        <v>35.44</v>
      </c>
      <c r="H1782" s="6">
        <v>19.989999999999998</v>
      </c>
      <c r="I1782" s="5" t="s">
        <v>9</v>
      </c>
      <c r="J1782" s="5" t="s">
        <v>39</v>
      </c>
      <c r="K1782" s="5" t="s">
        <v>24</v>
      </c>
      <c r="L1782" s="5" t="s">
        <v>38</v>
      </c>
      <c r="M1782" s="5" t="s">
        <v>5</v>
      </c>
      <c r="N1782" s="5" t="s">
        <v>441</v>
      </c>
      <c r="O1782" s="6">
        <v>0.38</v>
      </c>
      <c r="P1782" s="5" t="s">
        <v>3</v>
      </c>
      <c r="Q1782" s="5" t="s">
        <v>21</v>
      </c>
      <c r="R1782" s="5" t="s">
        <v>33</v>
      </c>
      <c r="S1782" s="5" t="s">
        <v>440</v>
      </c>
      <c r="T1782" s="5">
        <v>28052</v>
      </c>
      <c r="U1782" s="8">
        <v>42169</v>
      </c>
      <c r="V1782" s="29" t="str">
        <f>TEXT(Table_1[[#This Row],[Order Date]], "DDD")</f>
        <v>Sun</v>
      </c>
      <c r="W1782" s="8">
        <v>42176</v>
      </c>
      <c r="X1782" s="7">
        <f>Table_1[[#This Row],[Ship Date]]-Table_1[[#This Row],[Order Date]]</f>
        <v>7</v>
      </c>
      <c r="Y1782" s="15">
        <v>-108.27249999999999</v>
      </c>
      <c r="Z1782" s="5">
        <v>11</v>
      </c>
      <c r="AA1782" s="15">
        <v>406.26</v>
      </c>
      <c r="AB1782" s="5">
        <v>85868</v>
      </c>
      <c r="AC1782" s="5">
        <f>IF(COUNTIF($AB$2:AB1782, AB1782) = 1, 1, 0)</f>
        <v>1</v>
      </c>
      <c r="AD1782" s="15">
        <f>'Formated Data'!$G1782-'Formated Data'!$E1782</f>
        <v>35.4</v>
      </c>
      <c r="AE1782" s="5" t="str" cm="1">
        <f t="array" ref="AE1782">_xlfn.IFS('Formated Data'!$Q1782="Central","Chris",'Formated Data'!$Q1782="East","Erin",'Formated Data'!$Q1782="South","Sam",'Formated Data'!$Q1782="West","William")</f>
        <v>Sam</v>
      </c>
    </row>
    <row r="1783" spans="1:31" ht="15.75" customHeight="1" x14ac:dyDescent="0.45">
      <c r="A1783" s="5">
        <v>1775</v>
      </c>
      <c r="B1783" s="5">
        <f>IF(COUNTIF($A$2:A1783, A1783) = 1, 1, 0)</f>
        <v>1</v>
      </c>
      <c r="C1783" s="5" t="s">
        <v>439</v>
      </c>
      <c r="D1783" s="5" t="s">
        <v>30</v>
      </c>
      <c r="E1783" s="6">
        <v>0.09</v>
      </c>
      <c r="F1783" s="6" t="str">
        <f>IF(Table_1[[#This Row],[Discount]] &gt; 0, "After Discount", " No Discount")</f>
        <v>After Discount</v>
      </c>
      <c r="G1783" s="6">
        <v>12.95</v>
      </c>
      <c r="H1783" s="6">
        <v>4.9800000000000004</v>
      </c>
      <c r="I1783" s="5" t="s">
        <v>9</v>
      </c>
      <c r="J1783" s="5" t="s">
        <v>8</v>
      </c>
      <c r="K1783" s="5" t="s">
        <v>24</v>
      </c>
      <c r="L1783" s="5" t="s">
        <v>106</v>
      </c>
      <c r="M1783" s="5" t="s">
        <v>5</v>
      </c>
      <c r="N1783" s="5" t="s">
        <v>438</v>
      </c>
      <c r="O1783" s="6">
        <v>0.4</v>
      </c>
      <c r="P1783" s="5" t="s">
        <v>3</v>
      </c>
      <c r="Q1783" s="5" t="s">
        <v>70</v>
      </c>
      <c r="R1783" s="5" t="s">
        <v>172</v>
      </c>
      <c r="S1783" s="5" t="s">
        <v>437</v>
      </c>
      <c r="T1783" s="5">
        <v>46614</v>
      </c>
      <c r="U1783" s="8">
        <v>42169</v>
      </c>
      <c r="V1783" s="29" t="str">
        <f>TEXT(Table_1[[#This Row],[Order Date]], "DDD")</f>
        <v>Sun</v>
      </c>
      <c r="W1783" s="8">
        <v>42176</v>
      </c>
      <c r="X1783" s="7">
        <f>Table_1[[#This Row],[Ship Date]]-Table_1[[#This Row],[Order Date]]</f>
        <v>7</v>
      </c>
      <c r="Y1783" s="15">
        <v>123.89175</v>
      </c>
      <c r="Z1783" s="5">
        <v>21</v>
      </c>
      <c r="AA1783" s="15">
        <v>269.54000000000002</v>
      </c>
      <c r="AB1783" s="5">
        <v>89944</v>
      </c>
      <c r="AC1783" s="5">
        <f>IF(COUNTIF($AB$2:AB1783, AB1783) = 1, 1, 0)</f>
        <v>1</v>
      </c>
      <c r="AD1783" s="15">
        <f>'Formated Data'!$G1783-'Formated Data'!$E1783</f>
        <v>12.86</v>
      </c>
      <c r="AE1783" s="5" t="str" cm="1">
        <f t="array" ref="AE1783">_xlfn.IFS('Formated Data'!$Q1783="Central","Chris",'Formated Data'!$Q1783="East","Erin",'Formated Data'!$Q1783="South","Sam",'Formated Data'!$Q1783="West","William")</f>
        <v>Chris</v>
      </c>
    </row>
    <row r="1784" spans="1:31" ht="15.75" customHeight="1" x14ac:dyDescent="0.45">
      <c r="A1784" s="5">
        <v>547</v>
      </c>
      <c r="B1784" s="5">
        <f>IF(COUNTIF($A$2:A1784, A1784) = 1, 1, 0)</f>
        <v>1</v>
      </c>
      <c r="C1784" s="5" t="s">
        <v>436</v>
      </c>
      <c r="D1784" s="5" t="s">
        <v>10</v>
      </c>
      <c r="E1784" s="6">
        <v>0.03</v>
      </c>
      <c r="F1784" s="6" t="str">
        <f>IF(Table_1[[#This Row],[Discount]] &gt; 0, "After Discount", " No Discount")</f>
        <v>After Discount</v>
      </c>
      <c r="G1784" s="6">
        <v>13.73</v>
      </c>
      <c r="H1784" s="6">
        <v>6.85</v>
      </c>
      <c r="I1784" s="5" t="s">
        <v>17</v>
      </c>
      <c r="J1784" s="5" t="s">
        <v>39</v>
      </c>
      <c r="K1784" s="5" t="s">
        <v>29</v>
      </c>
      <c r="L1784" s="5" t="s">
        <v>28</v>
      </c>
      <c r="M1784" s="5" t="s">
        <v>37</v>
      </c>
      <c r="N1784" s="5" t="s">
        <v>435</v>
      </c>
      <c r="O1784" s="6">
        <v>0.54</v>
      </c>
      <c r="P1784" s="5" t="s">
        <v>3</v>
      </c>
      <c r="Q1784" s="5" t="s">
        <v>2</v>
      </c>
      <c r="R1784" s="5" t="s">
        <v>434</v>
      </c>
      <c r="S1784" s="5" t="s">
        <v>433</v>
      </c>
      <c r="T1784" s="5">
        <v>26501</v>
      </c>
      <c r="U1784" s="8">
        <v>42169</v>
      </c>
      <c r="V1784" s="29" t="str">
        <f>TEXT(Table_1[[#This Row],[Order Date]], "DDD")</f>
        <v>Sun</v>
      </c>
      <c r="W1784" s="8">
        <v>42170</v>
      </c>
      <c r="X1784" s="7">
        <f>Table_1[[#This Row],[Ship Date]]-Table_1[[#This Row],[Order Date]]</f>
        <v>1</v>
      </c>
      <c r="Y1784" s="15">
        <v>39.585299999999997</v>
      </c>
      <c r="Z1784" s="5">
        <v>4</v>
      </c>
      <c r="AA1784" s="15">
        <v>57.37</v>
      </c>
      <c r="AB1784" s="5">
        <v>86250</v>
      </c>
      <c r="AC1784" s="5">
        <f>IF(COUNTIF($AB$2:AB1784, AB1784) = 1, 1, 0)</f>
        <v>1</v>
      </c>
      <c r="AD1784" s="15">
        <f>'Formated Data'!$G1784-'Formated Data'!$E1784</f>
        <v>13.700000000000001</v>
      </c>
      <c r="AE1784" s="5" t="str" cm="1">
        <f t="array" ref="AE1784">_xlfn.IFS('Formated Data'!$Q1784="Central","Chris",'Formated Data'!$Q1784="East","Erin",'Formated Data'!$Q1784="South","Sam",'Formated Data'!$Q1784="West","William")</f>
        <v>Erin</v>
      </c>
    </row>
    <row r="1785" spans="1:31" ht="15.75" customHeight="1" x14ac:dyDescent="0.45">
      <c r="A1785" s="5">
        <v>2979</v>
      </c>
      <c r="B1785" s="5">
        <f>IF(COUNTIF($A$2:A1785, A1785) = 1, 1, 0)</f>
        <v>0</v>
      </c>
      <c r="C1785" s="5" t="s">
        <v>432</v>
      </c>
      <c r="D1785" s="5" t="s">
        <v>10</v>
      </c>
      <c r="E1785" s="6">
        <v>0.01</v>
      </c>
      <c r="F1785" s="6" t="str">
        <f>IF(Table_1[[#This Row],[Discount]] &gt; 0, "After Discount", " No Discount")</f>
        <v>After Discount</v>
      </c>
      <c r="G1785" s="6">
        <v>5.84</v>
      </c>
      <c r="H1785" s="6">
        <v>0.83</v>
      </c>
      <c r="I1785" s="5" t="s">
        <v>9</v>
      </c>
      <c r="J1785" s="5" t="s">
        <v>39</v>
      </c>
      <c r="K1785" s="5" t="s">
        <v>24</v>
      </c>
      <c r="L1785" s="5" t="s">
        <v>79</v>
      </c>
      <c r="M1785" s="5" t="s">
        <v>37</v>
      </c>
      <c r="N1785" s="5" t="s">
        <v>431</v>
      </c>
      <c r="O1785" s="6">
        <v>0.49</v>
      </c>
      <c r="P1785" s="5" t="s">
        <v>3</v>
      </c>
      <c r="Q1785" s="5" t="s">
        <v>70</v>
      </c>
      <c r="R1785" s="5" t="s">
        <v>430</v>
      </c>
      <c r="S1785" s="5" t="s">
        <v>429</v>
      </c>
      <c r="T1785" s="5">
        <v>58601</v>
      </c>
      <c r="U1785" s="8">
        <v>42169</v>
      </c>
      <c r="V1785" s="29" t="str">
        <f>TEXT(Table_1[[#This Row],[Order Date]], "DDD")</f>
        <v>Sun</v>
      </c>
      <c r="W1785" s="8">
        <v>42171</v>
      </c>
      <c r="X1785" s="7">
        <f>Table_1[[#This Row],[Ship Date]]-Table_1[[#This Row],[Order Date]]</f>
        <v>2</v>
      </c>
      <c r="Y1785" s="15">
        <v>16.091999999999999</v>
      </c>
      <c r="Z1785" s="5">
        <v>4</v>
      </c>
      <c r="AA1785" s="15">
        <v>23.89</v>
      </c>
      <c r="AB1785" s="5">
        <v>86546</v>
      </c>
      <c r="AC1785" s="5">
        <f>IF(COUNTIF($AB$2:AB1785, AB1785) = 1, 1, 0)</f>
        <v>1</v>
      </c>
      <c r="AD1785" s="15">
        <f>'Formated Data'!$G1785-'Formated Data'!$E1785</f>
        <v>5.83</v>
      </c>
      <c r="AE1785" s="5" t="str" cm="1">
        <f t="array" ref="AE1785">_xlfn.IFS('Formated Data'!$Q1785="Central","Chris",'Formated Data'!$Q1785="East","Erin",'Formated Data'!$Q1785="South","Sam",'Formated Data'!$Q1785="West","William")</f>
        <v>Chris</v>
      </c>
    </row>
    <row r="1786" spans="1:31" ht="15.75" customHeight="1" x14ac:dyDescent="0.45">
      <c r="A1786" s="5">
        <v>3120</v>
      </c>
      <c r="B1786" s="5">
        <f>IF(COUNTIF($A$2:A1786, A1786) = 1, 1, 0)</f>
        <v>1</v>
      </c>
      <c r="C1786" s="5" t="s">
        <v>428</v>
      </c>
      <c r="D1786" s="5" t="s">
        <v>10</v>
      </c>
      <c r="E1786" s="6">
        <v>0.08</v>
      </c>
      <c r="F1786" s="6" t="str">
        <f>IF(Table_1[[#This Row],[Discount]] &gt; 0, "After Discount", " No Discount")</f>
        <v>After Discount</v>
      </c>
      <c r="G1786" s="6">
        <v>315.98</v>
      </c>
      <c r="H1786" s="6">
        <v>19.989999999999998</v>
      </c>
      <c r="I1786" s="5" t="s">
        <v>9</v>
      </c>
      <c r="J1786" s="5" t="s">
        <v>16</v>
      </c>
      <c r="K1786" s="5" t="s">
        <v>24</v>
      </c>
      <c r="L1786" s="5" t="s">
        <v>106</v>
      </c>
      <c r="M1786" s="5" t="s">
        <v>5</v>
      </c>
      <c r="N1786" s="5" t="s">
        <v>427</v>
      </c>
      <c r="O1786" s="6">
        <v>0.38</v>
      </c>
      <c r="P1786" s="5" t="s">
        <v>3</v>
      </c>
      <c r="Q1786" s="5" t="s">
        <v>21</v>
      </c>
      <c r="R1786" s="5" t="s">
        <v>185</v>
      </c>
      <c r="S1786" s="5" t="s">
        <v>426</v>
      </c>
      <c r="T1786" s="5">
        <v>70117</v>
      </c>
      <c r="U1786" s="8">
        <v>42169</v>
      </c>
      <c r="V1786" s="29" t="str">
        <f>TEXT(Table_1[[#This Row],[Order Date]], "DDD")</f>
        <v>Sun</v>
      </c>
      <c r="W1786" s="8">
        <v>42169</v>
      </c>
      <c r="X1786" s="7">
        <f>Table_1[[#This Row],[Ship Date]]-Table_1[[#This Row],[Order Date]]</f>
        <v>0</v>
      </c>
      <c r="Y1786" s="15">
        <v>44.52</v>
      </c>
      <c r="Z1786" s="5">
        <v>9</v>
      </c>
      <c r="AA1786" s="15">
        <v>2642.48</v>
      </c>
      <c r="AB1786" s="5">
        <v>90160</v>
      </c>
      <c r="AC1786" s="5">
        <f>IF(COUNTIF($AB$2:AB1786, AB1786) = 1, 1, 0)</f>
        <v>1</v>
      </c>
      <c r="AD1786" s="15">
        <f>'Formated Data'!$G1786-'Formated Data'!$E1786</f>
        <v>315.90000000000003</v>
      </c>
      <c r="AE1786" s="5" t="str" cm="1">
        <f t="array" ref="AE1786">_xlfn.IFS('Formated Data'!$Q1786="Central","Chris",'Formated Data'!$Q1786="East","Erin",'Formated Data'!$Q1786="South","Sam",'Formated Data'!$Q1786="West","William")</f>
        <v>Sam</v>
      </c>
    </row>
    <row r="1787" spans="1:31" ht="15.75" customHeight="1" x14ac:dyDescent="0.45">
      <c r="A1787" s="5">
        <v>1860</v>
      </c>
      <c r="B1787" s="5">
        <f>IF(COUNTIF($A$2:A1787, A1787) = 1, 1, 0)</f>
        <v>1</v>
      </c>
      <c r="C1787" s="5" t="s">
        <v>425</v>
      </c>
      <c r="D1787" s="5" t="s">
        <v>123</v>
      </c>
      <c r="E1787" s="6">
        <v>0.09</v>
      </c>
      <c r="F1787" s="6" t="str">
        <f>IF(Table_1[[#This Row],[Discount]] &gt; 0, "After Discount", " No Discount")</f>
        <v>After Discount</v>
      </c>
      <c r="G1787" s="6">
        <v>5.98</v>
      </c>
      <c r="H1787" s="6">
        <v>1.49</v>
      </c>
      <c r="I1787" s="5" t="s">
        <v>9</v>
      </c>
      <c r="J1787" s="5" t="s">
        <v>16</v>
      </c>
      <c r="K1787" s="5" t="s">
        <v>24</v>
      </c>
      <c r="L1787" s="5" t="s">
        <v>106</v>
      </c>
      <c r="M1787" s="5" t="s">
        <v>5</v>
      </c>
      <c r="N1787" s="5" t="s">
        <v>424</v>
      </c>
      <c r="O1787" s="6">
        <v>0.39</v>
      </c>
      <c r="P1787" s="5" t="s">
        <v>3</v>
      </c>
      <c r="Q1787" s="5" t="s">
        <v>2</v>
      </c>
      <c r="R1787" s="5" t="s">
        <v>240</v>
      </c>
      <c r="S1787" s="5" t="s">
        <v>423</v>
      </c>
      <c r="T1787" s="5">
        <v>1570</v>
      </c>
      <c r="U1787" s="8">
        <v>42170</v>
      </c>
      <c r="V1787" s="29" t="str">
        <f>TEXT(Table_1[[#This Row],[Order Date]], "DDD")</f>
        <v>Mon</v>
      </c>
      <c r="W1787" s="8">
        <v>42172</v>
      </c>
      <c r="X1787" s="7">
        <f>Table_1[[#This Row],[Ship Date]]-Table_1[[#This Row],[Order Date]]</f>
        <v>2</v>
      </c>
      <c r="Y1787" s="15">
        <v>13.2294</v>
      </c>
      <c r="Z1787" s="5">
        <v>5</v>
      </c>
      <c r="AA1787" s="15">
        <v>28.01</v>
      </c>
      <c r="AB1787" s="5">
        <v>86846</v>
      </c>
      <c r="AC1787" s="5">
        <f>IF(COUNTIF($AB$2:AB1787, AB1787) = 1, 1, 0)</f>
        <v>1</v>
      </c>
      <c r="AD1787" s="15">
        <f>'Formated Data'!$G1787-'Formated Data'!$E1787</f>
        <v>5.8900000000000006</v>
      </c>
      <c r="AE1787" s="5" t="str" cm="1">
        <f t="array" ref="AE1787">_xlfn.IFS('Formated Data'!$Q1787="Central","Chris",'Formated Data'!$Q1787="East","Erin",'Formated Data'!$Q1787="South","Sam",'Formated Data'!$Q1787="West","William")</f>
        <v>Erin</v>
      </c>
    </row>
    <row r="1788" spans="1:31" ht="15.75" customHeight="1" x14ac:dyDescent="0.45">
      <c r="A1788" s="5">
        <v>33</v>
      </c>
      <c r="B1788" s="5">
        <f>IF(COUNTIF($A$2:A1788, A1788) = 1, 1, 0)</f>
        <v>1</v>
      </c>
      <c r="C1788" s="5" t="s">
        <v>421</v>
      </c>
      <c r="D1788" s="5" t="s">
        <v>10</v>
      </c>
      <c r="E1788" s="6">
        <v>0.03</v>
      </c>
      <c r="F1788" s="6" t="str">
        <f>IF(Table_1[[#This Row],[Discount]] &gt; 0, "After Discount", " No Discount")</f>
        <v>After Discount</v>
      </c>
      <c r="G1788" s="6">
        <v>4.24</v>
      </c>
      <c r="H1788" s="6">
        <v>5.41</v>
      </c>
      <c r="I1788" s="5" t="s">
        <v>9</v>
      </c>
      <c r="J1788" s="5" t="s">
        <v>39</v>
      </c>
      <c r="K1788" s="5" t="s">
        <v>24</v>
      </c>
      <c r="L1788" s="5" t="s">
        <v>106</v>
      </c>
      <c r="M1788" s="5" t="s">
        <v>5</v>
      </c>
      <c r="N1788" s="5" t="s">
        <v>422</v>
      </c>
      <c r="O1788" s="6">
        <v>0.35</v>
      </c>
      <c r="P1788" s="5" t="s">
        <v>3</v>
      </c>
      <c r="Q1788" s="5" t="s">
        <v>48</v>
      </c>
      <c r="R1788" s="5" t="s">
        <v>47</v>
      </c>
      <c r="S1788" s="5" t="s">
        <v>419</v>
      </c>
      <c r="T1788" s="5">
        <v>97030</v>
      </c>
      <c r="U1788" s="8">
        <v>42170</v>
      </c>
      <c r="V1788" s="29" t="str">
        <f>TEXT(Table_1[[#This Row],[Order Date]], "DDD")</f>
        <v>Mon</v>
      </c>
      <c r="W1788" s="8">
        <v>42172</v>
      </c>
      <c r="X1788" s="7">
        <f>Table_1[[#This Row],[Ship Date]]-Table_1[[#This Row],[Order Date]]</f>
        <v>2</v>
      </c>
      <c r="Y1788" s="15">
        <v>-84.437600000000003</v>
      </c>
      <c r="Z1788" s="5">
        <v>13</v>
      </c>
      <c r="AA1788" s="15">
        <v>58.68</v>
      </c>
      <c r="AB1788" s="5">
        <v>89201</v>
      </c>
      <c r="AC1788" s="5">
        <f>IF(COUNTIF($AB$2:AB1788, AB1788) = 1, 1, 0)</f>
        <v>1</v>
      </c>
      <c r="AD1788" s="15">
        <f>'Formated Data'!$G1788-'Formated Data'!$E1788</f>
        <v>4.21</v>
      </c>
      <c r="AE1788" s="5" t="str" cm="1">
        <f t="array" ref="AE1788">_xlfn.IFS('Formated Data'!$Q1788="Central","Chris",'Formated Data'!$Q1788="East","Erin",'Formated Data'!$Q1788="South","Sam",'Formated Data'!$Q1788="West","William")</f>
        <v>William</v>
      </c>
    </row>
    <row r="1789" spans="1:31" ht="15.75" customHeight="1" x14ac:dyDescent="0.45">
      <c r="A1789" s="5">
        <v>33</v>
      </c>
      <c r="B1789" s="5">
        <f>IF(COUNTIF($A$2:A1789, A1789) = 1, 1, 0)</f>
        <v>0</v>
      </c>
      <c r="C1789" s="5" t="s">
        <v>421</v>
      </c>
      <c r="D1789" s="5" t="s">
        <v>10</v>
      </c>
      <c r="E1789" s="6">
        <v>0.04</v>
      </c>
      <c r="F1789" s="6" t="str">
        <f>IF(Table_1[[#This Row],[Discount]] &gt; 0, "After Discount", " No Discount")</f>
        <v>After Discount</v>
      </c>
      <c r="G1789" s="6">
        <v>2.94</v>
      </c>
      <c r="H1789" s="6">
        <v>0.7</v>
      </c>
      <c r="I1789" s="5" t="s">
        <v>9</v>
      </c>
      <c r="J1789" s="5" t="s">
        <v>39</v>
      </c>
      <c r="K1789" s="5" t="s">
        <v>24</v>
      </c>
      <c r="L1789" s="5" t="s">
        <v>79</v>
      </c>
      <c r="M1789" s="5" t="s">
        <v>37</v>
      </c>
      <c r="N1789" s="5" t="s">
        <v>420</v>
      </c>
      <c r="O1789" s="6">
        <v>0.57999999999999996</v>
      </c>
      <c r="P1789" s="5" t="s">
        <v>3</v>
      </c>
      <c r="Q1789" s="5" t="s">
        <v>48</v>
      </c>
      <c r="R1789" s="5" t="s">
        <v>47</v>
      </c>
      <c r="S1789" s="5" t="s">
        <v>419</v>
      </c>
      <c r="T1789" s="5">
        <v>97030</v>
      </c>
      <c r="U1789" s="8">
        <v>42170</v>
      </c>
      <c r="V1789" s="29" t="str">
        <f>TEXT(Table_1[[#This Row],[Order Date]], "DDD")</f>
        <v>Mon</v>
      </c>
      <c r="W1789" s="8">
        <v>42171</v>
      </c>
      <c r="X1789" s="7">
        <f>Table_1[[#This Row],[Ship Date]]-Table_1[[#This Row],[Order Date]]</f>
        <v>1</v>
      </c>
      <c r="Y1789" s="15">
        <v>24.312000000000001</v>
      </c>
      <c r="Z1789" s="5">
        <v>18</v>
      </c>
      <c r="AA1789" s="15">
        <v>53.1</v>
      </c>
      <c r="AB1789" s="5">
        <v>89201</v>
      </c>
      <c r="AC1789" s="5">
        <f>IF(COUNTIF($AB$2:AB1789, AB1789) = 1, 1, 0)</f>
        <v>0</v>
      </c>
      <c r="AD1789" s="15">
        <f>'Formated Data'!$G1789-'Formated Data'!$E1789</f>
        <v>2.9</v>
      </c>
      <c r="AE1789" s="5" t="str" cm="1">
        <f t="array" ref="AE1789">_xlfn.IFS('Formated Data'!$Q1789="Central","Chris",'Formated Data'!$Q1789="East","Erin",'Formated Data'!$Q1789="South","Sam",'Formated Data'!$Q1789="West","William")</f>
        <v>William</v>
      </c>
    </row>
    <row r="1790" spans="1:31" ht="15.75" customHeight="1" x14ac:dyDescent="0.45">
      <c r="A1790" s="5">
        <v>736</v>
      </c>
      <c r="B1790" s="5">
        <f>IF(COUNTIF($A$2:A1790, A1790) = 1, 1, 0)</f>
        <v>1</v>
      </c>
      <c r="C1790" s="5" t="s">
        <v>418</v>
      </c>
      <c r="D1790" s="5" t="s">
        <v>10</v>
      </c>
      <c r="E1790" s="6">
        <v>0.06</v>
      </c>
      <c r="F1790" s="6" t="str">
        <f>IF(Table_1[[#This Row],[Discount]] &gt; 0, "After Discount", " No Discount")</f>
        <v>After Discount</v>
      </c>
      <c r="G1790" s="6">
        <v>350.98</v>
      </c>
      <c r="H1790" s="6">
        <v>30</v>
      </c>
      <c r="I1790" s="5" t="s">
        <v>119</v>
      </c>
      <c r="J1790" s="5" t="s">
        <v>8</v>
      </c>
      <c r="K1790" s="5" t="s">
        <v>29</v>
      </c>
      <c r="L1790" s="5" t="s">
        <v>153</v>
      </c>
      <c r="M1790" s="5" t="s">
        <v>152</v>
      </c>
      <c r="N1790" s="5" t="s">
        <v>417</v>
      </c>
      <c r="O1790" s="6">
        <v>0.61</v>
      </c>
      <c r="P1790" s="5" t="s">
        <v>3</v>
      </c>
      <c r="Q1790" s="5" t="s">
        <v>2</v>
      </c>
      <c r="R1790" s="5" t="s">
        <v>142</v>
      </c>
      <c r="S1790" s="5" t="s">
        <v>416</v>
      </c>
      <c r="T1790" s="5">
        <v>3079</v>
      </c>
      <c r="U1790" s="8">
        <v>42170</v>
      </c>
      <c r="V1790" s="29" t="str">
        <f>TEXT(Table_1[[#This Row],[Order Date]], "DDD")</f>
        <v>Mon</v>
      </c>
      <c r="W1790" s="8">
        <v>42172</v>
      </c>
      <c r="X1790" s="7">
        <f>Table_1[[#This Row],[Ship Date]]-Table_1[[#This Row],[Order Date]]</f>
        <v>2</v>
      </c>
      <c r="Y1790" s="15">
        <v>797.85599999999999</v>
      </c>
      <c r="Z1790" s="5">
        <v>6</v>
      </c>
      <c r="AA1790" s="15">
        <v>2016.32</v>
      </c>
      <c r="AB1790" s="5">
        <v>90361</v>
      </c>
      <c r="AC1790" s="5">
        <f>IF(COUNTIF($AB$2:AB1790, AB1790) = 1, 1, 0)</f>
        <v>1</v>
      </c>
      <c r="AD1790" s="15">
        <f>'Formated Data'!$G1790-'Formated Data'!$E1790</f>
        <v>350.92</v>
      </c>
      <c r="AE1790" s="5" t="str" cm="1">
        <f t="array" ref="AE1790">_xlfn.IFS('Formated Data'!$Q1790="Central","Chris",'Formated Data'!$Q1790="East","Erin",'Formated Data'!$Q1790="South","Sam",'Formated Data'!$Q1790="West","William")</f>
        <v>Erin</v>
      </c>
    </row>
    <row r="1791" spans="1:31" ht="15.75" customHeight="1" x14ac:dyDescent="0.45">
      <c r="A1791" s="5">
        <v>738</v>
      </c>
      <c r="B1791" s="5">
        <f>IF(COUNTIF($A$2:A1791, A1791) = 1, 1, 0)</f>
        <v>1</v>
      </c>
      <c r="C1791" s="5" t="s">
        <v>415</v>
      </c>
      <c r="D1791" s="5" t="s">
        <v>10</v>
      </c>
      <c r="E1791" s="6">
        <v>0.02</v>
      </c>
      <c r="F1791" s="6" t="str">
        <f>IF(Table_1[[#This Row],[Discount]] &gt; 0, "After Discount", " No Discount")</f>
        <v>After Discount</v>
      </c>
      <c r="G1791" s="6">
        <v>70.98</v>
      </c>
      <c r="H1791" s="6">
        <v>46.74</v>
      </c>
      <c r="I1791" s="5" t="s">
        <v>119</v>
      </c>
      <c r="J1791" s="5" t="s">
        <v>8</v>
      </c>
      <c r="K1791" s="5" t="s">
        <v>29</v>
      </c>
      <c r="L1791" s="5" t="s">
        <v>130</v>
      </c>
      <c r="M1791" s="5" t="s">
        <v>117</v>
      </c>
      <c r="N1791" s="5" t="s">
        <v>414</v>
      </c>
      <c r="O1791" s="6">
        <v>0.56000000000000005</v>
      </c>
      <c r="P1791" s="5" t="s">
        <v>3</v>
      </c>
      <c r="Q1791" s="5" t="s">
        <v>2</v>
      </c>
      <c r="R1791" s="5" t="s">
        <v>236</v>
      </c>
      <c r="S1791" s="5" t="s">
        <v>413</v>
      </c>
      <c r="T1791" s="5">
        <v>7016</v>
      </c>
      <c r="U1791" s="8">
        <v>42170</v>
      </c>
      <c r="V1791" s="29" t="str">
        <f>TEXT(Table_1[[#This Row],[Order Date]], "DDD")</f>
        <v>Mon</v>
      </c>
      <c r="W1791" s="8">
        <v>42171</v>
      </c>
      <c r="X1791" s="7">
        <f>Table_1[[#This Row],[Ship Date]]-Table_1[[#This Row],[Order Date]]</f>
        <v>1</v>
      </c>
      <c r="Y1791" s="15">
        <v>-178.21600000000001</v>
      </c>
      <c r="Z1791" s="5">
        <v>4</v>
      </c>
      <c r="AA1791" s="15">
        <v>313.63</v>
      </c>
      <c r="AB1791" s="5">
        <v>90361</v>
      </c>
      <c r="AC1791" s="5">
        <f>IF(COUNTIF($AB$2:AB1791, AB1791) = 1, 1, 0)</f>
        <v>0</v>
      </c>
      <c r="AD1791" s="15">
        <f>'Formated Data'!$G1791-'Formated Data'!$E1791</f>
        <v>70.960000000000008</v>
      </c>
      <c r="AE1791" s="5" t="str" cm="1">
        <f t="array" ref="AE1791">_xlfn.IFS('Formated Data'!$Q1791="Central","Chris",'Formated Data'!$Q1791="East","Erin",'Formated Data'!$Q1791="South","Sam",'Formated Data'!$Q1791="West","William")</f>
        <v>Erin</v>
      </c>
    </row>
    <row r="1792" spans="1:31" ht="15.75" customHeight="1" x14ac:dyDescent="0.45">
      <c r="A1792" s="5">
        <v>741</v>
      </c>
      <c r="B1792" s="5">
        <f>IF(COUNTIF($A$2:A1792, A1792) = 1, 1, 0)</f>
        <v>1</v>
      </c>
      <c r="C1792" s="5" t="s">
        <v>412</v>
      </c>
      <c r="D1792" s="5" t="s">
        <v>10</v>
      </c>
      <c r="E1792" s="6">
        <v>0.04</v>
      </c>
      <c r="F1792" s="6" t="str">
        <f>IF(Table_1[[#This Row],[Discount]] &gt; 0, "After Discount", " No Discount")</f>
        <v>After Discount</v>
      </c>
      <c r="G1792" s="6">
        <v>27.48</v>
      </c>
      <c r="H1792" s="6">
        <v>4</v>
      </c>
      <c r="I1792" s="5" t="s">
        <v>9</v>
      </c>
      <c r="J1792" s="5" t="s">
        <v>8</v>
      </c>
      <c r="K1792" s="5" t="s">
        <v>7</v>
      </c>
      <c r="L1792" s="5" t="s">
        <v>15</v>
      </c>
      <c r="M1792" s="5" t="s">
        <v>5</v>
      </c>
      <c r="N1792" s="5" t="s">
        <v>411</v>
      </c>
      <c r="O1792" s="6">
        <v>0.75</v>
      </c>
      <c r="P1792" s="5" t="s">
        <v>3</v>
      </c>
      <c r="Q1792" s="5" t="s">
        <v>2</v>
      </c>
      <c r="R1792" s="5" t="s">
        <v>236</v>
      </c>
      <c r="S1792" s="5" t="s">
        <v>410</v>
      </c>
      <c r="T1792" s="5">
        <v>7901</v>
      </c>
      <c r="U1792" s="8">
        <v>42170</v>
      </c>
      <c r="V1792" s="29" t="str">
        <f>TEXT(Table_1[[#This Row],[Order Date]], "DDD")</f>
        <v>Mon</v>
      </c>
      <c r="W1792" s="8">
        <v>42172</v>
      </c>
      <c r="X1792" s="7">
        <f>Table_1[[#This Row],[Ship Date]]-Table_1[[#This Row],[Order Date]]</f>
        <v>2</v>
      </c>
      <c r="Y1792" s="15">
        <v>-26.655999999999999</v>
      </c>
      <c r="Z1792" s="5">
        <v>15</v>
      </c>
      <c r="AA1792" s="15">
        <v>397.17</v>
      </c>
      <c r="AB1792" s="5">
        <v>90361</v>
      </c>
      <c r="AC1792" s="5">
        <f>IF(COUNTIF($AB$2:AB1792, AB1792) = 1, 1, 0)</f>
        <v>0</v>
      </c>
      <c r="AD1792" s="15">
        <f>'Formated Data'!$G1792-'Formated Data'!$E1792</f>
        <v>27.44</v>
      </c>
      <c r="AE1792" s="5" t="str" cm="1">
        <f t="array" ref="AE1792">_xlfn.IFS('Formated Data'!$Q1792="Central","Chris",'Formated Data'!$Q1792="East","Erin",'Formated Data'!$Q1792="South","Sam",'Formated Data'!$Q1792="West","William")</f>
        <v>Erin</v>
      </c>
    </row>
    <row r="1793" spans="1:31" ht="15.75" customHeight="1" x14ac:dyDescent="0.45">
      <c r="A1793" s="5">
        <v>2183</v>
      </c>
      <c r="B1793" s="5">
        <f>IF(COUNTIF($A$2:A1793, A1793) = 1, 1, 0)</f>
        <v>1</v>
      </c>
      <c r="C1793" s="5" t="s">
        <v>409</v>
      </c>
      <c r="D1793" s="5" t="s">
        <v>10</v>
      </c>
      <c r="E1793" s="6">
        <v>0</v>
      </c>
      <c r="F1793" s="6" t="str">
        <f>IF(Table_1[[#This Row],[Discount]] &gt; 0, "After Discount", " No Discount")</f>
        <v xml:space="preserve"> No Discount</v>
      </c>
      <c r="G1793" s="6">
        <v>1.48</v>
      </c>
      <c r="H1793" s="6">
        <v>0.7</v>
      </c>
      <c r="I1793" s="5" t="s">
        <v>9</v>
      </c>
      <c r="J1793" s="5" t="s">
        <v>16</v>
      </c>
      <c r="K1793" s="5" t="s">
        <v>24</v>
      </c>
      <c r="L1793" s="5" t="s">
        <v>61</v>
      </c>
      <c r="M1793" s="5" t="s">
        <v>37</v>
      </c>
      <c r="N1793" s="5" t="s">
        <v>408</v>
      </c>
      <c r="O1793" s="6">
        <v>0.37</v>
      </c>
      <c r="P1793" s="5" t="s">
        <v>3</v>
      </c>
      <c r="Q1793" s="5" t="s">
        <v>21</v>
      </c>
      <c r="R1793" s="5" t="s">
        <v>365</v>
      </c>
      <c r="S1793" s="5" t="s">
        <v>407</v>
      </c>
      <c r="T1793" s="5">
        <v>42301</v>
      </c>
      <c r="U1793" s="8">
        <v>42170</v>
      </c>
      <c r="V1793" s="29" t="str">
        <f>TEXT(Table_1[[#This Row],[Order Date]], "DDD")</f>
        <v>Mon</v>
      </c>
      <c r="W1793" s="8">
        <v>42172</v>
      </c>
      <c r="X1793" s="7">
        <f>Table_1[[#This Row],[Ship Date]]-Table_1[[#This Row],[Order Date]]</f>
        <v>2</v>
      </c>
      <c r="Y1793" s="15">
        <v>-203.09800000000001</v>
      </c>
      <c r="Z1793" s="5">
        <v>12</v>
      </c>
      <c r="AA1793" s="15">
        <v>19.32</v>
      </c>
      <c r="AB1793" s="5">
        <v>91571</v>
      </c>
      <c r="AC1793" s="5">
        <f>IF(COUNTIF($AB$2:AB1793, AB1793) = 1, 1, 0)</f>
        <v>1</v>
      </c>
      <c r="AD1793" s="15">
        <f>'Formated Data'!$G1793-'Formated Data'!$E1793</f>
        <v>1.48</v>
      </c>
      <c r="AE1793" s="5" t="str" cm="1">
        <f t="array" ref="AE1793">_xlfn.IFS('Formated Data'!$Q1793="Central","Chris",'Formated Data'!$Q1793="East","Erin",'Formated Data'!$Q1793="South","Sam",'Formated Data'!$Q1793="West","William")</f>
        <v>Sam</v>
      </c>
    </row>
    <row r="1794" spans="1:31" ht="15.75" customHeight="1" x14ac:dyDescent="0.45">
      <c r="A1794" s="5">
        <v>2512</v>
      </c>
      <c r="B1794" s="5">
        <f>IF(COUNTIF($A$2:A1794, A1794) = 1, 1, 0)</f>
        <v>1</v>
      </c>
      <c r="C1794" s="5" t="s">
        <v>406</v>
      </c>
      <c r="D1794" s="5" t="s">
        <v>10</v>
      </c>
      <c r="E1794" s="6">
        <v>0.04</v>
      </c>
      <c r="F1794" s="6" t="str">
        <f>IF(Table_1[[#This Row],[Discount]] &gt; 0, "After Discount", " No Discount")</f>
        <v>After Discount</v>
      </c>
      <c r="G1794" s="6">
        <v>6.48</v>
      </c>
      <c r="H1794" s="6">
        <v>9.5399999999999991</v>
      </c>
      <c r="I1794" s="5" t="s">
        <v>9</v>
      </c>
      <c r="J1794" s="5" t="s">
        <v>16</v>
      </c>
      <c r="K1794" s="5" t="s">
        <v>24</v>
      </c>
      <c r="L1794" s="5" t="s">
        <v>38</v>
      </c>
      <c r="M1794" s="5" t="s">
        <v>5</v>
      </c>
      <c r="N1794" s="5" t="s">
        <v>405</v>
      </c>
      <c r="O1794" s="6">
        <v>0.37</v>
      </c>
      <c r="P1794" s="5" t="s">
        <v>3</v>
      </c>
      <c r="Q1794" s="5" t="s">
        <v>2</v>
      </c>
      <c r="R1794" s="5" t="s">
        <v>240</v>
      </c>
      <c r="S1794" s="5" t="s">
        <v>404</v>
      </c>
      <c r="T1794" s="5">
        <v>2138</v>
      </c>
      <c r="U1794" s="8">
        <v>42170</v>
      </c>
      <c r="V1794" s="29" t="str">
        <f>TEXT(Table_1[[#This Row],[Order Date]], "DDD")</f>
        <v>Mon</v>
      </c>
      <c r="W1794" s="8">
        <v>42172</v>
      </c>
      <c r="X1794" s="7">
        <f>Table_1[[#This Row],[Ship Date]]-Table_1[[#This Row],[Order Date]]</f>
        <v>2</v>
      </c>
      <c r="Y1794" s="15">
        <v>-223.94399999999999</v>
      </c>
      <c r="Z1794" s="5">
        <v>19</v>
      </c>
      <c r="AA1794" s="15">
        <v>125.37</v>
      </c>
      <c r="AB1794" s="5">
        <v>87030</v>
      </c>
      <c r="AC1794" s="5">
        <f>IF(COUNTIF($AB$2:AB1794, AB1794) = 1, 1, 0)</f>
        <v>1</v>
      </c>
      <c r="AD1794" s="15">
        <f>'Formated Data'!$G1794-'Formated Data'!$E1794</f>
        <v>6.44</v>
      </c>
      <c r="AE1794" s="5" t="str" cm="1">
        <f t="array" ref="AE1794">_xlfn.IFS('Formated Data'!$Q1794="Central","Chris",'Formated Data'!$Q1794="East","Erin",'Formated Data'!$Q1794="South","Sam",'Formated Data'!$Q1794="West","William")</f>
        <v>Erin</v>
      </c>
    </row>
    <row r="1795" spans="1:31" ht="15.75" customHeight="1" x14ac:dyDescent="0.45">
      <c r="A1795" s="5">
        <v>1038</v>
      </c>
      <c r="B1795" s="5">
        <f>IF(COUNTIF($A$2:A1795, A1795) = 1, 1, 0)</f>
        <v>1</v>
      </c>
      <c r="C1795" s="5" t="s">
        <v>403</v>
      </c>
      <c r="D1795" s="5" t="s">
        <v>123</v>
      </c>
      <c r="E1795" s="6">
        <v>0.1</v>
      </c>
      <c r="F1795" s="6" t="str">
        <f>IF(Table_1[[#This Row],[Discount]] &gt; 0, "After Discount", " No Discount")</f>
        <v>After Discount</v>
      </c>
      <c r="G1795" s="6">
        <v>7.64</v>
      </c>
      <c r="H1795" s="6">
        <v>5.83</v>
      </c>
      <c r="I1795" s="5" t="s">
        <v>9</v>
      </c>
      <c r="J1795" s="5" t="s">
        <v>39</v>
      </c>
      <c r="K1795" s="5" t="s">
        <v>24</v>
      </c>
      <c r="L1795" s="5" t="s">
        <v>38</v>
      </c>
      <c r="M1795" s="5" t="s">
        <v>37</v>
      </c>
      <c r="N1795" s="5" t="s">
        <v>402</v>
      </c>
      <c r="O1795" s="6">
        <v>0.36</v>
      </c>
      <c r="P1795" s="5" t="s">
        <v>3</v>
      </c>
      <c r="Q1795" s="5" t="s">
        <v>21</v>
      </c>
      <c r="R1795" s="5" t="s">
        <v>75</v>
      </c>
      <c r="S1795" s="5" t="s">
        <v>401</v>
      </c>
      <c r="T1795" s="5">
        <v>33430</v>
      </c>
      <c r="U1795" s="8">
        <v>42171</v>
      </c>
      <c r="V1795" s="29" t="str">
        <f>TEXT(Table_1[[#This Row],[Order Date]], "DDD")</f>
        <v>Tue</v>
      </c>
      <c r="W1795" s="8">
        <v>42172</v>
      </c>
      <c r="X1795" s="7">
        <f>Table_1[[#This Row],[Ship Date]]-Table_1[[#This Row],[Order Date]]</f>
        <v>1</v>
      </c>
      <c r="Y1795" s="15">
        <v>-403.18740000000003</v>
      </c>
      <c r="Z1795" s="5">
        <v>5</v>
      </c>
      <c r="AA1795" s="15">
        <v>39.36</v>
      </c>
      <c r="AB1795" s="5">
        <v>90641</v>
      </c>
      <c r="AC1795" s="5">
        <f>IF(COUNTIF($AB$2:AB1795, AB1795) = 1, 1, 0)</f>
        <v>1</v>
      </c>
      <c r="AD1795" s="15">
        <f>'Formated Data'!$G1795-'Formated Data'!$E1795</f>
        <v>7.54</v>
      </c>
      <c r="AE1795" s="5" t="str" cm="1">
        <f t="array" ref="AE1795">_xlfn.IFS('Formated Data'!$Q1795="Central","Chris",'Formated Data'!$Q1795="East","Erin",'Formated Data'!$Q1795="South","Sam",'Formated Data'!$Q1795="West","William")</f>
        <v>Sam</v>
      </c>
    </row>
    <row r="1796" spans="1:31" ht="15.75" customHeight="1" x14ac:dyDescent="0.45">
      <c r="A1796" s="5">
        <v>2677</v>
      </c>
      <c r="B1796" s="5">
        <f>IF(COUNTIF($A$2:A1796, A1796) = 1, 1, 0)</f>
        <v>1</v>
      </c>
      <c r="C1796" s="5" t="s">
        <v>399</v>
      </c>
      <c r="D1796" s="5" t="s">
        <v>123</v>
      </c>
      <c r="E1796" s="6">
        <v>0.03</v>
      </c>
      <c r="F1796" s="6" t="str">
        <f>IF(Table_1[[#This Row],[Discount]] &gt; 0, "After Discount", " No Discount")</f>
        <v>After Discount</v>
      </c>
      <c r="G1796" s="6">
        <v>41.32</v>
      </c>
      <c r="H1796" s="6">
        <v>58.66</v>
      </c>
      <c r="I1796" s="5" t="s">
        <v>17</v>
      </c>
      <c r="J1796" s="5" t="s">
        <v>51</v>
      </c>
      <c r="K1796" s="5" t="s">
        <v>29</v>
      </c>
      <c r="L1796" s="5" t="s">
        <v>28</v>
      </c>
      <c r="M1796" s="5" t="s">
        <v>97</v>
      </c>
      <c r="N1796" s="5" t="s">
        <v>400</v>
      </c>
      <c r="O1796" s="6">
        <v>0.76</v>
      </c>
      <c r="P1796" s="5" t="s">
        <v>3</v>
      </c>
      <c r="Q1796" s="5" t="s">
        <v>21</v>
      </c>
      <c r="R1796" s="5" t="s">
        <v>20</v>
      </c>
      <c r="S1796" s="5" t="s">
        <v>397</v>
      </c>
      <c r="T1796" s="5">
        <v>22601</v>
      </c>
      <c r="U1796" s="8">
        <v>42171</v>
      </c>
      <c r="V1796" s="29" t="str">
        <f>TEXT(Table_1[[#This Row],[Order Date]], "DDD")</f>
        <v>Tue</v>
      </c>
      <c r="W1796" s="8">
        <v>42172</v>
      </c>
      <c r="X1796" s="7">
        <f>Table_1[[#This Row],[Ship Date]]-Table_1[[#This Row],[Order Date]]</f>
        <v>1</v>
      </c>
      <c r="Y1796" s="15">
        <v>-32.816000000000003</v>
      </c>
      <c r="Z1796" s="5">
        <v>10</v>
      </c>
      <c r="AA1796" s="15">
        <v>419.27</v>
      </c>
      <c r="AB1796" s="5">
        <v>86633</v>
      </c>
      <c r="AC1796" s="5">
        <f>IF(COUNTIF($AB$2:AB1796, AB1796) = 1, 1, 0)</f>
        <v>1</v>
      </c>
      <c r="AD1796" s="15">
        <f>'Formated Data'!$G1796-'Formated Data'!$E1796</f>
        <v>41.29</v>
      </c>
      <c r="AE1796" s="5" t="str" cm="1">
        <f t="array" ref="AE1796">_xlfn.IFS('Formated Data'!$Q1796="Central","Chris",'Formated Data'!$Q1796="East","Erin",'Formated Data'!$Q1796="South","Sam",'Formated Data'!$Q1796="West","William")</f>
        <v>Sam</v>
      </c>
    </row>
    <row r="1797" spans="1:31" ht="15.75" customHeight="1" x14ac:dyDescent="0.45">
      <c r="A1797" s="5">
        <v>2677</v>
      </c>
      <c r="B1797" s="5">
        <f>IF(COUNTIF($A$2:A1797, A1797) = 1, 1, 0)</f>
        <v>0</v>
      </c>
      <c r="C1797" s="5" t="s">
        <v>399</v>
      </c>
      <c r="D1797" s="5" t="s">
        <v>123</v>
      </c>
      <c r="E1797" s="6">
        <v>0</v>
      </c>
      <c r="F1797" s="6" t="str">
        <f>IF(Table_1[[#This Row],[Discount]] &gt; 0, "After Discount", " No Discount")</f>
        <v xml:space="preserve"> No Discount</v>
      </c>
      <c r="G1797" s="6">
        <v>6.88</v>
      </c>
      <c r="H1797" s="6">
        <v>2</v>
      </c>
      <c r="I1797" s="5" t="s">
        <v>9</v>
      </c>
      <c r="J1797" s="5" t="s">
        <v>51</v>
      </c>
      <c r="K1797" s="5" t="s">
        <v>24</v>
      </c>
      <c r="L1797" s="5" t="s">
        <v>38</v>
      </c>
      <c r="M1797" s="5" t="s">
        <v>37</v>
      </c>
      <c r="N1797" s="5" t="s">
        <v>398</v>
      </c>
      <c r="O1797" s="6">
        <v>0.39</v>
      </c>
      <c r="P1797" s="5" t="s">
        <v>3</v>
      </c>
      <c r="Q1797" s="5" t="s">
        <v>21</v>
      </c>
      <c r="R1797" s="5" t="s">
        <v>20</v>
      </c>
      <c r="S1797" s="5" t="s">
        <v>397</v>
      </c>
      <c r="T1797" s="5">
        <v>22601</v>
      </c>
      <c r="U1797" s="8">
        <v>42171</v>
      </c>
      <c r="V1797" s="29" t="str">
        <f>TEXT(Table_1[[#This Row],[Order Date]], "DDD")</f>
        <v>Tue</v>
      </c>
      <c r="W1797" s="8">
        <v>42171</v>
      </c>
      <c r="X1797" s="7">
        <f>Table_1[[#This Row],[Ship Date]]-Table_1[[#This Row],[Order Date]]</f>
        <v>0</v>
      </c>
      <c r="Y1797" s="15">
        <v>-15.61</v>
      </c>
      <c r="Z1797" s="5">
        <v>5</v>
      </c>
      <c r="AA1797" s="15">
        <v>36</v>
      </c>
      <c r="AB1797" s="5">
        <v>86633</v>
      </c>
      <c r="AC1797" s="5">
        <f>IF(COUNTIF($AB$2:AB1797, AB1797) = 1, 1, 0)</f>
        <v>0</v>
      </c>
      <c r="AD1797" s="15">
        <f>'Formated Data'!$G1797-'Formated Data'!$E1797</f>
        <v>6.88</v>
      </c>
      <c r="AE1797" s="5" t="str" cm="1">
        <f t="array" ref="AE1797">_xlfn.IFS('Formated Data'!$Q1797="Central","Chris",'Formated Data'!$Q1797="East","Erin",'Formated Data'!$Q1797="South","Sam",'Formated Data'!$Q1797="West","William")</f>
        <v>Sam</v>
      </c>
    </row>
    <row r="1798" spans="1:31" ht="15.75" customHeight="1" x14ac:dyDescent="0.45">
      <c r="A1798" s="5">
        <v>2720</v>
      </c>
      <c r="B1798" s="5">
        <f>IF(COUNTIF($A$2:A1798, A1798) = 1, 1, 0)</f>
        <v>1</v>
      </c>
      <c r="C1798" s="5" t="s">
        <v>396</v>
      </c>
      <c r="D1798" s="5" t="s">
        <v>123</v>
      </c>
      <c r="E1798" s="6">
        <v>0</v>
      </c>
      <c r="F1798" s="6" t="str">
        <f>IF(Table_1[[#This Row],[Discount]] &gt; 0, "After Discount", " No Discount")</f>
        <v xml:space="preserve"> No Discount</v>
      </c>
      <c r="G1798" s="6">
        <v>40.479999999999997</v>
      </c>
      <c r="H1798" s="6">
        <v>19.989999999999998</v>
      </c>
      <c r="I1798" s="5" t="s">
        <v>9</v>
      </c>
      <c r="J1798" s="5" t="s">
        <v>51</v>
      </c>
      <c r="K1798" s="5" t="s">
        <v>7</v>
      </c>
      <c r="L1798" s="5" t="s">
        <v>15</v>
      </c>
      <c r="M1798" s="5" t="s">
        <v>5</v>
      </c>
      <c r="N1798" s="5" t="s">
        <v>395</v>
      </c>
      <c r="O1798" s="6">
        <v>0.77</v>
      </c>
      <c r="P1798" s="5" t="s">
        <v>3</v>
      </c>
      <c r="Q1798" s="5" t="s">
        <v>21</v>
      </c>
      <c r="R1798" s="5" t="s">
        <v>291</v>
      </c>
      <c r="S1798" s="5" t="s">
        <v>394</v>
      </c>
      <c r="T1798" s="5">
        <v>30721</v>
      </c>
      <c r="U1798" s="8">
        <v>42171</v>
      </c>
      <c r="V1798" s="29" t="str">
        <f>TEXT(Table_1[[#This Row],[Order Date]], "DDD")</f>
        <v>Tue</v>
      </c>
      <c r="W1798" s="8">
        <v>42172</v>
      </c>
      <c r="X1798" s="7">
        <f>Table_1[[#This Row],[Ship Date]]-Table_1[[#This Row],[Order Date]]</f>
        <v>1</v>
      </c>
      <c r="Y1798" s="15">
        <v>-25.634</v>
      </c>
      <c r="Z1798" s="5">
        <v>6</v>
      </c>
      <c r="AA1798" s="15">
        <v>264.95</v>
      </c>
      <c r="AB1798" s="5">
        <v>88766</v>
      </c>
      <c r="AC1798" s="5">
        <f>IF(COUNTIF($AB$2:AB1798, AB1798) = 1, 1, 0)</f>
        <v>1</v>
      </c>
      <c r="AD1798" s="15">
        <f>'Formated Data'!$G1798-'Formated Data'!$E1798</f>
        <v>40.479999999999997</v>
      </c>
      <c r="AE1798" s="5" t="str" cm="1">
        <f t="array" ref="AE1798">_xlfn.IFS('Formated Data'!$Q1798="Central","Chris",'Formated Data'!$Q1798="East","Erin",'Formated Data'!$Q1798="South","Sam",'Formated Data'!$Q1798="West","William")</f>
        <v>Sam</v>
      </c>
    </row>
    <row r="1799" spans="1:31" ht="15.75" customHeight="1" x14ac:dyDescent="0.45">
      <c r="A1799" s="5">
        <v>1492</v>
      </c>
      <c r="B1799" s="5">
        <f>IF(COUNTIF($A$2:A1799, A1799) = 1, 1, 0)</f>
        <v>1</v>
      </c>
      <c r="C1799" s="5" t="s">
        <v>393</v>
      </c>
      <c r="D1799" s="5" t="s">
        <v>56</v>
      </c>
      <c r="E1799" s="6">
        <v>0.04</v>
      </c>
      <c r="F1799" s="6" t="str">
        <f>IF(Table_1[[#This Row],[Discount]] &gt; 0, "After Discount", " No Discount")</f>
        <v>After Discount</v>
      </c>
      <c r="G1799" s="6">
        <v>119.99</v>
      </c>
      <c r="H1799" s="6">
        <v>14</v>
      </c>
      <c r="I1799" s="5" t="s">
        <v>119</v>
      </c>
      <c r="J1799" s="5" t="s">
        <v>39</v>
      </c>
      <c r="K1799" s="5" t="s">
        <v>7</v>
      </c>
      <c r="L1799" s="5" t="s">
        <v>118</v>
      </c>
      <c r="M1799" s="5" t="s">
        <v>152</v>
      </c>
      <c r="N1799" s="5" t="s">
        <v>392</v>
      </c>
      <c r="O1799" s="6">
        <v>0.36</v>
      </c>
      <c r="P1799" s="5" t="s">
        <v>3</v>
      </c>
      <c r="Q1799" s="5" t="s">
        <v>70</v>
      </c>
      <c r="R1799" s="5" t="s">
        <v>168</v>
      </c>
      <c r="S1799" s="5" t="s">
        <v>391</v>
      </c>
      <c r="T1799" s="5">
        <v>65721</v>
      </c>
      <c r="U1799" s="8">
        <v>42171</v>
      </c>
      <c r="V1799" s="29" t="str">
        <f>TEXT(Table_1[[#This Row],[Order Date]], "DDD")</f>
        <v>Tue</v>
      </c>
      <c r="W1799" s="8">
        <v>42173</v>
      </c>
      <c r="X1799" s="7">
        <f>Table_1[[#This Row],[Ship Date]]-Table_1[[#This Row],[Order Date]]</f>
        <v>2</v>
      </c>
      <c r="Y1799" s="15">
        <v>509.95830000000001</v>
      </c>
      <c r="Z1799" s="5">
        <v>6</v>
      </c>
      <c r="AA1799" s="15">
        <v>739.07</v>
      </c>
      <c r="AB1799" s="5">
        <v>88004</v>
      </c>
      <c r="AC1799" s="5">
        <f>IF(COUNTIF($AB$2:AB1799, AB1799) = 1, 1, 0)</f>
        <v>1</v>
      </c>
      <c r="AD1799" s="15">
        <f>'Formated Data'!$G1799-'Formated Data'!$E1799</f>
        <v>119.94999999999999</v>
      </c>
      <c r="AE1799" s="5" t="str" cm="1">
        <f t="array" ref="AE1799">_xlfn.IFS('Formated Data'!$Q1799="Central","Chris",'Formated Data'!$Q1799="East","Erin",'Formated Data'!$Q1799="South","Sam",'Formated Data'!$Q1799="West","William")</f>
        <v>Chris</v>
      </c>
    </row>
    <row r="1800" spans="1:31" ht="15.75" customHeight="1" x14ac:dyDescent="0.45">
      <c r="A1800" s="5">
        <v>2355</v>
      </c>
      <c r="B1800" s="5">
        <f>IF(COUNTIF($A$2:A1800, A1800) = 1, 1, 0)</f>
        <v>0</v>
      </c>
      <c r="C1800" s="5" t="s">
        <v>390</v>
      </c>
      <c r="D1800" s="5" t="s">
        <v>72</v>
      </c>
      <c r="E1800" s="6">
        <v>0.06</v>
      </c>
      <c r="F1800" s="6" t="str">
        <f>IF(Table_1[[#This Row],[Discount]] &gt; 0, "After Discount", " No Discount")</f>
        <v>After Discount</v>
      </c>
      <c r="G1800" s="6">
        <v>146.34</v>
      </c>
      <c r="H1800" s="6">
        <v>43.75</v>
      </c>
      <c r="I1800" s="5" t="s">
        <v>119</v>
      </c>
      <c r="J1800" s="5" t="s">
        <v>8</v>
      </c>
      <c r="K1800" s="5" t="s">
        <v>29</v>
      </c>
      <c r="L1800" s="5" t="s">
        <v>165</v>
      </c>
      <c r="M1800" s="5" t="s">
        <v>117</v>
      </c>
      <c r="N1800" s="5" t="s">
        <v>389</v>
      </c>
      <c r="O1800" s="6">
        <v>0.65</v>
      </c>
      <c r="P1800" s="5" t="s">
        <v>3</v>
      </c>
      <c r="Q1800" s="5" t="s">
        <v>48</v>
      </c>
      <c r="R1800" s="5" t="s">
        <v>54</v>
      </c>
      <c r="S1800" s="5" t="s">
        <v>325</v>
      </c>
      <c r="T1800" s="5">
        <v>92236</v>
      </c>
      <c r="U1800" s="8">
        <v>42171</v>
      </c>
      <c r="V1800" s="29" t="str">
        <f>TEXT(Table_1[[#This Row],[Order Date]], "DDD")</f>
        <v>Tue</v>
      </c>
      <c r="W1800" s="8">
        <v>42173</v>
      </c>
      <c r="X1800" s="7">
        <f>Table_1[[#This Row],[Ship Date]]-Table_1[[#This Row],[Order Date]]</f>
        <v>2</v>
      </c>
      <c r="Y1800" s="15">
        <v>-89.27</v>
      </c>
      <c r="Z1800" s="5">
        <v>12</v>
      </c>
      <c r="AA1800" s="15">
        <v>1721.24</v>
      </c>
      <c r="AB1800" s="5">
        <v>91306</v>
      </c>
      <c r="AC1800" s="5">
        <f>IF(COUNTIF($AB$2:AB1800, AB1800) = 1, 1, 0)</f>
        <v>1</v>
      </c>
      <c r="AD1800" s="15">
        <f>'Formated Data'!$G1800-'Formated Data'!$E1800</f>
        <v>146.28</v>
      </c>
      <c r="AE1800" s="5" t="str" cm="1">
        <f t="array" ref="AE1800">_xlfn.IFS('Formated Data'!$Q1800="Central","Chris",'Formated Data'!$Q1800="East","Erin",'Formated Data'!$Q1800="South","Sam",'Formated Data'!$Q1800="West","William")</f>
        <v>William</v>
      </c>
    </row>
    <row r="1801" spans="1:31" ht="15.75" customHeight="1" x14ac:dyDescent="0.45">
      <c r="A1801" s="5">
        <v>3096</v>
      </c>
      <c r="B1801" s="5">
        <f>IF(COUNTIF($A$2:A1801, A1801) = 1, 1, 0)</f>
        <v>0</v>
      </c>
      <c r="C1801" s="5" t="s">
        <v>388</v>
      </c>
      <c r="D1801" s="5" t="s">
        <v>123</v>
      </c>
      <c r="E1801" s="6">
        <v>0.04</v>
      </c>
      <c r="F1801" s="6" t="str">
        <f>IF(Table_1[[#This Row],[Discount]] &gt; 0, "After Discount", " No Discount")</f>
        <v>After Discount</v>
      </c>
      <c r="G1801" s="6">
        <v>33.89</v>
      </c>
      <c r="H1801" s="6">
        <v>5.0999999999999996</v>
      </c>
      <c r="I1801" s="5" t="s">
        <v>17</v>
      </c>
      <c r="J1801" s="5" t="s">
        <v>8</v>
      </c>
      <c r="K1801" s="5" t="s">
        <v>24</v>
      </c>
      <c r="L1801" s="5" t="s">
        <v>23</v>
      </c>
      <c r="M1801" s="5" t="s">
        <v>5</v>
      </c>
      <c r="N1801" s="5" t="s">
        <v>387</v>
      </c>
      <c r="O1801" s="6">
        <v>0.6</v>
      </c>
      <c r="P1801" s="5" t="s">
        <v>3</v>
      </c>
      <c r="Q1801" s="5" t="s">
        <v>2</v>
      </c>
      <c r="R1801" s="5" t="s">
        <v>13</v>
      </c>
      <c r="S1801" s="5" t="s">
        <v>386</v>
      </c>
      <c r="T1801" s="5">
        <v>43026</v>
      </c>
      <c r="U1801" s="8">
        <v>42172</v>
      </c>
      <c r="V1801" s="29" t="str">
        <f>TEXT(Table_1[[#This Row],[Order Date]], "DDD")</f>
        <v>Wed</v>
      </c>
      <c r="W1801" s="8">
        <v>42173</v>
      </c>
      <c r="X1801" s="7">
        <f>Table_1[[#This Row],[Ship Date]]-Table_1[[#This Row],[Order Date]]</f>
        <v>1</v>
      </c>
      <c r="Y1801" s="15">
        <v>72.983999999999995</v>
      </c>
      <c r="Z1801" s="5">
        <v>6</v>
      </c>
      <c r="AA1801" s="15">
        <v>200.83</v>
      </c>
      <c r="AB1801" s="5">
        <v>86222</v>
      </c>
      <c r="AC1801" s="5">
        <f>IF(COUNTIF($AB$2:AB1801, AB1801) = 1, 1, 0)</f>
        <v>1</v>
      </c>
      <c r="AD1801" s="15">
        <f>'Formated Data'!$G1801-'Formated Data'!$E1801</f>
        <v>33.85</v>
      </c>
      <c r="AE1801" s="5" t="str" cm="1">
        <f t="array" ref="AE1801">_xlfn.IFS('Formated Data'!$Q1801="Central","Chris",'Formated Data'!$Q1801="East","Erin",'Formated Data'!$Q1801="South","Sam",'Formated Data'!$Q1801="West","William")</f>
        <v>Erin</v>
      </c>
    </row>
    <row r="1802" spans="1:31" ht="15.75" customHeight="1" x14ac:dyDescent="0.45">
      <c r="A1802" s="5">
        <v>283</v>
      </c>
      <c r="B1802" s="5">
        <f>IF(COUNTIF($A$2:A1802, A1802) = 1, 1, 0)</f>
        <v>1</v>
      </c>
      <c r="C1802" s="5" t="s">
        <v>385</v>
      </c>
      <c r="D1802" s="5" t="s">
        <v>56</v>
      </c>
      <c r="E1802" s="6">
        <v>0.1</v>
      </c>
      <c r="F1802" s="6" t="str">
        <f>IF(Table_1[[#This Row],[Discount]] &gt; 0, "After Discount", " No Discount")</f>
        <v>After Discount</v>
      </c>
      <c r="G1802" s="6">
        <v>1.68</v>
      </c>
      <c r="H1802" s="6">
        <v>1.57</v>
      </c>
      <c r="I1802" s="5" t="s">
        <v>9</v>
      </c>
      <c r="J1802" s="5" t="s">
        <v>39</v>
      </c>
      <c r="K1802" s="5" t="s">
        <v>24</v>
      </c>
      <c r="L1802" s="5" t="s">
        <v>79</v>
      </c>
      <c r="M1802" s="5" t="s">
        <v>37</v>
      </c>
      <c r="N1802" s="5" t="s">
        <v>384</v>
      </c>
      <c r="O1802" s="6">
        <v>0.59</v>
      </c>
      <c r="P1802" s="5" t="s">
        <v>3</v>
      </c>
      <c r="Q1802" s="5" t="s">
        <v>2</v>
      </c>
      <c r="R1802" s="5" t="s">
        <v>236</v>
      </c>
      <c r="S1802" s="5" t="s">
        <v>383</v>
      </c>
      <c r="T1802" s="5">
        <v>7101</v>
      </c>
      <c r="U1802" s="8">
        <v>42172</v>
      </c>
      <c r="V1802" s="29" t="str">
        <f>TEXT(Table_1[[#This Row],[Order Date]], "DDD")</f>
        <v>Wed</v>
      </c>
      <c r="W1802" s="8">
        <v>42173</v>
      </c>
      <c r="X1802" s="7">
        <f>Table_1[[#This Row],[Ship Date]]-Table_1[[#This Row],[Order Date]]</f>
        <v>1</v>
      </c>
      <c r="Y1802" s="15">
        <v>-11.57</v>
      </c>
      <c r="Z1802" s="5">
        <v>11</v>
      </c>
      <c r="AA1802" s="15">
        <v>18.71</v>
      </c>
      <c r="AB1802" s="5">
        <v>89293</v>
      </c>
      <c r="AC1802" s="5">
        <f>IF(COUNTIF($AB$2:AB1802, AB1802) = 1, 1, 0)</f>
        <v>1</v>
      </c>
      <c r="AD1802" s="15">
        <f>'Formated Data'!$G1802-'Formated Data'!$E1802</f>
        <v>1.5799999999999998</v>
      </c>
      <c r="AE1802" s="5" t="str" cm="1">
        <f t="array" ref="AE1802">_xlfn.IFS('Formated Data'!$Q1802="Central","Chris",'Formated Data'!$Q1802="East","Erin",'Formated Data'!$Q1802="South","Sam",'Formated Data'!$Q1802="West","William")</f>
        <v>Erin</v>
      </c>
    </row>
    <row r="1803" spans="1:31" ht="15.75" customHeight="1" x14ac:dyDescent="0.45">
      <c r="A1803" s="5">
        <v>286</v>
      </c>
      <c r="B1803" s="5">
        <f>IF(COUNTIF($A$2:A1803, A1803) = 1, 1, 0)</f>
        <v>1</v>
      </c>
      <c r="C1803" s="5" t="s">
        <v>381</v>
      </c>
      <c r="D1803" s="5" t="s">
        <v>30</v>
      </c>
      <c r="E1803" s="6">
        <v>0</v>
      </c>
      <c r="F1803" s="6" t="str">
        <f>IF(Table_1[[#This Row],[Discount]] &gt; 0, "After Discount", " No Discount")</f>
        <v xml:space="preserve"> No Discount</v>
      </c>
      <c r="G1803" s="6">
        <v>4.13</v>
      </c>
      <c r="H1803" s="6">
        <v>5.34</v>
      </c>
      <c r="I1803" s="5" t="s">
        <v>9</v>
      </c>
      <c r="J1803" s="5" t="s">
        <v>51</v>
      </c>
      <c r="K1803" s="5" t="s">
        <v>24</v>
      </c>
      <c r="L1803" s="5" t="s">
        <v>106</v>
      </c>
      <c r="M1803" s="5" t="s">
        <v>5</v>
      </c>
      <c r="N1803" s="5" t="s">
        <v>382</v>
      </c>
      <c r="O1803" s="6">
        <v>0.38</v>
      </c>
      <c r="P1803" s="5" t="s">
        <v>3</v>
      </c>
      <c r="Q1803" s="5" t="s">
        <v>70</v>
      </c>
      <c r="R1803" s="5" t="s">
        <v>379</v>
      </c>
      <c r="S1803" s="5" t="s">
        <v>378</v>
      </c>
      <c r="T1803" s="5">
        <v>66203</v>
      </c>
      <c r="U1803" s="8">
        <v>42172</v>
      </c>
      <c r="V1803" s="29" t="str">
        <f>TEXT(Table_1[[#This Row],[Order Date]], "DDD")</f>
        <v>Wed</v>
      </c>
      <c r="W1803" s="8">
        <v>42176</v>
      </c>
      <c r="X1803" s="7">
        <f>Table_1[[#This Row],[Ship Date]]-Table_1[[#This Row],[Order Date]]</f>
        <v>4</v>
      </c>
      <c r="Y1803" s="15">
        <v>-61.87</v>
      </c>
      <c r="Z1803" s="5">
        <v>9</v>
      </c>
      <c r="AA1803" s="15">
        <v>40.950000000000003</v>
      </c>
      <c r="AB1803" s="5">
        <v>89761</v>
      </c>
      <c r="AC1803" s="5">
        <f>IF(COUNTIF($AB$2:AB1803, AB1803) = 1, 1, 0)</f>
        <v>1</v>
      </c>
      <c r="AD1803" s="15">
        <f>'Formated Data'!$G1803-'Formated Data'!$E1803</f>
        <v>4.13</v>
      </c>
      <c r="AE1803" s="5" t="str" cm="1">
        <f t="array" ref="AE1803">_xlfn.IFS('Formated Data'!$Q1803="Central","Chris",'Formated Data'!$Q1803="East","Erin",'Formated Data'!$Q1803="South","Sam",'Formated Data'!$Q1803="West","William")</f>
        <v>Chris</v>
      </c>
    </row>
    <row r="1804" spans="1:31" ht="15.75" customHeight="1" x14ac:dyDescent="0.45">
      <c r="A1804" s="5">
        <v>286</v>
      </c>
      <c r="B1804" s="5">
        <f>IF(COUNTIF($A$2:A1804, A1804) = 1, 1, 0)</f>
        <v>0</v>
      </c>
      <c r="C1804" s="5" t="s">
        <v>381</v>
      </c>
      <c r="D1804" s="5" t="s">
        <v>30</v>
      </c>
      <c r="E1804" s="6">
        <v>0.1</v>
      </c>
      <c r="F1804" s="6" t="str">
        <f>IF(Table_1[[#This Row],[Discount]] &gt; 0, "After Discount", " No Discount")</f>
        <v>After Discount</v>
      </c>
      <c r="G1804" s="6">
        <v>130.97999999999999</v>
      </c>
      <c r="H1804" s="6">
        <v>54.74</v>
      </c>
      <c r="I1804" s="5" t="s">
        <v>119</v>
      </c>
      <c r="J1804" s="5" t="s">
        <v>51</v>
      </c>
      <c r="K1804" s="5" t="s">
        <v>29</v>
      </c>
      <c r="L1804" s="5" t="s">
        <v>130</v>
      </c>
      <c r="M1804" s="5" t="s">
        <v>117</v>
      </c>
      <c r="N1804" s="5" t="s">
        <v>380</v>
      </c>
      <c r="O1804" s="6">
        <v>0.69</v>
      </c>
      <c r="P1804" s="5" t="s">
        <v>3</v>
      </c>
      <c r="Q1804" s="5" t="s">
        <v>70</v>
      </c>
      <c r="R1804" s="5" t="s">
        <v>379</v>
      </c>
      <c r="S1804" s="5" t="s">
        <v>378</v>
      </c>
      <c r="T1804" s="5">
        <v>66203</v>
      </c>
      <c r="U1804" s="8">
        <v>42172</v>
      </c>
      <c r="V1804" s="29" t="str">
        <f>TEXT(Table_1[[#This Row],[Order Date]], "DDD")</f>
        <v>Wed</v>
      </c>
      <c r="W1804" s="8">
        <v>42176</v>
      </c>
      <c r="X1804" s="7">
        <f>Table_1[[#This Row],[Ship Date]]-Table_1[[#This Row],[Order Date]]</f>
        <v>4</v>
      </c>
      <c r="Y1804" s="15">
        <v>-530.24</v>
      </c>
      <c r="Z1804" s="5">
        <v>9</v>
      </c>
      <c r="AA1804" s="15">
        <v>1155.73</v>
      </c>
      <c r="AB1804" s="5">
        <v>89761</v>
      </c>
      <c r="AC1804" s="5">
        <f>IF(COUNTIF($AB$2:AB1804, AB1804) = 1, 1, 0)</f>
        <v>0</v>
      </c>
      <c r="AD1804" s="15">
        <f>'Formated Data'!$G1804-'Formated Data'!$E1804</f>
        <v>130.88</v>
      </c>
      <c r="AE1804" s="5" t="str" cm="1">
        <f t="array" ref="AE1804">_xlfn.IFS('Formated Data'!$Q1804="Central","Chris",'Formated Data'!$Q1804="East","Erin",'Formated Data'!$Q1804="South","Sam",'Formated Data'!$Q1804="West","William")</f>
        <v>Chris</v>
      </c>
    </row>
    <row r="1805" spans="1:31" ht="15.75" customHeight="1" x14ac:dyDescent="0.45">
      <c r="A1805" s="5">
        <v>646</v>
      </c>
      <c r="B1805" s="5">
        <f>IF(COUNTIF($A$2:A1805, A1805) = 1, 1, 0)</f>
        <v>1</v>
      </c>
      <c r="C1805" s="5" t="s">
        <v>377</v>
      </c>
      <c r="D1805" s="5" t="s">
        <v>30</v>
      </c>
      <c r="E1805" s="6">
        <v>0.03</v>
      </c>
      <c r="F1805" s="6" t="str">
        <f>IF(Table_1[[#This Row],[Discount]] &gt; 0, "After Discount", " No Discount")</f>
        <v>After Discount</v>
      </c>
      <c r="G1805" s="6">
        <v>51.75</v>
      </c>
      <c r="H1805" s="6">
        <v>19.989999999999998</v>
      </c>
      <c r="I1805" s="5" t="s">
        <v>9</v>
      </c>
      <c r="J1805" s="5" t="s">
        <v>39</v>
      </c>
      <c r="K1805" s="5" t="s">
        <v>29</v>
      </c>
      <c r="L1805" s="5" t="s">
        <v>28</v>
      </c>
      <c r="M1805" s="5" t="s">
        <v>5</v>
      </c>
      <c r="N1805" s="5" t="s">
        <v>376</v>
      </c>
      <c r="O1805" s="6">
        <v>0.55000000000000004</v>
      </c>
      <c r="P1805" s="5" t="s">
        <v>3</v>
      </c>
      <c r="Q1805" s="5" t="s">
        <v>70</v>
      </c>
      <c r="R1805" s="5" t="s">
        <v>87</v>
      </c>
      <c r="S1805" s="5" t="s">
        <v>375</v>
      </c>
      <c r="T1805" s="5">
        <v>55379</v>
      </c>
      <c r="U1805" s="8">
        <v>42172</v>
      </c>
      <c r="V1805" s="29" t="str">
        <f>TEXT(Table_1[[#This Row],[Order Date]], "DDD")</f>
        <v>Wed</v>
      </c>
      <c r="W1805" s="8">
        <v>42177</v>
      </c>
      <c r="X1805" s="7">
        <f>Table_1[[#This Row],[Ship Date]]-Table_1[[#This Row],[Order Date]]</f>
        <v>5</v>
      </c>
      <c r="Y1805" s="15">
        <v>261.44400000000002</v>
      </c>
      <c r="Z1805" s="5">
        <v>16</v>
      </c>
      <c r="AA1805" s="15">
        <v>818.81</v>
      </c>
      <c r="AB1805" s="5">
        <v>90735</v>
      </c>
      <c r="AC1805" s="5">
        <f>IF(COUNTIF($AB$2:AB1805, AB1805) = 1, 1, 0)</f>
        <v>1</v>
      </c>
      <c r="AD1805" s="15">
        <f>'Formated Data'!$G1805-'Formated Data'!$E1805</f>
        <v>51.72</v>
      </c>
      <c r="AE1805" s="5" t="str" cm="1">
        <f t="array" ref="AE1805">_xlfn.IFS('Formated Data'!$Q1805="Central","Chris",'Formated Data'!$Q1805="East","Erin",'Formated Data'!$Q1805="South","Sam",'Formated Data'!$Q1805="West","William")</f>
        <v>Chris</v>
      </c>
    </row>
    <row r="1806" spans="1:31" ht="15.75" customHeight="1" x14ac:dyDescent="0.45">
      <c r="A1806" s="5">
        <v>1189</v>
      </c>
      <c r="B1806" s="5">
        <f>IF(COUNTIF($A$2:A1806, A1806) = 1, 1, 0)</f>
        <v>1</v>
      </c>
      <c r="C1806" s="5" t="s">
        <v>373</v>
      </c>
      <c r="D1806" s="5" t="s">
        <v>30</v>
      </c>
      <c r="E1806" s="6">
        <v>0.06</v>
      </c>
      <c r="F1806" s="6" t="str">
        <f>IF(Table_1[[#This Row],[Discount]] &gt; 0, "After Discount", " No Discount")</f>
        <v>After Discount</v>
      </c>
      <c r="G1806" s="6">
        <v>10.89</v>
      </c>
      <c r="H1806" s="6">
        <v>4.5</v>
      </c>
      <c r="I1806" s="5" t="s">
        <v>9</v>
      </c>
      <c r="J1806" s="5" t="s">
        <v>8</v>
      </c>
      <c r="K1806" s="5" t="s">
        <v>24</v>
      </c>
      <c r="L1806" s="5" t="s">
        <v>45</v>
      </c>
      <c r="M1806" s="5" t="s">
        <v>5</v>
      </c>
      <c r="N1806" s="5" t="s">
        <v>374</v>
      </c>
      <c r="O1806" s="6">
        <v>0.59</v>
      </c>
      <c r="P1806" s="5" t="s">
        <v>3</v>
      </c>
      <c r="Q1806" s="5" t="s">
        <v>48</v>
      </c>
      <c r="R1806" s="5" t="s">
        <v>54</v>
      </c>
      <c r="S1806" s="5" t="s">
        <v>372</v>
      </c>
      <c r="T1806" s="5">
        <v>92646</v>
      </c>
      <c r="U1806" s="8">
        <v>42172</v>
      </c>
      <c r="V1806" s="29" t="str">
        <f>TEXT(Table_1[[#This Row],[Order Date]], "DDD")</f>
        <v>Wed</v>
      </c>
      <c r="W1806" s="8">
        <v>42177</v>
      </c>
      <c r="X1806" s="7">
        <f>Table_1[[#This Row],[Ship Date]]-Table_1[[#This Row],[Order Date]]</f>
        <v>5</v>
      </c>
      <c r="Y1806" s="15">
        <v>-25.111999999999998</v>
      </c>
      <c r="Z1806" s="5">
        <v>14</v>
      </c>
      <c r="AA1806" s="15">
        <v>149.32</v>
      </c>
      <c r="AB1806" s="5">
        <v>87584</v>
      </c>
      <c r="AC1806" s="5">
        <f>IF(COUNTIF($AB$2:AB1806, AB1806) = 1, 1, 0)</f>
        <v>1</v>
      </c>
      <c r="AD1806" s="15">
        <f>'Formated Data'!$G1806-'Formated Data'!$E1806</f>
        <v>10.83</v>
      </c>
      <c r="AE1806" s="5" t="str" cm="1">
        <f t="array" ref="AE1806">_xlfn.IFS('Formated Data'!$Q1806="Central","Chris",'Formated Data'!$Q1806="East","Erin",'Formated Data'!$Q1806="South","Sam",'Formated Data'!$Q1806="West","William")</f>
        <v>William</v>
      </c>
    </row>
    <row r="1807" spans="1:31" ht="15.75" customHeight="1" x14ac:dyDescent="0.45">
      <c r="A1807" s="5">
        <v>1189</v>
      </c>
      <c r="B1807" s="5">
        <f>IF(COUNTIF($A$2:A1807, A1807) = 1, 1, 0)</f>
        <v>0</v>
      </c>
      <c r="C1807" s="5" t="s">
        <v>373</v>
      </c>
      <c r="D1807" s="5" t="s">
        <v>30</v>
      </c>
      <c r="E1807" s="6">
        <v>0.03</v>
      </c>
      <c r="F1807" s="6" t="str">
        <f>IF(Table_1[[#This Row],[Discount]] &gt; 0, "After Discount", " No Discount")</f>
        <v>After Discount</v>
      </c>
      <c r="G1807" s="6">
        <v>10.64</v>
      </c>
      <c r="H1807" s="6">
        <v>5.16</v>
      </c>
      <c r="I1807" s="5" t="s">
        <v>9</v>
      </c>
      <c r="J1807" s="5" t="s">
        <v>8</v>
      </c>
      <c r="K1807" s="5" t="s">
        <v>29</v>
      </c>
      <c r="L1807" s="5" t="s">
        <v>28</v>
      </c>
      <c r="M1807" s="5" t="s">
        <v>5</v>
      </c>
      <c r="N1807" s="5" t="s">
        <v>202</v>
      </c>
      <c r="O1807" s="6">
        <v>0.56999999999999995</v>
      </c>
      <c r="P1807" s="5" t="s">
        <v>3</v>
      </c>
      <c r="Q1807" s="5" t="s">
        <v>48</v>
      </c>
      <c r="R1807" s="5" t="s">
        <v>54</v>
      </c>
      <c r="S1807" s="5" t="s">
        <v>372</v>
      </c>
      <c r="T1807" s="5">
        <v>92646</v>
      </c>
      <c r="U1807" s="8">
        <v>42172</v>
      </c>
      <c r="V1807" s="29" t="str">
        <f>TEXT(Table_1[[#This Row],[Order Date]], "DDD")</f>
        <v>Wed</v>
      </c>
      <c r="W1807" s="8">
        <v>42177</v>
      </c>
      <c r="X1807" s="7">
        <f>Table_1[[#This Row],[Ship Date]]-Table_1[[#This Row],[Order Date]]</f>
        <v>5</v>
      </c>
      <c r="Y1807" s="15">
        <v>17.376000000000001</v>
      </c>
      <c r="Z1807" s="5">
        <v>16</v>
      </c>
      <c r="AA1807" s="15">
        <v>177.01</v>
      </c>
      <c r="AB1807" s="5">
        <v>87584</v>
      </c>
      <c r="AC1807" s="5">
        <f>IF(COUNTIF($AB$2:AB1807, AB1807) = 1, 1, 0)</f>
        <v>0</v>
      </c>
      <c r="AD1807" s="15">
        <f>'Formated Data'!$G1807-'Formated Data'!$E1807</f>
        <v>10.610000000000001</v>
      </c>
      <c r="AE1807" s="5" t="str" cm="1">
        <f t="array" ref="AE1807">_xlfn.IFS('Formated Data'!$Q1807="Central","Chris",'Formated Data'!$Q1807="East","Erin",'Formated Data'!$Q1807="South","Sam",'Formated Data'!$Q1807="West","William")</f>
        <v>William</v>
      </c>
    </row>
    <row r="1808" spans="1:31" ht="15.75" customHeight="1" x14ac:dyDescent="0.45">
      <c r="A1808" s="5">
        <v>1189</v>
      </c>
      <c r="B1808" s="5">
        <f>IF(COUNTIF($A$2:A1808, A1808) = 1, 1, 0)</f>
        <v>0</v>
      </c>
      <c r="C1808" s="5" t="s">
        <v>373</v>
      </c>
      <c r="D1808" s="5" t="s">
        <v>30</v>
      </c>
      <c r="E1808" s="6">
        <v>0.03</v>
      </c>
      <c r="F1808" s="6" t="str">
        <f>IF(Table_1[[#This Row],[Discount]] &gt; 0, "After Discount", " No Discount")</f>
        <v>After Discount</v>
      </c>
      <c r="G1808" s="6">
        <v>7.96</v>
      </c>
      <c r="H1808" s="6">
        <v>4.95</v>
      </c>
      <c r="I1808" s="5" t="s">
        <v>9</v>
      </c>
      <c r="J1808" s="5" t="s">
        <v>8</v>
      </c>
      <c r="K1808" s="5" t="s">
        <v>29</v>
      </c>
      <c r="L1808" s="5" t="s">
        <v>28</v>
      </c>
      <c r="M1808" s="5" t="s">
        <v>5</v>
      </c>
      <c r="N1808" s="5" t="s">
        <v>371</v>
      </c>
      <c r="O1808" s="6">
        <v>0.41</v>
      </c>
      <c r="P1808" s="5" t="s">
        <v>3</v>
      </c>
      <c r="Q1808" s="5" t="s">
        <v>48</v>
      </c>
      <c r="R1808" s="5" t="s">
        <v>54</v>
      </c>
      <c r="S1808" s="5" t="s">
        <v>372</v>
      </c>
      <c r="T1808" s="5">
        <v>92646</v>
      </c>
      <c r="U1808" s="8">
        <v>42172</v>
      </c>
      <c r="V1808" s="29" t="str">
        <f>TEXT(Table_1[[#This Row],[Order Date]], "DDD")</f>
        <v>Wed</v>
      </c>
      <c r="W1808" s="8">
        <v>42174</v>
      </c>
      <c r="X1808" s="7">
        <f>Table_1[[#This Row],[Ship Date]]-Table_1[[#This Row],[Order Date]]</f>
        <v>2</v>
      </c>
      <c r="Y1808" s="15">
        <v>24.260400000000001</v>
      </c>
      <c r="Z1808" s="5">
        <v>4</v>
      </c>
      <c r="AA1808" s="15">
        <v>35.159999999999997</v>
      </c>
      <c r="AB1808" s="5">
        <v>87584</v>
      </c>
      <c r="AC1808" s="5">
        <f>IF(COUNTIF($AB$2:AB1808, AB1808) = 1, 1, 0)</f>
        <v>0</v>
      </c>
      <c r="AD1808" s="15">
        <f>'Formated Data'!$G1808-'Formated Data'!$E1808</f>
        <v>7.93</v>
      </c>
      <c r="AE1808" s="5" t="str" cm="1">
        <f t="array" ref="AE1808">_xlfn.IFS('Formated Data'!$Q1808="Central","Chris",'Formated Data'!$Q1808="East","Erin",'Formated Data'!$Q1808="South","Sam",'Formated Data'!$Q1808="West","William")</f>
        <v>William</v>
      </c>
    </row>
    <row r="1809" spans="1:31" ht="15.75" customHeight="1" x14ac:dyDescent="0.45">
      <c r="A1809" s="5">
        <v>1193</v>
      </c>
      <c r="B1809" s="5">
        <f>IF(COUNTIF($A$2:A1809, A1809) = 1, 1, 0)</f>
        <v>0</v>
      </c>
      <c r="C1809" s="5" t="s">
        <v>107</v>
      </c>
      <c r="D1809" s="5" t="s">
        <v>30</v>
      </c>
      <c r="E1809" s="6">
        <v>0.03</v>
      </c>
      <c r="F1809" s="6" t="str">
        <f>IF(Table_1[[#This Row],[Discount]] &gt; 0, "After Discount", " No Discount")</f>
        <v>After Discount</v>
      </c>
      <c r="G1809" s="6">
        <v>10.64</v>
      </c>
      <c r="H1809" s="6">
        <v>5.16</v>
      </c>
      <c r="I1809" s="5" t="s">
        <v>9</v>
      </c>
      <c r="J1809" s="5" t="s">
        <v>8</v>
      </c>
      <c r="K1809" s="5" t="s">
        <v>29</v>
      </c>
      <c r="L1809" s="5" t="s">
        <v>28</v>
      </c>
      <c r="M1809" s="5" t="s">
        <v>5</v>
      </c>
      <c r="N1809" s="5" t="s">
        <v>202</v>
      </c>
      <c r="O1809" s="6">
        <v>0.56999999999999995</v>
      </c>
      <c r="P1809" s="5" t="s">
        <v>3</v>
      </c>
      <c r="Q1809" s="5" t="s">
        <v>2</v>
      </c>
      <c r="R1809" s="5" t="s">
        <v>104</v>
      </c>
      <c r="S1809" s="5" t="s">
        <v>103</v>
      </c>
      <c r="T1809" s="5">
        <v>20016</v>
      </c>
      <c r="U1809" s="8">
        <v>42172</v>
      </c>
      <c r="V1809" s="29" t="str">
        <f>TEXT(Table_1[[#This Row],[Order Date]], "DDD")</f>
        <v>Wed</v>
      </c>
      <c r="W1809" s="8">
        <v>42177</v>
      </c>
      <c r="X1809" s="7">
        <f>Table_1[[#This Row],[Ship Date]]-Table_1[[#This Row],[Order Date]]</f>
        <v>5</v>
      </c>
      <c r="Y1809" s="15">
        <v>14.48</v>
      </c>
      <c r="Z1809" s="5">
        <v>63</v>
      </c>
      <c r="AA1809" s="15">
        <v>696.96</v>
      </c>
      <c r="AB1809" s="5">
        <v>5984</v>
      </c>
      <c r="AC1809" s="5">
        <f>IF(COUNTIF($AB$2:AB1809, AB1809) = 1, 1, 0)</f>
        <v>1</v>
      </c>
      <c r="AD1809" s="15">
        <f>'Formated Data'!$G1809-'Formated Data'!$E1809</f>
        <v>10.610000000000001</v>
      </c>
      <c r="AE1809" s="5" t="str" cm="1">
        <f t="array" ref="AE1809">_xlfn.IFS('Formated Data'!$Q1809="Central","Chris",'Formated Data'!$Q1809="East","Erin",'Formated Data'!$Q1809="South","Sam",'Formated Data'!$Q1809="West","William")</f>
        <v>Erin</v>
      </c>
    </row>
    <row r="1810" spans="1:31" ht="15.75" customHeight="1" x14ac:dyDescent="0.45">
      <c r="A1810" s="5">
        <v>1193</v>
      </c>
      <c r="B1810" s="5">
        <f>IF(COUNTIF($A$2:A1810, A1810) = 1, 1, 0)</f>
        <v>0</v>
      </c>
      <c r="C1810" s="5" t="s">
        <v>107</v>
      </c>
      <c r="D1810" s="5" t="s">
        <v>30</v>
      </c>
      <c r="E1810" s="6">
        <v>0.03</v>
      </c>
      <c r="F1810" s="6" t="str">
        <f>IF(Table_1[[#This Row],[Discount]] &gt; 0, "After Discount", " No Discount")</f>
        <v>After Discount</v>
      </c>
      <c r="G1810" s="6">
        <v>7.96</v>
      </c>
      <c r="H1810" s="6">
        <v>4.95</v>
      </c>
      <c r="I1810" s="5" t="s">
        <v>9</v>
      </c>
      <c r="J1810" s="5" t="s">
        <v>8</v>
      </c>
      <c r="K1810" s="5" t="s">
        <v>29</v>
      </c>
      <c r="L1810" s="5" t="s">
        <v>28</v>
      </c>
      <c r="M1810" s="5" t="s">
        <v>5</v>
      </c>
      <c r="N1810" s="5" t="s">
        <v>371</v>
      </c>
      <c r="O1810" s="6">
        <v>0.41</v>
      </c>
      <c r="P1810" s="5" t="s">
        <v>3</v>
      </c>
      <c r="Q1810" s="5" t="s">
        <v>2</v>
      </c>
      <c r="R1810" s="5" t="s">
        <v>104</v>
      </c>
      <c r="S1810" s="5" t="s">
        <v>103</v>
      </c>
      <c r="T1810" s="5">
        <v>20016</v>
      </c>
      <c r="U1810" s="8">
        <v>42172</v>
      </c>
      <c r="V1810" s="29" t="str">
        <f>TEXT(Table_1[[#This Row],[Order Date]], "DDD")</f>
        <v>Wed</v>
      </c>
      <c r="W1810" s="8">
        <v>42174</v>
      </c>
      <c r="X1810" s="7">
        <f>Table_1[[#This Row],[Ship Date]]-Table_1[[#This Row],[Order Date]]</f>
        <v>2</v>
      </c>
      <c r="Y1810" s="15">
        <v>22.25</v>
      </c>
      <c r="Z1810" s="5">
        <v>17</v>
      </c>
      <c r="AA1810" s="15">
        <v>149.41</v>
      </c>
      <c r="AB1810" s="5">
        <v>5984</v>
      </c>
      <c r="AC1810" s="5">
        <f>IF(COUNTIF($AB$2:AB1810, AB1810) = 1, 1, 0)</f>
        <v>0</v>
      </c>
      <c r="AD1810" s="15">
        <f>'Formated Data'!$G1810-'Formated Data'!$E1810</f>
        <v>7.93</v>
      </c>
      <c r="AE1810" s="5" t="str" cm="1">
        <f t="array" ref="AE1810">_xlfn.IFS('Formated Data'!$Q1810="Central","Chris",'Formated Data'!$Q1810="East","Erin",'Formated Data'!$Q1810="South","Sam",'Formated Data'!$Q1810="West","William")</f>
        <v>Erin</v>
      </c>
    </row>
    <row r="1811" spans="1:31" ht="15.75" customHeight="1" x14ac:dyDescent="0.45">
      <c r="A1811" s="5">
        <v>3098</v>
      </c>
      <c r="B1811" s="5">
        <f>IF(COUNTIF($A$2:A1811, A1811) = 1, 1, 0)</f>
        <v>0</v>
      </c>
      <c r="C1811" s="5" t="s">
        <v>370</v>
      </c>
      <c r="D1811" s="5" t="s">
        <v>30</v>
      </c>
      <c r="E1811" s="6">
        <v>0</v>
      </c>
      <c r="F1811" s="6" t="str">
        <f>IF(Table_1[[#This Row],[Discount]] &gt; 0, "After Discount", " No Discount")</f>
        <v xml:space="preserve"> No Discount</v>
      </c>
      <c r="G1811" s="6">
        <v>11.7</v>
      </c>
      <c r="H1811" s="6">
        <v>6.96</v>
      </c>
      <c r="I1811" s="5" t="s">
        <v>17</v>
      </c>
      <c r="J1811" s="5" t="s">
        <v>8</v>
      </c>
      <c r="K1811" s="5" t="s">
        <v>24</v>
      </c>
      <c r="L1811" s="5" t="s">
        <v>45</v>
      </c>
      <c r="M1811" s="5" t="s">
        <v>97</v>
      </c>
      <c r="N1811" s="5" t="s">
        <v>369</v>
      </c>
      <c r="O1811" s="6">
        <v>0.5</v>
      </c>
      <c r="P1811" s="5" t="s">
        <v>3</v>
      </c>
      <c r="Q1811" s="5" t="s">
        <v>2</v>
      </c>
      <c r="R1811" s="5" t="s">
        <v>1</v>
      </c>
      <c r="S1811" s="5" t="s">
        <v>368</v>
      </c>
      <c r="T1811" s="5">
        <v>11967</v>
      </c>
      <c r="U1811" s="8">
        <v>42172</v>
      </c>
      <c r="V1811" s="29" t="str">
        <f>TEXT(Table_1[[#This Row],[Order Date]], "DDD")</f>
        <v>Wed</v>
      </c>
      <c r="W1811" s="8">
        <v>42174</v>
      </c>
      <c r="X1811" s="7">
        <f>Table_1[[#This Row],[Ship Date]]-Table_1[[#This Row],[Order Date]]</f>
        <v>2</v>
      </c>
      <c r="Y1811" s="15">
        <v>-11.247999999999999</v>
      </c>
      <c r="Z1811" s="5">
        <v>10</v>
      </c>
      <c r="AA1811" s="15">
        <v>131.69</v>
      </c>
      <c r="AB1811" s="5">
        <v>89315</v>
      </c>
      <c r="AC1811" s="5">
        <f>IF(COUNTIF($AB$2:AB1811, AB1811) = 1, 1, 0)</f>
        <v>1</v>
      </c>
      <c r="AD1811" s="15">
        <f>'Formated Data'!$G1811-'Formated Data'!$E1811</f>
        <v>11.7</v>
      </c>
      <c r="AE1811" s="5" t="str" cm="1">
        <f t="array" ref="AE1811">_xlfn.IFS('Formated Data'!$Q1811="Central","Chris",'Formated Data'!$Q1811="East","Erin",'Formated Data'!$Q1811="South","Sam",'Formated Data'!$Q1811="West","William")</f>
        <v>Erin</v>
      </c>
    </row>
    <row r="1812" spans="1:31" ht="15.75" customHeight="1" x14ac:dyDescent="0.45">
      <c r="A1812" s="5">
        <v>907</v>
      </c>
      <c r="B1812" s="5">
        <f>IF(COUNTIF($A$2:A1812, A1812) = 1, 1, 0)</f>
        <v>0</v>
      </c>
      <c r="C1812" s="5" t="s">
        <v>367</v>
      </c>
      <c r="D1812" s="5" t="s">
        <v>72</v>
      </c>
      <c r="E1812" s="6">
        <v>0.09</v>
      </c>
      <c r="F1812" s="6" t="str">
        <f>IF(Table_1[[#This Row],[Discount]] &gt; 0, "After Discount", " No Discount")</f>
        <v>After Discount</v>
      </c>
      <c r="G1812" s="6">
        <v>2.6</v>
      </c>
      <c r="H1812" s="6">
        <v>2.4</v>
      </c>
      <c r="I1812" s="5" t="s">
        <v>9</v>
      </c>
      <c r="J1812" s="5" t="s">
        <v>16</v>
      </c>
      <c r="K1812" s="5" t="s">
        <v>24</v>
      </c>
      <c r="L1812" s="5" t="s">
        <v>79</v>
      </c>
      <c r="M1812" s="5" t="s">
        <v>37</v>
      </c>
      <c r="N1812" s="5" t="s">
        <v>366</v>
      </c>
      <c r="O1812" s="6">
        <v>0.57999999999999996</v>
      </c>
      <c r="P1812" s="5" t="s">
        <v>3</v>
      </c>
      <c r="Q1812" s="5" t="s">
        <v>21</v>
      </c>
      <c r="R1812" s="5" t="s">
        <v>365</v>
      </c>
      <c r="S1812" s="5" t="s">
        <v>364</v>
      </c>
      <c r="T1812" s="5">
        <v>42420</v>
      </c>
      <c r="U1812" s="8">
        <v>42172</v>
      </c>
      <c r="V1812" s="29" t="str">
        <f>TEXT(Table_1[[#This Row],[Order Date]], "DDD")</f>
        <v>Wed</v>
      </c>
      <c r="W1812" s="8">
        <v>42174</v>
      </c>
      <c r="X1812" s="7">
        <f>Table_1[[#This Row],[Ship Date]]-Table_1[[#This Row],[Order Date]]</f>
        <v>2</v>
      </c>
      <c r="Y1812" s="15">
        <v>1107.4079999999999</v>
      </c>
      <c r="Z1812" s="5">
        <v>12</v>
      </c>
      <c r="AA1812" s="15">
        <v>31.73</v>
      </c>
      <c r="AB1812" s="5">
        <v>86460</v>
      </c>
      <c r="AC1812" s="5">
        <f>IF(COUNTIF($AB$2:AB1812, AB1812) = 1, 1, 0)</f>
        <v>1</v>
      </c>
      <c r="AD1812" s="15">
        <f>'Formated Data'!$G1812-'Formated Data'!$E1812</f>
        <v>2.5100000000000002</v>
      </c>
      <c r="AE1812" s="5" t="str" cm="1">
        <f t="array" ref="AE1812">_xlfn.IFS('Formated Data'!$Q1812="Central","Chris",'Formated Data'!$Q1812="East","Erin",'Formated Data'!$Q1812="South","Sam",'Formated Data'!$Q1812="West","William")</f>
        <v>Sam</v>
      </c>
    </row>
    <row r="1813" spans="1:31" ht="15.75" customHeight="1" x14ac:dyDescent="0.45">
      <c r="A1813" s="5">
        <v>317</v>
      </c>
      <c r="B1813" s="5">
        <f>IF(COUNTIF($A$2:A1813, A1813) = 1, 1, 0)</f>
        <v>1</v>
      </c>
      <c r="C1813" s="5" t="s">
        <v>361</v>
      </c>
      <c r="D1813" s="5" t="s">
        <v>10</v>
      </c>
      <c r="E1813" s="6">
        <v>0.09</v>
      </c>
      <c r="F1813" s="6" t="str">
        <f>IF(Table_1[[#This Row],[Discount]] &gt; 0, "After Discount", " No Discount")</f>
        <v>After Discount</v>
      </c>
      <c r="G1813" s="6">
        <v>7.38</v>
      </c>
      <c r="H1813" s="6">
        <v>5.21</v>
      </c>
      <c r="I1813" s="5" t="s">
        <v>9</v>
      </c>
      <c r="J1813" s="5" t="s">
        <v>39</v>
      </c>
      <c r="K1813" s="5" t="s">
        <v>29</v>
      </c>
      <c r="L1813" s="5" t="s">
        <v>28</v>
      </c>
      <c r="M1813" s="5" t="s">
        <v>5</v>
      </c>
      <c r="N1813" s="5" t="s">
        <v>363</v>
      </c>
      <c r="O1813" s="6">
        <v>0.56000000000000005</v>
      </c>
      <c r="P1813" s="5" t="s">
        <v>3</v>
      </c>
      <c r="Q1813" s="5" t="s">
        <v>48</v>
      </c>
      <c r="R1813" s="5" t="s">
        <v>54</v>
      </c>
      <c r="S1813" s="5" t="s">
        <v>359</v>
      </c>
      <c r="T1813" s="5">
        <v>91945</v>
      </c>
      <c r="U1813" s="8">
        <v>42172</v>
      </c>
      <c r="V1813" s="29" t="str">
        <f>TEXT(Table_1[[#This Row],[Order Date]], "DDD")</f>
        <v>Wed</v>
      </c>
      <c r="W1813" s="8">
        <v>42173</v>
      </c>
      <c r="X1813" s="7">
        <f>Table_1[[#This Row],[Ship Date]]-Table_1[[#This Row],[Order Date]]</f>
        <v>1</v>
      </c>
      <c r="Y1813" s="15">
        <v>-27.16</v>
      </c>
      <c r="Z1813" s="5">
        <v>9</v>
      </c>
      <c r="AA1813" s="15">
        <v>66.55</v>
      </c>
      <c r="AB1813" s="5">
        <v>86041</v>
      </c>
      <c r="AC1813" s="5">
        <f>IF(COUNTIF($AB$2:AB1813, AB1813) = 1, 1, 0)</f>
        <v>1</v>
      </c>
      <c r="AD1813" s="15">
        <f>'Formated Data'!$G1813-'Formated Data'!$E1813</f>
        <v>7.29</v>
      </c>
      <c r="AE1813" s="5" t="str" cm="1">
        <f t="array" ref="AE1813">_xlfn.IFS('Formated Data'!$Q1813="Central","Chris",'Formated Data'!$Q1813="East","Erin",'Formated Data'!$Q1813="South","Sam",'Formated Data'!$Q1813="West","William")</f>
        <v>William</v>
      </c>
    </row>
    <row r="1814" spans="1:31" ht="15.75" customHeight="1" x14ac:dyDescent="0.45">
      <c r="A1814" s="5">
        <v>317</v>
      </c>
      <c r="B1814" s="5">
        <f>IF(COUNTIF($A$2:A1814, A1814) = 1, 1, 0)</f>
        <v>0</v>
      </c>
      <c r="C1814" s="5" t="s">
        <v>361</v>
      </c>
      <c r="D1814" s="5" t="s">
        <v>10</v>
      </c>
      <c r="E1814" s="6">
        <v>0.04</v>
      </c>
      <c r="F1814" s="6" t="str">
        <f>IF(Table_1[[#This Row],[Discount]] &gt; 0, "After Discount", " No Discount")</f>
        <v>After Discount</v>
      </c>
      <c r="G1814" s="6">
        <v>5.98</v>
      </c>
      <c r="H1814" s="6">
        <v>5.15</v>
      </c>
      <c r="I1814" s="5" t="s">
        <v>9</v>
      </c>
      <c r="J1814" s="5" t="s">
        <v>39</v>
      </c>
      <c r="K1814" s="5" t="s">
        <v>24</v>
      </c>
      <c r="L1814" s="5" t="s">
        <v>38</v>
      </c>
      <c r="M1814" s="5" t="s">
        <v>5</v>
      </c>
      <c r="N1814" s="5" t="s">
        <v>362</v>
      </c>
      <c r="O1814" s="6">
        <v>0.36</v>
      </c>
      <c r="P1814" s="5" t="s">
        <v>3</v>
      </c>
      <c r="Q1814" s="5" t="s">
        <v>48</v>
      </c>
      <c r="R1814" s="5" t="s">
        <v>54</v>
      </c>
      <c r="S1814" s="5" t="s">
        <v>359</v>
      </c>
      <c r="T1814" s="5">
        <v>91945</v>
      </c>
      <c r="U1814" s="8">
        <v>42172</v>
      </c>
      <c r="V1814" s="29" t="str">
        <f>TEXT(Table_1[[#This Row],[Order Date]], "DDD")</f>
        <v>Wed</v>
      </c>
      <c r="W1814" s="8">
        <v>42173</v>
      </c>
      <c r="X1814" s="7">
        <f>Table_1[[#This Row],[Ship Date]]-Table_1[[#This Row],[Order Date]]</f>
        <v>1</v>
      </c>
      <c r="Y1814" s="15">
        <v>-52.344000000000001</v>
      </c>
      <c r="Z1814" s="5">
        <v>17</v>
      </c>
      <c r="AA1814" s="15">
        <v>103.49</v>
      </c>
      <c r="AB1814" s="5">
        <v>86041</v>
      </c>
      <c r="AC1814" s="5">
        <f>IF(COUNTIF($AB$2:AB1814, AB1814) = 1, 1, 0)</f>
        <v>0</v>
      </c>
      <c r="AD1814" s="15">
        <f>'Formated Data'!$G1814-'Formated Data'!$E1814</f>
        <v>5.94</v>
      </c>
      <c r="AE1814" s="5" t="str" cm="1">
        <f t="array" ref="AE1814">_xlfn.IFS('Formated Data'!$Q1814="Central","Chris",'Formated Data'!$Q1814="East","Erin",'Formated Data'!$Q1814="South","Sam",'Formated Data'!$Q1814="West","William")</f>
        <v>William</v>
      </c>
    </row>
    <row r="1815" spans="1:31" ht="15.75" customHeight="1" x14ac:dyDescent="0.45">
      <c r="A1815" s="5">
        <v>317</v>
      </c>
      <c r="B1815" s="5">
        <f>IF(COUNTIF($A$2:A1815, A1815) = 1, 1, 0)</f>
        <v>0</v>
      </c>
      <c r="C1815" s="5" t="s">
        <v>361</v>
      </c>
      <c r="D1815" s="5" t="s">
        <v>10</v>
      </c>
      <c r="E1815" s="6">
        <v>0.04</v>
      </c>
      <c r="F1815" s="6" t="str">
        <f>IF(Table_1[[#This Row],[Discount]] &gt; 0, "After Discount", " No Discount")</f>
        <v>After Discount</v>
      </c>
      <c r="G1815" s="6">
        <v>15.42</v>
      </c>
      <c r="H1815" s="6">
        <v>10.68</v>
      </c>
      <c r="I1815" s="5" t="s">
        <v>9</v>
      </c>
      <c r="J1815" s="5" t="s">
        <v>39</v>
      </c>
      <c r="K1815" s="5" t="s">
        <v>24</v>
      </c>
      <c r="L1815" s="5" t="s">
        <v>23</v>
      </c>
      <c r="M1815" s="5" t="s">
        <v>5</v>
      </c>
      <c r="N1815" s="5" t="s">
        <v>360</v>
      </c>
      <c r="O1815" s="6">
        <v>0.57999999999999996</v>
      </c>
      <c r="P1815" s="5" t="s">
        <v>3</v>
      </c>
      <c r="Q1815" s="5" t="s">
        <v>48</v>
      </c>
      <c r="R1815" s="5" t="s">
        <v>54</v>
      </c>
      <c r="S1815" s="5" t="s">
        <v>359</v>
      </c>
      <c r="T1815" s="5">
        <v>91945</v>
      </c>
      <c r="U1815" s="8">
        <v>42172</v>
      </c>
      <c r="V1815" s="29" t="str">
        <f>TEXT(Table_1[[#This Row],[Order Date]], "DDD")</f>
        <v>Wed</v>
      </c>
      <c r="W1815" s="8">
        <v>42173</v>
      </c>
      <c r="X1815" s="7">
        <f>Table_1[[#This Row],[Ship Date]]-Table_1[[#This Row],[Order Date]]</f>
        <v>1</v>
      </c>
      <c r="Y1815" s="15">
        <v>-119.93600000000001</v>
      </c>
      <c r="Z1815" s="5">
        <v>12</v>
      </c>
      <c r="AA1815" s="15">
        <v>192.18</v>
      </c>
      <c r="AB1815" s="5">
        <v>86041</v>
      </c>
      <c r="AC1815" s="5">
        <f>IF(COUNTIF($AB$2:AB1815, AB1815) = 1, 1, 0)</f>
        <v>0</v>
      </c>
      <c r="AD1815" s="15">
        <f>'Formated Data'!$G1815-'Formated Data'!$E1815</f>
        <v>15.38</v>
      </c>
      <c r="AE1815" s="5" t="str" cm="1">
        <f t="array" ref="AE1815">_xlfn.IFS('Formated Data'!$Q1815="Central","Chris",'Formated Data'!$Q1815="East","Erin",'Formated Data'!$Q1815="South","Sam",'Formated Data'!$Q1815="West","William")</f>
        <v>William</v>
      </c>
    </row>
    <row r="1816" spans="1:31" ht="15.75" customHeight="1" x14ac:dyDescent="0.45">
      <c r="A1816" s="5">
        <v>395</v>
      </c>
      <c r="B1816" s="5">
        <f>IF(COUNTIF($A$2:A1816, A1816) = 1, 1, 0)</f>
        <v>1</v>
      </c>
      <c r="C1816" s="5" t="s">
        <v>357</v>
      </c>
      <c r="D1816" s="5" t="s">
        <v>123</v>
      </c>
      <c r="E1816" s="6">
        <v>0.04</v>
      </c>
      <c r="F1816" s="6" t="str">
        <f>IF(Table_1[[#This Row],[Discount]] &gt; 0, "After Discount", " No Discount")</f>
        <v>After Discount</v>
      </c>
      <c r="G1816" s="6">
        <v>15.98</v>
      </c>
      <c r="H1816" s="6">
        <v>4</v>
      </c>
      <c r="I1816" s="5" t="s">
        <v>9</v>
      </c>
      <c r="J1816" s="5" t="s">
        <v>39</v>
      </c>
      <c r="K1816" s="5" t="s">
        <v>7</v>
      </c>
      <c r="L1816" s="5" t="s">
        <v>15</v>
      </c>
      <c r="M1816" s="5" t="s">
        <v>5</v>
      </c>
      <c r="N1816" s="5" t="s">
        <v>358</v>
      </c>
      <c r="O1816" s="6">
        <v>0.37</v>
      </c>
      <c r="P1816" s="5" t="s">
        <v>3</v>
      </c>
      <c r="Q1816" s="5" t="s">
        <v>21</v>
      </c>
      <c r="R1816" s="5" t="s">
        <v>33</v>
      </c>
      <c r="S1816" s="5" t="s">
        <v>355</v>
      </c>
      <c r="T1816" s="5">
        <v>28001</v>
      </c>
      <c r="U1816" s="8">
        <v>42173</v>
      </c>
      <c r="V1816" s="29" t="str">
        <f>TEXT(Table_1[[#This Row],[Order Date]], "DDD")</f>
        <v>Thu</v>
      </c>
      <c r="W1816" s="8">
        <v>42174</v>
      </c>
      <c r="X1816" s="7">
        <f>Table_1[[#This Row],[Ship Date]]-Table_1[[#This Row],[Order Date]]</f>
        <v>1</v>
      </c>
      <c r="Y1816" s="15">
        <v>-19.207999999999998</v>
      </c>
      <c r="Z1816" s="5">
        <v>4</v>
      </c>
      <c r="AA1816" s="15">
        <v>64.59</v>
      </c>
      <c r="AB1816" s="5">
        <v>86384</v>
      </c>
      <c r="AC1816" s="5">
        <f>IF(COUNTIF($AB$2:AB1816, AB1816) = 1, 1, 0)</f>
        <v>1</v>
      </c>
      <c r="AD1816" s="15">
        <f>'Formated Data'!$G1816-'Formated Data'!$E1816</f>
        <v>15.940000000000001</v>
      </c>
      <c r="AE1816" s="5" t="str" cm="1">
        <f t="array" ref="AE1816">_xlfn.IFS('Formated Data'!$Q1816="Central","Chris",'Formated Data'!$Q1816="East","Erin",'Formated Data'!$Q1816="South","Sam",'Formated Data'!$Q1816="West","William")</f>
        <v>Sam</v>
      </c>
    </row>
    <row r="1817" spans="1:31" ht="15.75" customHeight="1" x14ac:dyDescent="0.45">
      <c r="A1817" s="5">
        <v>395</v>
      </c>
      <c r="B1817" s="5">
        <f>IF(COUNTIF($A$2:A1817, A1817) = 1, 1, 0)</f>
        <v>0</v>
      </c>
      <c r="C1817" s="5" t="s">
        <v>357</v>
      </c>
      <c r="D1817" s="5" t="s">
        <v>123</v>
      </c>
      <c r="E1817" s="6">
        <v>0.06</v>
      </c>
      <c r="F1817" s="6" t="str">
        <f>IF(Table_1[[#This Row],[Discount]] &gt; 0, "After Discount", " No Discount")</f>
        <v>After Discount</v>
      </c>
      <c r="G1817" s="6">
        <v>22.84</v>
      </c>
      <c r="H1817" s="6">
        <v>5.47</v>
      </c>
      <c r="I1817" s="5" t="s">
        <v>9</v>
      </c>
      <c r="J1817" s="5" t="s">
        <v>39</v>
      </c>
      <c r="K1817" s="5" t="s">
        <v>24</v>
      </c>
      <c r="L1817" s="5" t="s">
        <v>38</v>
      </c>
      <c r="M1817" s="5" t="s">
        <v>5</v>
      </c>
      <c r="N1817" s="5" t="s">
        <v>356</v>
      </c>
      <c r="O1817" s="6">
        <v>0.39</v>
      </c>
      <c r="P1817" s="5" t="s">
        <v>3</v>
      </c>
      <c r="Q1817" s="5" t="s">
        <v>21</v>
      </c>
      <c r="R1817" s="5" t="s">
        <v>33</v>
      </c>
      <c r="S1817" s="5" t="s">
        <v>355</v>
      </c>
      <c r="T1817" s="5">
        <v>28001</v>
      </c>
      <c r="U1817" s="8">
        <v>42173</v>
      </c>
      <c r="V1817" s="29" t="str">
        <f>TEXT(Table_1[[#This Row],[Order Date]], "DDD")</f>
        <v>Thu</v>
      </c>
      <c r="W1817" s="8">
        <v>42175</v>
      </c>
      <c r="X1817" s="7">
        <f>Table_1[[#This Row],[Ship Date]]-Table_1[[#This Row],[Order Date]]</f>
        <v>2</v>
      </c>
      <c r="Y1817" s="15">
        <v>7.44</v>
      </c>
      <c r="Z1817" s="5">
        <v>20</v>
      </c>
      <c r="AA1817" s="15">
        <v>461.94</v>
      </c>
      <c r="AB1817" s="5">
        <v>86384</v>
      </c>
      <c r="AC1817" s="5">
        <f>IF(COUNTIF($AB$2:AB1817, AB1817) = 1, 1, 0)</f>
        <v>0</v>
      </c>
      <c r="AD1817" s="15">
        <f>'Formated Data'!$G1817-'Formated Data'!$E1817</f>
        <v>22.78</v>
      </c>
      <c r="AE1817" s="5" t="str" cm="1">
        <f t="array" ref="AE1817">_xlfn.IFS('Formated Data'!$Q1817="Central","Chris",'Formated Data'!$Q1817="East","Erin",'Formated Data'!$Q1817="South","Sam",'Formated Data'!$Q1817="West","William")</f>
        <v>Sam</v>
      </c>
    </row>
    <row r="1818" spans="1:31" ht="15.75" customHeight="1" x14ac:dyDescent="0.45">
      <c r="A1818" s="5">
        <v>152</v>
      </c>
      <c r="B1818" s="5">
        <f>IF(COUNTIF($A$2:A1818, A1818) = 1, 1, 0)</f>
        <v>0</v>
      </c>
      <c r="C1818" s="5" t="s">
        <v>354</v>
      </c>
      <c r="D1818" s="5" t="s">
        <v>30</v>
      </c>
      <c r="E1818" s="6">
        <v>0.1</v>
      </c>
      <c r="F1818" s="6" t="str">
        <f>IF(Table_1[[#This Row],[Discount]] &gt; 0, "After Discount", " No Discount")</f>
        <v>After Discount</v>
      </c>
      <c r="G1818" s="6">
        <v>39.979999999999997</v>
      </c>
      <c r="H1818" s="6">
        <v>4</v>
      </c>
      <c r="I1818" s="5" t="s">
        <v>9</v>
      </c>
      <c r="J1818" s="5" t="s">
        <v>51</v>
      </c>
      <c r="K1818" s="5" t="s">
        <v>7</v>
      </c>
      <c r="L1818" s="5" t="s">
        <v>15</v>
      </c>
      <c r="M1818" s="5" t="s">
        <v>5</v>
      </c>
      <c r="N1818" s="5" t="s">
        <v>353</v>
      </c>
      <c r="O1818" s="6">
        <v>0.7</v>
      </c>
      <c r="P1818" s="5" t="s">
        <v>3</v>
      </c>
      <c r="Q1818" s="5" t="s">
        <v>21</v>
      </c>
      <c r="R1818" s="5" t="s">
        <v>91</v>
      </c>
      <c r="S1818" s="5" t="s">
        <v>352</v>
      </c>
      <c r="T1818" s="5">
        <v>37918</v>
      </c>
      <c r="U1818" s="8">
        <v>42173</v>
      </c>
      <c r="V1818" s="29" t="str">
        <f>TEXT(Table_1[[#This Row],[Order Date]], "DDD")</f>
        <v>Thu</v>
      </c>
      <c r="W1818" s="8">
        <v>42177</v>
      </c>
      <c r="X1818" s="7">
        <f>Table_1[[#This Row],[Ship Date]]-Table_1[[#This Row],[Order Date]]</f>
        <v>4</v>
      </c>
      <c r="Y1818" s="15">
        <v>360.24</v>
      </c>
      <c r="Z1818" s="5">
        <v>21</v>
      </c>
      <c r="AA1818" s="15">
        <v>772.56</v>
      </c>
      <c r="AB1818" s="5">
        <v>89525</v>
      </c>
      <c r="AC1818" s="5">
        <f>IF(COUNTIF($AB$2:AB1818, AB1818) = 1, 1, 0)</f>
        <v>1</v>
      </c>
      <c r="AD1818" s="15">
        <f>'Formated Data'!$G1818-'Formated Data'!$E1818</f>
        <v>39.879999999999995</v>
      </c>
      <c r="AE1818" s="5" t="str" cm="1">
        <f t="array" ref="AE1818">_xlfn.IFS('Formated Data'!$Q1818="Central","Chris",'Formated Data'!$Q1818="East","Erin",'Formated Data'!$Q1818="South","Sam",'Formated Data'!$Q1818="West","William")</f>
        <v>Sam</v>
      </c>
    </row>
    <row r="1819" spans="1:31" ht="15.75" customHeight="1" x14ac:dyDescent="0.45">
      <c r="A1819" s="5">
        <v>1958</v>
      </c>
      <c r="B1819" s="5">
        <f>IF(COUNTIF($A$2:A1819, A1819) = 1, 1, 0)</f>
        <v>1</v>
      </c>
      <c r="C1819" s="5" t="s">
        <v>351</v>
      </c>
      <c r="D1819" s="5" t="s">
        <v>30</v>
      </c>
      <c r="E1819" s="6">
        <v>0.09</v>
      </c>
      <c r="F1819" s="6" t="str">
        <f>IF(Table_1[[#This Row],[Discount]] &gt; 0, "After Discount", " No Discount")</f>
        <v>After Discount</v>
      </c>
      <c r="G1819" s="6">
        <v>30.98</v>
      </c>
      <c r="H1819" s="6">
        <v>6.5</v>
      </c>
      <c r="I1819" s="5" t="s">
        <v>17</v>
      </c>
      <c r="J1819" s="5" t="s">
        <v>8</v>
      </c>
      <c r="K1819" s="5" t="s">
        <v>7</v>
      </c>
      <c r="L1819" s="5" t="s">
        <v>15</v>
      </c>
      <c r="M1819" s="5" t="s">
        <v>5</v>
      </c>
      <c r="N1819" s="5" t="s">
        <v>350</v>
      </c>
      <c r="O1819" s="6">
        <v>0.64</v>
      </c>
      <c r="P1819" s="5" t="s">
        <v>3</v>
      </c>
      <c r="Q1819" s="5" t="s">
        <v>48</v>
      </c>
      <c r="R1819" s="5" t="s">
        <v>47</v>
      </c>
      <c r="S1819" s="5" t="s">
        <v>349</v>
      </c>
      <c r="T1819" s="5">
        <v>97068</v>
      </c>
      <c r="U1819" s="8">
        <v>42173</v>
      </c>
      <c r="V1819" s="29" t="str">
        <f>TEXT(Table_1[[#This Row],[Order Date]], "DDD")</f>
        <v>Thu</v>
      </c>
      <c r="W1819" s="8">
        <v>42177</v>
      </c>
      <c r="X1819" s="7">
        <f>Table_1[[#This Row],[Ship Date]]-Table_1[[#This Row],[Order Date]]</f>
        <v>4</v>
      </c>
      <c r="Y1819" s="15">
        <v>-55.97</v>
      </c>
      <c r="Z1819" s="5">
        <v>7</v>
      </c>
      <c r="AA1819" s="15">
        <v>204.34</v>
      </c>
      <c r="AB1819" s="5">
        <v>89819</v>
      </c>
      <c r="AC1819" s="5">
        <f>IF(COUNTIF($AB$2:AB1819, AB1819) = 1, 1, 0)</f>
        <v>1</v>
      </c>
      <c r="AD1819" s="15">
        <f>'Formated Data'!$G1819-'Formated Data'!$E1819</f>
        <v>30.89</v>
      </c>
      <c r="AE1819" s="5" t="str" cm="1">
        <f t="array" ref="AE1819">_xlfn.IFS('Formated Data'!$Q1819="Central","Chris",'Formated Data'!$Q1819="East","Erin",'Formated Data'!$Q1819="South","Sam",'Formated Data'!$Q1819="West","William")</f>
        <v>William</v>
      </c>
    </row>
    <row r="1820" spans="1:31" ht="15.75" customHeight="1" x14ac:dyDescent="0.45">
      <c r="A1820" s="5">
        <v>2954</v>
      </c>
      <c r="B1820" s="5">
        <f>IF(COUNTIF($A$2:A1820, A1820) = 1, 1, 0)</f>
        <v>1</v>
      </c>
      <c r="C1820" s="5" t="s">
        <v>348</v>
      </c>
      <c r="D1820" s="5" t="s">
        <v>30</v>
      </c>
      <c r="E1820" s="6">
        <v>0.09</v>
      </c>
      <c r="F1820" s="6" t="str">
        <f>IF(Table_1[[#This Row],[Discount]] &gt; 0, "After Discount", " No Discount")</f>
        <v>After Discount</v>
      </c>
      <c r="G1820" s="6">
        <v>12.22</v>
      </c>
      <c r="H1820" s="6">
        <v>2.85</v>
      </c>
      <c r="I1820" s="5" t="s">
        <v>9</v>
      </c>
      <c r="J1820" s="5" t="s">
        <v>8</v>
      </c>
      <c r="K1820" s="5" t="s">
        <v>29</v>
      </c>
      <c r="L1820" s="5" t="s">
        <v>28</v>
      </c>
      <c r="M1820" s="5" t="s">
        <v>50</v>
      </c>
      <c r="N1820" s="5" t="s">
        <v>347</v>
      </c>
      <c r="O1820" s="6">
        <v>0.55000000000000004</v>
      </c>
      <c r="P1820" s="5" t="s">
        <v>3</v>
      </c>
      <c r="Q1820" s="5" t="s">
        <v>70</v>
      </c>
      <c r="R1820" s="5" t="s">
        <v>87</v>
      </c>
      <c r="S1820" s="5" t="s">
        <v>346</v>
      </c>
      <c r="T1820" s="5">
        <v>55119</v>
      </c>
      <c r="U1820" s="8">
        <v>42173</v>
      </c>
      <c r="V1820" s="29" t="str">
        <f>TEXT(Table_1[[#This Row],[Order Date]], "DDD")</f>
        <v>Thu</v>
      </c>
      <c r="W1820" s="8">
        <v>42180</v>
      </c>
      <c r="X1820" s="7">
        <f>Table_1[[#This Row],[Ship Date]]-Table_1[[#This Row],[Order Date]]</f>
        <v>7</v>
      </c>
      <c r="Y1820" s="15">
        <v>70.676699999999997</v>
      </c>
      <c r="Z1820" s="5">
        <v>9</v>
      </c>
      <c r="AA1820" s="15">
        <v>102.43</v>
      </c>
      <c r="AB1820" s="5">
        <v>86427</v>
      </c>
      <c r="AC1820" s="5">
        <f>IF(COUNTIF($AB$2:AB1820, AB1820) = 1, 1, 0)</f>
        <v>1</v>
      </c>
      <c r="AD1820" s="15">
        <f>'Formated Data'!$G1820-'Formated Data'!$E1820</f>
        <v>12.13</v>
      </c>
      <c r="AE1820" s="5" t="str" cm="1">
        <f t="array" ref="AE1820">_xlfn.IFS('Formated Data'!$Q1820="Central","Chris",'Formated Data'!$Q1820="East","Erin",'Formated Data'!$Q1820="South","Sam",'Formated Data'!$Q1820="West","William")</f>
        <v>Chris</v>
      </c>
    </row>
    <row r="1821" spans="1:31" ht="15.75" customHeight="1" x14ac:dyDescent="0.45">
      <c r="A1821" s="5">
        <v>553</v>
      </c>
      <c r="B1821" s="5">
        <f>IF(COUNTIF($A$2:A1821, A1821) = 1, 1, 0)</f>
        <v>0</v>
      </c>
      <c r="C1821" s="5" t="s">
        <v>345</v>
      </c>
      <c r="D1821" s="5" t="s">
        <v>72</v>
      </c>
      <c r="E1821" s="6">
        <v>0.08</v>
      </c>
      <c r="F1821" s="6" t="str">
        <f>IF(Table_1[[#This Row],[Discount]] &gt; 0, "After Discount", " No Discount")</f>
        <v>After Discount</v>
      </c>
      <c r="G1821" s="6">
        <v>124.49</v>
      </c>
      <c r="H1821" s="6">
        <v>51.94</v>
      </c>
      <c r="I1821" s="5" t="s">
        <v>119</v>
      </c>
      <c r="J1821" s="5" t="s">
        <v>39</v>
      </c>
      <c r="K1821" s="5" t="s">
        <v>29</v>
      </c>
      <c r="L1821" s="5" t="s">
        <v>165</v>
      </c>
      <c r="M1821" s="5" t="s">
        <v>117</v>
      </c>
      <c r="N1821" s="5" t="s">
        <v>173</v>
      </c>
      <c r="O1821" s="6">
        <v>0.63</v>
      </c>
      <c r="P1821" s="5" t="s">
        <v>3</v>
      </c>
      <c r="Q1821" s="5" t="s">
        <v>48</v>
      </c>
      <c r="R1821" s="5" t="s">
        <v>54</v>
      </c>
      <c r="S1821" s="5" t="s">
        <v>62</v>
      </c>
      <c r="T1821" s="5">
        <v>90008</v>
      </c>
      <c r="U1821" s="8">
        <v>42173</v>
      </c>
      <c r="V1821" s="29" t="str">
        <f>TEXT(Table_1[[#This Row],[Order Date]], "DDD")</f>
        <v>Thu</v>
      </c>
      <c r="W1821" s="8">
        <v>42174</v>
      </c>
      <c r="X1821" s="7">
        <f>Table_1[[#This Row],[Ship Date]]-Table_1[[#This Row],[Order Date]]</f>
        <v>1</v>
      </c>
      <c r="Y1821" s="15">
        <v>-500.38</v>
      </c>
      <c r="Z1821" s="5">
        <v>56</v>
      </c>
      <c r="AA1821" s="15">
        <v>6831.37</v>
      </c>
      <c r="AB1821" s="5">
        <v>359</v>
      </c>
      <c r="AC1821" s="5">
        <f>IF(COUNTIF($AB$2:AB1821, AB1821) = 1, 1, 0)</f>
        <v>1</v>
      </c>
      <c r="AD1821" s="15">
        <f>'Formated Data'!$G1821-'Formated Data'!$E1821</f>
        <v>124.41</v>
      </c>
      <c r="AE1821" s="5" t="str" cm="1">
        <f t="array" ref="AE1821">_xlfn.IFS('Formated Data'!$Q1821="Central","Chris",'Formated Data'!$Q1821="East","Erin",'Formated Data'!$Q1821="South","Sam",'Formated Data'!$Q1821="West","William")</f>
        <v>William</v>
      </c>
    </row>
    <row r="1822" spans="1:31" ht="15.75" customHeight="1" x14ac:dyDescent="0.45">
      <c r="A1822" s="5">
        <v>555</v>
      </c>
      <c r="B1822" s="5">
        <f>IF(COUNTIF($A$2:A1822, A1822) = 1, 1, 0)</f>
        <v>0</v>
      </c>
      <c r="C1822" s="5" t="s">
        <v>344</v>
      </c>
      <c r="D1822" s="5" t="s">
        <v>72</v>
      </c>
      <c r="E1822" s="6">
        <v>0.08</v>
      </c>
      <c r="F1822" s="6" t="str">
        <f>IF(Table_1[[#This Row],[Discount]] &gt; 0, "After Discount", " No Discount")</f>
        <v>After Discount</v>
      </c>
      <c r="G1822" s="6">
        <v>124.49</v>
      </c>
      <c r="H1822" s="6">
        <v>51.94</v>
      </c>
      <c r="I1822" s="5" t="s">
        <v>119</v>
      </c>
      <c r="J1822" s="5" t="s">
        <v>39</v>
      </c>
      <c r="K1822" s="5" t="s">
        <v>29</v>
      </c>
      <c r="L1822" s="5" t="s">
        <v>165</v>
      </c>
      <c r="M1822" s="5" t="s">
        <v>117</v>
      </c>
      <c r="N1822" s="5" t="s">
        <v>173</v>
      </c>
      <c r="O1822" s="6">
        <v>0.63</v>
      </c>
      <c r="P1822" s="5" t="s">
        <v>3</v>
      </c>
      <c r="Q1822" s="5" t="s">
        <v>48</v>
      </c>
      <c r="R1822" s="5" t="s">
        <v>65</v>
      </c>
      <c r="S1822" s="5" t="s">
        <v>343</v>
      </c>
      <c r="T1822" s="5">
        <v>84062</v>
      </c>
      <c r="U1822" s="8">
        <v>42173</v>
      </c>
      <c r="V1822" s="29" t="str">
        <f>TEXT(Table_1[[#This Row],[Order Date]], "DDD")</f>
        <v>Thu</v>
      </c>
      <c r="W1822" s="8">
        <v>42174</v>
      </c>
      <c r="X1822" s="7">
        <f>Table_1[[#This Row],[Ship Date]]-Table_1[[#This Row],[Order Date]]</f>
        <v>1</v>
      </c>
      <c r="Y1822" s="15">
        <v>-250.19</v>
      </c>
      <c r="Z1822" s="5">
        <v>14</v>
      </c>
      <c r="AA1822" s="15">
        <v>1707.84</v>
      </c>
      <c r="AB1822" s="5">
        <v>86192</v>
      </c>
      <c r="AC1822" s="5">
        <f>IF(COUNTIF($AB$2:AB1822, AB1822) = 1, 1, 0)</f>
        <v>1</v>
      </c>
      <c r="AD1822" s="15">
        <f>'Formated Data'!$G1822-'Formated Data'!$E1822</f>
        <v>124.41</v>
      </c>
      <c r="AE1822" s="5" t="str" cm="1">
        <f t="array" ref="AE1822">_xlfn.IFS('Formated Data'!$Q1822="Central","Chris",'Formated Data'!$Q1822="East","Erin",'Formated Data'!$Q1822="South","Sam",'Formated Data'!$Q1822="West","William")</f>
        <v>William</v>
      </c>
    </row>
    <row r="1823" spans="1:31" ht="15.75" customHeight="1" x14ac:dyDescent="0.45">
      <c r="A1823" s="5">
        <v>2016</v>
      </c>
      <c r="B1823" s="5">
        <f>IF(COUNTIF($A$2:A1823, A1823) = 1, 1, 0)</f>
        <v>1</v>
      </c>
      <c r="C1823" s="5" t="s">
        <v>342</v>
      </c>
      <c r="D1823" s="5" t="s">
        <v>72</v>
      </c>
      <c r="E1823" s="6">
        <v>0.1</v>
      </c>
      <c r="F1823" s="6" t="str">
        <f>IF(Table_1[[#This Row],[Discount]] &gt; 0, "After Discount", " No Discount")</f>
        <v>After Discount</v>
      </c>
      <c r="G1823" s="6">
        <v>10.48</v>
      </c>
      <c r="H1823" s="6">
        <v>2.89</v>
      </c>
      <c r="I1823" s="5" t="s">
        <v>9</v>
      </c>
      <c r="J1823" s="5" t="s">
        <v>39</v>
      </c>
      <c r="K1823" s="5" t="s">
        <v>24</v>
      </c>
      <c r="L1823" s="5" t="s">
        <v>79</v>
      </c>
      <c r="M1823" s="5" t="s">
        <v>50</v>
      </c>
      <c r="N1823" s="5" t="s">
        <v>341</v>
      </c>
      <c r="O1823" s="6">
        <v>0.6</v>
      </c>
      <c r="P1823" s="5" t="s">
        <v>3</v>
      </c>
      <c r="Q1823" s="5" t="s">
        <v>70</v>
      </c>
      <c r="R1823" s="5" t="s">
        <v>160</v>
      </c>
      <c r="S1823" s="5" t="s">
        <v>340</v>
      </c>
      <c r="T1823" s="5">
        <v>48195</v>
      </c>
      <c r="U1823" s="8">
        <v>42173</v>
      </c>
      <c r="V1823" s="29" t="str">
        <f>TEXT(Table_1[[#This Row],[Order Date]], "DDD")</f>
        <v>Thu</v>
      </c>
      <c r="W1823" s="8">
        <v>42174</v>
      </c>
      <c r="X1823" s="7">
        <f>Table_1[[#This Row],[Ship Date]]-Table_1[[#This Row],[Order Date]]</f>
        <v>1</v>
      </c>
      <c r="Y1823" s="15">
        <v>-8.9039999999999999</v>
      </c>
      <c r="Z1823" s="5">
        <v>4</v>
      </c>
      <c r="AA1823" s="15">
        <v>40.29</v>
      </c>
      <c r="AB1823" s="5">
        <v>86874</v>
      </c>
      <c r="AC1823" s="5">
        <f>IF(COUNTIF($AB$2:AB1823, AB1823) = 1, 1, 0)</f>
        <v>1</v>
      </c>
      <c r="AD1823" s="15">
        <f>'Formated Data'!$G1823-'Formated Data'!$E1823</f>
        <v>10.38</v>
      </c>
      <c r="AE1823" s="5" t="str" cm="1">
        <f t="array" ref="AE1823">_xlfn.IFS('Formated Data'!$Q1823="Central","Chris",'Formated Data'!$Q1823="East","Erin",'Formated Data'!$Q1823="South","Sam",'Formated Data'!$Q1823="West","William")</f>
        <v>Chris</v>
      </c>
    </row>
    <row r="1824" spans="1:31" ht="15.75" customHeight="1" x14ac:dyDescent="0.45">
      <c r="A1824" s="5">
        <v>594</v>
      </c>
      <c r="B1824" s="5">
        <f>IF(COUNTIF($A$2:A1824, A1824) = 1, 1, 0)</f>
        <v>0</v>
      </c>
      <c r="C1824" s="5" t="s">
        <v>338</v>
      </c>
      <c r="D1824" s="5" t="s">
        <v>123</v>
      </c>
      <c r="E1824" s="6">
        <v>0.04</v>
      </c>
      <c r="F1824" s="6" t="str">
        <f>IF(Table_1[[#This Row],[Discount]] &gt; 0, "After Discount", " No Discount")</f>
        <v>After Discount</v>
      </c>
      <c r="G1824" s="6">
        <v>39.479999999999997</v>
      </c>
      <c r="H1824" s="6">
        <v>1.99</v>
      </c>
      <c r="I1824" s="5" t="s">
        <v>9</v>
      </c>
      <c r="J1824" s="5" t="s">
        <v>8</v>
      </c>
      <c r="K1824" s="5" t="s">
        <v>7</v>
      </c>
      <c r="L1824" s="5" t="s">
        <v>15</v>
      </c>
      <c r="M1824" s="5" t="s">
        <v>50</v>
      </c>
      <c r="N1824" s="5" t="s">
        <v>339</v>
      </c>
      <c r="O1824" s="6">
        <v>0.54</v>
      </c>
      <c r="P1824" s="5" t="s">
        <v>3</v>
      </c>
      <c r="Q1824" s="5" t="s">
        <v>70</v>
      </c>
      <c r="R1824" s="5" t="s">
        <v>172</v>
      </c>
      <c r="S1824" s="5" t="s">
        <v>336</v>
      </c>
      <c r="T1824" s="5">
        <v>46016</v>
      </c>
      <c r="U1824" s="8">
        <v>42174</v>
      </c>
      <c r="V1824" s="29" t="str">
        <f>TEXT(Table_1[[#This Row],[Order Date]], "DDD")</f>
        <v>Fri</v>
      </c>
      <c r="W1824" s="8">
        <v>42177</v>
      </c>
      <c r="X1824" s="7">
        <f>Table_1[[#This Row],[Ship Date]]-Table_1[[#This Row],[Order Date]]</f>
        <v>3</v>
      </c>
      <c r="Y1824" s="15">
        <v>484.8492</v>
      </c>
      <c r="Z1824" s="5">
        <v>18</v>
      </c>
      <c r="AA1824" s="15">
        <v>702.68</v>
      </c>
      <c r="AB1824" s="5">
        <v>86311</v>
      </c>
      <c r="AC1824" s="5">
        <f>IF(COUNTIF($AB$2:AB1824, AB1824) = 1, 1, 0)</f>
        <v>1</v>
      </c>
      <c r="AD1824" s="15">
        <f>'Formated Data'!$G1824-'Formated Data'!$E1824</f>
        <v>39.44</v>
      </c>
      <c r="AE1824" s="5" t="str" cm="1">
        <f t="array" ref="AE1824">_xlfn.IFS('Formated Data'!$Q1824="Central","Chris",'Formated Data'!$Q1824="East","Erin",'Formated Data'!$Q1824="South","Sam",'Formated Data'!$Q1824="West","William")</f>
        <v>Chris</v>
      </c>
    </row>
    <row r="1825" spans="1:31" ht="15.75" customHeight="1" x14ac:dyDescent="0.45">
      <c r="A1825" s="5">
        <v>594</v>
      </c>
      <c r="B1825" s="5">
        <f>IF(COUNTIF($A$2:A1825, A1825) = 1, 1, 0)</f>
        <v>0</v>
      </c>
      <c r="C1825" s="5" t="s">
        <v>338</v>
      </c>
      <c r="D1825" s="5" t="s">
        <v>123</v>
      </c>
      <c r="E1825" s="6">
        <v>0.04</v>
      </c>
      <c r="F1825" s="6" t="str">
        <f>IF(Table_1[[#This Row],[Discount]] &gt; 0, "After Discount", " No Discount")</f>
        <v>After Discount</v>
      </c>
      <c r="G1825" s="6">
        <v>3.7</v>
      </c>
      <c r="H1825" s="6">
        <v>1.61</v>
      </c>
      <c r="I1825" s="5" t="s">
        <v>9</v>
      </c>
      <c r="J1825" s="5" t="s">
        <v>8</v>
      </c>
      <c r="K1825" s="5" t="s">
        <v>29</v>
      </c>
      <c r="L1825" s="5" t="s">
        <v>28</v>
      </c>
      <c r="M1825" s="5" t="s">
        <v>37</v>
      </c>
      <c r="N1825" s="5" t="s">
        <v>337</v>
      </c>
      <c r="O1825" s="6">
        <v>0.44</v>
      </c>
      <c r="P1825" s="5" t="s">
        <v>3</v>
      </c>
      <c r="Q1825" s="5" t="s">
        <v>70</v>
      </c>
      <c r="R1825" s="5" t="s">
        <v>172</v>
      </c>
      <c r="S1825" s="5" t="s">
        <v>336</v>
      </c>
      <c r="T1825" s="5">
        <v>46016</v>
      </c>
      <c r="U1825" s="8">
        <v>42174</v>
      </c>
      <c r="V1825" s="29" t="str">
        <f>TEXT(Table_1[[#This Row],[Order Date]], "DDD")</f>
        <v>Fri</v>
      </c>
      <c r="W1825" s="8">
        <v>42175</v>
      </c>
      <c r="X1825" s="7">
        <f>Table_1[[#This Row],[Ship Date]]-Table_1[[#This Row],[Order Date]]</f>
        <v>1</v>
      </c>
      <c r="Y1825" s="15">
        <v>18</v>
      </c>
      <c r="Z1825" s="5">
        <v>18</v>
      </c>
      <c r="AA1825" s="15">
        <v>67.239999999999995</v>
      </c>
      <c r="AB1825" s="5">
        <v>86311</v>
      </c>
      <c r="AC1825" s="5">
        <f>IF(COUNTIF($AB$2:AB1825, AB1825) = 1, 1, 0)</f>
        <v>0</v>
      </c>
      <c r="AD1825" s="15">
        <f>'Formated Data'!$G1825-'Formated Data'!$E1825</f>
        <v>3.66</v>
      </c>
      <c r="AE1825" s="5" t="str" cm="1">
        <f t="array" ref="AE1825">_xlfn.IFS('Formated Data'!$Q1825="Central","Chris",'Formated Data'!$Q1825="East","Erin",'Formated Data'!$Q1825="South","Sam",'Formated Data'!$Q1825="West","William")</f>
        <v>Chris</v>
      </c>
    </row>
    <row r="1826" spans="1:31" ht="15.75" customHeight="1" x14ac:dyDescent="0.45">
      <c r="A1826" s="5">
        <v>1009</v>
      </c>
      <c r="B1826" s="5">
        <f>IF(COUNTIF($A$2:A1826, A1826) = 1, 1, 0)</f>
        <v>1</v>
      </c>
      <c r="C1826" s="5" t="s">
        <v>335</v>
      </c>
      <c r="D1826" s="5" t="s">
        <v>56</v>
      </c>
      <c r="E1826" s="6">
        <v>0.1</v>
      </c>
      <c r="F1826" s="6" t="str">
        <f>IF(Table_1[[#This Row],[Discount]] &gt; 0, "After Discount", " No Discount")</f>
        <v>After Discount</v>
      </c>
      <c r="G1826" s="6">
        <v>550.98</v>
      </c>
      <c r="H1826" s="6">
        <v>45.7</v>
      </c>
      <c r="I1826" s="5" t="s">
        <v>119</v>
      </c>
      <c r="J1826" s="5" t="s">
        <v>39</v>
      </c>
      <c r="K1826" s="5" t="s">
        <v>29</v>
      </c>
      <c r="L1826" s="5" t="s">
        <v>165</v>
      </c>
      <c r="M1826" s="5" t="s">
        <v>117</v>
      </c>
      <c r="N1826" s="5" t="s">
        <v>334</v>
      </c>
      <c r="O1826" s="6">
        <v>0.71</v>
      </c>
      <c r="P1826" s="5" t="s">
        <v>3</v>
      </c>
      <c r="Q1826" s="5" t="s">
        <v>2</v>
      </c>
      <c r="R1826" s="5" t="s">
        <v>244</v>
      </c>
      <c r="S1826" s="5" t="s">
        <v>333</v>
      </c>
      <c r="T1826" s="5">
        <v>4072</v>
      </c>
      <c r="U1826" s="8">
        <v>42174</v>
      </c>
      <c r="V1826" s="29" t="str">
        <f>TEXT(Table_1[[#This Row],[Order Date]], "DDD")</f>
        <v>Fri</v>
      </c>
      <c r="W1826" s="8">
        <v>42176</v>
      </c>
      <c r="X1826" s="7">
        <f>Table_1[[#This Row],[Ship Date]]-Table_1[[#This Row],[Order Date]]</f>
        <v>2</v>
      </c>
      <c r="Y1826" s="15">
        <v>818.54617499999995</v>
      </c>
      <c r="Z1826" s="5">
        <v>14</v>
      </c>
      <c r="AA1826" s="15">
        <v>6963.67</v>
      </c>
      <c r="AB1826" s="5">
        <v>88372</v>
      </c>
      <c r="AC1826" s="5">
        <f>IF(COUNTIF($AB$2:AB1826, AB1826) = 1, 1, 0)</f>
        <v>1</v>
      </c>
      <c r="AD1826" s="15">
        <f>'Formated Data'!$G1826-'Formated Data'!$E1826</f>
        <v>550.88</v>
      </c>
      <c r="AE1826" s="5" t="str" cm="1">
        <f t="array" ref="AE1826">_xlfn.IFS('Formated Data'!$Q1826="Central","Chris",'Formated Data'!$Q1826="East","Erin",'Formated Data'!$Q1826="South","Sam",'Formated Data'!$Q1826="West","William")</f>
        <v>Erin</v>
      </c>
    </row>
    <row r="1827" spans="1:31" ht="15.75" customHeight="1" x14ac:dyDescent="0.45">
      <c r="A1827" s="5">
        <v>1956</v>
      </c>
      <c r="B1827" s="5">
        <f>IF(COUNTIF($A$2:A1827, A1827) = 1, 1, 0)</f>
        <v>1</v>
      </c>
      <c r="C1827" s="5" t="s">
        <v>332</v>
      </c>
      <c r="D1827" s="5" t="s">
        <v>56</v>
      </c>
      <c r="E1827" s="6">
        <v>0.09</v>
      </c>
      <c r="F1827" s="6" t="str">
        <f>IF(Table_1[[#This Row],[Discount]] &gt; 0, "After Discount", " No Discount")</f>
        <v>After Discount</v>
      </c>
      <c r="G1827" s="6">
        <v>40.98</v>
      </c>
      <c r="H1827" s="6">
        <v>6.5</v>
      </c>
      <c r="I1827" s="5" t="s">
        <v>9</v>
      </c>
      <c r="J1827" s="5" t="s">
        <v>8</v>
      </c>
      <c r="K1827" s="5" t="s">
        <v>7</v>
      </c>
      <c r="L1827" s="5" t="s">
        <v>15</v>
      </c>
      <c r="M1827" s="5" t="s">
        <v>5</v>
      </c>
      <c r="N1827" s="5" t="s">
        <v>331</v>
      </c>
      <c r="O1827" s="6">
        <v>0.74</v>
      </c>
      <c r="P1827" s="5" t="s">
        <v>3</v>
      </c>
      <c r="Q1827" s="5" t="s">
        <v>48</v>
      </c>
      <c r="R1827" s="5" t="s">
        <v>296</v>
      </c>
      <c r="S1827" s="5" t="s">
        <v>330</v>
      </c>
      <c r="T1827" s="5">
        <v>80027</v>
      </c>
      <c r="U1827" s="8">
        <v>42174</v>
      </c>
      <c r="V1827" s="29" t="str">
        <f>TEXT(Table_1[[#This Row],[Order Date]], "DDD")</f>
        <v>Fri</v>
      </c>
      <c r="W1827" s="8">
        <v>42176</v>
      </c>
      <c r="X1827" s="7">
        <f>Table_1[[#This Row],[Ship Date]]-Table_1[[#This Row],[Order Date]]</f>
        <v>2</v>
      </c>
      <c r="Y1827" s="15">
        <v>-50.244999999999997</v>
      </c>
      <c r="Z1827" s="5">
        <v>19</v>
      </c>
      <c r="AA1827" s="15">
        <v>746.91</v>
      </c>
      <c r="AB1827" s="5">
        <v>89820</v>
      </c>
      <c r="AC1827" s="5">
        <f>IF(COUNTIF($AB$2:AB1827, AB1827) = 1, 1, 0)</f>
        <v>1</v>
      </c>
      <c r="AD1827" s="15">
        <f>'Formated Data'!$G1827-'Formated Data'!$E1827</f>
        <v>40.889999999999993</v>
      </c>
      <c r="AE1827" s="5" t="str" cm="1">
        <f t="array" ref="AE1827">_xlfn.IFS('Formated Data'!$Q1827="Central","Chris",'Formated Data'!$Q1827="East","Erin",'Formated Data'!$Q1827="South","Sam",'Formated Data'!$Q1827="West","William")</f>
        <v>William</v>
      </c>
    </row>
    <row r="1828" spans="1:31" ht="15.75" customHeight="1" x14ac:dyDescent="0.45">
      <c r="A1828" s="5">
        <v>796</v>
      </c>
      <c r="B1828" s="5">
        <f>IF(COUNTIF($A$2:A1828, A1828) = 1, 1, 0)</f>
        <v>0</v>
      </c>
      <c r="C1828" s="5" t="s">
        <v>329</v>
      </c>
      <c r="D1828" s="5" t="s">
        <v>10</v>
      </c>
      <c r="E1828" s="6">
        <v>0.1</v>
      </c>
      <c r="F1828" s="6" t="str">
        <f>IF(Table_1[[#This Row],[Discount]] &gt; 0, "After Discount", " No Discount")</f>
        <v>After Discount</v>
      </c>
      <c r="G1828" s="6">
        <v>14.42</v>
      </c>
      <c r="H1828" s="6">
        <v>6.75</v>
      </c>
      <c r="I1828" s="5" t="s">
        <v>9</v>
      </c>
      <c r="J1828" s="5" t="s">
        <v>39</v>
      </c>
      <c r="K1828" s="5" t="s">
        <v>24</v>
      </c>
      <c r="L1828" s="5" t="s">
        <v>45</v>
      </c>
      <c r="M1828" s="5" t="s">
        <v>97</v>
      </c>
      <c r="N1828" s="5" t="s">
        <v>328</v>
      </c>
      <c r="O1828" s="6">
        <v>0.52</v>
      </c>
      <c r="P1828" s="5" t="s">
        <v>3</v>
      </c>
      <c r="Q1828" s="5" t="s">
        <v>70</v>
      </c>
      <c r="R1828" s="5" t="s">
        <v>226</v>
      </c>
      <c r="S1828" s="5" t="s">
        <v>327</v>
      </c>
      <c r="T1828" s="5">
        <v>68046</v>
      </c>
      <c r="U1828" s="8">
        <v>42174</v>
      </c>
      <c r="V1828" s="29" t="str">
        <f>TEXT(Table_1[[#This Row],[Order Date]], "DDD")</f>
        <v>Fri</v>
      </c>
      <c r="W1828" s="8">
        <v>42177</v>
      </c>
      <c r="X1828" s="7">
        <f>Table_1[[#This Row],[Ship Date]]-Table_1[[#This Row],[Order Date]]</f>
        <v>3</v>
      </c>
      <c r="Y1828" s="15">
        <v>-20.103999999999999</v>
      </c>
      <c r="Z1828" s="5">
        <v>1</v>
      </c>
      <c r="AA1828" s="15">
        <v>15.49</v>
      </c>
      <c r="AB1828" s="5">
        <v>86869</v>
      </c>
      <c r="AC1828" s="5">
        <f>IF(COUNTIF($AB$2:AB1828, AB1828) = 1, 1, 0)</f>
        <v>1</v>
      </c>
      <c r="AD1828" s="15">
        <f>'Formated Data'!$G1828-'Formated Data'!$E1828</f>
        <v>14.32</v>
      </c>
      <c r="AE1828" s="5" t="str" cm="1">
        <f t="array" ref="AE1828">_xlfn.IFS('Formated Data'!$Q1828="Central","Chris",'Formated Data'!$Q1828="East","Erin",'Formated Data'!$Q1828="South","Sam",'Formated Data'!$Q1828="West","William")</f>
        <v>Chris</v>
      </c>
    </row>
    <row r="1829" spans="1:31" ht="15.75" customHeight="1" x14ac:dyDescent="0.45">
      <c r="A1829" s="5">
        <v>2323</v>
      </c>
      <c r="B1829" s="5">
        <f>IF(COUNTIF($A$2:A1829, A1829) = 1, 1, 0)</f>
        <v>0</v>
      </c>
      <c r="C1829" s="5" t="s">
        <v>326</v>
      </c>
      <c r="D1829" s="5" t="s">
        <v>10</v>
      </c>
      <c r="E1829" s="6">
        <v>0.06</v>
      </c>
      <c r="F1829" s="6" t="str">
        <f>IF(Table_1[[#This Row],[Discount]] &gt; 0, "After Discount", " No Discount")</f>
        <v>After Discount</v>
      </c>
      <c r="G1829" s="6">
        <v>4.9800000000000004</v>
      </c>
      <c r="H1829" s="6">
        <v>4.62</v>
      </c>
      <c r="I1829" s="5" t="s">
        <v>17</v>
      </c>
      <c r="J1829" s="5" t="s">
        <v>51</v>
      </c>
      <c r="K1829" s="5" t="s">
        <v>7</v>
      </c>
      <c r="L1829" s="5" t="s">
        <v>15</v>
      </c>
      <c r="M1829" s="5" t="s">
        <v>50</v>
      </c>
      <c r="N1829" s="5" t="s">
        <v>122</v>
      </c>
      <c r="O1829" s="6">
        <v>0.64</v>
      </c>
      <c r="P1829" s="5" t="s">
        <v>3</v>
      </c>
      <c r="Q1829" s="5" t="s">
        <v>48</v>
      </c>
      <c r="R1829" s="5" t="s">
        <v>54</v>
      </c>
      <c r="S1829" s="5" t="s">
        <v>325</v>
      </c>
      <c r="T1829" s="5">
        <v>92236</v>
      </c>
      <c r="U1829" s="8">
        <v>42174</v>
      </c>
      <c r="V1829" s="29" t="str">
        <f>TEXT(Table_1[[#This Row],[Order Date]], "DDD")</f>
        <v>Fri</v>
      </c>
      <c r="W1829" s="8">
        <v>42174</v>
      </c>
      <c r="X1829" s="7">
        <f>Table_1[[#This Row],[Ship Date]]-Table_1[[#This Row],[Order Date]]</f>
        <v>0</v>
      </c>
      <c r="Y1829" s="15">
        <v>-27.004999999999999</v>
      </c>
      <c r="Z1829" s="5">
        <v>7</v>
      </c>
      <c r="AA1829" s="15">
        <v>38.74</v>
      </c>
      <c r="AB1829" s="5">
        <v>88722</v>
      </c>
      <c r="AC1829" s="5">
        <f>IF(COUNTIF($AB$2:AB1829, AB1829) = 1, 1, 0)</f>
        <v>1</v>
      </c>
      <c r="AD1829" s="15">
        <f>'Formated Data'!$G1829-'Formated Data'!$E1829</f>
        <v>4.9200000000000008</v>
      </c>
      <c r="AE1829" s="5" t="str" cm="1">
        <f t="array" ref="AE1829">_xlfn.IFS('Formated Data'!$Q1829="Central","Chris",'Formated Data'!$Q1829="East","Erin",'Formated Data'!$Q1829="South","Sam",'Formated Data'!$Q1829="West","William")</f>
        <v>William</v>
      </c>
    </row>
    <row r="1830" spans="1:31" ht="15.75" customHeight="1" x14ac:dyDescent="0.45">
      <c r="A1830" s="5">
        <v>3138</v>
      </c>
      <c r="B1830" s="5">
        <f>IF(COUNTIF($A$2:A1830, A1830) = 1, 1, 0)</f>
        <v>1</v>
      </c>
      <c r="C1830" s="5" t="s">
        <v>324</v>
      </c>
      <c r="D1830" s="5" t="s">
        <v>10</v>
      </c>
      <c r="E1830" s="6">
        <v>0.05</v>
      </c>
      <c r="F1830" s="6" t="str">
        <f>IF(Table_1[[#This Row],[Discount]] &gt; 0, "After Discount", " No Discount")</f>
        <v>After Discount</v>
      </c>
      <c r="G1830" s="6">
        <v>4.0599999999999996</v>
      </c>
      <c r="H1830" s="6">
        <v>6.89</v>
      </c>
      <c r="I1830" s="5" t="s">
        <v>17</v>
      </c>
      <c r="J1830" s="5" t="s">
        <v>39</v>
      </c>
      <c r="K1830" s="5" t="s">
        <v>24</v>
      </c>
      <c r="L1830" s="5" t="s">
        <v>45</v>
      </c>
      <c r="M1830" s="5" t="s">
        <v>5</v>
      </c>
      <c r="N1830" s="5" t="s">
        <v>323</v>
      </c>
      <c r="O1830" s="6">
        <v>0.6</v>
      </c>
      <c r="P1830" s="5" t="s">
        <v>3</v>
      </c>
      <c r="Q1830" s="5" t="s">
        <v>2</v>
      </c>
      <c r="R1830" s="5" t="s">
        <v>142</v>
      </c>
      <c r="S1830" s="5" t="s">
        <v>322</v>
      </c>
      <c r="T1830" s="5">
        <v>3053</v>
      </c>
      <c r="U1830" s="8">
        <v>42174</v>
      </c>
      <c r="V1830" s="29" t="str">
        <f>TEXT(Table_1[[#This Row],[Order Date]], "DDD")</f>
        <v>Fri</v>
      </c>
      <c r="W1830" s="8">
        <v>42176</v>
      </c>
      <c r="X1830" s="7">
        <f>Table_1[[#This Row],[Ship Date]]-Table_1[[#This Row],[Order Date]]</f>
        <v>2</v>
      </c>
      <c r="Y1830" s="15">
        <v>-122.83499999999999</v>
      </c>
      <c r="Z1830" s="5">
        <v>22</v>
      </c>
      <c r="AA1830" s="15">
        <v>92.57</v>
      </c>
      <c r="AB1830" s="5">
        <v>86796</v>
      </c>
      <c r="AC1830" s="5">
        <f>IF(COUNTIF($AB$2:AB1830, AB1830) = 1, 1, 0)</f>
        <v>1</v>
      </c>
      <c r="AD1830" s="15">
        <f>'Formated Data'!$G1830-'Formated Data'!$E1830</f>
        <v>4.01</v>
      </c>
      <c r="AE1830" s="5" t="str" cm="1">
        <f t="array" ref="AE1830">_xlfn.IFS('Formated Data'!$Q1830="Central","Chris",'Formated Data'!$Q1830="East","Erin",'Formated Data'!$Q1830="South","Sam",'Formated Data'!$Q1830="West","William")</f>
        <v>Erin</v>
      </c>
    </row>
    <row r="1831" spans="1:31" ht="15.75" customHeight="1" x14ac:dyDescent="0.45">
      <c r="A1831" s="5">
        <v>3167</v>
      </c>
      <c r="B1831" s="5">
        <f>IF(COUNTIF($A$2:A1831, A1831) = 1, 1, 0)</f>
        <v>1</v>
      </c>
      <c r="C1831" s="5" t="s">
        <v>319</v>
      </c>
      <c r="D1831" s="5" t="s">
        <v>10</v>
      </c>
      <c r="E1831" s="6">
        <v>7.0000000000000007E-2</v>
      </c>
      <c r="F1831" s="6" t="str">
        <f>IF(Table_1[[#This Row],[Discount]] &gt; 0, "After Discount", " No Discount")</f>
        <v>After Discount</v>
      </c>
      <c r="G1831" s="6">
        <v>280.98</v>
      </c>
      <c r="H1831" s="6">
        <v>57</v>
      </c>
      <c r="I1831" s="5" t="s">
        <v>119</v>
      </c>
      <c r="J1831" s="5" t="s">
        <v>39</v>
      </c>
      <c r="K1831" s="5" t="s">
        <v>29</v>
      </c>
      <c r="L1831" s="5" t="s">
        <v>153</v>
      </c>
      <c r="M1831" s="5" t="s">
        <v>152</v>
      </c>
      <c r="N1831" s="5" t="s">
        <v>321</v>
      </c>
      <c r="O1831" s="6">
        <v>0.78</v>
      </c>
      <c r="P1831" s="5" t="s">
        <v>3</v>
      </c>
      <c r="Q1831" s="5" t="s">
        <v>21</v>
      </c>
      <c r="R1831" s="5" t="s">
        <v>75</v>
      </c>
      <c r="S1831" s="5" t="s">
        <v>317</v>
      </c>
      <c r="T1831" s="5">
        <v>32004</v>
      </c>
      <c r="U1831" s="8">
        <v>42174</v>
      </c>
      <c r="V1831" s="29" t="str">
        <f>TEXT(Table_1[[#This Row],[Order Date]], "DDD")</f>
        <v>Fri</v>
      </c>
      <c r="W1831" s="8">
        <v>42175</v>
      </c>
      <c r="X1831" s="7">
        <f>Table_1[[#This Row],[Ship Date]]-Table_1[[#This Row],[Order Date]]</f>
        <v>1</v>
      </c>
      <c r="Y1831" s="15">
        <v>-283.9914</v>
      </c>
      <c r="Z1831" s="5">
        <v>14</v>
      </c>
      <c r="AA1831" s="15">
        <v>3936.61</v>
      </c>
      <c r="AB1831" s="5">
        <v>86491</v>
      </c>
      <c r="AC1831" s="5">
        <f>IF(COUNTIF($AB$2:AB1831, AB1831) = 1, 1, 0)</f>
        <v>1</v>
      </c>
      <c r="AD1831" s="15">
        <f>'Formated Data'!$G1831-'Formated Data'!$E1831</f>
        <v>280.91000000000003</v>
      </c>
      <c r="AE1831" s="5" t="str" cm="1">
        <f t="array" ref="AE1831">_xlfn.IFS('Formated Data'!$Q1831="Central","Chris",'Formated Data'!$Q1831="East","Erin",'Formated Data'!$Q1831="South","Sam",'Formated Data'!$Q1831="West","William")</f>
        <v>Sam</v>
      </c>
    </row>
    <row r="1832" spans="1:31" ht="15.75" customHeight="1" x14ac:dyDescent="0.45">
      <c r="A1832" s="5">
        <v>3167</v>
      </c>
      <c r="B1832" s="5">
        <f>IF(COUNTIF($A$2:A1832, A1832) = 1, 1, 0)</f>
        <v>0</v>
      </c>
      <c r="C1832" s="5" t="s">
        <v>319</v>
      </c>
      <c r="D1832" s="5" t="s">
        <v>10</v>
      </c>
      <c r="E1832" s="6">
        <v>0</v>
      </c>
      <c r="F1832" s="6" t="str">
        <f>IF(Table_1[[#This Row],[Discount]] &gt; 0, "After Discount", " No Discount")</f>
        <v xml:space="preserve"> No Discount</v>
      </c>
      <c r="G1832" s="6">
        <v>4.9800000000000004</v>
      </c>
      <c r="H1832" s="6">
        <v>7.44</v>
      </c>
      <c r="I1832" s="5" t="s">
        <v>9</v>
      </c>
      <c r="J1832" s="5" t="s">
        <v>39</v>
      </c>
      <c r="K1832" s="5" t="s">
        <v>24</v>
      </c>
      <c r="L1832" s="5" t="s">
        <v>38</v>
      </c>
      <c r="M1832" s="5" t="s">
        <v>5</v>
      </c>
      <c r="N1832" s="5" t="s">
        <v>320</v>
      </c>
      <c r="O1832" s="6">
        <v>0.36</v>
      </c>
      <c r="P1832" s="5" t="s">
        <v>3</v>
      </c>
      <c r="Q1832" s="5" t="s">
        <v>21</v>
      </c>
      <c r="R1832" s="5" t="s">
        <v>75</v>
      </c>
      <c r="S1832" s="5" t="s">
        <v>317</v>
      </c>
      <c r="T1832" s="5">
        <v>32004</v>
      </c>
      <c r="U1832" s="8">
        <v>42174</v>
      </c>
      <c r="V1832" s="29" t="str">
        <f>TEXT(Table_1[[#This Row],[Order Date]], "DDD")</f>
        <v>Fri</v>
      </c>
      <c r="W1832" s="8">
        <v>42176</v>
      </c>
      <c r="X1832" s="7">
        <f>Table_1[[#This Row],[Ship Date]]-Table_1[[#This Row],[Order Date]]</f>
        <v>2</v>
      </c>
      <c r="Y1832" s="15">
        <v>-195.34200000000001</v>
      </c>
      <c r="Z1832" s="5">
        <v>15</v>
      </c>
      <c r="AA1832" s="15">
        <v>78.31</v>
      </c>
      <c r="AB1832" s="5">
        <v>86491</v>
      </c>
      <c r="AC1832" s="5">
        <f>IF(COUNTIF($AB$2:AB1832, AB1832) = 1, 1, 0)</f>
        <v>0</v>
      </c>
      <c r="AD1832" s="15">
        <f>'Formated Data'!$G1832-'Formated Data'!$E1832</f>
        <v>4.9800000000000004</v>
      </c>
      <c r="AE1832" s="5" t="str" cm="1">
        <f t="array" ref="AE1832">_xlfn.IFS('Formated Data'!$Q1832="Central","Chris",'Formated Data'!$Q1832="East","Erin",'Formated Data'!$Q1832="South","Sam",'Formated Data'!$Q1832="West","William")</f>
        <v>Sam</v>
      </c>
    </row>
    <row r="1833" spans="1:31" ht="15.75" customHeight="1" x14ac:dyDescent="0.45">
      <c r="A1833" s="5">
        <v>3167</v>
      </c>
      <c r="B1833" s="5">
        <f>IF(COUNTIF($A$2:A1833, A1833) = 1, 1, 0)</f>
        <v>0</v>
      </c>
      <c r="C1833" s="5" t="s">
        <v>319</v>
      </c>
      <c r="D1833" s="5" t="s">
        <v>10</v>
      </c>
      <c r="E1833" s="6">
        <v>0.1</v>
      </c>
      <c r="F1833" s="6" t="str">
        <f>IF(Table_1[[#This Row],[Discount]] &gt; 0, "After Discount", " No Discount")</f>
        <v>After Discount</v>
      </c>
      <c r="G1833" s="6">
        <v>3.98</v>
      </c>
      <c r="H1833" s="6">
        <v>0.83</v>
      </c>
      <c r="I1833" s="5" t="s">
        <v>9</v>
      </c>
      <c r="J1833" s="5" t="s">
        <v>39</v>
      </c>
      <c r="K1833" s="5" t="s">
        <v>24</v>
      </c>
      <c r="L1833" s="5" t="s">
        <v>79</v>
      </c>
      <c r="M1833" s="5" t="s">
        <v>37</v>
      </c>
      <c r="N1833" s="5" t="s">
        <v>318</v>
      </c>
      <c r="O1833" s="6">
        <v>0.51</v>
      </c>
      <c r="P1833" s="5" t="s">
        <v>3</v>
      </c>
      <c r="Q1833" s="5" t="s">
        <v>21</v>
      </c>
      <c r="R1833" s="5" t="s">
        <v>75</v>
      </c>
      <c r="S1833" s="5" t="s">
        <v>317</v>
      </c>
      <c r="T1833" s="5">
        <v>32004</v>
      </c>
      <c r="U1833" s="8">
        <v>42174</v>
      </c>
      <c r="V1833" s="29" t="str">
        <f>TEXT(Table_1[[#This Row],[Order Date]], "DDD")</f>
        <v>Fri</v>
      </c>
      <c r="W1833" s="8">
        <v>42176</v>
      </c>
      <c r="X1833" s="7">
        <f>Table_1[[#This Row],[Ship Date]]-Table_1[[#This Row],[Order Date]]</f>
        <v>2</v>
      </c>
      <c r="Y1833" s="15">
        <v>-89.709199999999996</v>
      </c>
      <c r="Z1833" s="5">
        <v>11</v>
      </c>
      <c r="AA1833" s="15">
        <v>42.46</v>
      </c>
      <c r="AB1833" s="5">
        <v>86491</v>
      </c>
      <c r="AC1833" s="5">
        <f>IF(COUNTIF($AB$2:AB1833, AB1833) = 1, 1, 0)</f>
        <v>0</v>
      </c>
      <c r="AD1833" s="15">
        <f>'Formated Data'!$G1833-'Formated Data'!$E1833</f>
        <v>3.88</v>
      </c>
      <c r="AE1833" s="5" t="str" cm="1">
        <f t="array" ref="AE1833">_xlfn.IFS('Formated Data'!$Q1833="Central","Chris",'Formated Data'!$Q1833="East","Erin",'Formated Data'!$Q1833="South","Sam",'Formated Data'!$Q1833="West","William")</f>
        <v>Sam</v>
      </c>
    </row>
    <row r="1834" spans="1:31" ht="15.75" customHeight="1" x14ac:dyDescent="0.45">
      <c r="A1834" s="5">
        <v>491</v>
      </c>
      <c r="B1834" s="5">
        <f>IF(COUNTIF($A$2:A1834, A1834) = 1, 1, 0)</f>
        <v>0</v>
      </c>
      <c r="C1834" s="5" t="s">
        <v>303</v>
      </c>
      <c r="D1834" s="5" t="s">
        <v>123</v>
      </c>
      <c r="E1834" s="6">
        <v>0.02</v>
      </c>
      <c r="F1834" s="6" t="str">
        <f>IF(Table_1[[#This Row],[Discount]] &gt; 0, "After Discount", " No Discount")</f>
        <v>After Discount</v>
      </c>
      <c r="G1834" s="6">
        <v>1360.14</v>
      </c>
      <c r="H1834" s="6">
        <v>14.7</v>
      </c>
      <c r="I1834" s="5" t="s">
        <v>119</v>
      </c>
      <c r="J1834" s="5" t="s">
        <v>8</v>
      </c>
      <c r="K1834" s="5" t="s">
        <v>7</v>
      </c>
      <c r="L1834" s="5" t="s">
        <v>118</v>
      </c>
      <c r="M1834" s="5" t="s">
        <v>152</v>
      </c>
      <c r="N1834" s="5" t="s">
        <v>316</v>
      </c>
      <c r="O1834" s="6">
        <v>0.59</v>
      </c>
      <c r="P1834" s="5" t="s">
        <v>3</v>
      </c>
      <c r="Q1834" s="5" t="s">
        <v>2</v>
      </c>
      <c r="R1834" s="5" t="s">
        <v>1</v>
      </c>
      <c r="S1834" s="5" t="s">
        <v>302</v>
      </c>
      <c r="T1834" s="5">
        <v>10154</v>
      </c>
      <c r="U1834" s="8">
        <v>42175</v>
      </c>
      <c r="V1834" s="29" t="str">
        <f>TEXT(Table_1[[#This Row],[Order Date]], "DDD")</f>
        <v>Sat</v>
      </c>
      <c r="W1834" s="8">
        <v>42177</v>
      </c>
      <c r="X1834" s="7">
        <f>Table_1[[#This Row],[Ship Date]]-Table_1[[#This Row],[Order Date]]</f>
        <v>2</v>
      </c>
      <c r="Y1834" s="15">
        <v>2028.12</v>
      </c>
      <c r="Z1834" s="5">
        <v>22</v>
      </c>
      <c r="AA1834" s="15">
        <v>31670.6</v>
      </c>
      <c r="AB1834" s="5">
        <v>6562</v>
      </c>
      <c r="AC1834" s="5">
        <f>IF(COUNTIF($AB$2:AB1834, AB1834) = 1, 1, 0)</f>
        <v>1</v>
      </c>
      <c r="AD1834" s="15">
        <f>'Formated Data'!$G1834-'Formated Data'!$E1834</f>
        <v>1360.1200000000001</v>
      </c>
      <c r="AE1834" s="5" t="str" cm="1">
        <f t="array" ref="AE1834">_xlfn.IFS('Formated Data'!$Q1834="Central","Chris",'Formated Data'!$Q1834="East","Erin",'Formated Data'!$Q1834="South","Sam",'Formated Data'!$Q1834="West","William")</f>
        <v>Erin</v>
      </c>
    </row>
    <row r="1835" spans="1:31" ht="15.75" customHeight="1" x14ac:dyDescent="0.45">
      <c r="A1835" s="5">
        <v>494</v>
      </c>
      <c r="B1835" s="5">
        <f>IF(COUNTIF($A$2:A1835, A1835) = 1, 1, 0)</f>
        <v>0</v>
      </c>
      <c r="C1835" s="5" t="s">
        <v>301</v>
      </c>
      <c r="D1835" s="5" t="s">
        <v>123</v>
      </c>
      <c r="E1835" s="6">
        <v>0.02</v>
      </c>
      <c r="F1835" s="6" t="str">
        <f>IF(Table_1[[#This Row],[Discount]] &gt; 0, "After Discount", " No Discount")</f>
        <v>After Discount</v>
      </c>
      <c r="G1835" s="6">
        <v>1360.14</v>
      </c>
      <c r="H1835" s="6">
        <v>14.7</v>
      </c>
      <c r="I1835" s="5" t="s">
        <v>119</v>
      </c>
      <c r="J1835" s="5" t="s">
        <v>8</v>
      </c>
      <c r="K1835" s="5" t="s">
        <v>7</v>
      </c>
      <c r="L1835" s="5" t="s">
        <v>118</v>
      </c>
      <c r="M1835" s="5" t="s">
        <v>152</v>
      </c>
      <c r="N1835" s="5" t="s">
        <v>316</v>
      </c>
      <c r="O1835" s="6">
        <v>0.59</v>
      </c>
      <c r="P1835" s="5" t="s">
        <v>3</v>
      </c>
      <c r="Q1835" s="5" t="s">
        <v>48</v>
      </c>
      <c r="R1835" s="5" t="s">
        <v>103</v>
      </c>
      <c r="S1835" s="5" t="s">
        <v>299</v>
      </c>
      <c r="T1835" s="5">
        <v>98115</v>
      </c>
      <c r="U1835" s="8">
        <v>42175</v>
      </c>
      <c r="V1835" s="29" t="str">
        <f>TEXT(Table_1[[#This Row],[Order Date]], "DDD")</f>
        <v>Sat</v>
      </c>
      <c r="W1835" s="8">
        <v>42177</v>
      </c>
      <c r="X1835" s="7">
        <f>Table_1[[#This Row],[Ship Date]]-Table_1[[#This Row],[Order Date]]</f>
        <v>2</v>
      </c>
      <c r="Y1835" s="15">
        <v>3042.18</v>
      </c>
      <c r="Z1835" s="5">
        <v>6</v>
      </c>
      <c r="AA1835" s="15">
        <v>8637.44</v>
      </c>
      <c r="AB1835" s="5">
        <v>88908</v>
      </c>
      <c r="AC1835" s="5">
        <f>IF(COUNTIF($AB$2:AB1835, AB1835) = 1, 1, 0)</f>
        <v>1</v>
      </c>
      <c r="AD1835" s="15">
        <f>'Formated Data'!$G1835-'Formated Data'!$E1835</f>
        <v>1360.1200000000001</v>
      </c>
      <c r="AE1835" s="5" t="str" cm="1">
        <f t="array" ref="AE1835">_xlfn.IFS('Formated Data'!$Q1835="Central","Chris",'Formated Data'!$Q1835="East","Erin",'Formated Data'!$Q1835="South","Sam",'Formated Data'!$Q1835="West","William")</f>
        <v>William</v>
      </c>
    </row>
    <row r="1836" spans="1:31" ht="15.75" customHeight="1" x14ac:dyDescent="0.45">
      <c r="A1836" s="5">
        <v>896</v>
      </c>
      <c r="B1836" s="5">
        <f>IF(COUNTIF($A$2:A1836, A1836) = 1, 1, 0)</f>
        <v>0</v>
      </c>
      <c r="C1836" s="5" t="s">
        <v>315</v>
      </c>
      <c r="D1836" s="5" t="s">
        <v>123</v>
      </c>
      <c r="E1836" s="6">
        <v>0.06</v>
      </c>
      <c r="F1836" s="6" t="str">
        <f>IF(Table_1[[#This Row],[Discount]] &gt; 0, "After Discount", " No Discount")</f>
        <v>After Discount</v>
      </c>
      <c r="G1836" s="6">
        <v>47.98</v>
      </c>
      <c r="H1836" s="6">
        <v>3.61</v>
      </c>
      <c r="I1836" s="5" t="s">
        <v>9</v>
      </c>
      <c r="J1836" s="5" t="s">
        <v>39</v>
      </c>
      <c r="K1836" s="5" t="s">
        <v>7</v>
      </c>
      <c r="L1836" s="5" t="s">
        <v>15</v>
      </c>
      <c r="M1836" s="5" t="s">
        <v>50</v>
      </c>
      <c r="N1836" s="5" t="s">
        <v>314</v>
      </c>
      <c r="O1836" s="6">
        <v>0.71</v>
      </c>
      <c r="P1836" s="5" t="s">
        <v>3</v>
      </c>
      <c r="Q1836" s="5" t="s">
        <v>70</v>
      </c>
      <c r="R1836" s="5" t="s">
        <v>69</v>
      </c>
      <c r="S1836" s="5" t="s">
        <v>313</v>
      </c>
      <c r="T1836" s="5">
        <v>76201</v>
      </c>
      <c r="U1836" s="8">
        <v>42175</v>
      </c>
      <c r="V1836" s="29" t="str">
        <f>TEXT(Table_1[[#This Row],[Order Date]], "DDD")</f>
        <v>Sat</v>
      </c>
      <c r="W1836" s="8">
        <v>42177</v>
      </c>
      <c r="X1836" s="7">
        <f>Table_1[[#This Row],[Ship Date]]-Table_1[[#This Row],[Order Date]]</f>
        <v>2</v>
      </c>
      <c r="Y1836" s="15">
        <v>35.954999999999998</v>
      </c>
      <c r="Z1836" s="5">
        <v>11</v>
      </c>
      <c r="AA1836" s="15">
        <v>517.67999999999995</v>
      </c>
      <c r="AB1836" s="5">
        <v>90167</v>
      </c>
      <c r="AC1836" s="5">
        <f>IF(COUNTIF($AB$2:AB1836, AB1836) = 1, 1, 0)</f>
        <v>1</v>
      </c>
      <c r="AD1836" s="15">
        <f>'Formated Data'!$G1836-'Formated Data'!$E1836</f>
        <v>47.919999999999995</v>
      </c>
      <c r="AE1836" s="5" t="str" cm="1">
        <f t="array" ref="AE1836">_xlfn.IFS('Formated Data'!$Q1836="Central","Chris",'Formated Data'!$Q1836="East","Erin",'Formated Data'!$Q1836="South","Sam",'Formated Data'!$Q1836="West","William")</f>
        <v>Chris</v>
      </c>
    </row>
    <row r="1837" spans="1:31" ht="15.75" customHeight="1" x14ac:dyDescent="0.45">
      <c r="A1837" s="5">
        <v>2352</v>
      </c>
      <c r="B1837" s="5">
        <f>IF(COUNTIF($A$2:A1837, A1837) = 1, 1, 0)</f>
        <v>1</v>
      </c>
      <c r="C1837" s="5" t="s">
        <v>211</v>
      </c>
      <c r="D1837" s="5" t="s">
        <v>123</v>
      </c>
      <c r="E1837" s="6">
        <v>0.06</v>
      </c>
      <c r="F1837" s="6" t="str">
        <f>IF(Table_1[[#This Row],[Discount]] &gt; 0, "After Discount", " No Discount")</f>
        <v>After Discount</v>
      </c>
      <c r="G1837" s="6">
        <v>59.76</v>
      </c>
      <c r="H1837" s="6">
        <v>9.7100000000000009</v>
      </c>
      <c r="I1837" s="5" t="s">
        <v>9</v>
      </c>
      <c r="J1837" s="5" t="s">
        <v>8</v>
      </c>
      <c r="K1837" s="5" t="s">
        <v>24</v>
      </c>
      <c r="L1837" s="5" t="s">
        <v>23</v>
      </c>
      <c r="M1837" s="5" t="s">
        <v>5</v>
      </c>
      <c r="N1837" s="5" t="s">
        <v>312</v>
      </c>
      <c r="O1837" s="6">
        <v>0.56999999999999995</v>
      </c>
      <c r="P1837" s="5" t="s">
        <v>3</v>
      </c>
      <c r="Q1837" s="5" t="s">
        <v>2</v>
      </c>
      <c r="R1837" s="5" t="s">
        <v>81</v>
      </c>
      <c r="S1837" s="5" t="s">
        <v>209</v>
      </c>
      <c r="T1837" s="5">
        <v>21501</v>
      </c>
      <c r="U1837" s="8">
        <v>42175</v>
      </c>
      <c r="V1837" s="29" t="str">
        <f>TEXT(Table_1[[#This Row],[Order Date]], "DDD")</f>
        <v>Sat</v>
      </c>
      <c r="W1837" s="8">
        <v>42178</v>
      </c>
      <c r="X1837" s="7">
        <f>Table_1[[#This Row],[Ship Date]]-Table_1[[#This Row],[Order Date]]</f>
        <v>3</v>
      </c>
      <c r="Y1837" s="15">
        <v>756.67470000000003</v>
      </c>
      <c r="Z1837" s="5">
        <v>18</v>
      </c>
      <c r="AA1837" s="15">
        <v>1096.6300000000001</v>
      </c>
      <c r="AB1837" s="5">
        <v>86165</v>
      </c>
      <c r="AC1837" s="5">
        <f>IF(COUNTIF($AB$2:AB1837, AB1837) = 1, 1, 0)</f>
        <v>1</v>
      </c>
      <c r="AD1837" s="15">
        <f>'Formated Data'!$G1837-'Formated Data'!$E1837</f>
        <v>59.699999999999996</v>
      </c>
      <c r="AE1837" s="5" t="str" cm="1">
        <f t="array" ref="AE1837">_xlfn.IFS('Formated Data'!$Q1837="Central","Chris",'Formated Data'!$Q1837="East","Erin",'Formated Data'!$Q1837="South","Sam",'Formated Data'!$Q1837="West","William")</f>
        <v>Erin</v>
      </c>
    </row>
    <row r="1838" spans="1:31" ht="15.75" customHeight="1" x14ac:dyDescent="0.45">
      <c r="A1838" s="5">
        <v>2352</v>
      </c>
      <c r="B1838" s="5">
        <f>IF(COUNTIF($A$2:A1838, A1838) = 1, 1, 0)</f>
        <v>0</v>
      </c>
      <c r="C1838" s="5" t="s">
        <v>211</v>
      </c>
      <c r="D1838" s="5" t="s">
        <v>123</v>
      </c>
      <c r="E1838" s="6">
        <v>7.0000000000000007E-2</v>
      </c>
      <c r="F1838" s="6" t="str">
        <f>IF(Table_1[[#This Row],[Discount]] &gt; 0, "After Discount", " No Discount")</f>
        <v>After Discount</v>
      </c>
      <c r="G1838" s="6">
        <v>195.99</v>
      </c>
      <c r="H1838" s="6">
        <v>4.2</v>
      </c>
      <c r="I1838" s="5" t="s">
        <v>9</v>
      </c>
      <c r="J1838" s="5" t="s">
        <v>8</v>
      </c>
      <c r="K1838" s="5" t="s">
        <v>7</v>
      </c>
      <c r="L1838" s="5" t="s">
        <v>6</v>
      </c>
      <c r="M1838" s="5" t="s">
        <v>5</v>
      </c>
      <c r="N1838" s="5" t="s">
        <v>311</v>
      </c>
      <c r="O1838" s="6">
        <v>0.56000000000000005</v>
      </c>
      <c r="P1838" s="5" t="s">
        <v>3</v>
      </c>
      <c r="Q1838" s="5" t="s">
        <v>2</v>
      </c>
      <c r="R1838" s="5" t="s">
        <v>81</v>
      </c>
      <c r="S1838" s="5" t="s">
        <v>209</v>
      </c>
      <c r="T1838" s="5">
        <v>21501</v>
      </c>
      <c r="U1838" s="8">
        <v>42175</v>
      </c>
      <c r="V1838" s="29" t="str">
        <f>TEXT(Table_1[[#This Row],[Order Date]], "DDD")</f>
        <v>Sat</v>
      </c>
      <c r="W1838" s="8">
        <v>42178</v>
      </c>
      <c r="X1838" s="7">
        <f>Table_1[[#This Row],[Ship Date]]-Table_1[[#This Row],[Order Date]]</f>
        <v>3</v>
      </c>
      <c r="Y1838" s="15">
        <v>-222.34299999999999</v>
      </c>
      <c r="Z1838" s="5">
        <v>4</v>
      </c>
      <c r="AA1838" s="15">
        <v>632.12</v>
      </c>
      <c r="AB1838" s="5">
        <v>86165</v>
      </c>
      <c r="AC1838" s="5">
        <f>IF(COUNTIF($AB$2:AB1838, AB1838) = 1, 1, 0)</f>
        <v>0</v>
      </c>
      <c r="AD1838" s="15">
        <f>'Formated Data'!$G1838-'Formated Data'!$E1838</f>
        <v>195.92000000000002</v>
      </c>
      <c r="AE1838" s="5" t="str" cm="1">
        <f t="array" ref="AE1838">_xlfn.IFS('Formated Data'!$Q1838="Central","Chris",'Formated Data'!$Q1838="East","Erin",'Formated Data'!$Q1838="South","Sam",'Formated Data'!$Q1838="West","William")</f>
        <v>Erin</v>
      </c>
    </row>
    <row r="1839" spans="1:31" ht="15.75" customHeight="1" x14ac:dyDescent="0.45">
      <c r="A1839" s="5">
        <v>1123</v>
      </c>
      <c r="B1839" s="5">
        <f>IF(COUNTIF($A$2:A1839, A1839) = 1, 1, 0)</f>
        <v>0</v>
      </c>
      <c r="C1839" s="5" t="s">
        <v>310</v>
      </c>
      <c r="D1839" s="5" t="s">
        <v>56</v>
      </c>
      <c r="E1839" s="6">
        <v>0.09</v>
      </c>
      <c r="F1839" s="6" t="str">
        <f>IF(Table_1[[#This Row],[Discount]] &gt; 0, "After Discount", " No Discount")</f>
        <v>After Discount</v>
      </c>
      <c r="G1839" s="6">
        <v>175.99</v>
      </c>
      <c r="H1839" s="6">
        <v>4.99</v>
      </c>
      <c r="I1839" s="5" t="s">
        <v>9</v>
      </c>
      <c r="J1839" s="5" t="s">
        <v>51</v>
      </c>
      <c r="K1839" s="5" t="s">
        <v>7</v>
      </c>
      <c r="L1839" s="5" t="s">
        <v>6</v>
      </c>
      <c r="M1839" s="5" t="s">
        <v>5</v>
      </c>
      <c r="N1839" s="5" t="s">
        <v>309</v>
      </c>
      <c r="O1839" s="6">
        <v>0.59</v>
      </c>
      <c r="P1839" s="5" t="s">
        <v>3</v>
      </c>
      <c r="Q1839" s="5" t="s">
        <v>48</v>
      </c>
      <c r="R1839" s="5" t="s">
        <v>54</v>
      </c>
      <c r="S1839" s="5" t="s">
        <v>175</v>
      </c>
      <c r="T1839" s="5">
        <v>95661</v>
      </c>
      <c r="U1839" s="8">
        <v>42175</v>
      </c>
      <c r="V1839" s="29" t="str">
        <f>TEXT(Table_1[[#This Row],[Order Date]], "DDD")</f>
        <v>Sat</v>
      </c>
      <c r="W1839" s="8">
        <v>42177</v>
      </c>
      <c r="X1839" s="7">
        <f>Table_1[[#This Row],[Ship Date]]-Table_1[[#This Row],[Order Date]]</f>
        <v>2</v>
      </c>
      <c r="Y1839" s="15">
        <v>2169.7464</v>
      </c>
      <c r="Z1839" s="5">
        <v>22</v>
      </c>
      <c r="AA1839" s="15">
        <v>3144.56</v>
      </c>
      <c r="AB1839" s="5">
        <v>87016</v>
      </c>
      <c r="AC1839" s="5">
        <f>IF(COUNTIF($AB$2:AB1839, AB1839) = 1, 1, 0)</f>
        <v>1</v>
      </c>
      <c r="AD1839" s="15">
        <f>'Formated Data'!$G1839-'Formated Data'!$E1839</f>
        <v>175.9</v>
      </c>
      <c r="AE1839" s="5" t="str" cm="1">
        <f t="array" ref="AE1839">_xlfn.IFS('Formated Data'!$Q1839="Central","Chris",'Formated Data'!$Q1839="East","Erin",'Formated Data'!$Q1839="South","Sam",'Formated Data'!$Q1839="West","William")</f>
        <v>William</v>
      </c>
    </row>
    <row r="1840" spans="1:31" ht="15.75" customHeight="1" x14ac:dyDescent="0.45">
      <c r="A1840" s="5">
        <v>1124</v>
      </c>
      <c r="B1840" s="5">
        <f>IF(COUNTIF($A$2:A1840, A1840) = 1, 1, 0)</f>
        <v>1</v>
      </c>
      <c r="C1840" s="5" t="s">
        <v>308</v>
      </c>
      <c r="D1840" s="5" t="s">
        <v>56</v>
      </c>
      <c r="E1840" s="6">
        <v>0.09</v>
      </c>
      <c r="F1840" s="6" t="str">
        <f>IF(Table_1[[#This Row],[Discount]] &gt; 0, "After Discount", " No Discount")</f>
        <v>After Discount</v>
      </c>
      <c r="G1840" s="6">
        <v>160.97999999999999</v>
      </c>
      <c r="H1840" s="6">
        <v>35.020000000000003</v>
      </c>
      <c r="I1840" s="5" t="s">
        <v>119</v>
      </c>
      <c r="J1840" s="5" t="s">
        <v>51</v>
      </c>
      <c r="K1840" s="5" t="s">
        <v>29</v>
      </c>
      <c r="L1840" s="5" t="s">
        <v>130</v>
      </c>
      <c r="M1840" s="5" t="s">
        <v>117</v>
      </c>
      <c r="N1840" s="5" t="s">
        <v>307</v>
      </c>
      <c r="O1840" s="6">
        <v>0.72</v>
      </c>
      <c r="P1840" s="5" t="s">
        <v>3</v>
      </c>
      <c r="Q1840" s="5" t="s">
        <v>2</v>
      </c>
      <c r="R1840" s="5" t="s">
        <v>109</v>
      </c>
      <c r="S1840" s="5" t="s">
        <v>306</v>
      </c>
      <c r="T1840" s="5">
        <v>6360</v>
      </c>
      <c r="U1840" s="8">
        <v>42175</v>
      </c>
      <c r="V1840" s="29" t="str">
        <f>TEXT(Table_1[[#This Row],[Order Date]], "DDD")</f>
        <v>Sat</v>
      </c>
      <c r="W1840" s="8">
        <v>42176</v>
      </c>
      <c r="X1840" s="7">
        <f>Table_1[[#This Row],[Ship Date]]-Table_1[[#This Row],[Order Date]]</f>
        <v>1</v>
      </c>
      <c r="Y1840" s="15">
        <v>-229.93</v>
      </c>
      <c r="Z1840" s="5">
        <v>18</v>
      </c>
      <c r="AA1840" s="15">
        <v>2653.02</v>
      </c>
      <c r="AB1840" s="5">
        <v>87016</v>
      </c>
      <c r="AC1840" s="5">
        <f>IF(COUNTIF($AB$2:AB1840, AB1840) = 1, 1, 0)</f>
        <v>0</v>
      </c>
      <c r="AD1840" s="15">
        <f>'Formated Data'!$G1840-'Formated Data'!$E1840</f>
        <v>160.88999999999999</v>
      </c>
      <c r="AE1840" s="5" t="str" cm="1">
        <f t="array" ref="AE1840">_xlfn.IFS('Formated Data'!$Q1840="Central","Chris",'Formated Data'!$Q1840="East","Erin",'Formated Data'!$Q1840="South","Sam",'Formated Data'!$Q1840="West","William")</f>
        <v>Erin</v>
      </c>
    </row>
    <row r="1841" spans="1:31" ht="15.75" customHeight="1" x14ac:dyDescent="0.45">
      <c r="A1841" s="5">
        <v>1432</v>
      </c>
      <c r="B1841" s="5">
        <f>IF(COUNTIF($A$2:A1841, A1841) = 1, 1, 0)</f>
        <v>0</v>
      </c>
      <c r="C1841" s="5" t="s">
        <v>305</v>
      </c>
      <c r="D1841" s="5" t="s">
        <v>30</v>
      </c>
      <c r="E1841" s="6">
        <v>7.0000000000000007E-2</v>
      </c>
      <c r="F1841" s="6" t="str">
        <f>IF(Table_1[[#This Row],[Discount]] &gt; 0, "After Discount", " No Discount")</f>
        <v>After Discount</v>
      </c>
      <c r="G1841" s="6">
        <v>10.98</v>
      </c>
      <c r="H1841" s="6">
        <v>4.8</v>
      </c>
      <c r="I1841" s="5" t="s">
        <v>9</v>
      </c>
      <c r="J1841" s="5" t="s">
        <v>39</v>
      </c>
      <c r="K1841" s="5" t="s">
        <v>24</v>
      </c>
      <c r="L1841" s="5" t="s">
        <v>181</v>
      </c>
      <c r="M1841" s="5" t="s">
        <v>5</v>
      </c>
      <c r="N1841" s="5" t="s">
        <v>304</v>
      </c>
      <c r="O1841" s="6">
        <v>0.36</v>
      </c>
      <c r="P1841" s="5" t="s">
        <v>3</v>
      </c>
      <c r="Q1841" s="5" t="s">
        <v>70</v>
      </c>
      <c r="R1841" s="5" t="s">
        <v>172</v>
      </c>
      <c r="S1841" s="5" t="s">
        <v>192</v>
      </c>
      <c r="T1841" s="5">
        <v>46203</v>
      </c>
      <c r="U1841" s="8">
        <v>42175</v>
      </c>
      <c r="V1841" s="29" t="str">
        <f>TEXT(Table_1[[#This Row],[Order Date]], "DDD")</f>
        <v>Sat</v>
      </c>
      <c r="W1841" s="8">
        <v>42182</v>
      </c>
      <c r="X1841" s="7">
        <f>Table_1[[#This Row],[Ship Date]]-Table_1[[#This Row],[Order Date]]</f>
        <v>7</v>
      </c>
      <c r="Y1841" s="15">
        <v>52.92</v>
      </c>
      <c r="Z1841" s="5">
        <v>16</v>
      </c>
      <c r="AA1841" s="15">
        <v>165.21</v>
      </c>
      <c r="AB1841" s="5">
        <v>86827</v>
      </c>
      <c r="AC1841" s="5">
        <f>IF(COUNTIF($AB$2:AB1841, AB1841) = 1, 1, 0)</f>
        <v>1</v>
      </c>
      <c r="AD1841" s="15">
        <f>'Formated Data'!$G1841-'Formated Data'!$E1841</f>
        <v>10.91</v>
      </c>
      <c r="AE1841" s="5" t="str" cm="1">
        <f t="array" ref="AE1841">_xlfn.IFS('Formated Data'!$Q1841="Central","Chris",'Formated Data'!$Q1841="East","Erin",'Formated Data'!$Q1841="South","Sam",'Formated Data'!$Q1841="West","William")</f>
        <v>Chris</v>
      </c>
    </row>
    <row r="1842" spans="1:31" ht="15.75" customHeight="1" x14ac:dyDescent="0.45">
      <c r="A1842" s="5">
        <v>491</v>
      </c>
      <c r="B1842" s="5">
        <f>IF(COUNTIF($A$2:A1842, A1842) = 1, 1, 0)</f>
        <v>0</v>
      </c>
      <c r="C1842" s="5" t="s">
        <v>303</v>
      </c>
      <c r="D1842" s="5" t="s">
        <v>10</v>
      </c>
      <c r="E1842" s="6">
        <v>0.02</v>
      </c>
      <c r="F1842" s="6" t="str">
        <f>IF(Table_1[[#This Row],[Discount]] &gt; 0, "After Discount", " No Discount")</f>
        <v>After Discount</v>
      </c>
      <c r="G1842" s="6">
        <v>9.06</v>
      </c>
      <c r="H1842" s="6">
        <v>9.86</v>
      </c>
      <c r="I1842" s="5" t="s">
        <v>9</v>
      </c>
      <c r="J1842" s="5" t="s">
        <v>8</v>
      </c>
      <c r="K1842" s="5" t="s">
        <v>24</v>
      </c>
      <c r="L1842" s="5" t="s">
        <v>38</v>
      </c>
      <c r="M1842" s="5" t="s">
        <v>5</v>
      </c>
      <c r="N1842" s="5" t="s">
        <v>300</v>
      </c>
      <c r="O1842" s="6">
        <v>0.4</v>
      </c>
      <c r="P1842" s="5" t="s">
        <v>3</v>
      </c>
      <c r="Q1842" s="5" t="s">
        <v>2</v>
      </c>
      <c r="R1842" s="5" t="s">
        <v>1</v>
      </c>
      <c r="S1842" s="5" t="s">
        <v>302</v>
      </c>
      <c r="T1842" s="5">
        <v>10154</v>
      </c>
      <c r="U1842" s="8">
        <v>42175</v>
      </c>
      <c r="V1842" s="29" t="str">
        <f>TEXT(Table_1[[#This Row],[Order Date]], "DDD")</f>
        <v>Sat</v>
      </c>
      <c r="W1842" s="8">
        <v>42177</v>
      </c>
      <c r="X1842" s="7">
        <f>Table_1[[#This Row],[Ship Date]]-Table_1[[#This Row],[Order Date]]</f>
        <v>2</v>
      </c>
      <c r="Y1842" s="15">
        <v>-63.51</v>
      </c>
      <c r="Z1842" s="5">
        <v>24</v>
      </c>
      <c r="AA1842" s="15">
        <v>239.82</v>
      </c>
      <c r="AB1842" s="5">
        <v>42852</v>
      </c>
      <c r="AC1842" s="5">
        <f>IF(COUNTIF($AB$2:AB1842, AB1842) = 1, 1, 0)</f>
        <v>1</v>
      </c>
      <c r="AD1842" s="15">
        <f>'Formated Data'!$G1842-'Formated Data'!$E1842</f>
        <v>9.0400000000000009</v>
      </c>
      <c r="AE1842" s="5" t="str" cm="1">
        <f t="array" ref="AE1842">_xlfn.IFS('Formated Data'!$Q1842="Central","Chris",'Formated Data'!$Q1842="East","Erin",'Formated Data'!$Q1842="South","Sam",'Formated Data'!$Q1842="West","William")</f>
        <v>Erin</v>
      </c>
    </row>
    <row r="1843" spans="1:31" ht="15.75" customHeight="1" x14ac:dyDescent="0.45">
      <c r="A1843" s="5">
        <v>494</v>
      </c>
      <c r="B1843" s="5">
        <f>IF(COUNTIF($A$2:A1843, A1843) = 1, 1, 0)</f>
        <v>0</v>
      </c>
      <c r="C1843" s="5" t="s">
        <v>301</v>
      </c>
      <c r="D1843" s="5" t="s">
        <v>10</v>
      </c>
      <c r="E1843" s="6">
        <v>0.02</v>
      </c>
      <c r="F1843" s="6" t="str">
        <f>IF(Table_1[[#This Row],[Discount]] &gt; 0, "After Discount", " No Discount")</f>
        <v>After Discount</v>
      </c>
      <c r="G1843" s="6">
        <v>9.06</v>
      </c>
      <c r="H1843" s="6">
        <v>9.86</v>
      </c>
      <c r="I1843" s="5" t="s">
        <v>9</v>
      </c>
      <c r="J1843" s="5" t="s">
        <v>8</v>
      </c>
      <c r="K1843" s="5" t="s">
        <v>24</v>
      </c>
      <c r="L1843" s="5" t="s">
        <v>38</v>
      </c>
      <c r="M1843" s="5" t="s">
        <v>5</v>
      </c>
      <c r="N1843" s="5" t="s">
        <v>300</v>
      </c>
      <c r="O1843" s="6">
        <v>0.4</v>
      </c>
      <c r="P1843" s="5" t="s">
        <v>3</v>
      </c>
      <c r="Q1843" s="5" t="s">
        <v>48</v>
      </c>
      <c r="R1843" s="5" t="s">
        <v>103</v>
      </c>
      <c r="S1843" s="5" t="s">
        <v>299</v>
      </c>
      <c r="T1843" s="5">
        <v>98115</v>
      </c>
      <c r="U1843" s="8">
        <v>42175</v>
      </c>
      <c r="V1843" s="29" t="str">
        <f>TEXT(Table_1[[#This Row],[Order Date]], "DDD")</f>
        <v>Sat</v>
      </c>
      <c r="W1843" s="8">
        <v>42177</v>
      </c>
      <c r="X1843" s="7">
        <f>Table_1[[#This Row],[Ship Date]]-Table_1[[#This Row],[Order Date]]</f>
        <v>2</v>
      </c>
      <c r="Y1843" s="15">
        <v>-31.754999999999999</v>
      </c>
      <c r="Z1843" s="5">
        <v>6</v>
      </c>
      <c r="AA1843" s="15">
        <v>59.95</v>
      </c>
      <c r="AB1843" s="5">
        <v>88908</v>
      </c>
      <c r="AC1843" s="5">
        <f>IF(COUNTIF($AB$2:AB1843, AB1843) = 1, 1, 0)</f>
        <v>0</v>
      </c>
      <c r="AD1843" s="15">
        <f>'Formated Data'!$G1843-'Formated Data'!$E1843</f>
        <v>9.0400000000000009</v>
      </c>
      <c r="AE1843" s="5" t="str" cm="1">
        <f t="array" ref="AE1843">_xlfn.IFS('Formated Data'!$Q1843="Central","Chris",'Formated Data'!$Q1843="East","Erin",'Formated Data'!$Q1843="South","Sam",'Formated Data'!$Q1843="West","William")</f>
        <v>William</v>
      </c>
    </row>
    <row r="1844" spans="1:31" ht="15.75" customHeight="1" x14ac:dyDescent="0.45">
      <c r="A1844" s="5">
        <v>1424</v>
      </c>
      <c r="B1844" s="5">
        <f>IF(COUNTIF($A$2:A1844, A1844) = 1, 1, 0)</f>
        <v>0</v>
      </c>
      <c r="C1844" s="5" t="s">
        <v>298</v>
      </c>
      <c r="D1844" s="5" t="s">
        <v>10</v>
      </c>
      <c r="E1844" s="6">
        <v>0.05</v>
      </c>
      <c r="F1844" s="6" t="str">
        <f>IF(Table_1[[#This Row],[Discount]] &gt; 0, "After Discount", " No Discount")</f>
        <v>After Discount</v>
      </c>
      <c r="G1844" s="6">
        <v>8.0399999999999991</v>
      </c>
      <c r="H1844" s="6">
        <v>8.94</v>
      </c>
      <c r="I1844" s="5" t="s">
        <v>9</v>
      </c>
      <c r="J1844" s="5" t="s">
        <v>16</v>
      </c>
      <c r="K1844" s="5" t="s">
        <v>24</v>
      </c>
      <c r="L1844" s="5" t="s">
        <v>106</v>
      </c>
      <c r="M1844" s="5" t="s">
        <v>5</v>
      </c>
      <c r="N1844" s="5" t="s">
        <v>297</v>
      </c>
      <c r="O1844" s="6">
        <v>0.4</v>
      </c>
      <c r="P1844" s="5" t="s">
        <v>3</v>
      </c>
      <c r="Q1844" s="5" t="s">
        <v>48</v>
      </c>
      <c r="R1844" s="5" t="s">
        <v>296</v>
      </c>
      <c r="S1844" s="5" t="s">
        <v>295</v>
      </c>
      <c r="T1844" s="5">
        <v>80112</v>
      </c>
      <c r="U1844" s="8">
        <v>42175</v>
      </c>
      <c r="V1844" s="29" t="str">
        <f>TEXT(Table_1[[#This Row],[Order Date]], "DDD")</f>
        <v>Sat</v>
      </c>
      <c r="W1844" s="8">
        <v>42177</v>
      </c>
      <c r="X1844" s="7">
        <f>Table_1[[#This Row],[Ship Date]]-Table_1[[#This Row],[Order Date]]</f>
        <v>2</v>
      </c>
      <c r="Y1844" s="15">
        <v>-164.3948</v>
      </c>
      <c r="Z1844" s="5">
        <v>15</v>
      </c>
      <c r="AA1844" s="15">
        <v>121.36</v>
      </c>
      <c r="AB1844" s="5">
        <v>89449</v>
      </c>
      <c r="AC1844" s="5">
        <f>IF(COUNTIF($AB$2:AB1844, AB1844) = 1, 1, 0)</f>
        <v>1</v>
      </c>
      <c r="AD1844" s="15">
        <f>'Formated Data'!$G1844-'Formated Data'!$E1844</f>
        <v>7.9899999999999993</v>
      </c>
      <c r="AE1844" s="5" t="str" cm="1">
        <f t="array" ref="AE1844">_xlfn.IFS('Formated Data'!$Q1844="Central","Chris",'Formated Data'!$Q1844="East","Erin",'Formated Data'!$Q1844="South","Sam",'Formated Data'!$Q1844="West","William")</f>
        <v>William</v>
      </c>
    </row>
    <row r="1845" spans="1:31" ht="15.75" customHeight="1" x14ac:dyDescent="0.45">
      <c r="A1845" s="5">
        <v>2487</v>
      </c>
      <c r="B1845" s="5">
        <f>IF(COUNTIF($A$2:A1845, A1845) = 1, 1, 0)</f>
        <v>0</v>
      </c>
      <c r="C1845" s="5" t="s">
        <v>293</v>
      </c>
      <c r="D1845" s="5" t="s">
        <v>10</v>
      </c>
      <c r="E1845" s="6">
        <v>0.04</v>
      </c>
      <c r="F1845" s="6" t="str">
        <f>IF(Table_1[[#This Row],[Discount]] &gt; 0, "After Discount", " No Discount")</f>
        <v>After Discount</v>
      </c>
      <c r="G1845" s="6">
        <v>3.08</v>
      </c>
      <c r="H1845" s="6">
        <v>0.99</v>
      </c>
      <c r="I1845" s="5" t="s">
        <v>9</v>
      </c>
      <c r="J1845" s="5" t="s">
        <v>51</v>
      </c>
      <c r="K1845" s="5" t="s">
        <v>24</v>
      </c>
      <c r="L1845" s="5" t="s">
        <v>144</v>
      </c>
      <c r="M1845" s="5" t="s">
        <v>5</v>
      </c>
      <c r="N1845" s="5" t="s">
        <v>294</v>
      </c>
      <c r="O1845" s="6">
        <v>0.37</v>
      </c>
      <c r="P1845" s="5" t="s">
        <v>3</v>
      </c>
      <c r="Q1845" s="5" t="s">
        <v>21</v>
      </c>
      <c r="R1845" s="5" t="s">
        <v>291</v>
      </c>
      <c r="S1845" s="5" t="s">
        <v>290</v>
      </c>
      <c r="T1845" s="5">
        <v>30084</v>
      </c>
      <c r="U1845" s="8">
        <v>42175</v>
      </c>
      <c r="V1845" s="29" t="str">
        <f>TEXT(Table_1[[#This Row],[Order Date]], "DDD")</f>
        <v>Sat</v>
      </c>
      <c r="W1845" s="8">
        <v>42176</v>
      </c>
      <c r="X1845" s="7">
        <f>Table_1[[#This Row],[Ship Date]]-Table_1[[#This Row],[Order Date]]</f>
        <v>1</v>
      </c>
      <c r="Y1845" s="15">
        <v>257.08319999999998</v>
      </c>
      <c r="Z1845" s="5">
        <v>14</v>
      </c>
      <c r="AA1845" s="15">
        <v>43.41</v>
      </c>
      <c r="AB1845" s="5">
        <v>91415</v>
      </c>
      <c r="AC1845" s="5">
        <f>IF(COUNTIF($AB$2:AB1845, AB1845) = 1, 1, 0)</f>
        <v>1</v>
      </c>
      <c r="AD1845" s="15">
        <f>'Formated Data'!$G1845-'Formated Data'!$E1845</f>
        <v>3.04</v>
      </c>
      <c r="AE1845" s="5" t="str" cm="1">
        <f t="array" ref="AE1845">_xlfn.IFS('Formated Data'!$Q1845="Central","Chris",'Formated Data'!$Q1845="East","Erin",'Formated Data'!$Q1845="South","Sam",'Formated Data'!$Q1845="West","William")</f>
        <v>Sam</v>
      </c>
    </row>
    <row r="1846" spans="1:31" ht="15.75" customHeight="1" x14ac:dyDescent="0.45">
      <c r="A1846" s="5">
        <v>2487</v>
      </c>
      <c r="B1846" s="5">
        <f>IF(COUNTIF($A$2:A1846, A1846) = 1, 1, 0)</f>
        <v>0</v>
      </c>
      <c r="C1846" s="5" t="s">
        <v>293</v>
      </c>
      <c r="D1846" s="5" t="s">
        <v>10</v>
      </c>
      <c r="E1846" s="6">
        <v>0.1</v>
      </c>
      <c r="F1846" s="6" t="str">
        <f>IF(Table_1[[#This Row],[Discount]] &gt; 0, "After Discount", " No Discount")</f>
        <v>After Discount</v>
      </c>
      <c r="G1846" s="6">
        <v>2.78</v>
      </c>
      <c r="H1846" s="6">
        <v>1.25</v>
      </c>
      <c r="I1846" s="5" t="s">
        <v>9</v>
      </c>
      <c r="J1846" s="5" t="s">
        <v>51</v>
      </c>
      <c r="K1846" s="5" t="s">
        <v>24</v>
      </c>
      <c r="L1846" s="5" t="s">
        <v>79</v>
      </c>
      <c r="M1846" s="5" t="s">
        <v>37</v>
      </c>
      <c r="N1846" s="5" t="s">
        <v>292</v>
      </c>
      <c r="O1846" s="6">
        <v>0.59</v>
      </c>
      <c r="P1846" s="5" t="s">
        <v>3</v>
      </c>
      <c r="Q1846" s="5" t="s">
        <v>21</v>
      </c>
      <c r="R1846" s="5" t="s">
        <v>291</v>
      </c>
      <c r="S1846" s="5" t="s">
        <v>290</v>
      </c>
      <c r="T1846" s="5">
        <v>30084</v>
      </c>
      <c r="U1846" s="8">
        <v>42175</v>
      </c>
      <c r="V1846" s="29" t="str">
        <f>TEXT(Table_1[[#This Row],[Order Date]], "DDD")</f>
        <v>Sat</v>
      </c>
      <c r="W1846" s="8">
        <v>42176</v>
      </c>
      <c r="X1846" s="7">
        <f>Table_1[[#This Row],[Ship Date]]-Table_1[[#This Row],[Order Date]]</f>
        <v>1</v>
      </c>
      <c r="Y1846" s="15">
        <v>0.78539999999999999</v>
      </c>
      <c r="Z1846" s="5">
        <v>18</v>
      </c>
      <c r="AA1846" s="15">
        <v>46.42</v>
      </c>
      <c r="AB1846" s="5">
        <v>91415</v>
      </c>
      <c r="AC1846" s="5">
        <f>IF(COUNTIF($AB$2:AB1846, AB1846) = 1, 1, 0)</f>
        <v>0</v>
      </c>
      <c r="AD1846" s="15">
        <f>'Formated Data'!$G1846-'Formated Data'!$E1846</f>
        <v>2.6799999999999997</v>
      </c>
      <c r="AE1846" s="5" t="str" cm="1">
        <f t="array" ref="AE1846">_xlfn.IFS('Formated Data'!$Q1846="Central","Chris",'Formated Data'!$Q1846="East","Erin",'Formated Data'!$Q1846="South","Sam",'Formated Data'!$Q1846="West","William")</f>
        <v>Sam</v>
      </c>
    </row>
    <row r="1847" spans="1:31" ht="15.75" customHeight="1" x14ac:dyDescent="0.45">
      <c r="A1847" s="5">
        <v>2713</v>
      </c>
      <c r="B1847" s="5">
        <f>IF(COUNTIF($A$2:A1847, A1847) = 1, 1, 0)</f>
        <v>1</v>
      </c>
      <c r="C1847" s="5" t="s">
        <v>288</v>
      </c>
      <c r="D1847" s="5" t="s">
        <v>123</v>
      </c>
      <c r="E1847" s="6">
        <v>7.0000000000000007E-2</v>
      </c>
      <c r="F1847" s="6" t="str">
        <f>IF(Table_1[[#This Row],[Discount]] &gt; 0, "After Discount", " No Discount")</f>
        <v>After Discount</v>
      </c>
      <c r="G1847" s="6">
        <v>2.88</v>
      </c>
      <c r="H1847" s="6">
        <v>0.5</v>
      </c>
      <c r="I1847" s="5" t="s">
        <v>9</v>
      </c>
      <c r="J1847" s="5" t="s">
        <v>39</v>
      </c>
      <c r="K1847" s="5" t="s">
        <v>24</v>
      </c>
      <c r="L1847" s="5" t="s">
        <v>144</v>
      </c>
      <c r="M1847" s="5" t="s">
        <v>5</v>
      </c>
      <c r="N1847" s="5" t="s">
        <v>289</v>
      </c>
      <c r="O1847" s="6">
        <v>0.39</v>
      </c>
      <c r="P1847" s="5" t="s">
        <v>3</v>
      </c>
      <c r="Q1847" s="5" t="s">
        <v>70</v>
      </c>
      <c r="R1847" s="5" t="s">
        <v>160</v>
      </c>
      <c r="S1847" s="5" t="s">
        <v>286</v>
      </c>
      <c r="T1847" s="5">
        <v>49001</v>
      </c>
      <c r="U1847" s="8">
        <v>42176</v>
      </c>
      <c r="V1847" s="29" t="str">
        <f>TEXT(Table_1[[#This Row],[Order Date]], "DDD")</f>
        <v>Sun</v>
      </c>
      <c r="W1847" s="8">
        <v>42179</v>
      </c>
      <c r="X1847" s="7">
        <f>Table_1[[#This Row],[Ship Date]]-Table_1[[#This Row],[Order Date]]</f>
        <v>3</v>
      </c>
      <c r="Y1847" s="15">
        <v>17.429400000000001</v>
      </c>
      <c r="Z1847" s="5">
        <v>9</v>
      </c>
      <c r="AA1847" s="15">
        <v>25.26</v>
      </c>
      <c r="AB1847" s="5">
        <v>88701</v>
      </c>
      <c r="AC1847" s="5">
        <f>IF(COUNTIF($AB$2:AB1847, AB1847) = 1, 1, 0)</f>
        <v>1</v>
      </c>
      <c r="AD1847" s="15">
        <f>'Formated Data'!$G1847-'Formated Data'!$E1847</f>
        <v>2.81</v>
      </c>
      <c r="AE1847" s="5" t="str" cm="1">
        <f t="array" ref="AE1847">_xlfn.IFS('Formated Data'!$Q1847="Central","Chris",'Formated Data'!$Q1847="East","Erin",'Formated Data'!$Q1847="South","Sam",'Formated Data'!$Q1847="West","William")</f>
        <v>Chris</v>
      </c>
    </row>
    <row r="1848" spans="1:31" ht="15.75" customHeight="1" x14ac:dyDescent="0.45">
      <c r="A1848" s="5">
        <v>2713</v>
      </c>
      <c r="B1848" s="5">
        <f>IF(COUNTIF($A$2:A1848, A1848) = 1, 1, 0)</f>
        <v>0</v>
      </c>
      <c r="C1848" s="5" t="s">
        <v>288</v>
      </c>
      <c r="D1848" s="5" t="s">
        <v>123</v>
      </c>
      <c r="E1848" s="6">
        <v>0.03</v>
      </c>
      <c r="F1848" s="6" t="str">
        <f>IF(Table_1[[#This Row],[Discount]] &gt; 0, "After Discount", " No Discount")</f>
        <v>After Discount</v>
      </c>
      <c r="G1848" s="6">
        <v>348.21</v>
      </c>
      <c r="H1848" s="6">
        <v>40.19</v>
      </c>
      <c r="I1848" s="5" t="s">
        <v>119</v>
      </c>
      <c r="J1848" s="5" t="s">
        <v>39</v>
      </c>
      <c r="K1848" s="5" t="s">
        <v>29</v>
      </c>
      <c r="L1848" s="5" t="s">
        <v>165</v>
      </c>
      <c r="M1848" s="5" t="s">
        <v>117</v>
      </c>
      <c r="N1848" s="5" t="s">
        <v>287</v>
      </c>
      <c r="O1848" s="6">
        <v>0.62</v>
      </c>
      <c r="P1848" s="5" t="s">
        <v>3</v>
      </c>
      <c r="Q1848" s="5" t="s">
        <v>70</v>
      </c>
      <c r="R1848" s="5" t="s">
        <v>160</v>
      </c>
      <c r="S1848" s="5" t="s">
        <v>286</v>
      </c>
      <c r="T1848" s="5">
        <v>49001</v>
      </c>
      <c r="U1848" s="8">
        <v>42176</v>
      </c>
      <c r="V1848" s="29" t="str">
        <f>TEXT(Table_1[[#This Row],[Order Date]], "DDD")</f>
        <v>Sun</v>
      </c>
      <c r="W1848" s="8">
        <v>42177</v>
      </c>
      <c r="X1848" s="7">
        <f>Table_1[[#This Row],[Ship Date]]-Table_1[[#This Row],[Order Date]]</f>
        <v>1</v>
      </c>
      <c r="Y1848" s="15">
        <v>-178.86959999999999</v>
      </c>
      <c r="Z1848" s="5">
        <v>2</v>
      </c>
      <c r="AA1848" s="15">
        <v>736.16</v>
      </c>
      <c r="AB1848" s="5">
        <v>88701</v>
      </c>
      <c r="AC1848" s="5">
        <f>IF(COUNTIF($AB$2:AB1848, AB1848) = 1, 1, 0)</f>
        <v>0</v>
      </c>
      <c r="AD1848" s="15">
        <f>'Formated Data'!$G1848-'Formated Data'!$E1848</f>
        <v>348.18</v>
      </c>
      <c r="AE1848" s="5" t="str" cm="1">
        <f t="array" ref="AE1848">_xlfn.IFS('Formated Data'!$Q1848="Central","Chris",'Formated Data'!$Q1848="East","Erin",'Formated Data'!$Q1848="South","Sam",'Formated Data'!$Q1848="West","William")</f>
        <v>Chris</v>
      </c>
    </row>
    <row r="1849" spans="1:31" ht="15.75" customHeight="1" x14ac:dyDescent="0.45">
      <c r="A1849" s="5">
        <v>2049</v>
      </c>
      <c r="B1849" s="5">
        <f>IF(COUNTIF($A$2:A1849, A1849) = 1, 1, 0)</f>
        <v>1</v>
      </c>
      <c r="C1849" s="5" t="s">
        <v>284</v>
      </c>
      <c r="D1849" s="5" t="s">
        <v>56</v>
      </c>
      <c r="E1849" s="6">
        <v>0.03</v>
      </c>
      <c r="F1849" s="6" t="str">
        <f>IF(Table_1[[#This Row],[Discount]] &gt; 0, "After Discount", " No Discount")</f>
        <v>After Discount</v>
      </c>
      <c r="G1849" s="6">
        <v>15.28</v>
      </c>
      <c r="H1849" s="6">
        <v>1.99</v>
      </c>
      <c r="I1849" s="5" t="s">
        <v>9</v>
      </c>
      <c r="J1849" s="5" t="s">
        <v>39</v>
      </c>
      <c r="K1849" s="5" t="s">
        <v>7</v>
      </c>
      <c r="L1849" s="5" t="s">
        <v>15</v>
      </c>
      <c r="M1849" s="5" t="s">
        <v>50</v>
      </c>
      <c r="N1849" s="5" t="s">
        <v>285</v>
      </c>
      <c r="O1849" s="6">
        <v>0.42</v>
      </c>
      <c r="P1849" s="5" t="s">
        <v>3</v>
      </c>
      <c r="Q1849" s="5" t="s">
        <v>21</v>
      </c>
      <c r="R1849" s="5" t="s">
        <v>20</v>
      </c>
      <c r="S1849" s="5" t="s">
        <v>282</v>
      </c>
      <c r="T1849" s="5">
        <v>22801</v>
      </c>
      <c r="U1849" s="8">
        <v>42176</v>
      </c>
      <c r="V1849" s="29" t="str">
        <f>TEXT(Table_1[[#This Row],[Order Date]], "DDD")</f>
        <v>Sun</v>
      </c>
      <c r="W1849" s="8">
        <v>42178</v>
      </c>
      <c r="X1849" s="7">
        <f>Table_1[[#This Row],[Ship Date]]-Table_1[[#This Row],[Order Date]]</f>
        <v>2</v>
      </c>
      <c r="Y1849" s="15">
        <v>-266.68599999999998</v>
      </c>
      <c r="Z1849" s="5">
        <v>19</v>
      </c>
      <c r="AA1849" s="15">
        <v>290.98</v>
      </c>
      <c r="AB1849" s="5">
        <v>88220</v>
      </c>
      <c r="AC1849" s="5">
        <f>IF(COUNTIF($AB$2:AB1849, AB1849) = 1, 1, 0)</f>
        <v>1</v>
      </c>
      <c r="AD1849" s="15">
        <f>'Formated Data'!$G1849-'Formated Data'!$E1849</f>
        <v>15.25</v>
      </c>
      <c r="AE1849" s="5" t="str" cm="1">
        <f t="array" ref="AE1849">_xlfn.IFS('Formated Data'!$Q1849="Central","Chris",'Formated Data'!$Q1849="East","Erin",'Formated Data'!$Q1849="South","Sam",'Formated Data'!$Q1849="West","William")</f>
        <v>Sam</v>
      </c>
    </row>
    <row r="1850" spans="1:31" ht="15.75" customHeight="1" x14ac:dyDescent="0.45">
      <c r="A1850" s="5">
        <v>2049</v>
      </c>
      <c r="B1850" s="5">
        <f>IF(COUNTIF($A$2:A1850, A1850) = 1, 1, 0)</f>
        <v>0</v>
      </c>
      <c r="C1850" s="5" t="s">
        <v>284</v>
      </c>
      <c r="D1850" s="5" t="s">
        <v>56</v>
      </c>
      <c r="E1850" s="6">
        <v>0.09</v>
      </c>
      <c r="F1850" s="6" t="str">
        <f>IF(Table_1[[#This Row],[Discount]] &gt; 0, "After Discount", " No Discount")</f>
        <v>After Discount</v>
      </c>
      <c r="G1850" s="6">
        <v>1.76</v>
      </c>
      <c r="H1850" s="6">
        <v>0.7</v>
      </c>
      <c r="I1850" s="5" t="s">
        <v>9</v>
      </c>
      <c r="J1850" s="5" t="s">
        <v>39</v>
      </c>
      <c r="K1850" s="5" t="s">
        <v>24</v>
      </c>
      <c r="L1850" s="5" t="s">
        <v>79</v>
      </c>
      <c r="M1850" s="5" t="s">
        <v>37</v>
      </c>
      <c r="N1850" s="5" t="s">
        <v>283</v>
      </c>
      <c r="O1850" s="6">
        <v>0.56000000000000005</v>
      </c>
      <c r="P1850" s="5" t="s">
        <v>3</v>
      </c>
      <c r="Q1850" s="5" t="s">
        <v>21</v>
      </c>
      <c r="R1850" s="5" t="s">
        <v>20</v>
      </c>
      <c r="S1850" s="5" t="s">
        <v>282</v>
      </c>
      <c r="T1850" s="5">
        <v>22801</v>
      </c>
      <c r="U1850" s="8">
        <v>42176</v>
      </c>
      <c r="V1850" s="29" t="str">
        <f>TEXT(Table_1[[#This Row],[Order Date]], "DDD")</f>
        <v>Sun</v>
      </c>
      <c r="W1850" s="8">
        <v>42179</v>
      </c>
      <c r="X1850" s="7">
        <f>Table_1[[#This Row],[Ship Date]]-Table_1[[#This Row],[Order Date]]</f>
        <v>3</v>
      </c>
      <c r="Y1850" s="15">
        <v>-12.278</v>
      </c>
      <c r="Z1850" s="5">
        <v>13</v>
      </c>
      <c r="AA1850" s="15">
        <v>21.77</v>
      </c>
      <c r="AB1850" s="5">
        <v>88220</v>
      </c>
      <c r="AC1850" s="5">
        <f>IF(COUNTIF($AB$2:AB1850, AB1850) = 1, 1, 0)</f>
        <v>0</v>
      </c>
      <c r="AD1850" s="15">
        <f>'Formated Data'!$G1850-'Formated Data'!$E1850</f>
        <v>1.67</v>
      </c>
      <c r="AE1850" s="5" t="str" cm="1">
        <f t="array" ref="AE1850">_xlfn.IFS('Formated Data'!$Q1850="Central","Chris",'Formated Data'!$Q1850="East","Erin",'Formated Data'!$Q1850="South","Sam",'Formated Data'!$Q1850="West","William")</f>
        <v>Sam</v>
      </c>
    </row>
    <row r="1851" spans="1:31" ht="15.75" customHeight="1" x14ac:dyDescent="0.45">
      <c r="A1851" s="5">
        <v>2305</v>
      </c>
      <c r="B1851" s="5">
        <f>IF(COUNTIF($A$2:A1851, A1851) = 1, 1, 0)</f>
        <v>1</v>
      </c>
      <c r="C1851" s="5" t="s">
        <v>281</v>
      </c>
      <c r="D1851" s="5" t="s">
        <v>56</v>
      </c>
      <c r="E1851" s="6">
        <v>0</v>
      </c>
      <c r="F1851" s="6" t="str">
        <f>IF(Table_1[[#This Row],[Discount]] &gt; 0, "After Discount", " No Discount")</f>
        <v xml:space="preserve"> No Discount</v>
      </c>
      <c r="G1851" s="6">
        <v>90.48</v>
      </c>
      <c r="H1851" s="6">
        <v>19.989999999999998</v>
      </c>
      <c r="I1851" s="5" t="s">
        <v>9</v>
      </c>
      <c r="J1851" s="5" t="s">
        <v>51</v>
      </c>
      <c r="K1851" s="5" t="s">
        <v>24</v>
      </c>
      <c r="L1851" s="5" t="s">
        <v>181</v>
      </c>
      <c r="M1851" s="5" t="s">
        <v>5</v>
      </c>
      <c r="N1851" s="5" t="s">
        <v>280</v>
      </c>
      <c r="O1851" s="6">
        <v>0.4</v>
      </c>
      <c r="P1851" s="5" t="s">
        <v>3</v>
      </c>
      <c r="Q1851" s="5" t="s">
        <v>70</v>
      </c>
      <c r="R1851" s="5" t="s">
        <v>132</v>
      </c>
      <c r="S1851" s="5" t="s">
        <v>279</v>
      </c>
      <c r="T1851" s="5">
        <v>57201</v>
      </c>
      <c r="U1851" s="8">
        <v>42176</v>
      </c>
      <c r="V1851" s="29" t="str">
        <f>TEXT(Table_1[[#This Row],[Order Date]], "DDD")</f>
        <v>Sun</v>
      </c>
      <c r="W1851" s="8">
        <v>42179</v>
      </c>
      <c r="X1851" s="7">
        <f>Table_1[[#This Row],[Ship Date]]-Table_1[[#This Row],[Order Date]]</f>
        <v>3</v>
      </c>
      <c r="Y1851" s="15">
        <v>800.25509999999997</v>
      </c>
      <c r="Z1851" s="5">
        <v>12</v>
      </c>
      <c r="AA1851" s="15">
        <v>1159.79</v>
      </c>
      <c r="AB1851" s="5">
        <v>89869</v>
      </c>
      <c r="AC1851" s="5">
        <f>IF(COUNTIF($AB$2:AB1851, AB1851) = 1, 1, 0)</f>
        <v>1</v>
      </c>
      <c r="AD1851" s="15">
        <f>'Formated Data'!$G1851-'Formated Data'!$E1851</f>
        <v>90.48</v>
      </c>
      <c r="AE1851" s="5" t="str" cm="1">
        <f t="array" ref="AE1851">_xlfn.IFS('Formated Data'!$Q1851="Central","Chris",'Formated Data'!$Q1851="East","Erin",'Formated Data'!$Q1851="South","Sam",'Formated Data'!$Q1851="West","William")</f>
        <v>Chris</v>
      </c>
    </row>
    <row r="1852" spans="1:31" ht="15.75" customHeight="1" x14ac:dyDescent="0.45">
      <c r="A1852" s="5">
        <v>648</v>
      </c>
      <c r="B1852" s="5">
        <f>IF(COUNTIF($A$2:A1852, A1852) = 1, 1, 0)</f>
        <v>1</v>
      </c>
      <c r="C1852" s="5" t="s">
        <v>278</v>
      </c>
      <c r="D1852" s="5" t="s">
        <v>10</v>
      </c>
      <c r="E1852" s="6">
        <v>0.02</v>
      </c>
      <c r="F1852" s="6" t="str">
        <f>IF(Table_1[[#This Row],[Discount]] &gt; 0, "After Discount", " No Discount")</f>
        <v>After Discount</v>
      </c>
      <c r="G1852" s="6">
        <v>25.38</v>
      </c>
      <c r="H1852" s="6">
        <v>8.99</v>
      </c>
      <c r="I1852" s="5" t="s">
        <v>9</v>
      </c>
      <c r="J1852" s="5" t="s">
        <v>16</v>
      </c>
      <c r="K1852" s="5" t="s">
        <v>29</v>
      </c>
      <c r="L1852" s="5" t="s">
        <v>28</v>
      </c>
      <c r="M1852" s="5" t="s">
        <v>50</v>
      </c>
      <c r="N1852" s="5" t="s">
        <v>277</v>
      </c>
      <c r="O1852" s="6">
        <v>0.5</v>
      </c>
      <c r="P1852" s="5" t="s">
        <v>3</v>
      </c>
      <c r="Q1852" s="5" t="s">
        <v>70</v>
      </c>
      <c r="R1852" s="5" t="s">
        <v>260</v>
      </c>
      <c r="S1852" s="5" t="s">
        <v>276</v>
      </c>
      <c r="T1852" s="5">
        <v>60440</v>
      </c>
      <c r="U1852" s="8">
        <v>42176</v>
      </c>
      <c r="V1852" s="29" t="str">
        <f>TEXT(Table_1[[#This Row],[Order Date]], "DDD")</f>
        <v>Sun</v>
      </c>
      <c r="W1852" s="8">
        <v>42177</v>
      </c>
      <c r="X1852" s="7">
        <f>Table_1[[#This Row],[Ship Date]]-Table_1[[#This Row],[Order Date]]</f>
        <v>1</v>
      </c>
      <c r="Y1852" s="15">
        <v>-10.36</v>
      </c>
      <c r="Z1852" s="5">
        <v>1</v>
      </c>
      <c r="AA1852" s="15">
        <v>34.11</v>
      </c>
      <c r="AB1852" s="5">
        <v>91365</v>
      </c>
      <c r="AC1852" s="5">
        <f>IF(COUNTIF($AB$2:AB1852, AB1852) = 1, 1, 0)</f>
        <v>1</v>
      </c>
      <c r="AD1852" s="15">
        <f>'Formated Data'!$G1852-'Formated Data'!$E1852</f>
        <v>25.36</v>
      </c>
      <c r="AE1852" s="5" t="str" cm="1">
        <f t="array" ref="AE1852">_xlfn.IFS('Formated Data'!$Q1852="Central","Chris",'Formated Data'!$Q1852="East","Erin",'Formated Data'!$Q1852="South","Sam",'Formated Data'!$Q1852="West","William")</f>
        <v>Chris</v>
      </c>
    </row>
    <row r="1853" spans="1:31" ht="15.75" customHeight="1" x14ac:dyDescent="0.45">
      <c r="A1853" s="5">
        <v>792</v>
      </c>
      <c r="B1853" s="5">
        <f>IF(COUNTIF($A$2:A1853, A1853) = 1, 1, 0)</f>
        <v>1</v>
      </c>
      <c r="C1853" s="5" t="s">
        <v>275</v>
      </c>
      <c r="D1853" s="5" t="s">
        <v>10</v>
      </c>
      <c r="E1853" s="6">
        <v>0.09</v>
      </c>
      <c r="F1853" s="6" t="str">
        <f>IF(Table_1[[#This Row],[Discount]] &gt; 0, "After Discount", " No Discount")</f>
        <v>After Discount</v>
      </c>
      <c r="G1853" s="6">
        <v>6.48</v>
      </c>
      <c r="H1853" s="6">
        <v>9.68</v>
      </c>
      <c r="I1853" s="5" t="s">
        <v>9</v>
      </c>
      <c r="J1853" s="5" t="s">
        <v>39</v>
      </c>
      <c r="K1853" s="5" t="s">
        <v>24</v>
      </c>
      <c r="L1853" s="5" t="s">
        <v>38</v>
      </c>
      <c r="M1853" s="5" t="s">
        <v>5</v>
      </c>
      <c r="N1853" s="5" t="s">
        <v>274</v>
      </c>
      <c r="O1853" s="6">
        <v>0.36</v>
      </c>
      <c r="P1853" s="5" t="s">
        <v>3</v>
      </c>
      <c r="Q1853" s="5" t="s">
        <v>70</v>
      </c>
      <c r="R1853" s="5" t="s">
        <v>273</v>
      </c>
      <c r="S1853" s="5" t="s">
        <v>272</v>
      </c>
      <c r="T1853" s="5">
        <v>73064</v>
      </c>
      <c r="U1853" s="8">
        <v>42176</v>
      </c>
      <c r="V1853" s="29" t="str">
        <f>TEXT(Table_1[[#This Row],[Order Date]], "DDD")</f>
        <v>Sun</v>
      </c>
      <c r="W1853" s="8">
        <v>42177</v>
      </c>
      <c r="X1853" s="7">
        <f>Table_1[[#This Row],[Ship Date]]-Table_1[[#This Row],[Order Date]]</f>
        <v>1</v>
      </c>
      <c r="Y1853" s="15">
        <v>-204.16</v>
      </c>
      <c r="Z1853" s="5">
        <v>16</v>
      </c>
      <c r="AA1853" s="15">
        <v>99.92</v>
      </c>
      <c r="AB1853" s="5">
        <v>88753</v>
      </c>
      <c r="AC1853" s="5">
        <f>IF(COUNTIF($AB$2:AB1853, AB1853) = 1, 1, 0)</f>
        <v>1</v>
      </c>
      <c r="AD1853" s="15">
        <f>'Formated Data'!$G1853-'Formated Data'!$E1853</f>
        <v>6.3900000000000006</v>
      </c>
      <c r="AE1853" s="5" t="str" cm="1">
        <f t="array" ref="AE1853">_xlfn.IFS('Formated Data'!$Q1853="Central","Chris",'Formated Data'!$Q1853="East","Erin",'Formated Data'!$Q1853="South","Sam",'Formated Data'!$Q1853="West","William")</f>
        <v>Chris</v>
      </c>
    </row>
    <row r="1854" spans="1:31" ht="15.75" customHeight="1" x14ac:dyDescent="0.45">
      <c r="A1854" s="5">
        <v>1511</v>
      </c>
      <c r="B1854" s="5">
        <f>IF(COUNTIF($A$2:A1854, A1854) = 1, 1, 0)</f>
        <v>1</v>
      </c>
      <c r="C1854" s="5" t="s">
        <v>271</v>
      </c>
      <c r="D1854" s="5" t="s">
        <v>123</v>
      </c>
      <c r="E1854" s="6">
        <v>0.09</v>
      </c>
      <c r="F1854" s="6" t="str">
        <f>IF(Table_1[[#This Row],[Discount]] &gt; 0, "After Discount", " No Discount")</f>
        <v>After Discount</v>
      </c>
      <c r="G1854" s="6">
        <v>20.98</v>
      </c>
      <c r="H1854" s="6">
        <v>1.49</v>
      </c>
      <c r="I1854" s="5" t="s">
        <v>9</v>
      </c>
      <c r="J1854" s="5" t="s">
        <v>39</v>
      </c>
      <c r="K1854" s="5" t="s">
        <v>24</v>
      </c>
      <c r="L1854" s="5" t="s">
        <v>106</v>
      </c>
      <c r="M1854" s="5" t="s">
        <v>5</v>
      </c>
      <c r="N1854" s="5" t="s">
        <v>270</v>
      </c>
      <c r="O1854" s="6">
        <v>0.35</v>
      </c>
      <c r="P1854" s="5" t="s">
        <v>3</v>
      </c>
      <c r="Q1854" s="5" t="s">
        <v>70</v>
      </c>
      <c r="R1854" s="5" t="s">
        <v>172</v>
      </c>
      <c r="S1854" s="5" t="s">
        <v>269</v>
      </c>
      <c r="T1854" s="5">
        <v>47302</v>
      </c>
      <c r="U1854" s="8">
        <v>42177</v>
      </c>
      <c r="V1854" s="29" t="str">
        <f>TEXT(Table_1[[#This Row],[Order Date]], "DDD")</f>
        <v>Mon</v>
      </c>
      <c r="W1854" s="8">
        <v>42179</v>
      </c>
      <c r="X1854" s="7">
        <f>Table_1[[#This Row],[Ship Date]]-Table_1[[#This Row],[Order Date]]</f>
        <v>2</v>
      </c>
      <c r="Y1854" s="15">
        <v>199.1823</v>
      </c>
      <c r="Z1854" s="5">
        <v>14</v>
      </c>
      <c r="AA1854" s="15">
        <v>288.67</v>
      </c>
      <c r="AB1854" s="5">
        <v>90303</v>
      </c>
      <c r="AC1854" s="5">
        <f>IF(COUNTIF($AB$2:AB1854, AB1854) = 1, 1, 0)</f>
        <v>1</v>
      </c>
      <c r="AD1854" s="15">
        <f>'Formated Data'!$G1854-'Formated Data'!$E1854</f>
        <v>20.89</v>
      </c>
      <c r="AE1854" s="5" t="str" cm="1">
        <f t="array" ref="AE1854">_xlfn.IFS('Formated Data'!$Q1854="Central","Chris",'Formated Data'!$Q1854="East","Erin",'Formated Data'!$Q1854="South","Sam",'Formated Data'!$Q1854="West","William")</f>
        <v>Chris</v>
      </c>
    </row>
    <row r="1855" spans="1:31" ht="15.75" customHeight="1" x14ac:dyDescent="0.45">
      <c r="A1855" s="5">
        <v>2874</v>
      </c>
      <c r="B1855" s="5">
        <f>IF(COUNTIF($A$2:A1855, A1855) = 1, 1, 0)</f>
        <v>0</v>
      </c>
      <c r="C1855" s="5" t="s">
        <v>267</v>
      </c>
      <c r="D1855" s="5" t="s">
        <v>123</v>
      </c>
      <c r="E1855" s="6">
        <v>0.03</v>
      </c>
      <c r="F1855" s="6" t="str">
        <f>IF(Table_1[[#This Row],[Discount]] &gt; 0, "After Discount", " No Discount")</f>
        <v>After Discount</v>
      </c>
      <c r="G1855" s="6">
        <v>304.99</v>
      </c>
      <c r="H1855" s="6">
        <v>19.989999999999998</v>
      </c>
      <c r="I1855" s="5" t="s">
        <v>9</v>
      </c>
      <c r="J1855" s="5" t="s">
        <v>16</v>
      </c>
      <c r="K1855" s="5" t="s">
        <v>24</v>
      </c>
      <c r="L1855" s="5" t="s">
        <v>106</v>
      </c>
      <c r="M1855" s="5" t="s">
        <v>5</v>
      </c>
      <c r="N1855" s="5" t="s">
        <v>268</v>
      </c>
      <c r="O1855" s="6">
        <v>0.4</v>
      </c>
      <c r="P1855" s="5" t="s">
        <v>3</v>
      </c>
      <c r="Q1855" s="5" t="s">
        <v>70</v>
      </c>
      <c r="R1855" s="5" t="s">
        <v>226</v>
      </c>
      <c r="S1855" s="5" t="s">
        <v>265</v>
      </c>
      <c r="T1855" s="5">
        <v>68128</v>
      </c>
      <c r="U1855" s="8">
        <v>42177</v>
      </c>
      <c r="V1855" s="29" t="str">
        <f>TEXT(Table_1[[#This Row],[Order Date]], "DDD")</f>
        <v>Mon</v>
      </c>
      <c r="W1855" s="8">
        <v>42179</v>
      </c>
      <c r="X1855" s="7">
        <f>Table_1[[#This Row],[Ship Date]]-Table_1[[#This Row],[Order Date]]</f>
        <v>2</v>
      </c>
      <c r="Y1855" s="15">
        <v>4033.6089000000002</v>
      </c>
      <c r="Z1855" s="5">
        <v>19</v>
      </c>
      <c r="AA1855" s="15">
        <v>5845.81</v>
      </c>
      <c r="AB1855" s="5">
        <v>89874</v>
      </c>
      <c r="AC1855" s="5">
        <f>IF(COUNTIF($AB$2:AB1855, AB1855) = 1, 1, 0)</f>
        <v>1</v>
      </c>
      <c r="AD1855" s="15">
        <f>'Formated Data'!$G1855-'Formated Data'!$E1855</f>
        <v>304.96000000000004</v>
      </c>
      <c r="AE1855" s="5" t="str" cm="1">
        <f t="array" ref="AE1855">_xlfn.IFS('Formated Data'!$Q1855="Central","Chris",'Formated Data'!$Q1855="East","Erin",'Formated Data'!$Q1855="South","Sam",'Formated Data'!$Q1855="West","William")</f>
        <v>Chris</v>
      </c>
    </row>
    <row r="1856" spans="1:31" ht="15.75" customHeight="1" x14ac:dyDescent="0.45">
      <c r="A1856" s="5">
        <v>2874</v>
      </c>
      <c r="B1856" s="5">
        <f>IF(COUNTIF($A$2:A1856, A1856) = 1, 1, 0)</f>
        <v>0</v>
      </c>
      <c r="C1856" s="5" t="s">
        <v>267</v>
      </c>
      <c r="D1856" s="5" t="s">
        <v>123</v>
      </c>
      <c r="E1856" s="6">
        <v>0.09</v>
      </c>
      <c r="F1856" s="6" t="str">
        <f>IF(Table_1[[#This Row],[Discount]] &gt; 0, "After Discount", " No Discount")</f>
        <v>After Discount</v>
      </c>
      <c r="G1856" s="6">
        <v>65.989999999999995</v>
      </c>
      <c r="H1856" s="6">
        <v>8.99</v>
      </c>
      <c r="I1856" s="5" t="s">
        <v>9</v>
      </c>
      <c r="J1856" s="5" t="s">
        <v>16</v>
      </c>
      <c r="K1856" s="5" t="s">
        <v>7</v>
      </c>
      <c r="L1856" s="5" t="s">
        <v>6</v>
      </c>
      <c r="M1856" s="5" t="s">
        <v>5</v>
      </c>
      <c r="N1856" s="5" t="s">
        <v>266</v>
      </c>
      <c r="O1856" s="6">
        <v>0.57999999999999996</v>
      </c>
      <c r="P1856" s="5" t="s">
        <v>3</v>
      </c>
      <c r="Q1856" s="5" t="s">
        <v>70</v>
      </c>
      <c r="R1856" s="5" t="s">
        <v>226</v>
      </c>
      <c r="S1856" s="5" t="s">
        <v>265</v>
      </c>
      <c r="T1856" s="5">
        <v>68128</v>
      </c>
      <c r="U1856" s="8">
        <v>42177</v>
      </c>
      <c r="V1856" s="29" t="str">
        <f>TEXT(Table_1[[#This Row],[Order Date]], "DDD")</f>
        <v>Mon</v>
      </c>
      <c r="W1856" s="8">
        <v>42179</v>
      </c>
      <c r="X1856" s="7">
        <f>Table_1[[#This Row],[Ship Date]]-Table_1[[#This Row],[Order Date]]</f>
        <v>2</v>
      </c>
      <c r="Y1856" s="15">
        <v>141.7824</v>
      </c>
      <c r="Z1856" s="5">
        <v>12</v>
      </c>
      <c r="AA1856" s="15">
        <v>633.85</v>
      </c>
      <c r="AB1856" s="5">
        <v>89874</v>
      </c>
      <c r="AC1856" s="5">
        <f>IF(COUNTIF($AB$2:AB1856, AB1856) = 1, 1, 0)</f>
        <v>0</v>
      </c>
      <c r="AD1856" s="15">
        <f>'Formated Data'!$G1856-'Formated Data'!$E1856</f>
        <v>65.899999999999991</v>
      </c>
      <c r="AE1856" s="5" t="str" cm="1">
        <f t="array" ref="AE1856">_xlfn.IFS('Formated Data'!$Q1856="Central","Chris",'Formated Data'!$Q1856="East","Erin",'Formated Data'!$Q1856="South","Sam",'Formated Data'!$Q1856="West","William")</f>
        <v>Chris</v>
      </c>
    </row>
    <row r="1857" spans="1:31" ht="15.75" customHeight="1" x14ac:dyDescent="0.45">
      <c r="A1857" s="5">
        <v>2963</v>
      </c>
      <c r="B1857" s="5">
        <f>IF(COUNTIF($A$2:A1857, A1857) = 1, 1, 0)</f>
        <v>1</v>
      </c>
      <c r="C1857" s="5" t="s">
        <v>264</v>
      </c>
      <c r="D1857" s="5" t="s">
        <v>123</v>
      </c>
      <c r="E1857" s="6">
        <v>0.01</v>
      </c>
      <c r="F1857" s="6" t="str">
        <f>IF(Table_1[[#This Row],[Discount]] &gt; 0, "After Discount", " No Discount")</f>
        <v>After Discount</v>
      </c>
      <c r="G1857" s="6">
        <v>7.98</v>
      </c>
      <c r="H1857" s="6">
        <v>6.5</v>
      </c>
      <c r="I1857" s="5" t="s">
        <v>9</v>
      </c>
      <c r="J1857" s="5" t="s">
        <v>8</v>
      </c>
      <c r="K1857" s="5" t="s">
        <v>24</v>
      </c>
      <c r="L1857" s="5" t="s">
        <v>23</v>
      </c>
      <c r="M1857" s="5" t="s">
        <v>97</v>
      </c>
      <c r="N1857" s="5" t="s">
        <v>263</v>
      </c>
      <c r="O1857" s="6">
        <v>0.59</v>
      </c>
      <c r="P1857" s="5" t="s">
        <v>3</v>
      </c>
      <c r="Q1857" s="5" t="s">
        <v>2</v>
      </c>
      <c r="R1857" s="5" t="s">
        <v>81</v>
      </c>
      <c r="S1857" s="5" t="s">
        <v>262</v>
      </c>
      <c r="T1857" s="5">
        <v>21220</v>
      </c>
      <c r="U1857" s="8">
        <v>42177</v>
      </c>
      <c r="V1857" s="29" t="str">
        <f>TEXT(Table_1[[#This Row],[Order Date]], "DDD")</f>
        <v>Mon</v>
      </c>
      <c r="W1857" s="8">
        <v>42178</v>
      </c>
      <c r="X1857" s="7">
        <f>Table_1[[#This Row],[Ship Date]]-Table_1[[#This Row],[Order Date]]</f>
        <v>1</v>
      </c>
      <c r="Y1857" s="15">
        <v>-34.591999999999999</v>
      </c>
      <c r="Z1857" s="5">
        <v>4</v>
      </c>
      <c r="AA1857" s="15">
        <v>34.909999999999997</v>
      </c>
      <c r="AB1857" s="5">
        <v>88612</v>
      </c>
      <c r="AC1857" s="5">
        <f>IF(COUNTIF($AB$2:AB1857, AB1857) = 1, 1, 0)</f>
        <v>1</v>
      </c>
      <c r="AD1857" s="15">
        <f>'Formated Data'!$G1857-'Formated Data'!$E1857</f>
        <v>7.9700000000000006</v>
      </c>
      <c r="AE1857" s="5" t="str" cm="1">
        <f t="array" ref="AE1857">_xlfn.IFS('Formated Data'!$Q1857="Central","Chris",'Formated Data'!$Q1857="East","Erin",'Formated Data'!$Q1857="South","Sam",'Formated Data'!$Q1857="West","William")</f>
        <v>Erin</v>
      </c>
    </row>
    <row r="1858" spans="1:31" ht="15.75" customHeight="1" x14ac:dyDescent="0.45">
      <c r="A1858" s="5">
        <v>3132</v>
      </c>
      <c r="B1858" s="5">
        <f>IF(COUNTIF($A$2:A1858, A1858) = 1, 1, 0)</f>
        <v>0</v>
      </c>
      <c r="C1858" s="5" t="s">
        <v>261</v>
      </c>
      <c r="D1858" s="5" t="s">
        <v>56</v>
      </c>
      <c r="E1858" s="6">
        <v>0.1</v>
      </c>
      <c r="F1858" s="6" t="str">
        <f>IF(Table_1[[#This Row],[Discount]] &gt; 0, "After Discount", " No Discount")</f>
        <v>After Discount</v>
      </c>
      <c r="G1858" s="6">
        <v>180.98</v>
      </c>
      <c r="H1858" s="6">
        <v>26.2</v>
      </c>
      <c r="I1858" s="5" t="s">
        <v>119</v>
      </c>
      <c r="J1858" s="5" t="s">
        <v>39</v>
      </c>
      <c r="K1858" s="5" t="s">
        <v>29</v>
      </c>
      <c r="L1858" s="5" t="s">
        <v>153</v>
      </c>
      <c r="M1858" s="5" t="s">
        <v>152</v>
      </c>
      <c r="N1858" s="5" t="s">
        <v>223</v>
      </c>
      <c r="O1858" s="6">
        <v>0.59</v>
      </c>
      <c r="P1858" s="5" t="s">
        <v>3</v>
      </c>
      <c r="Q1858" s="5" t="s">
        <v>70</v>
      </c>
      <c r="R1858" s="5" t="s">
        <v>260</v>
      </c>
      <c r="S1858" s="5" t="s">
        <v>259</v>
      </c>
      <c r="T1858" s="5">
        <v>60060</v>
      </c>
      <c r="U1858" s="8">
        <v>42177</v>
      </c>
      <c r="V1858" s="29" t="str">
        <f>TEXT(Table_1[[#This Row],[Order Date]], "DDD")</f>
        <v>Mon</v>
      </c>
      <c r="W1858" s="8">
        <v>42178</v>
      </c>
      <c r="X1858" s="7">
        <f>Table_1[[#This Row],[Ship Date]]-Table_1[[#This Row],[Order Date]]</f>
        <v>1</v>
      </c>
      <c r="Y1858" s="15">
        <v>-64.664000000000001</v>
      </c>
      <c r="Z1858" s="5">
        <v>3</v>
      </c>
      <c r="AA1858" s="15">
        <v>519.41999999999996</v>
      </c>
      <c r="AB1858" s="5">
        <v>86790</v>
      </c>
      <c r="AC1858" s="5">
        <f>IF(COUNTIF($AB$2:AB1858, AB1858) = 1, 1, 0)</f>
        <v>1</v>
      </c>
      <c r="AD1858" s="15">
        <f>'Formated Data'!$G1858-'Formated Data'!$E1858</f>
        <v>180.88</v>
      </c>
      <c r="AE1858" s="5" t="str" cm="1">
        <f t="array" ref="AE1858">_xlfn.IFS('Formated Data'!$Q1858="Central","Chris",'Formated Data'!$Q1858="East","Erin",'Formated Data'!$Q1858="South","Sam",'Formated Data'!$Q1858="West","William")</f>
        <v>Chris</v>
      </c>
    </row>
    <row r="1859" spans="1:31" ht="15.75" customHeight="1" x14ac:dyDescent="0.45">
      <c r="A1859" s="5">
        <v>437</v>
      </c>
      <c r="B1859" s="5">
        <f>IF(COUNTIF($A$2:A1859, A1859) = 1, 1, 0)</f>
        <v>1</v>
      </c>
      <c r="C1859" s="5" t="s">
        <v>258</v>
      </c>
      <c r="D1859" s="5" t="s">
        <v>30</v>
      </c>
      <c r="E1859" s="6">
        <v>0.05</v>
      </c>
      <c r="F1859" s="6" t="str">
        <f>IF(Table_1[[#This Row],[Discount]] &gt; 0, "After Discount", " No Discount")</f>
        <v>After Discount</v>
      </c>
      <c r="G1859" s="6">
        <v>125.99</v>
      </c>
      <c r="H1859" s="6">
        <v>8.08</v>
      </c>
      <c r="I1859" s="5" t="s">
        <v>9</v>
      </c>
      <c r="J1859" s="5" t="s">
        <v>51</v>
      </c>
      <c r="K1859" s="5" t="s">
        <v>7</v>
      </c>
      <c r="L1859" s="5" t="s">
        <v>6</v>
      </c>
      <c r="M1859" s="5" t="s">
        <v>5</v>
      </c>
      <c r="N1859" s="5" t="s">
        <v>257</v>
      </c>
      <c r="O1859" s="6">
        <v>0.56999999999999995</v>
      </c>
      <c r="P1859" s="5" t="s">
        <v>3</v>
      </c>
      <c r="Q1859" s="5" t="s">
        <v>2</v>
      </c>
      <c r="R1859" s="5" t="s">
        <v>240</v>
      </c>
      <c r="S1859" s="5" t="s">
        <v>256</v>
      </c>
      <c r="T1859" s="5">
        <v>1462</v>
      </c>
      <c r="U1859" s="8">
        <v>42177</v>
      </c>
      <c r="V1859" s="29" t="str">
        <f>TEXT(Table_1[[#This Row],[Order Date]], "DDD")</f>
        <v>Mon</v>
      </c>
      <c r="W1859" s="8">
        <v>42182</v>
      </c>
      <c r="X1859" s="7">
        <f>Table_1[[#This Row],[Ship Date]]-Table_1[[#This Row],[Order Date]]</f>
        <v>5</v>
      </c>
      <c r="Y1859" s="15">
        <v>427.11840000000001</v>
      </c>
      <c r="Z1859" s="5">
        <v>9</v>
      </c>
      <c r="AA1859" s="15">
        <v>952.26</v>
      </c>
      <c r="AB1859" s="5">
        <v>90695</v>
      </c>
      <c r="AC1859" s="5">
        <f>IF(COUNTIF($AB$2:AB1859, AB1859) = 1, 1, 0)</f>
        <v>1</v>
      </c>
      <c r="AD1859" s="15">
        <f>'Formated Data'!$G1859-'Formated Data'!$E1859</f>
        <v>125.94</v>
      </c>
      <c r="AE1859" s="5" t="str" cm="1">
        <f t="array" ref="AE1859">_xlfn.IFS('Formated Data'!$Q1859="Central","Chris",'Formated Data'!$Q1859="East","Erin",'Formated Data'!$Q1859="South","Sam",'Formated Data'!$Q1859="West","William")</f>
        <v>Erin</v>
      </c>
    </row>
    <row r="1860" spans="1:31" ht="15.75" customHeight="1" x14ac:dyDescent="0.45">
      <c r="A1860" s="5">
        <v>1127</v>
      </c>
      <c r="B1860" s="5">
        <f>IF(COUNTIF($A$2:A1860, A1860) = 1, 1, 0)</f>
        <v>0</v>
      </c>
      <c r="C1860" s="5" t="s">
        <v>255</v>
      </c>
      <c r="D1860" s="5" t="s">
        <v>30</v>
      </c>
      <c r="E1860" s="6">
        <v>0.04</v>
      </c>
      <c r="F1860" s="6" t="str">
        <f>IF(Table_1[[#This Row],[Discount]] &gt; 0, "After Discount", " No Discount")</f>
        <v>After Discount</v>
      </c>
      <c r="G1860" s="6">
        <v>4.71</v>
      </c>
      <c r="H1860" s="6">
        <v>0.7</v>
      </c>
      <c r="I1860" s="5" t="s">
        <v>9</v>
      </c>
      <c r="J1860" s="5" t="s">
        <v>8</v>
      </c>
      <c r="K1860" s="5" t="s">
        <v>24</v>
      </c>
      <c r="L1860" s="5" t="s">
        <v>61</v>
      </c>
      <c r="M1860" s="5" t="s">
        <v>37</v>
      </c>
      <c r="N1860" s="5" t="s">
        <v>254</v>
      </c>
      <c r="O1860" s="6">
        <v>0.8</v>
      </c>
      <c r="P1860" s="5" t="s">
        <v>3</v>
      </c>
      <c r="Q1860" s="5" t="s">
        <v>70</v>
      </c>
      <c r="R1860" s="5" t="s">
        <v>69</v>
      </c>
      <c r="S1860" s="5" t="s">
        <v>253</v>
      </c>
      <c r="T1860" s="5">
        <v>78852</v>
      </c>
      <c r="U1860" s="8">
        <v>42177</v>
      </c>
      <c r="V1860" s="29" t="str">
        <f>TEXT(Table_1[[#This Row],[Order Date]], "DDD")</f>
        <v>Mon</v>
      </c>
      <c r="W1860" s="8">
        <v>42181</v>
      </c>
      <c r="X1860" s="7">
        <f>Table_1[[#This Row],[Ship Date]]-Table_1[[#This Row],[Order Date]]</f>
        <v>4</v>
      </c>
      <c r="Y1860" s="15">
        <v>4.53</v>
      </c>
      <c r="Z1860" s="5">
        <v>19</v>
      </c>
      <c r="AA1860" s="15">
        <v>90.52</v>
      </c>
      <c r="AB1860" s="5">
        <v>87222</v>
      </c>
      <c r="AC1860" s="5">
        <f>IF(COUNTIF($AB$2:AB1860, AB1860) = 1, 1, 0)</f>
        <v>1</v>
      </c>
      <c r="AD1860" s="15">
        <f>'Formated Data'!$G1860-'Formated Data'!$E1860</f>
        <v>4.67</v>
      </c>
      <c r="AE1860" s="5" t="str" cm="1">
        <f t="array" ref="AE1860">_xlfn.IFS('Formated Data'!$Q1860="Central","Chris",'Formated Data'!$Q1860="East","Erin",'Formated Data'!$Q1860="South","Sam",'Formated Data'!$Q1860="West","William")</f>
        <v>Chris</v>
      </c>
    </row>
    <row r="1861" spans="1:31" ht="15.75" customHeight="1" x14ac:dyDescent="0.45">
      <c r="A1861" s="5">
        <v>1128</v>
      </c>
      <c r="B1861" s="5">
        <f>IF(COUNTIF($A$2:A1861, A1861) = 1, 1, 0)</f>
        <v>1</v>
      </c>
      <c r="C1861" s="5" t="s">
        <v>252</v>
      </c>
      <c r="D1861" s="5" t="s">
        <v>30</v>
      </c>
      <c r="E1861" s="6">
        <v>0.06</v>
      </c>
      <c r="F1861" s="6" t="str">
        <f>IF(Table_1[[#This Row],[Discount]] &gt; 0, "After Discount", " No Discount")</f>
        <v>After Discount</v>
      </c>
      <c r="G1861" s="6">
        <v>4.2</v>
      </c>
      <c r="H1861" s="6">
        <v>2.2599999999999998</v>
      </c>
      <c r="I1861" s="5" t="s">
        <v>9</v>
      </c>
      <c r="J1861" s="5" t="s">
        <v>8</v>
      </c>
      <c r="K1861" s="5" t="s">
        <v>24</v>
      </c>
      <c r="L1861" s="5" t="s">
        <v>38</v>
      </c>
      <c r="M1861" s="5" t="s">
        <v>37</v>
      </c>
      <c r="N1861" s="5" t="s">
        <v>251</v>
      </c>
      <c r="O1861" s="6">
        <v>0.36</v>
      </c>
      <c r="P1861" s="5" t="s">
        <v>3</v>
      </c>
      <c r="Q1861" s="5" t="s">
        <v>70</v>
      </c>
      <c r="R1861" s="5" t="s">
        <v>69</v>
      </c>
      <c r="S1861" s="5" t="s">
        <v>250</v>
      </c>
      <c r="T1861" s="5">
        <v>78539</v>
      </c>
      <c r="U1861" s="8">
        <v>42177</v>
      </c>
      <c r="V1861" s="29" t="str">
        <f>TEXT(Table_1[[#This Row],[Order Date]], "DDD")</f>
        <v>Mon</v>
      </c>
      <c r="W1861" s="8">
        <v>42182</v>
      </c>
      <c r="X1861" s="7">
        <f>Table_1[[#This Row],[Ship Date]]-Table_1[[#This Row],[Order Date]]</f>
        <v>5</v>
      </c>
      <c r="Y1861" s="15">
        <v>9.7799999999999994</v>
      </c>
      <c r="Z1861" s="5">
        <v>13</v>
      </c>
      <c r="AA1861" s="15">
        <v>55.97</v>
      </c>
      <c r="AB1861" s="5">
        <v>87222</v>
      </c>
      <c r="AC1861" s="5">
        <f>IF(COUNTIF($AB$2:AB1861, AB1861) = 1, 1, 0)</f>
        <v>0</v>
      </c>
      <c r="AD1861" s="15">
        <f>'Formated Data'!$G1861-'Formated Data'!$E1861</f>
        <v>4.1400000000000006</v>
      </c>
      <c r="AE1861" s="5" t="str" cm="1">
        <f t="array" ref="AE1861">_xlfn.IFS('Formated Data'!$Q1861="Central","Chris",'Formated Data'!$Q1861="East","Erin",'Formated Data'!$Q1861="South","Sam",'Formated Data'!$Q1861="West","William")</f>
        <v>Chris</v>
      </c>
    </row>
    <row r="1862" spans="1:31" ht="15.75" customHeight="1" x14ac:dyDescent="0.45">
      <c r="A1862" s="5">
        <v>2279</v>
      </c>
      <c r="B1862" s="5">
        <f>IF(COUNTIF($A$2:A1862, A1862) = 1, 1, 0)</f>
        <v>1</v>
      </c>
      <c r="C1862" s="5" t="s">
        <v>249</v>
      </c>
      <c r="D1862" s="5" t="s">
        <v>30</v>
      </c>
      <c r="E1862" s="6">
        <v>0.04</v>
      </c>
      <c r="F1862" s="6" t="str">
        <f>IF(Table_1[[#This Row],[Discount]] &gt; 0, "After Discount", " No Discount")</f>
        <v>After Discount</v>
      </c>
      <c r="G1862" s="6">
        <v>4.4800000000000004</v>
      </c>
      <c r="H1862" s="6">
        <v>2.5</v>
      </c>
      <c r="I1862" s="5" t="s">
        <v>17</v>
      </c>
      <c r="J1862" s="5" t="s">
        <v>16</v>
      </c>
      <c r="K1862" s="5" t="s">
        <v>24</v>
      </c>
      <c r="L1862" s="5" t="s">
        <v>181</v>
      </c>
      <c r="M1862" s="5" t="s">
        <v>5</v>
      </c>
      <c r="N1862" s="5" t="s">
        <v>248</v>
      </c>
      <c r="O1862" s="6">
        <v>0.37</v>
      </c>
      <c r="P1862" s="5" t="s">
        <v>3</v>
      </c>
      <c r="Q1862" s="5" t="s">
        <v>2</v>
      </c>
      <c r="R1862" s="5" t="s">
        <v>247</v>
      </c>
      <c r="S1862" s="5" t="s">
        <v>246</v>
      </c>
      <c r="T1862" s="5">
        <v>15601</v>
      </c>
      <c r="U1862" s="8">
        <v>42177</v>
      </c>
      <c r="V1862" s="29" t="str">
        <f>TEXT(Table_1[[#This Row],[Order Date]], "DDD")</f>
        <v>Mon</v>
      </c>
      <c r="W1862" s="8">
        <v>42181</v>
      </c>
      <c r="X1862" s="7">
        <f>Table_1[[#This Row],[Ship Date]]-Table_1[[#This Row],[Order Date]]</f>
        <v>4</v>
      </c>
      <c r="Y1862" s="15">
        <v>10.32</v>
      </c>
      <c r="Z1862" s="5">
        <v>7</v>
      </c>
      <c r="AA1862" s="15">
        <v>35.93</v>
      </c>
      <c r="AB1862" s="5">
        <v>85949</v>
      </c>
      <c r="AC1862" s="5">
        <f>IF(COUNTIF($AB$2:AB1862, AB1862) = 1, 1, 0)</f>
        <v>1</v>
      </c>
      <c r="AD1862" s="15">
        <f>'Formated Data'!$G1862-'Formated Data'!$E1862</f>
        <v>4.4400000000000004</v>
      </c>
      <c r="AE1862" s="5" t="str" cm="1">
        <f t="array" ref="AE1862">_xlfn.IFS('Formated Data'!$Q1862="Central","Chris",'Formated Data'!$Q1862="East","Erin",'Formated Data'!$Q1862="South","Sam",'Formated Data'!$Q1862="West","William")</f>
        <v>Erin</v>
      </c>
    </row>
    <row r="1863" spans="1:31" ht="15.75" customHeight="1" x14ac:dyDescent="0.45">
      <c r="A1863" s="5">
        <v>101</v>
      </c>
      <c r="B1863" s="5">
        <f>IF(COUNTIF($A$2:A1863, A1863) = 1, 1, 0)</f>
        <v>1</v>
      </c>
      <c r="C1863" s="5" t="s">
        <v>245</v>
      </c>
      <c r="D1863" s="5" t="s">
        <v>72</v>
      </c>
      <c r="E1863" s="6">
        <v>0.1</v>
      </c>
      <c r="F1863" s="6" t="str">
        <f>IF(Table_1[[#This Row],[Discount]] &gt; 0, "After Discount", " No Discount")</f>
        <v>After Discount</v>
      </c>
      <c r="G1863" s="6">
        <v>19.98</v>
      </c>
      <c r="H1863" s="6">
        <v>4</v>
      </c>
      <c r="I1863" s="5" t="s">
        <v>9</v>
      </c>
      <c r="J1863" s="5" t="s">
        <v>8</v>
      </c>
      <c r="K1863" s="5" t="s">
        <v>7</v>
      </c>
      <c r="L1863" s="5" t="s">
        <v>15</v>
      </c>
      <c r="M1863" s="5" t="s">
        <v>5</v>
      </c>
      <c r="N1863" s="5" t="s">
        <v>242</v>
      </c>
      <c r="O1863" s="6">
        <v>0.68</v>
      </c>
      <c r="P1863" s="5" t="s">
        <v>3</v>
      </c>
      <c r="Q1863" s="5" t="s">
        <v>2</v>
      </c>
      <c r="R1863" s="5" t="s">
        <v>244</v>
      </c>
      <c r="S1863" s="5" t="s">
        <v>243</v>
      </c>
      <c r="T1863" s="5">
        <v>4005</v>
      </c>
      <c r="U1863" s="8">
        <v>42177</v>
      </c>
      <c r="V1863" s="29" t="str">
        <f>TEXT(Table_1[[#This Row],[Order Date]], "DDD")</f>
        <v>Mon</v>
      </c>
      <c r="W1863" s="8">
        <v>42179</v>
      </c>
      <c r="X1863" s="7">
        <f>Table_1[[#This Row],[Ship Date]]-Table_1[[#This Row],[Order Date]]</f>
        <v>2</v>
      </c>
      <c r="Y1863" s="15">
        <v>-16.2</v>
      </c>
      <c r="Z1863" s="5">
        <v>16</v>
      </c>
      <c r="AA1863" s="15">
        <v>303.58999999999997</v>
      </c>
      <c r="AB1863" s="5">
        <v>88205</v>
      </c>
      <c r="AC1863" s="5">
        <f>IF(COUNTIF($AB$2:AB1863, AB1863) = 1, 1, 0)</f>
        <v>1</v>
      </c>
      <c r="AD1863" s="15">
        <f>'Formated Data'!$G1863-'Formated Data'!$E1863</f>
        <v>19.88</v>
      </c>
      <c r="AE1863" s="5" t="str" cm="1">
        <f t="array" ref="AE1863">_xlfn.IFS('Formated Data'!$Q1863="Central","Chris",'Formated Data'!$Q1863="East","Erin",'Formated Data'!$Q1863="South","Sam",'Formated Data'!$Q1863="West","William")</f>
        <v>Erin</v>
      </c>
    </row>
    <row r="1864" spans="1:31" ht="15.75" customHeight="1" x14ac:dyDescent="0.45">
      <c r="A1864" s="5">
        <v>102</v>
      </c>
      <c r="B1864" s="5">
        <f>IF(COUNTIF($A$2:A1864, A1864) = 1, 1, 0)</f>
        <v>0</v>
      </c>
      <c r="C1864" s="5" t="s">
        <v>241</v>
      </c>
      <c r="D1864" s="5" t="s">
        <v>72</v>
      </c>
      <c r="E1864" s="6">
        <v>0.1</v>
      </c>
      <c r="F1864" s="6" t="str">
        <f>IF(Table_1[[#This Row],[Discount]] &gt; 0, "After Discount", " No Discount")</f>
        <v>After Discount</v>
      </c>
      <c r="G1864" s="6">
        <v>19.98</v>
      </c>
      <c r="H1864" s="6">
        <v>4</v>
      </c>
      <c r="I1864" s="5" t="s">
        <v>9</v>
      </c>
      <c r="J1864" s="5" t="s">
        <v>8</v>
      </c>
      <c r="K1864" s="5" t="s">
        <v>7</v>
      </c>
      <c r="L1864" s="5" t="s">
        <v>15</v>
      </c>
      <c r="M1864" s="5" t="s">
        <v>5</v>
      </c>
      <c r="N1864" s="5" t="s">
        <v>242</v>
      </c>
      <c r="O1864" s="6">
        <v>0.68</v>
      </c>
      <c r="P1864" s="5" t="s">
        <v>3</v>
      </c>
      <c r="Q1864" s="5" t="s">
        <v>2</v>
      </c>
      <c r="R1864" s="5" t="s">
        <v>240</v>
      </c>
      <c r="S1864" s="5" t="s">
        <v>239</v>
      </c>
      <c r="T1864" s="5">
        <v>2129</v>
      </c>
      <c r="U1864" s="8">
        <v>42177</v>
      </c>
      <c r="V1864" s="29" t="str">
        <f>TEXT(Table_1[[#This Row],[Order Date]], "DDD")</f>
        <v>Mon</v>
      </c>
      <c r="W1864" s="8">
        <v>42179</v>
      </c>
      <c r="X1864" s="7">
        <f>Table_1[[#This Row],[Ship Date]]-Table_1[[#This Row],[Order Date]]</f>
        <v>2</v>
      </c>
      <c r="Y1864" s="15">
        <v>-20.25</v>
      </c>
      <c r="Z1864" s="5">
        <v>65</v>
      </c>
      <c r="AA1864" s="15">
        <v>1233.32</v>
      </c>
      <c r="AB1864" s="5">
        <v>3397</v>
      </c>
      <c r="AC1864" s="5">
        <f>IF(COUNTIF($AB$2:AB1864, AB1864) = 1, 1, 0)</f>
        <v>1</v>
      </c>
      <c r="AD1864" s="15">
        <f>'Formated Data'!$G1864-'Formated Data'!$E1864</f>
        <v>19.88</v>
      </c>
      <c r="AE1864" s="5" t="str" cm="1">
        <f t="array" ref="AE1864">_xlfn.IFS('Formated Data'!$Q1864="Central","Chris",'Formated Data'!$Q1864="East","Erin",'Formated Data'!$Q1864="South","Sam",'Formated Data'!$Q1864="West","William")</f>
        <v>Erin</v>
      </c>
    </row>
    <row r="1865" spans="1:31" ht="15.75" customHeight="1" x14ac:dyDescent="0.45">
      <c r="A1865" s="5">
        <v>102</v>
      </c>
      <c r="B1865" s="5">
        <f>IF(COUNTIF($A$2:A1865, A1865) = 1, 1, 0)</f>
        <v>0</v>
      </c>
      <c r="C1865" s="5" t="s">
        <v>241</v>
      </c>
      <c r="D1865" s="5" t="s">
        <v>72</v>
      </c>
      <c r="E1865" s="6">
        <v>0.09</v>
      </c>
      <c r="F1865" s="6" t="str">
        <f>IF(Table_1[[#This Row],[Discount]] &gt; 0, "After Discount", " No Discount")</f>
        <v>After Discount</v>
      </c>
      <c r="G1865" s="6">
        <v>2.88</v>
      </c>
      <c r="H1865" s="6">
        <v>1.49</v>
      </c>
      <c r="I1865" s="5" t="s">
        <v>9</v>
      </c>
      <c r="J1865" s="5" t="s">
        <v>8</v>
      </c>
      <c r="K1865" s="5" t="s">
        <v>24</v>
      </c>
      <c r="L1865" s="5" t="s">
        <v>106</v>
      </c>
      <c r="M1865" s="5" t="s">
        <v>5</v>
      </c>
      <c r="N1865" s="5" t="s">
        <v>237</v>
      </c>
      <c r="O1865" s="6">
        <v>0.36</v>
      </c>
      <c r="P1865" s="5" t="s">
        <v>3</v>
      </c>
      <c r="Q1865" s="5" t="s">
        <v>2</v>
      </c>
      <c r="R1865" s="5" t="s">
        <v>240</v>
      </c>
      <c r="S1865" s="5" t="s">
        <v>239</v>
      </c>
      <c r="T1865" s="5">
        <v>2129</v>
      </c>
      <c r="U1865" s="8">
        <v>42177</v>
      </c>
      <c r="V1865" s="29" t="str">
        <f>TEXT(Table_1[[#This Row],[Order Date]], "DDD")</f>
        <v>Mon</v>
      </c>
      <c r="W1865" s="8">
        <v>42178</v>
      </c>
      <c r="X1865" s="7">
        <f>Table_1[[#This Row],[Ship Date]]-Table_1[[#This Row],[Order Date]]</f>
        <v>1</v>
      </c>
      <c r="Y1865" s="15">
        <v>-3.3809999999999998</v>
      </c>
      <c r="Z1865" s="5">
        <v>17</v>
      </c>
      <c r="AA1865" s="15">
        <v>47.31</v>
      </c>
      <c r="AB1865" s="5">
        <v>3397</v>
      </c>
      <c r="AC1865" s="5">
        <f>IF(COUNTIF($AB$2:AB1865, AB1865) = 1, 1, 0)</f>
        <v>0</v>
      </c>
      <c r="AD1865" s="15">
        <f>'Formated Data'!$G1865-'Formated Data'!$E1865</f>
        <v>2.79</v>
      </c>
      <c r="AE1865" s="5" t="str" cm="1">
        <f t="array" ref="AE1865">_xlfn.IFS('Formated Data'!$Q1865="Central","Chris",'Formated Data'!$Q1865="East","Erin",'Formated Data'!$Q1865="South","Sam",'Formated Data'!$Q1865="West","William")</f>
        <v>Erin</v>
      </c>
    </row>
    <row r="1866" spans="1:31" ht="15.75" customHeight="1" x14ac:dyDescent="0.45">
      <c r="A1866" s="5">
        <v>109</v>
      </c>
      <c r="B1866" s="5">
        <f>IF(COUNTIF($A$2:A1866, A1866) = 1, 1, 0)</f>
        <v>1</v>
      </c>
      <c r="C1866" s="5" t="s">
        <v>238</v>
      </c>
      <c r="D1866" s="5" t="s">
        <v>72</v>
      </c>
      <c r="E1866" s="6">
        <v>0.09</v>
      </c>
      <c r="F1866" s="6" t="str">
        <f>IF(Table_1[[#This Row],[Discount]] &gt; 0, "After Discount", " No Discount")</f>
        <v>After Discount</v>
      </c>
      <c r="G1866" s="6">
        <v>2.88</v>
      </c>
      <c r="H1866" s="6">
        <v>1.49</v>
      </c>
      <c r="I1866" s="5" t="s">
        <v>9</v>
      </c>
      <c r="J1866" s="5" t="s">
        <v>8</v>
      </c>
      <c r="K1866" s="5" t="s">
        <v>24</v>
      </c>
      <c r="L1866" s="5" t="s">
        <v>106</v>
      </c>
      <c r="M1866" s="5" t="s">
        <v>5</v>
      </c>
      <c r="N1866" s="5" t="s">
        <v>237</v>
      </c>
      <c r="O1866" s="6">
        <v>0.36</v>
      </c>
      <c r="P1866" s="5" t="s">
        <v>3</v>
      </c>
      <c r="Q1866" s="5" t="s">
        <v>2</v>
      </c>
      <c r="R1866" s="5" t="s">
        <v>236</v>
      </c>
      <c r="S1866" s="5" t="s">
        <v>235</v>
      </c>
      <c r="T1866" s="5">
        <v>7644</v>
      </c>
      <c r="U1866" s="8">
        <v>42177</v>
      </c>
      <c r="V1866" s="29" t="str">
        <f>TEXT(Table_1[[#This Row],[Order Date]], "DDD")</f>
        <v>Mon</v>
      </c>
      <c r="W1866" s="8">
        <v>42178</v>
      </c>
      <c r="X1866" s="7">
        <f>Table_1[[#This Row],[Ship Date]]-Table_1[[#This Row],[Order Date]]</f>
        <v>1</v>
      </c>
      <c r="Y1866" s="15">
        <v>-2.7048000000000001</v>
      </c>
      <c r="Z1866" s="5">
        <v>4</v>
      </c>
      <c r="AA1866" s="15">
        <v>11.13</v>
      </c>
      <c r="AB1866" s="5">
        <v>88205</v>
      </c>
      <c r="AC1866" s="5">
        <f>IF(COUNTIF($AB$2:AB1866, AB1866) = 1, 1, 0)</f>
        <v>0</v>
      </c>
      <c r="AD1866" s="15">
        <f>'Formated Data'!$G1866-'Formated Data'!$E1866</f>
        <v>2.79</v>
      </c>
      <c r="AE1866" s="5" t="str" cm="1">
        <f t="array" ref="AE1866">_xlfn.IFS('Formated Data'!$Q1866="Central","Chris",'Formated Data'!$Q1866="East","Erin",'Formated Data'!$Q1866="South","Sam",'Formated Data'!$Q1866="West","William")</f>
        <v>Erin</v>
      </c>
    </row>
    <row r="1867" spans="1:31" ht="15.75" customHeight="1" x14ac:dyDescent="0.45">
      <c r="A1867" s="5">
        <v>522</v>
      </c>
      <c r="B1867" s="5">
        <f>IF(COUNTIF($A$2:A1867, A1867) = 1, 1, 0)</f>
        <v>1</v>
      </c>
      <c r="C1867" s="5" t="s">
        <v>232</v>
      </c>
      <c r="D1867" s="5" t="s">
        <v>72</v>
      </c>
      <c r="E1867" s="6">
        <v>0.02</v>
      </c>
      <c r="F1867" s="6" t="str">
        <f>IF(Table_1[[#This Row],[Discount]] &gt; 0, "After Discount", " No Discount")</f>
        <v>After Discount</v>
      </c>
      <c r="G1867" s="6">
        <v>150.97999999999999</v>
      </c>
      <c r="H1867" s="6">
        <v>13.99</v>
      </c>
      <c r="I1867" s="5" t="s">
        <v>17</v>
      </c>
      <c r="J1867" s="5" t="s">
        <v>51</v>
      </c>
      <c r="K1867" s="5" t="s">
        <v>7</v>
      </c>
      <c r="L1867" s="5" t="s">
        <v>118</v>
      </c>
      <c r="M1867" s="5" t="s">
        <v>97</v>
      </c>
      <c r="N1867" s="5" t="s">
        <v>234</v>
      </c>
      <c r="O1867" s="6">
        <v>0.38</v>
      </c>
      <c r="P1867" s="5" t="s">
        <v>3</v>
      </c>
      <c r="Q1867" s="5" t="s">
        <v>48</v>
      </c>
      <c r="R1867" s="5" t="s">
        <v>47</v>
      </c>
      <c r="S1867" s="5" t="s">
        <v>230</v>
      </c>
      <c r="T1867" s="5">
        <v>97756</v>
      </c>
      <c r="U1867" s="8">
        <v>42177</v>
      </c>
      <c r="V1867" s="29" t="str">
        <f>TEXT(Table_1[[#This Row],[Order Date]], "DDD")</f>
        <v>Mon</v>
      </c>
      <c r="W1867" s="8">
        <v>42179</v>
      </c>
      <c r="X1867" s="7">
        <f>Table_1[[#This Row],[Ship Date]]-Table_1[[#This Row],[Order Date]]</f>
        <v>2</v>
      </c>
      <c r="Y1867" s="15">
        <v>26.1</v>
      </c>
      <c r="Z1867" s="5">
        <v>3</v>
      </c>
      <c r="AA1867" s="15">
        <v>480.37</v>
      </c>
      <c r="AB1867" s="5">
        <v>89327</v>
      </c>
      <c r="AC1867" s="5">
        <f>IF(COUNTIF($AB$2:AB1867, AB1867) = 1, 1, 0)</f>
        <v>1</v>
      </c>
      <c r="AD1867" s="15">
        <f>'Formated Data'!$G1867-'Formated Data'!$E1867</f>
        <v>150.95999999999998</v>
      </c>
      <c r="AE1867" s="5" t="str" cm="1">
        <f t="array" ref="AE1867">_xlfn.IFS('Formated Data'!$Q1867="Central","Chris",'Formated Data'!$Q1867="East","Erin",'Formated Data'!$Q1867="South","Sam",'Formated Data'!$Q1867="West","William")</f>
        <v>William</v>
      </c>
    </row>
    <row r="1868" spans="1:31" ht="15.75" customHeight="1" x14ac:dyDescent="0.45">
      <c r="A1868" s="5">
        <v>522</v>
      </c>
      <c r="B1868" s="5">
        <f>IF(COUNTIF($A$2:A1868, A1868) = 1, 1, 0)</f>
        <v>0</v>
      </c>
      <c r="C1868" s="5" t="s">
        <v>232</v>
      </c>
      <c r="D1868" s="5" t="s">
        <v>72</v>
      </c>
      <c r="E1868" s="6">
        <v>0.1</v>
      </c>
      <c r="F1868" s="6" t="str">
        <f>IF(Table_1[[#This Row],[Discount]] &gt; 0, "After Discount", " No Discount")</f>
        <v>After Discount</v>
      </c>
      <c r="G1868" s="6">
        <v>5.43</v>
      </c>
      <c r="H1868" s="6">
        <v>0.95</v>
      </c>
      <c r="I1868" s="5" t="s">
        <v>9</v>
      </c>
      <c r="J1868" s="5" t="s">
        <v>51</v>
      </c>
      <c r="K1868" s="5" t="s">
        <v>24</v>
      </c>
      <c r="L1868" s="5" t="s">
        <v>38</v>
      </c>
      <c r="M1868" s="5" t="s">
        <v>37</v>
      </c>
      <c r="N1868" s="5" t="s">
        <v>233</v>
      </c>
      <c r="O1868" s="6">
        <v>0.36</v>
      </c>
      <c r="P1868" s="5" t="s">
        <v>3</v>
      </c>
      <c r="Q1868" s="5" t="s">
        <v>48</v>
      </c>
      <c r="R1868" s="5" t="s">
        <v>47</v>
      </c>
      <c r="S1868" s="5" t="s">
        <v>230</v>
      </c>
      <c r="T1868" s="5">
        <v>97756</v>
      </c>
      <c r="U1868" s="8">
        <v>42177</v>
      </c>
      <c r="V1868" s="29" t="str">
        <f>TEXT(Table_1[[#This Row],[Order Date]], "DDD")</f>
        <v>Mon</v>
      </c>
      <c r="W1868" s="8">
        <v>42179</v>
      </c>
      <c r="X1868" s="7">
        <f>Table_1[[#This Row],[Ship Date]]-Table_1[[#This Row],[Order Date]]</f>
        <v>2</v>
      </c>
      <c r="Y1868" s="15">
        <v>-2.58</v>
      </c>
      <c r="Z1868" s="5">
        <v>1</v>
      </c>
      <c r="AA1868" s="15">
        <v>5.76</v>
      </c>
      <c r="AB1868" s="5">
        <v>89327</v>
      </c>
      <c r="AC1868" s="5">
        <f>IF(COUNTIF($AB$2:AB1868, AB1868) = 1, 1, 0)</f>
        <v>0</v>
      </c>
      <c r="AD1868" s="15">
        <f>'Formated Data'!$G1868-'Formated Data'!$E1868</f>
        <v>5.33</v>
      </c>
      <c r="AE1868" s="5" t="str" cm="1">
        <f t="array" ref="AE1868">_xlfn.IFS('Formated Data'!$Q1868="Central","Chris",'Formated Data'!$Q1868="East","Erin",'Formated Data'!$Q1868="South","Sam",'Formated Data'!$Q1868="West","William")</f>
        <v>William</v>
      </c>
    </row>
    <row r="1869" spans="1:31" ht="15.75" customHeight="1" x14ac:dyDescent="0.45">
      <c r="A1869" s="5">
        <v>522</v>
      </c>
      <c r="B1869" s="5">
        <f>IF(COUNTIF($A$2:A1869, A1869) = 1, 1, 0)</f>
        <v>0</v>
      </c>
      <c r="C1869" s="5" t="s">
        <v>232</v>
      </c>
      <c r="D1869" s="5" t="s">
        <v>72</v>
      </c>
      <c r="E1869" s="6">
        <v>0.01</v>
      </c>
      <c r="F1869" s="6" t="str">
        <f>IF(Table_1[[#This Row],[Discount]] &gt; 0, "After Discount", " No Discount")</f>
        <v>After Discount</v>
      </c>
      <c r="G1869" s="6">
        <v>179.29</v>
      </c>
      <c r="H1869" s="6">
        <v>29.21</v>
      </c>
      <c r="I1869" s="5" t="s">
        <v>119</v>
      </c>
      <c r="J1869" s="5" t="s">
        <v>51</v>
      </c>
      <c r="K1869" s="5" t="s">
        <v>29</v>
      </c>
      <c r="L1869" s="5" t="s">
        <v>165</v>
      </c>
      <c r="M1869" s="5" t="s">
        <v>117</v>
      </c>
      <c r="N1869" s="5" t="s">
        <v>231</v>
      </c>
      <c r="O1869" s="6">
        <v>0.74</v>
      </c>
      <c r="P1869" s="5" t="s">
        <v>3</v>
      </c>
      <c r="Q1869" s="5" t="s">
        <v>48</v>
      </c>
      <c r="R1869" s="5" t="s">
        <v>47</v>
      </c>
      <c r="S1869" s="5" t="s">
        <v>230</v>
      </c>
      <c r="T1869" s="5">
        <v>97756</v>
      </c>
      <c r="U1869" s="8">
        <v>42177</v>
      </c>
      <c r="V1869" s="29" t="str">
        <f>TEXT(Table_1[[#This Row],[Order Date]], "DDD")</f>
        <v>Mon</v>
      </c>
      <c r="W1869" s="8">
        <v>42178</v>
      </c>
      <c r="X1869" s="7">
        <f>Table_1[[#This Row],[Ship Date]]-Table_1[[#This Row],[Order Date]]</f>
        <v>1</v>
      </c>
      <c r="Y1869" s="15">
        <v>2800.12</v>
      </c>
      <c r="Z1869" s="5">
        <v>21</v>
      </c>
      <c r="AA1869" s="15">
        <v>3112.13</v>
      </c>
      <c r="AB1869" s="5">
        <v>89327</v>
      </c>
      <c r="AC1869" s="5">
        <f>IF(COUNTIF($AB$2:AB1869, AB1869) = 1, 1, 0)</f>
        <v>0</v>
      </c>
      <c r="AD1869" s="15">
        <f>'Formated Data'!$G1869-'Formated Data'!$E1869</f>
        <v>179.28</v>
      </c>
      <c r="AE1869" s="5" t="str" cm="1">
        <f t="array" ref="AE1869">_xlfn.IFS('Formated Data'!$Q1869="Central","Chris",'Formated Data'!$Q1869="East","Erin",'Formated Data'!$Q1869="South","Sam",'Formated Data'!$Q1869="West","William")</f>
        <v>William</v>
      </c>
    </row>
    <row r="1870" spans="1:31" ht="15.75" customHeight="1" x14ac:dyDescent="0.45">
      <c r="A1870" s="5">
        <v>445</v>
      </c>
      <c r="B1870" s="5">
        <f>IF(COUNTIF($A$2:A1870, A1870) = 1, 1, 0)</f>
        <v>0</v>
      </c>
      <c r="C1870" s="5" t="s">
        <v>228</v>
      </c>
      <c r="D1870" s="5" t="s">
        <v>56</v>
      </c>
      <c r="E1870" s="6">
        <v>0.09</v>
      </c>
      <c r="F1870" s="6" t="str">
        <f>IF(Table_1[[#This Row],[Discount]] &gt; 0, "After Discount", " No Discount")</f>
        <v>After Discount</v>
      </c>
      <c r="G1870" s="6">
        <v>200.98</v>
      </c>
      <c r="H1870" s="6">
        <v>55.96</v>
      </c>
      <c r="I1870" s="5" t="s">
        <v>119</v>
      </c>
      <c r="J1870" s="5" t="s">
        <v>51</v>
      </c>
      <c r="K1870" s="5" t="s">
        <v>29</v>
      </c>
      <c r="L1870" s="5" t="s">
        <v>130</v>
      </c>
      <c r="M1870" s="5" t="s">
        <v>117</v>
      </c>
      <c r="N1870" s="5" t="s">
        <v>229</v>
      </c>
      <c r="O1870" s="6">
        <v>0.75</v>
      </c>
      <c r="P1870" s="5" t="s">
        <v>3</v>
      </c>
      <c r="Q1870" s="5" t="s">
        <v>70</v>
      </c>
      <c r="R1870" s="5" t="s">
        <v>226</v>
      </c>
      <c r="S1870" s="5" t="s">
        <v>225</v>
      </c>
      <c r="T1870" s="5">
        <v>68701</v>
      </c>
      <c r="U1870" s="8">
        <v>42178</v>
      </c>
      <c r="V1870" s="29" t="str">
        <f>TEXT(Table_1[[#This Row],[Order Date]], "DDD")</f>
        <v>Tue</v>
      </c>
      <c r="W1870" s="8">
        <v>42179</v>
      </c>
      <c r="X1870" s="7">
        <f>Table_1[[#This Row],[Ship Date]]-Table_1[[#This Row],[Order Date]]</f>
        <v>1</v>
      </c>
      <c r="Y1870" s="15">
        <v>-512.87199999999996</v>
      </c>
      <c r="Z1870" s="5">
        <v>9</v>
      </c>
      <c r="AA1870" s="15">
        <v>1766.68</v>
      </c>
      <c r="AB1870" s="5">
        <v>88084</v>
      </c>
      <c r="AC1870" s="5">
        <f>IF(COUNTIF($AB$2:AB1870, AB1870) = 1, 1, 0)</f>
        <v>1</v>
      </c>
      <c r="AD1870" s="15">
        <f>'Formated Data'!$G1870-'Formated Data'!$E1870</f>
        <v>200.89</v>
      </c>
      <c r="AE1870" s="5" t="str" cm="1">
        <f t="array" ref="AE1870">_xlfn.IFS('Formated Data'!$Q1870="Central","Chris",'Formated Data'!$Q1870="East","Erin",'Formated Data'!$Q1870="South","Sam",'Formated Data'!$Q1870="West","William")</f>
        <v>Chris</v>
      </c>
    </row>
    <row r="1871" spans="1:31" ht="15.75" customHeight="1" x14ac:dyDescent="0.45">
      <c r="A1871" s="5">
        <v>445</v>
      </c>
      <c r="B1871" s="5">
        <f>IF(COUNTIF($A$2:A1871, A1871) = 1, 1, 0)</f>
        <v>0</v>
      </c>
      <c r="C1871" s="5" t="s">
        <v>228</v>
      </c>
      <c r="D1871" s="5" t="s">
        <v>56</v>
      </c>
      <c r="E1871" s="6">
        <v>0.09</v>
      </c>
      <c r="F1871" s="6" t="str">
        <f>IF(Table_1[[#This Row],[Discount]] &gt; 0, "After Discount", " No Discount")</f>
        <v>After Discount</v>
      </c>
      <c r="G1871" s="6">
        <v>2.78</v>
      </c>
      <c r="H1871" s="6">
        <v>0.97</v>
      </c>
      <c r="I1871" s="5" t="s">
        <v>9</v>
      </c>
      <c r="J1871" s="5" t="s">
        <v>51</v>
      </c>
      <c r="K1871" s="5" t="s">
        <v>24</v>
      </c>
      <c r="L1871" s="5" t="s">
        <v>79</v>
      </c>
      <c r="M1871" s="5" t="s">
        <v>37</v>
      </c>
      <c r="N1871" s="5" t="s">
        <v>227</v>
      </c>
      <c r="O1871" s="6">
        <v>0.59</v>
      </c>
      <c r="P1871" s="5" t="s">
        <v>3</v>
      </c>
      <c r="Q1871" s="5" t="s">
        <v>70</v>
      </c>
      <c r="R1871" s="5" t="s">
        <v>226</v>
      </c>
      <c r="S1871" s="5" t="s">
        <v>225</v>
      </c>
      <c r="T1871" s="5">
        <v>68701</v>
      </c>
      <c r="U1871" s="8">
        <v>42178</v>
      </c>
      <c r="V1871" s="29" t="str">
        <f>TEXT(Table_1[[#This Row],[Order Date]], "DDD")</f>
        <v>Tue</v>
      </c>
      <c r="W1871" s="8">
        <v>42179</v>
      </c>
      <c r="X1871" s="7">
        <f>Table_1[[#This Row],[Ship Date]]-Table_1[[#This Row],[Order Date]]</f>
        <v>1</v>
      </c>
      <c r="Y1871" s="15">
        <v>-3.7839999999999998</v>
      </c>
      <c r="Z1871" s="5">
        <v>11</v>
      </c>
      <c r="AA1871" s="15">
        <v>29.02</v>
      </c>
      <c r="AB1871" s="5">
        <v>88084</v>
      </c>
      <c r="AC1871" s="5">
        <f>IF(COUNTIF($AB$2:AB1871, AB1871) = 1, 1, 0)</f>
        <v>0</v>
      </c>
      <c r="AD1871" s="15">
        <f>'Formated Data'!$G1871-'Formated Data'!$E1871</f>
        <v>2.69</v>
      </c>
      <c r="AE1871" s="5" t="str" cm="1">
        <f t="array" ref="AE1871">_xlfn.IFS('Formated Data'!$Q1871="Central","Chris",'Formated Data'!$Q1871="East","Erin",'Formated Data'!$Q1871="South","Sam",'Formated Data'!$Q1871="West","William")</f>
        <v>Chris</v>
      </c>
    </row>
    <row r="1872" spans="1:31" ht="15.75" customHeight="1" x14ac:dyDescent="0.45">
      <c r="A1872" s="5">
        <v>2333</v>
      </c>
      <c r="B1872" s="5">
        <f>IF(COUNTIF($A$2:A1872, A1872) = 1, 1, 0)</f>
        <v>1</v>
      </c>
      <c r="C1872" s="5" t="s">
        <v>224</v>
      </c>
      <c r="D1872" s="5" t="s">
        <v>56</v>
      </c>
      <c r="E1872" s="6">
        <v>0.06</v>
      </c>
      <c r="F1872" s="6" t="str">
        <f>IF(Table_1[[#This Row],[Discount]] &gt; 0, "After Discount", " No Discount")</f>
        <v>After Discount</v>
      </c>
      <c r="G1872" s="6">
        <v>180.98</v>
      </c>
      <c r="H1872" s="6">
        <v>26.2</v>
      </c>
      <c r="I1872" s="5" t="s">
        <v>119</v>
      </c>
      <c r="J1872" s="5" t="s">
        <v>51</v>
      </c>
      <c r="K1872" s="5" t="s">
        <v>29</v>
      </c>
      <c r="L1872" s="5" t="s">
        <v>153</v>
      </c>
      <c r="M1872" s="5" t="s">
        <v>152</v>
      </c>
      <c r="N1872" s="5" t="s">
        <v>223</v>
      </c>
      <c r="O1872" s="6">
        <v>0.59</v>
      </c>
      <c r="P1872" s="5" t="s">
        <v>3</v>
      </c>
      <c r="Q1872" s="5" t="s">
        <v>70</v>
      </c>
      <c r="R1872" s="5" t="s">
        <v>147</v>
      </c>
      <c r="S1872" s="5" t="s">
        <v>222</v>
      </c>
      <c r="T1872" s="5">
        <v>54302</v>
      </c>
      <c r="U1872" s="8">
        <v>42178</v>
      </c>
      <c r="V1872" s="29" t="str">
        <f>TEXT(Table_1[[#This Row],[Order Date]], "DDD")</f>
        <v>Tue</v>
      </c>
      <c r="W1872" s="8">
        <v>42179</v>
      </c>
      <c r="X1872" s="7">
        <f>Table_1[[#This Row],[Ship Date]]-Table_1[[#This Row],[Order Date]]</f>
        <v>1</v>
      </c>
      <c r="Y1872" s="15">
        <v>-122.235</v>
      </c>
      <c r="Z1872" s="5">
        <v>1</v>
      </c>
      <c r="AA1872" s="15">
        <v>191.73</v>
      </c>
      <c r="AB1872" s="5">
        <v>89611</v>
      </c>
      <c r="AC1872" s="5">
        <f>IF(COUNTIF($AB$2:AB1872, AB1872) = 1, 1, 0)</f>
        <v>1</v>
      </c>
      <c r="AD1872" s="15">
        <f>'Formated Data'!$G1872-'Formated Data'!$E1872</f>
        <v>180.92</v>
      </c>
      <c r="AE1872" s="5" t="str" cm="1">
        <f t="array" ref="AE1872">_xlfn.IFS('Formated Data'!$Q1872="Central","Chris",'Formated Data'!$Q1872="East","Erin",'Formated Data'!$Q1872="South","Sam",'Formated Data'!$Q1872="West","William")</f>
        <v>Chris</v>
      </c>
    </row>
    <row r="1873" spans="1:31" ht="15.75" customHeight="1" x14ac:dyDescent="0.45">
      <c r="A1873" s="5">
        <v>1548</v>
      </c>
      <c r="B1873" s="5">
        <f>IF(COUNTIF($A$2:A1873, A1873) = 1, 1, 0)</f>
        <v>1</v>
      </c>
      <c r="C1873" s="5" t="s">
        <v>221</v>
      </c>
      <c r="D1873" s="5" t="s">
        <v>30</v>
      </c>
      <c r="E1873" s="6">
        <v>0</v>
      </c>
      <c r="F1873" s="6" t="str">
        <f>IF(Table_1[[#This Row],[Discount]] &gt; 0, "After Discount", " No Discount")</f>
        <v xml:space="preserve"> No Discount</v>
      </c>
      <c r="G1873" s="6">
        <v>599.99</v>
      </c>
      <c r="H1873" s="6">
        <v>24.49</v>
      </c>
      <c r="I1873" s="5" t="s">
        <v>9</v>
      </c>
      <c r="J1873" s="5" t="s">
        <v>39</v>
      </c>
      <c r="K1873" s="5" t="s">
        <v>7</v>
      </c>
      <c r="L1873" s="5" t="s">
        <v>43</v>
      </c>
      <c r="M1873" s="5" t="s">
        <v>42</v>
      </c>
      <c r="N1873" s="5" t="s">
        <v>220</v>
      </c>
      <c r="O1873" s="6">
        <v>0.44</v>
      </c>
      <c r="P1873" s="5" t="s">
        <v>3</v>
      </c>
      <c r="Q1873" s="5" t="s">
        <v>70</v>
      </c>
      <c r="R1873" s="5" t="s">
        <v>172</v>
      </c>
      <c r="S1873" s="5" t="s">
        <v>219</v>
      </c>
      <c r="T1873" s="5">
        <v>47374</v>
      </c>
      <c r="U1873" s="8">
        <v>42178</v>
      </c>
      <c r="V1873" s="29" t="str">
        <f>TEXT(Table_1[[#This Row],[Order Date]], "DDD")</f>
        <v>Tue</v>
      </c>
      <c r="W1873" s="8">
        <v>42180</v>
      </c>
      <c r="X1873" s="7">
        <f>Table_1[[#This Row],[Ship Date]]-Table_1[[#This Row],[Order Date]]</f>
        <v>2</v>
      </c>
      <c r="Y1873" s="15">
        <v>-367.16500000000002</v>
      </c>
      <c r="Z1873" s="5">
        <v>18</v>
      </c>
      <c r="AA1873" s="15">
        <v>11015.82</v>
      </c>
      <c r="AB1873" s="5">
        <v>88487</v>
      </c>
      <c r="AC1873" s="5">
        <f>IF(COUNTIF($AB$2:AB1873, AB1873) = 1, 1, 0)</f>
        <v>1</v>
      </c>
      <c r="AD1873" s="15">
        <f>'Formated Data'!$G1873-'Formated Data'!$E1873</f>
        <v>599.99</v>
      </c>
      <c r="AE1873" s="5" t="str" cm="1">
        <f t="array" ref="AE1873">_xlfn.IFS('Formated Data'!$Q1873="Central","Chris",'Formated Data'!$Q1873="East","Erin",'Formated Data'!$Q1873="South","Sam",'Formated Data'!$Q1873="West","William")</f>
        <v>Chris</v>
      </c>
    </row>
    <row r="1874" spans="1:31" ht="15.75" customHeight="1" x14ac:dyDescent="0.45">
      <c r="A1874" s="5">
        <v>2215</v>
      </c>
      <c r="B1874" s="5">
        <f>IF(COUNTIF($A$2:A1874, A1874) = 1, 1, 0)</f>
        <v>1</v>
      </c>
      <c r="C1874" s="5" t="s">
        <v>218</v>
      </c>
      <c r="D1874" s="5" t="s">
        <v>30</v>
      </c>
      <c r="E1874" s="6">
        <v>7.0000000000000007E-2</v>
      </c>
      <c r="F1874" s="6" t="str">
        <f>IF(Table_1[[#This Row],[Discount]] &gt; 0, "After Discount", " No Discount")</f>
        <v>After Discount</v>
      </c>
      <c r="G1874" s="6">
        <v>3.28</v>
      </c>
      <c r="H1874" s="6">
        <v>3.97</v>
      </c>
      <c r="I1874" s="5" t="s">
        <v>9</v>
      </c>
      <c r="J1874" s="5" t="s">
        <v>39</v>
      </c>
      <c r="K1874" s="5" t="s">
        <v>24</v>
      </c>
      <c r="L1874" s="5" t="s">
        <v>79</v>
      </c>
      <c r="M1874" s="5" t="s">
        <v>37</v>
      </c>
      <c r="N1874" s="5" t="s">
        <v>217</v>
      </c>
      <c r="O1874" s="6">
        <v>0.56000000000000005</v>
      </c>
      <c r="P1874" s="5" t="s">
        <v>3</v>
      </c>
      <c r="Q1874" s="5" t="s">
        <v>2</v>
      </c>
      <c r="R1874" s="5" t="s">
        <v>13</v>
      </c>
      <c r="S1874" s="5" t="s">
        <v>216</v>
      </c>
      <c r="T1874" s="5">
        <v>44646</v>
      </c>
      <c r="U1874" s="8">
        <v>42178</v>
      </c>
      <c r="V1874" s="29" t="str">
        <f>TEXT(Table_1[[#This Row],[Order Date]], "DDD")</f>
        <v>Tue</v>
      </c>
      <c r="W1874" s="8">
        <v>42178</v>
      </c>
      <c r="X1874" s="7">
        <f>Table_1[[#This Row],[Ship Date]]-Table_1[[#This Row],[Order Date]]</f>
        <v>0</v>
      </c>
      <c r="Y1874" s="15">
        <v>-22.175999999999998</v>
      </c>
      <c r="Z1874" s="5">
        <v>4</v>
      </c>
      <c r="AA1874" s="15">
        <v>14.76</v>
      </c>
      <c r="AB1874" s="5">
        <v>90314</v>
      </c>
      <c r="AC1874" s="5">
        <f>IF(COUNTIF($AB$2:AB1874, AB1874) = 1, 1, 0)</f>
        <v>1</v>
      </c>
      <c r="AD1874" s="15">
        <f>'Formated Data'!$G1874-'Formated Data'!$E1874</f>
        <v>3.21</v>
      </c>
      <c r="AE1874" s="5" t="str" cm="1">
        <f t="array" ref="AE1874">_xlfn.IFS('Formated Data'!$Q1874="Central","Chris",'Formated Data'!$Q1874="East","Erin",'Formated Data'!$Q1874="South","Sam",'Formated Data'!$Q1874="West","William")</f>
        <v>Erin</v>
      </c>
    </row>
    <row r="1875" spans="1:31" ht="15.75" customHeight="1" x14ac:dyDescent="0.45">
      <c r="A1875" s="5">
        <v>2216</v>
      </c>
      <c r="B1875" s="5">
        <f>IF(COUNTIF($A$2:A1875, A1875) = 1, 1, 0)</f>
        <v>1</v>
      </c>
      <c r="C1875" s="5" t="s">
        <v>214</v>
      </c>
      <c r="D1875" s="5" t="s">
        <v>30</v>
      </c>
      <c r="E1875" s="6">
        <v>0.02</v>
      </c>
      <c r="F1875" s="6" t="str">
        <f>IF(Table_1[[#This Row],[Discount]] &gt; 0, "After Discount", " No Discount")</f>
        <v>After Discount</v>
      </c>
      <c r="G1875" s="6">
        <v>256.99</v>
      </c>
      <c r="H1875" s="6">
        <v>11.25</v>
      </c>
      <c r="I1875" s="5" t="s">
        <v>9</v>
      </c>
      <c r="J1875" s="5" t="s">
        <v>39</v>
      </c>
      <c r="K1875" s="5" t="s">
        <v>7</v>
      </c>
      <c r="L1875" s="5" t="s">
        <v>15</v>
      </c>
      <c r="M1875" s="5" t="s">
        <v>5</v>
      </c>
      <c r="N1875" s="5" t="s">
        <v>215</v>
      </c>
      <c r="O1875" s="6">
        <v>0.51</v>
      </c>
      <c r="P1875" s="5" t="s">
        <v>3</v>
      </c>
      <c r="Q1875" s="5" t="s">
        <v>2</v>
      </c>
      <c r="R1875" s="5" t="s">
        <v>13</v>
      </c>
      <c r="S1875" s="5" t="s">
        <v>212</v>
      </c>
      <c r="T1875" s="5">
        <v>44256</v>
      </c>
      <c r="U1875" s="8">
        <v>42178</v>
      </c>
      <c r="V1875" s="29" t="str">
        <f>TEXT(Table_1[[#This Row],[Order Date]], "DDD")</f>
        <v>Tue</v>
      </c>
      <c r="W1875" s="8">
        <v>42185</v>
      </c>
      <c r="X1875" s="7">
        <f>Table_1[[#This Row],[Ship Date]]-Table_1[[#This Row],[Order Date]]</f>
        <v>7</v>
      </c>
      <c r="Y1875" s="15">
        <v>-214.10400000000001</v>
      </c>
      <c r="Z1875" s="5">
        <v>3</v>
      </c>
      <c r="AA1875" s="15">
        <v>808.44</v>
      </c>
      <c r="AB1875" s="5">
        <v>90314</v>
      </c>
      <c r="AC1875" s="5">
        <f>IF(COUNTIF($AB$2:AB1875, AB1875) = 1, 1, 0)</f>
        <v>0</v>
      </c>
      <c r="AD1875" s="15">
        <f>'Formated Data'!$G1875-'Formated Data'!$E1875</f>
        <v>256.97000000000003</v>
      </c>
      <c r="AE1875" s="5" t="str" cm="1">
        <f t="array" ref="AE1875">_xlfn.IFS('Formated Data'!$Q1875="Central","Chris",'Formated Data'!$Q1875="East","Erin",'Formated Data'!$Q1875="South","Sam",'Formated Data'!$Q1875="West","William")</f>
        <v>Erin</v>
      </c>
    </row>
    <row r="1876" spans="1:31" ht="15.75" customHeight="1" x14ac:dyDescent="0.45">
      <c r="A1876" s="5">
        <v>2216</v>
      </c>
      <c r="B1876" s="5">
        <f>IF(COUNTIF($A$2:A1876, A1876) = 1, 1, 0)</f>
        <v>0</v>
      </c>
      <c r="C1876" s="5" t="s">
        <v>214</v>
      </c>
      <c r="D1876" s="5" t="s">
        <v>30</v>
      </c>
      <c r="E1876" s="6">
        <v>0.01</v>
      </c>
      <c r="F1876" s="6" t="str">
        <f>IF(Table_1[[#This Row],[Discount]] &gt; 0, "After Discount", " No Discount")</f>
        <v>After Discount</v>
      </c>
      <c r="G1876" s="6">
        <v>6.48</v>
      </c>
      <c r="H1876" s="6">
        <v>5.14</v>
      </c>
      <c r="I1876" s="5" t="s">
        <v>9</v>
      </c>
      <c r="J1876" s="5" t="s">
        <v>39</v>
      </c>
      <c r="K1876" s="5" t="s">
        <v>24</v>
      </c>
      <c r="L1876" s="5" t="s">
        <v>38</v>
      </c>
      <c r="M1876" s="5" t="s">
        <v>5</v>
      </c>
      <c r="N1876" s="5" t="s">
        <v>213</v>
      </c>
      <c r="O1876" s="6">
        <v>0.37</v>
      </c>
      <c r="P1876" s="5" t="s">
        <v>3</v>
      </c>
      <c r="Q1876" s="5" t="s">
        <v>2</v>
      </c>
      <c r="R1876" s="5" t="s">
        <v>13</v>
      </c>
      <c r="S1876" s="5" t="s">
        <v>212</v>
      </c>
      <c r="T1876" s="5">
        <v>44256</v>
      </c>
      <c r="U1876" s="8">
        <v>42178</v>
      </c>
      <c r="V1876" s="29" t="str">
        <f>TEXT(Table_1[[#This Row],[Order Date]], "DDD")</f>
        <v>Tue</v>
      </c>
      <c r="W1876" s="8">
        <v>42180</v>
      </c>
      <c r="X1876" s="7">
        <f>Table_1[[#This Row],[Ship Date]]-Table_1[[#This Row],[Order Date]]</f>
        <v>2</v>
      </c>
      <c r="Y1876" s="15">
        <v>-26.936</v>
      </c>
      <c r="Z1876" s="5">
        <v>10</v>
      </c>
      <c r="AA1876" s="15">
        <v>67.41</v>
      </c>
      <c r="AB1876" s="5">
        <v>90314</v>
      </c>
      <c r="AC1876" s="5">
        <f>IF(COUNTIF($AB$2:AB1876, AB1876) = 1, 1, 0)</f>
        <v>0</v>
      </c>
      <c r="AD1876" s="15">
        <f>'Formated Data'!$G1876-'Formated Data'!$E1876</f>
        <v>6.4700000000000006</v>
      </c>
      <c r="AE1876" s="5" t="str" cm="1">
        <f t="array" ref="AE1876">_xlfn.IFS('Formated Data'!$Q1876="Central","Chris",'Formated Data'!$Q1876="East","Erin",'Formated Data'!$Q1876="South","Sam",'Formated Data'!$Q1876="West","William")</f>
        <v>Erin</v>
      </c>
    </row>
    <row r="1877" spans="1:31" ht="15.75" customHeight="1" x14ac:dyDescent="0.45">
      <c r="A1877" s="5">
        <v>2352</v>
      </c>
      <c r="B1877" s="5">
        <f>IF(COUNTIF($A$2:A1877, A1877) = 1, 1, 0)</f>
        <v>0</v>
      </c>
      <c r="C1877" s="5" t="s">
        <v>211</v>
      </c>
      <c r="D1877" s="5" t="s">
        <v>10</v>
      </c>
      <c r="E1877" s="6">
        <v>0.09</v>
      </c>
      <c r="F1877" s="6" t="str">
        <f>IF(Table_1[[#This Row],[Discount]] &gt; 0, "After Discount", " No Discount")</f>
        <v>After Discount</v>
      </c>
      <c r="G1877" s="6">
        <v>71.37</v>
      </c>
      <c r="H1877" s="6">
        <v>69</v>
      </c>
      <c r="I1877" s="5" t="s">
        <v>9</v>
      </c>
      <c r="J1877" s="5" t="s">
        <v>16</v>
      </c>
      <c r="K1877" s="5" t="s">
        <v>29</v>
      </c>
      <c r="L1877" s="5" t="s">
        <v>165</v>
      </c>
      <c r="M1877" s="5" t="s">
        <v>42</v>
      </c>
      <c r="N1877" s="5" t="s">
        <v>210</v>
      </c>
      <c r="O1877" s="6">
        <v>0.68</v>
      </c>
      <c r="P1877" s="5" t="s">
        <v>3</v>
      </c>
      <c r="Q1877" s="5" t="s">
        <v>2</v>
      </c>
      <c r="R1877" s="5" t="s">
        <v>81</v>
      </c>
      <c r="S1877" s="5" t="s">
        <v>209</v>
      </c>
      <c r="T1877" s="5">
        <v>21501</v>
      </c>
      <c r="U1877" s="8">
        <v>42178</v>
      </c>
      <c r="V1877" s="29" t="str">
        <f>TEXT(Table_1[[#This Row],[Order Date]], "DDD")</f>
        <v>Tue</v>
      </c>
      <c r="W1877" s="8">
        <v>42179</v>
      </c>
      <c r="X1877" s="7">
        <f>Table_1[[#This Row],[Ship Date]]-Table_1[[#This Row],[Order Date]]</f>
        <v>1</v>
      </c>
      <c r="Y1877" s="15">
        <v>-1537.1356000000001</v>
      </c>
      <c r="Z1877" s="5">
        <v>19</v>
      </c>
      <c r="AA1877" s="15">
        <v>1302.98</v>
      </c>
      <c r="AB1877" s="5">
        <v>86166</v>
      </c>
      <c r="AC1877" s="5">
        <f>IF(COUNTIF($AB$2:AB1877, AB1877) = 1, 1, 0)</f>
        <v>1</v>
      </c>
      <c r="AD1877" s="15">
        <f>'Formated Data'!$G1877-'Formated Data'!$E1877</f>
        <v>71.28</v>
      </c>
      <c r="AE1877" s="5" t="str" cm="1">
        <f t="array" ref="AE1877">_xlfn.IFS('Formated Data'!$Q1877="Central","Chris",'Formated Data'!$Q1877="East","Erin",'Formated Data'!$Q1877="South","Sam",'Formated Data'!$Q1877="West","William")</f>
        <v>Erin</v>
      </c>
    </row>
    <row r="1878" spans="1:31" ht="15.75" customHeight="1" x14ac:dyDescent="0.45">
      <c r="A1878" s="5">
        <v>2044</v>
      </c>
      <c r="B1878" s="5">
        <f>IF(COUNTIF($A$2:A1878, A1878) = 1, 1, 0)</f>
        <v>1</v>
      </c>
      <c r="C1878" s="5" t="s">
        <v>208</v>
      </c>
      <c r="D1878" s="5" t="s">
        <v>30</v>
      </c>
      <c r="E1878" s="6">
        <v>0.09</v>
      </c>
      <c r="F1878" s="6" t="str">
        <f>IF(Table_1[[#This Row],[Discount]] &gt; 0, "After Discount", " No Discount")</f>
        <v>After Discount</v>
      </c>
      <c r="G1878" s="6">
        <v>20.99</v>
      </c>
      <c r="H1878" s="6">
        <v>2.5</v>
      </c>
      <c r="I1878" s="5" t="s">
        <v>9</v>
      </c>
      <c r="J1878" s="5" t="s">
        <v>39</v>
      </c>
      <c r="K1878" s="5" t="s">
        <v>7</v>
      </c>
      <c r="L1878" s="5" t="s">
        <v>6</v>
      </c>
      <c r="M1878" s="5" t="s">
        <v>37</v>
      </c>
      <c r="N1878" s="5" t="s">
        <v>207</v>
      </c>
      <c r="O1878" s="6">
        <v>0.81</v>
      </c>
      <c r="P1878" s="5" t="s">
        <v>3</v>
      </c>
      <c r="Q1878" s="5" t="s">
        <v>21</v>
      </c>
      <c r="R1878" s="5" t="s">
        <v>206</v>
      </c>
      <c r="S1878" s="5" t="s">
        <v>205</v>
      </c>
      <c r="T1878" s="5">
        <v>72756</v>
      </c>
      <c r="U1878" s="8">
        <v>42179</v>
      </c>
      <c r="V1878" s="29" t="str">
        <f>TEXT(Table_1[[#This Row],[Order Date]], "DDD")</f>
        <v>Wed</v>
      </c>
      <c r="W1878" s="8">
        <v>42186</v>
      </c>
      <c r="X1878" s="7">
        <f>Table_1[[#This Row],[Ship Date]]-Table_1[[#This Row],[Order Date]]</f>
        <v>7</v>
      </c>
      <c r="Y1878" s="15">
        <v>-136.12200000000001</v>
      </c>
      <c r="Z1878" s="5">
        <v>6</v>
      </c>
      <c r="AA1878" s="15">
        <v>100.11</v>
      </c>
      <c r="AB1878" s="5">
        <v>88692</v>
      </c>
      <c r="AC1878" s="5">
        <f>IF(COUNTIF($AB$2:AB1878, AB1878) = 1, 1, 0)</f>
        <v>1</v>
      </c>
      <c r="AD1878" s="15">
        <f>'Formated Data'!$G1878-'Formated Data'!$E1878</f>
        <v>20.9</v>
      </c>
      <c r="AE1878" s="5" t="str" cm="1">
        <f t="array" ref="AE1878">_xlfn.IFS('Formated Data'!$Q1878="Central","Chris",'Formated Data'!$Q1878="East","Erin",'Formated Data'!$Q1878="South","Sam",'Formated Data'!$Q1878="West","William")</f>
        <v>Sam</v>
      </c>
    </row>
    <row r="1879" spans="1:31" ht="15.75" customHeight="1" x14ac:dyDescent="0.45">
      <c r="A1879" s="5">
        <v>3325</v>
      </c>
      <c r="B1879" s="5">
        <f>IF(COUNTIF($A$2:A1879, A1879) = 1, 1, 0)</f>
        <v>0</v>
      </c>
      <c r="C1879" s="5" t="s">
        <v>204</v>
      </c>
      <c r="D1879" s="5" t="s">
        <v>30</v>
      </c>
      <c r="E1879" s="6">
        <v>0</v>
      </c>
      <c r="F1879" s="6" t="str">
        <f>IF(Table_1[[#This Row],[Discount]] &gt; 0, "After Discount", " No Discount")</f>
        <v xml:space="preserve"> No Discount</v>
      </c>
      <c r="G1879" s="6">
        <v>8.74</v>
      </c>
      <c r="H1879" s="6">
        <v>8.2899999999999991</v>
      </c>
      <c r="I1879" s="5" t="s">
        <v>9</v>
      </c>
      <c r="J1879" s="5" t="s">
        <v>8</v>
      </c>
      <c r="K1879" s="5" t="s">
        <v>24</v>
      </c>
      <c r="L1879" s="5" t="s">
        <v>181</v>
      </c>
      <c r="M1879" s="5" t="s">
        <v>5</v>
      </c>
      <c r="N1879" s="5" t="s">
        <v>203</v>
      </c>
      <c r="O1879" s="6">
        <v>0.38</v>
      </c>
      <c r="P1879" s="5" t="s">
        <v>3</v>
      </c>
      <c r="Q1879" s="5" t="s">
        <v>48</v>
      </c>
      <c r="R1879" s="5" t="s">
        <v>47</v>
      </c>
      <c r="S1879" s="5" t="s">
        <v>46</v>
      </c>
      <c r="T1879" s="5">
        <v>97420</v>
      </c>
      <c r="U1879" s="8">
        <v>42179</v>
      </c>
      <c r="V1879" s="29" t="str">
        <f>TEXT(Table_1[[#This Row],[Order Date]], "DDD")</f>
        <v>Wed</v>
      </c>
      <c r="W1879" s="8">
        <v>42181</v>
      </c>
      <c r="X1879" s="7">
        <f>Table_1[[#This Row],[Ship Date]]-Table_1[[#This Row],[Order Date]]</f>
        <v>2</v>
      </c>
      <c r="Y1879" s="15">
        <v>-79.400000000000006</v>
      </c>
      <c r="Z1879" s="5">
        <v>14</v>
      </c>
      <c r="AA1879" s="15">
        <v>131.62</v>
      </c>
      <c r="AB1879" s="5">
        <v>90986</v>
      </c>
      <c r="AC1879" s="5">
        <f>IF(COUNTIF($AB$2:AB1879, AB1879) = 1, 1, 0)</f>
        <v>1</v>
      </c>
      <c r="AD1879" s="15">
        <f>'Formated Data'!$G1879-'Formated Data'!$E1879</f>
        <v>8.74</v>
      </c>
      <c r="AE1879" s="5" t="str" cm="1">
        <f t="array" ref="AE1879">_xlfn.IFS('Formated Data'!$Q1879="Central","Chris",'Formated Data'!$Q1879="East","Erin",'Formated Data'!$Q1879="South","Sam",'Formated Data'!$Q1879="West","William")</f>
        <v>William</v>
      </c>
    </row>
    <row r="1880" spans="1:31" ht="15.75" customHeight="1" x14ac:dyDescent="0.45">
      <c r="A1880" s="5">
        <v>721</v>
      </c>
      <c r="B1880" s="5">
        <f>IF(COUNTIF($A$2:A1880, A1880) = 1, 1, 0)</f>
        <v>0</v>
      </c>
      <c r="C1880" s="5" t="s">
        <v>201</v>
      </c>
      <c r="D1880" s="5" t="s">
        <v>10</v>
      </c>
      <c r="E1880" s="6">
        <v>0.04</v>
      </c>
      <c r="F1880" s="6" t="str">
        <f>IF(Table_1[[#This Row],[Discount]] &gt; 0, "After Discount", " No Discount")</f>
        <v>After Discount</v>
      </c>
      <c r="G1880" s="6">
        <v>10.64</v>
      </c>
      <c r="H1880" s="6">
        <v>5.16</v>
      </c>
      <c r="I1880" s="5" t="s">
        <v>9</v>
      </c>
      <c r="J1880" s="5" t="s">
        <v>39</v>
      </c>
      <c r="K1880" s="5" t="s">
        <v>29</v>
      </c>
      <c r="L1880" s="5" t="s">
        <v>28</v>
      </c>
      <c r="M1880" s="5" t="s">
        <v>5</v>
      </c>
      <c r="N1880" s="5" t="s">
        <v>202</v>
      </c>
      <c r="O1880" s="6">
        <v>0.56999999999999995</v>
      </c>
      <c r="P1880" s="5" t="s">
        <v>3</v>
      </c>
      <c r="Q1880" s="5" t="s">
        <v>70</v>
      </c>
      <c r="R1880" s="5" t="s">
        <v>172</v>
      </c>
      <c r="S1880" s="5" t="s">
        <v>199</v>
      </c>
      <c r="T1880" s="5">
        <v>46041</v>
      </c>
      <c r="U1880" s="8">
        <v>42179</v>
      </c>
      <c r="V1880" s="29" t="str">
        <f>TEXT(Table_1[[#This Row],[Order Date]], "DDD")</f>
        <v>Wed</v>
      </c>
      <c r="W1880" s="8">
        <v>42180</v>
      </c>
      <c r="X1880" s="7">
        <f>Table_1[[#This Row],[Ship Date]]-Table_1[[#This Row],[Order Date]]</f>
        <v>1</v>
      </c>
      <c r="Y1880" s="15">
        <v>24.096</v>
      </c>
      <c r="Z1880" s="5">
        <v>6</v>
      </c>
      <c r="AA1880" s="15">
        <v>66.900000000000006</v>
      </c>
      <c r="AB1880" s="5">
        <v>91053</v>
      </c>
      <c r="AC1880" s="5">
        <f>IF(COUNTIF($AB$2:AB1880, AB1880) = 1, 1, 0)</f>
        <v>1</v>
      </c>
      <c r="AD1880" s="15">
        <f>'Formated Data'!$G1880-'Formated Data'!$E1880</f>
        <v>10.600000000000001</v>
      </c>
      <c r="AE1880" s="5" t="str" cm="1">
        <f t="array" ref="AE1880">_xlfn.IFS('Formated Data'!$Q1880="Central","Chris",'Formated Data'!$Q1880="East","Erin",'Formated Data'!$Q1880="South","Sam",'Formated Data'!$Q1880="West","William")</f>
        <v>Chris</v>
      </c>
    </row>
    <row r="1881" spans="1:31" ht="15.75" customHeight="1" x14ac:dyDescent="0.45">
      <c r="A1881" s="5">
        <v>721</v>
      </c>
      <c r="B1881" s="5">
        <f>IF(COUNTIF($A$2:A1881, A1881) = 1, 1, 0)</f>
        <v>0</v>
      </c>
      <c r="C1881" s="5" t="s">
        <v>201</v>
      </c>
      <c r="D1881" s="5" t="s">
        <v>10</v>
      </c>
      <c r="E1881" s="6">
        <v>0.03</v>
      </c>
      <c r="F1881" s="6" t="str">
        <f>IF(Table_1[[#This Row],[Discount]] &gt; 0, "After Discount", " No Discount")</f>
        <v>After Discount</v>
      </c>
      <c r="G1881" s="6">
        <v>2.78</v>
      </c>
      <c r="H1881" s="6">
        <v>1.34</v>
      </c>
      <c r="I1881" s="5" t="s">
        <v>17</v>
      </c>
      <c r="J1881" s="5" t="s">
        <v>39</v>
      </c>
      <c r="K1881" s="5" t="s">
        <v>24</v>
      </c>
      <c r="L1881" s="5" t="s">
        <v>79</v>
      </c>
      <c r="M1881" s="5" t="s">
        <v>37</v>
      </c>
      <c r="N1881" s="5" t="s">
        <v>200</v>
      </c>
      <c r="O1881" s="6">
        <v>0.45</v>
      </c>
      <c r="P1881" s="5" t="s">
        <v>3</v>
      </c>
      <c r="Q1881" s="5" t="s">
        <v>70</v>
      </c>
      <c r="R1881" s="5" t="s">
        <v>172</v>
      </c>
      <c r="S1881" s="5" t="s">
        <v>199</v>
      </c>
      <c r="T1881" s="5">
        <v>46041</v>
      </c>
      <c r="U1881" s="8">
        <v>42179</v>
      </c>
      <c r="V1881" s="29" t="str">
        <f>TEXT(Table_1[[#This Row],[Order Date]], "DDD")</f>
        <v>Wed</v>
      </c>
      <c r="W1881" s="8">
        <v>42181</v>
      </c>
      <c r="X1881" s="7">
        <f>Table_1[[#This Row],[Ship Date]]-Table_1[[#This Row],[Order Date]]</f>
        <v>2</v>
      </c>
      <c r="Y1881" s="15">
        <v>6.9720000000000004</v>
      </c>
      <c r="Z1881" s="5">
        <v>15</v>
      </c>
      <c r="AA1881" s="15">
        <v>43.13</v>
      </c>
      <c r="AB1881" s="5">
        <v>91053</v>
      </c>
      <c r="AC1881" s="5">
        <f>IF(COUNTIF($AB$2:AB1881, AB1881) = 1, 1, 0)</f>
        <v>0</v>
      </c>
      <c r="AD1881" s="15">
        <f>'Formated Data'!$G1881-'Formated Data'!$E1881</f>
        <v>2.75</v>
      </c>
      <c r="AE1881" s="5" t="str" cm="1">
        <f t="array" ref="AE1881">_xlfn.IFS('Formated Data'!$Q1881="Central","Chris",'Formated Data'!$Q1881="East","Erin",'Formated Data'!$Q1881="South","Sam",'Formated Data'!$Q1881="West","William")</f>
        <v>Chris</v>
      </c>
    </row>
    <row r="1882" spans="1:31" ht="15.75" customHeight="1" x14ac:dyDescent="0.45">
      <c r="A1882" s="5">
        <v>3084</v>
      </c>
      <c r="B1882" s="5">
        <f>IF(COUNTIF($A$2:A1882, A1882) = 1, 1, 0)</f>
        <v>0</v>
      </c>
      <c r="C1882" s="5" t="s">
        <v>197</v>
      </c>
      <c r="D1882" s="5" t="s">
        <v>10</v>
      </c>
      <c r="E1882" s="6">
        <v>0.01</v>
      </c>
      <c r="F1882" s="6" t="str">
        <f>IF(Table_1[[#This Row],[Discount]] &gt; 0, "After Discount", " No Discount")</f>
        <v>After Discount</v>
      </c>
      <c r="G1882" s="6">
        <v>7.1</v>
      </c>
      <c r="H1882" s="6">
        <v>6.05</v>
      </c>
      <c r="I1882" s="5" t="s">
        <v>9</v>
      </c>
      <c r="J1882" s="5" t="s">
        <v>51</v>
      </c>
      <c r="K1882" s="5" t="s">
        <v>24</v>
      </c>
      <c r="L1882" s="5" t="s">
        <v>106</v>
      </c>
      <c r="M1882" s="5" t="s">
        <v>5</v>
      </c>
      <c r="N1882" s="5" t="s">
        <v>198</v>
      </c>
      <c r="O1882" s="6">
        <v>0.39</v>
      </c>
      <c r="P1882" s="5" t="s">
        <v>3</v>
      </c>
      <c r="Q1882" s="5" t="s">
        <v>48</v>
      </c>
      <c r="R1882" s="5" t="s">
        <v>103</v>
      </c>
      <c r="S1882" s="5" t="s">
        <v>195</v>
      </c>
      <c r="T1882" s="5">
        <v>98503</v>
      </c>
      <c r="U1882" s="8">
        <v>42179</v>
      </c>
      <c r="V1882" s="29" t="str">
        <f>TEXT(Table_1[[#This Row],[Order Date]], "DDD")</f>
        <v>Wed</v>
      </c>
      <c r="W1882" s="8">
        <v>42180</v>
      </c>
      <c r="X1882" s="7">
        <f>Table_1[[#This Row],[Ship Date]]-Table_1[[#This Row],[Order Date]]</f>
        <v>1</v>
      </c>
      <c r="Y1882" s="15">
        <v>-39.186250000000001</v>
      </c>
      <c r="Z1882" s="5">
        <v>18</v>
      </c>
      <c r="AA1882" s="15">
        <v>133.19</v>
      </c>
      <c r="AB1882" s="5">
        <v>89880</v>
      </c>
      <c r="AC1882" s="5">
        <f>IF(COUNTIF($AB$2:AB1882, AB1882) = 1, 1, 0)</f>
        <v>1</v>
      </c>
      <c r="AD1882" s="15">
        <f>'Formated Data'!$G1882-'Formated Data'!$E1882</f>
        <v>7.09</v>
      </c>
      <c r="AE1882" s="5" t="str" cm="1">
        <f t="array" ref="AE1882">_xlfn.IFS('Formated Data'!$Q1882="Central","Chris",'Formated Data'!$Q1882="East","Erin",'Formated Data'!$Q1882="South","Sam",'Formated Data'!$Q1882="West","William")</f>
        <v>William</v>
      </c>
    </row>
    <row r="1883" spans="1:31" ht="15.75" customHeight="1" x14ac:dyDescent="0.45">
      <c r="A1883" s="5">
        <v>3084</v>
      </c>
      <c r="B1883" s="5">
        <f>IF(COUNTIF($A$2:A1883, A1883) = 1, 1, 0)</f>
        <v>0</v>
      </c>
      <c r="C1883" s="5" t="s">
        <v>197</v>
      </c>
      <c r="D1883" s="5" t="s">
        <v>10</v>
      </c>
      <c r="E1883" s="6">
        <v>0.05</v>
      </c>
      <c r="F1883" s="6" t="str">
        <f>IF(Table_1[[#This Row],[Discount]] &gt; 0, "After Discount", " No Discount")</f>
        <v>After Discount</v>
      </c>
      <c r="G1883" s="6">
        <v>18.97</v>
      </c>
      <c r="H1883" s="6">
        <v>9.0299999999999994</v>
      </c>
      <c r="I1883" s="5" t="s">
        <v>9</v>
      </c>
      <c r="J1883" s="5" t="s">
        <v>51</v>
      </c>
      <c r="K1883" s="5" t="s">
        <v>24</v>
      </c>
      <c r="L1883" s="5" t="s">
        <v>38</v>
      </c>
      <c r="M1883" s="5" t="s">
        <v>5</v>
      </c>
      <c r="N1883" s="5" t="s">
        <v>196</v>
      </c>
      <c r="O1883" s="6">
        <v>0.37</v>
      </c>
      <c r="P1883" s="5" t="s">
        <v>3</v>
      </c>
      <c r="Q1883" s="5" t="s">
        <v>48</v>
      </c>
      <c r="R1883" s="5" t="s">
        <v>103</v>
      </c>
      <c r="S1883" s="5" t="s">
        <v>195</v>
      </c>
      <c r="T1883" s="5">
        <v>98503</v>
      </c>
      <c r="U1883" s="8">
        <v>42179</v>
      </c>
      <c r="V1883" s="29" t="str">
        <f>TEXT(Table_1[[#This Row],[Order Date]], "DDD")</f>
        <v>Wed</v>
      </c>
      <c r="W1883" s="8">
        <v>42180</v>
      </c>
      <c r="X1883" s="7">
        <f>Table_1[[#This Row],[Ship Date]]-Table_1[[#This Row],[Order Date]]</f>
        <v>1</v>
      </c>
      <c r="Y1883" s="15">
        <v>-1.89</v>
      </c>
      <c r="Z1883" s="5">
        <v>5</v>
      </c>
      <c r="AA1883" s="15">
        <v>97.33</v>
      </c>
      <c r="AB1883" s="5">
        <v>89880</v>
      </c>
      <c r="AC1883" s="5">
        <f>IF(COUNTIF($AB$2:AB1883, AB1883) = 1, 1, 0)</f>
        <v>0</v>
      </c>
      <c r="AD1883" s="15">
        <f>'Formated Data'!$G1883-'Formated Data'!$E1883</f>
        <v>18.919999999999998</v>
      </c>
      <c r="AE1883" s="5" t="str" cm="1">
        <f t="array" ref="AE1883">_xlfn.IFS('Formated Data'!$Q1883="Central","Chris",'Formated Data'!$Q1883="East","Erin",'Formated Data'!$Q1883="South","Sam",'Formated Data'!$Q1883="West","William")</f>
        <v>William</v>
      </c>
    </row>
    <row r="1884" spans="1:31" ht="15.75" customHeight="1" x14ac:dyDescent="0.45">
      <c r="A1884" s="5">
        <v>1416</v>
      </c>
      <c r="B1884" s="5">
        <f>IF(COUNTIF($A$2:A1884, A1884) = 1, 1, 0)</f>
        <v>0</v>
      </c>
      <c r="C1884" s="5" t="s">
        <v>194</v>
      </c>
      <c r="D1884" s="5" t="s">
        <v>56</v>
      </c>
      <c r="E1884" s="6">
        <v>0.04</v>
      </c>
      <c r="F1884" s="6" t="str">
        <f>IF(Table_1[[#This Row],[Discount]] &gt; 0, "After Discount", " No Discount")</f>
        <v>After Discount</v>
      </c>
      <c r="G1884" s="6">
        <v>46.89</v>
      </c>
      <c r="H1884" s="6">
        <v>5.0999999999999996</v>
      </c>
      <c r="I1884" s="5" t="s">
        <v>9</v>
      </c>
      <c r="J1884" s="5" t="s">
        <v>51</v>
      </c>
      <c r="K1884" s="5" t="s">
        <v>24</v>
      </c>
      <c r="L1884" s="5" t="s">
        <v>45</v>
      </c>
      <c r="M1884" s="5" t="s">
        <v>97</v>
      </c>
      <c r="N1884" s="5" t="s">
        <v>193</v>
      </c>
      <c r="O1884" s="6">
        <v>0.46</v>
      </c>
      <c r="P1884" s="5" t="s">
        <v>3</v>
      </c>
      <c r="Q1884" s="5" t="s">
        <v>70</v>
      </c>
      <c r="R1884" s="5" t="s">
        <v>172</v>
      </c>
      <c r="S1884" s="5" t="s">
        <v>192</v>
      </c>
      <c r="T1884" s="5">
        <v>46203</v>
      </c>
      <c r="U1884" s="8">
        <v>42180</v>
      </c>
      <c r="V1884" s="29" t="str">
        <f>TEXT(Table_1[[#This Row],[Order Date]], "DDD")</f>
        <v>Thu</v>
      </c>
      <c r="W1884" s="8">
        <v>42182</v>
      </c>
      <c r="X1884" s="7">
        <f>Table_1[[#This Row],[Ship Date]]-Table_1[[#This Row],[Order Date]]</f>
        <v>2</v>
      </c>
      <c r="Y1884" s="15">
        <v>87.12</v>
      </c>
      <c r="Z1884" s="5">
        <v>4</v>
      </c>
      <c r="AA1884" s="15">
        <v>182.61</v>
      </c>
      <c r="AB1884" s="5">
        <v>90540</v>
      </c>
      <c r="AC1884" s="5">
        <f>IF(COUNTIF($AB$2:AB1884, AB1884) = 1, 1, 0)</f>
        <v>1</v>
      </c>
      <c r="AD1884" s="15">
        <f>'Formated Data'!$G1884-'Formated Data'!$E1884</f>
        <v>46.85</v>
      </c>
      <c r="AE1884" s="5" t="str" cm="1">
        <f t="array" ref="AE1884">_xlfn.IFS('Formated Data'!$Q1884="Central","Chris",'Formated Data'!$Q1884="East","Erin",'Formated Data'!$Q1884="South","Sam",'Formated Data'!$Q1884="West","William")</f>
        <v>Chris</v>
      </c>
    </row>
    <row r="1885" spans="1:31" ht="15.75" customHeight="1" x14ac:dyDescent="0.45">
      <c r="A1885" s="5">
        <v>1551</v>
      </c>
      <c r="B1885" s="5">
        <f>IF(COUNTIF($A$2:A1885, A1885) = 1, 1, 0)</f>
        <v>1</v>
      </c>
      <c r="C1885" s="5" t="s">
        <v>191</v>
      </c>
      <c r="D1885" s="5" t="s">
        <v>30</v>
      </c>
      <c r="E1885" s="6">
        <v>7.0000000000000007E-2</v>
      </c>
      <c r="F1885" s="6" t="str">
        <f>IF(Table_1[[#This Row],[Discount]] &gt; 0, "After Discount", " No Discount")</f>
        <v>After Discount</v>
      </c>
      <c r="G1885" s="6">
        <v>17.7</v>
      </c>
      <c r="H1885" s="6">
        <v>9.4700000000000006</v>
      </c>
      <c r="I1885" s="5" t="s">
        <v>9</v>
      </c>
      <c r="J1885" s="5" t="s">
        <v>8</v>
      </c>
      <c r="K1885" s="5" t="s">
        <v>24</v>
      </c>
      <c r="L1885" s="5" t="s">
        <v>23</v>
      </c>
      <c r="M1885" s="5" t="s">
        <v>5</v>
      </c>
      <c r="N1885" s="5" t="s">
        <v>190</v>
      </c>
      <c r="O1885" s="6">
        <v>0.59</v>
      </c>
      <c r="P1885" s="5" t="s">
        <v>3</v>
      </c>
      <c r="Q1885" s="5" t="s">
        <v>21</v>
      </c>
      <c r="R1885" s="5" t="s">
        <v>189</v>
      </c>
      <c r="S1885" s="5" t="s">
        <v>188</v>
      </c>
      <c r="T1885" s="5">
        <v>39530</v>
      </c>
      <c r="U1885" s="8">
        <v>42180</v>
      </c>
      <c r="V1885" s="29" t="str">
        <f>TEXT(Table_1[[#This Row],[Order Date]], "DDD")</f>
        <v>Thu</v>
      </c>
      <c r="W1885" s="8">
        <v>42186</v>
      </c>
      <c r="X1885" s="7">
        <f>Table_1[[#This Row],[Ship Date]]-Table_1[[#This Row],[Order Date]]</f>
        <v>6</v>
      </c>
      <c r="Y1885" s="15">
        <v>-243.54400000000001</v>
      </c>
      <c r="Z1885" s="5">
        <v>18</v>
      </c>
      <c r="AA1885" s="15">
        <v>300.67</v>
      </c>
      <c r="AB1885" s="5">
        <v>87488</v>
      </c>
      <c r="AC1885" s="5">
        <f>IF(COUNTIF($AB$2:AB1885, AB1885) = 1, 1, 0)</f>
        <v>1</v>
      </c>
      <c r="AD1885" s="15">
        <f>'Formated Data'!$G1885-'Formated Data'!$E1885</f>
        <v>17.63</v>
      </c>
      <c r="AE1885" s="5" t="str" cm="1">
        <f t="array" ref="AE1885">_xlfn.IFS('Formated Data'!$Q1885="Central","Chris",'Formated Data'!$Q1885="East","Erin",'Formated Data'!$Q1885="South","Sam",'Formated Data'!$Q1885="West","William")</f>
        <v>Sam</v>
      </c>
    </row>
    <row r="1886" spans="1:31" ht="15.75" customHeight="1" x14ac:dyDescent="0.45">
      <c r="A1886" s="5">
        <v>3128</v>
      </c>
      <c r="B1886" s="5">
        <f>IF(COUNTIF($A$2:A1886, A1886) = 1, 1, 0)</f>
        <v>1</v>
      </c>
      <c r="C1886" s="5" t="s">
        <v>187</v>
      </c>
      <c r="D1886" s="5" t="s">
        <v>30</v>
      </c>
      <c r="E1886" s="6">
        <v>0.08</v>
      </c>
      <c r="F1886" s="6" t="str">
        <f>IF(Table_1[[#This Row],[Discount]] &gt; 0, "After Discount", " No Discount")</f>
        <v>After Discount</v>
      </c>
      <c r="G1886" s="6">
        <v>3.69</v>
      </c>
      <c r="H1886" s="6">
        <v>2.5</v>
      </c>
      <c r="I1886" s="5" t="s">
        <v>9</v>
      </c>
      <c r="J1886" s="5" t="s">
        <v>51</v>
      </c>
      <c r="K1886" s="5" t="s">
        <v>24</v>
      </c>
      <c r="L1886" s="5" t="s">
        <v>181</v>
      </c>
      <c r="M1886" s="5" t="s">
        <v>5</v>
      </c>
      <c r="N1886" s="5" t="s">
        <v>186</v>
      </c>
      <c r="O1886" s="6">
        <v>0.39</v>
      </c>
      <c r="P1886" s="5" t="s">
        <v>3</v>
      </c>
      <c r="Q1886" s="5" t="s">
        <v>21</v>
      </c>
      <c r="R1886" s="5" t="s">
        <v>185</v>
      </c>
      <c r="S1886" s="5" t="s">
        <v>184</v>
      </c>
      <c r="T1886" s="5">
        <v>71109</v>
      </c>
      <c r="U1886" s="8">
        <v>42180</v>
      </c>
      <c r="V1886" s="29" t="str">
        <f>TEXT(Table_1[[#This Row],[Order Date]], "DDD")</f>
        <v>Thu</v>
      </c>
      <c r="W1886" s="8">
        <v>42185</v>
      </c>
      <c r="X1886" s="7">
        <f>Table_1[[#This Row],[Ship Date]]-Table_1[[#This Row],[Order Date]]</f>
        <v>5</v>
      </c>
      <c r="Y1886" s="15">
        <v>-139.07599999999999</v>
      </c>
      <c r="Z1886" s="5">
        <v>9</v>
      </c>
      <c r="AA1886" s="15">
        <v>31.98</v>
      </c>
      <c r="AB1886" s="5">
        <v>89810</v>
      </c>
      <c r="AC1886" s="5">
        <f>IF(COUNTIF($AB$2:AB1886, AB1886) = 1, 1, 0)</f>
        <v>1</v>
      </c>
      <c r="AD1886" s="15">
        <f>'Formated Data'!$G1886-'Formated Data'!$E1886</f>
        <v>3.61</v>
      </c>
      <c r="AE1886" s="5" t="str" cm="1">
        <f t="array" ref="AE1886">_xlfn.IFS('Formated Data'!$Q1886="Central","Chris",'Formated Data'!$Q1886="East","Erin",'Formated Data'!$Q1886="South","Sam",'Formated Data'!$Q1886="West","William")</f>
        <v>Sam</v>
      </c>
    </row>
    <row r="1887" spans="1:31" ht="15.75" customHeight="1" x14ac:dyDescent="0.45">
      <c r="A1887" s="5">
        <v>3176</v>
      </c>
      <c r="B1887" s="5">
        <f>IF(COUNTIF($A$2:A1887, A1887) = 1, 1, 0)</f>
        <v>0</v>
      </c>
      <c r="C1887" s="5" t="s">
        <v>182</v>
      </c>
      <c r="D1887" s="5" t="s">
        <v>30</v>
      </c>
      <c r="E1887" s="6">
        <v>0.02</v>
      </c>
      <c r="F1887" s="6" t="str">
        <f>IF(Table_1[[#This Row],[Discount]] &gt; 0, "After Discount", " No Discount")</f>
        <v>After Discount</v>
      </c>
      <c r="G1887" s="6">
        <v>58.14</v>
      </c>
      <c r="H1887" s="6">
        <v>36.61</v>
      </c>
      <c r="I1887" s="5" t="s">
        <v>119</v>
      </c>
      <c r="J1887" s="5" t="s">
        <v>8</v>
      </c>
      <c r="K1887" s="5" t="s">
        <v>29</v>
      </c>
      <c r="L1887" s="5" t="s">
        <v>130</v>
      </c>
      <c r="M1887" s="5" t="s">
        <v>117</v>
      </c>
      <c r="N1887" s="5" t="s">
        <v>183</v>
      </c>
      <c r="O1887" s="6">
        <v>0.61</v>
      </c>
      <c r="P1887" s="5" t="s">
        <v>3</v>
      </c>
      <c r="Q1887" s="5" t="s">
        <v>21</v>
      </c>
      <c r="R1887" s="5" t="s">
        <v>75</v>
      </c>
      <c r="S1887" s="5" t="s">
        <v>179</v>
      </c>
      <c r="T1887" s="5">
        <v>32216</v>
      </c>
      <c r="U1887" s="8">
        <v>42180</v>
      </c>
      <c r="V1887" s="29" t="str">
        <f>TEXT(Table_1[[#This Row],[Order Date]], "DDD")</f>
        <v>Thu</v>
      </c>
      <c r="W1887" s="8">
        <v>42186</v>
      </c>
      <c r="X1887" s="7">
        <f>Table_1[[#This Row],[Ship Date]]-Table_1[[#This Row],[Order Date]]</f>
        <v>6</v>
      </c>
      <c r="Y1887" s="15">
        <v>0.25800000000000001</v>
      </c>
      <c r="Z1887" s="5">
        <v>22</v>
      </c>
      <c r="AA1887" s="15">
        <v>1358.02</v>
      </c>
      <c r="AB1887" s="5">
        <v>90821</v>
      </c>
      <c r="AC1887" s="5">
        <f>IF(COUNTIF($AB$2:AB1887, AB1887) = 1, 1, 0)</f>
        <v>1</v>
      </c>
      <c r="AD1887" s="15">
        <f>'Formated Data'!$G1887-'Formated Data'!$E1887</f>
        <v>58.12</v>
      </c>
      <c r="AE1887" s="5" t="str" cm="1">
        <f t="array" ref="AE1887">_xlfn.IFS('Formated Data'!$Q1887="Central","Chris",'Formated Data'!$Q1887="East","Erin",'Formated Data'!$Q1887="South","Sam",'Formated Data'!$Q1887="West","William")</f>
        <v>Sam</v>
      </c>
    </row>
    <row r="1888" spans="1:31" ht="15.75" customHeight="1" x14ac:dyDescent="0.45">
      <c r="A1888" s="5">
        <v>3176</v>
      </c>
      <c r="B1888" s="5">
        <f>IF(COUNTIF($A$2:A1888, A1888) = 1, 1, 0)</f>
        <v>0</v>
      </c>
      <c r="C1888" s="5" t="s">
        <v>182</v>
      </c>
      <c r="D1888" s="5" t="s">
        <v>30</v>
      </c>
      <c r="E1888" s="6">
        <v>0.03</v>
      </c>
      <c r="F1888" s="6" t="str">
        <f>IF(Table_1[[#This Row],[Discount]] &gt; 0, "After Discount", " No Discount")</f>
        <v>After Discount</v>
      </c>
      <c r="G1888" s="6">
        <v>15.57</v>
      </c>
      <c r="H1888" s="6">
        <v>1.39</v>
      </c>
      <c r="I1888" s="5" t="s">
        <v>9</v>
      </c>
      <c r="J1888" s="5" t="s">
        <v>8</v>
      </c>
      <c r="K1888" s="5" t="s">
        <v>24</v>
      </c>
      <c r="L1888" s="5" t="s">
        <v>181</v>
      </c>
      <c r="M1888" s="5" t="s">
        <v>5</v>
      </c>
      <c r="N1888" s="5" t="s">
        <v>180</v>
      </c>
      <c r="O1888" s="6">
        <v>0.38</v>
      </c>
      <c r="P1888" s="5" t="s">
        <v>3</v>
      </c>
      <c r="Q1888" s="5" t="s">
        <v>21</v>
      </c>
      <c r="R1888" s="5" t="s">
        <v>75</v>
      </c>
      <c r="S1888" s="5" t="s">
        <v>179</v>
      </c>
      <c r="T1888" s="5">
        <v>32216</v>
      </c>
      <c r="U1888" s="8">
        <v>42180</v>
      </c>
      <c r="V1888" s="29" t="str">
        <f>TEXT(Table_1[[#This Row],[Order Date]], "DDD")</f>
        <v>Thu</v>
      </c>
      <c r="W1888" s="8">
        <v>42186</v>
      </c>
      <c r="X1888" s="7">
        <f>Table_1[[#This Row],[Ship Date]]-Table_1[[#This Row],[Order Date]]</f>
        <v>6</v>
      </c>
      <c r="Y1888" s="15">
        <v>63.222000000000001</v>
      </c>
      <c r="Z1888" s="5">
        <v>22</v>
      </c>
      <c r="AA1888" s="15">
        <v>358.84</v>
      </c>
      <c r="AB1888" s="5">
        <v>90821</v>
      </c>
      <c r="AC1888" s="5">
        <f>IF(COUNTIF($AB$2:AB1888, AB1888) = 1, 1, 0)</f>
        <v>0</v>
      </c>
      <c r="AD1888" s="15">
        <f>'Formated Data'!$G1888-'Formated Data'!$E1888</f>
        <v>15.540000000000001</v>
      </c>
      <c r="AE1888" s="5" t="str" cm="1">
        <f t="array" ref="AE1888">_xlfn.IFS('Formated Data'!$Q1888="Central","Chris",'Formated Data'!$Q1888="East","Erin",'Formated Data'!$Q1888="South","Sam",'Formated Data'!$Q1888="West","William")</f>
        <v>Sam</v>
      </c>
    </row>
    <row r="1889" spans="1:31" ht="15.75" customHeight="1" x14ac:dyDescent="0.45">
      <c r="A1889" s="5">
        <v>447</v>
      </c>
      <c r="B1889" s="5">
        <f>IF(COUNTIF($A$2:A1889, A1889) = 1, 1, 0)</f>
        <v>1</v>
      </c>
      <c r="C1889" s="5" t="s">
        <v>177</v>
      </c>
      <c r="D1889" s="5" t="s">
        <v>10</v>
      </c>
      <c r="E1889" s="6">
        <v>0.04</v>
      </c>
      <c r="F1889" s="6" t="str">
        <f>IF(Table_1[[#This Row],[Discount]] &gt; 0, "After Discount", " No Discount")</f>
        <v>After Discount</v>
      </c>
      <c r="G1889" s="6">
        <v>130.97999999999999</v>
      </c>
      <c r="H1889" s="6">
        <v>30</v>
      </c>
      <c r="I1889" s="5" t="s">
        <v>119</v>
      </c>
      <c r="J1889" s="5" t="s">
        <v>39</v>
      </c>
      <c r="K1889" s="5" t="s">
        <v>29</v>
      </c>
      <c r="L1889" s="5" t="s">
        <v>153</v>
      </c>
      <c r="M1889" s="5" t="s">
        <v>152</v>
      </c>
      <c r="N1889" s="5" t="s">
        <v>178</v>
      </c>
      <c r="O1889" s="6">
        <v>0.78</v>
      </c>
      <c r="P1889" s="5" t="s">
        <v>3</v>
      </c>
      <c r="Q1889" s="5" t="s">
        <v>70</v>
      </c>
      <c r="R1889" s="5" t="s">
        <v>87</v>
      </c>
      <c r="S1889" s="5" t="s">
        <v>175</v>
      </c>
      <c r="T1889" s="5">
        <v>55113</v>
      </c>
      <c r="U1889" s="8">
        <v>42180</v>
      </c>
      <c r="V1889" s="29" t="str">
        <f>TEXT(Table_1[[#This Row],[Order Date]], "DDD")</f>
        <v>Thu</v>
      </c>
      <c r="W1889" s="8">
        <v>42183</v>
      </c>
      <c r="X1889" s="7">
        <f>Table_1[[#This Row],[Ship Date]]-Table_1[[#This Row],[Order Date]]</f>
        <v>3</v>
      </c>
      <c r="Y1889" s="15">
        <v>-82.903999999999996</v>
      </c>
      <c r="Z1889" s="5">
        <v>1</v>
      </c>
      <c r="AA1889" s="15">
        <v>159.51</v>
      </c>
      <c r="AB1889" s="5">
        <v>90449</v>
      </c>
      <c r="AC1889" s="5">
        <f>IF(COUNTIF($AB$2:AB1889, AB1889) = 1, 1, 0)</f>
        <v>1</v>
      </c>
      <c r="AD1889" s="15">
        <f>'Formated Data'!$G1889-'Formated Data'!$E1889</f>
        <v>130.94</v>
      </c>
      <c r="AE1889" s="5" t="str" cm="1">
        <f t="array" ref="AE1889">_xlfn.IFS('Formated Data'!$Q1889="Central","Chris",'Formated Data'!$Q1889="East","Erin",'Formated Data'!$Q1889="South","Sam",'Formated Data'!$Q1889="West","William")</f>
        <v>Chris</v>
      </c>
    </row>
    <row r="1890" spans="1:31" ht="15.75" customHeight="1" x14ac:dyDescent="0.45">
      <c r="A1890" s="5">
        <v>447</v>
      </c>
      <c r="B1890" s="5">
        <f>IF(COUNTIF($A$2:A1890, A1890) = 1, 1, 0)</f>
        <v>0</v>
      </c>
      <c r="C1890" s="5" t="s">
        <v>177</v>
      </c>
      <c r="D1890" s="5" t="s">
        <v>10</v>
      </c>
      <c r="E1890" s="6">
        <v>0.05</v>
      </c>
      <c r="F1890" s="6" t="str">
        <f>IF(Table_1[[#This Row],[Discount]] &gt; 0, "After Discount", " No Discount")</f>
        <v>After Discount</v>
      </c>
      <c r="G1890" s="6">
        <v>200.99</v>
      </c>
      <c r="H1890" s="6">
        <v>4.2</v>
      </c>
      <c r="I1890" s="5" t="s">
        <v>9</v>
      </c>
      <c r="J1890" s="5" t="s">
        <v>39</v>
      </c>
      <c r="K1890" s="5" t="s">
        <v>7</v>
      </c>
      <c r="L1890" s="5" t="s">
        <v>6</v>
      </c>
      <c r="M1890" s="5" t="s">
        <v>5</v>
      </c>
      <c r="N1890" s="5" t="s">
        <v>176</v>
      </c>
      <c r="O1890" s="6">
        <v>0.59</v>
      </c>
      <c r="P1890" s="5" t="s">
        <v>3</v>
      </c>
      <c r="Q1890" s="5" t="s">
        <v>70</v>
      </c>
      <c r="R1890" s="5" t="s">
        <v>87</v>
      </c>
      <c r="S1890" s="5" t="s">
        <v>175</v>
      </c>
      <c r="T1890" s="5">
        <v>55113</v>
      </c>
      <c r="U1890" s="8">
        <v>42180</v>
      </c>
      <c r="V1890" s="29" t="str">
        <f>TEXT(Table_1[[#This Row],[Order Date]], "DDD")</f>
        <v>Thu</v>
      </c>
      <c r="W1890" s="8">
        <v>42180</v>
      </c>
      <c r="X1890" s="7">
        <f>Table_1[[#This Row],[Ship Date]]-Table_1[[#This Row],[Order Date]]</f>
        <v>0</v>
      </c>
      <c r="Y1890" s="15">
        <v>1268.8064999999999</v>
      </c>
      <c r="Z1890" s="5">
        <v>11</v>
      </c>
      <c r="AA1890" s="15">
        <v>1838.85</v>
      </c>
      <c r="AB1890" s="5">
        <v>90449</v>
      </c>
      <c r="AC1890" s="5">
        <f>IF(COUNTIF($AB$2:AB1890, AB1890) = 1, 1, 0)</f>
        <v>0</v>
      </c>
      <c r="AD1890" s="15">
        <f>'Formated Data'!$G1890-'Formated Data'!$E1890</f>
        <v>200.94</v>
      </c>
      <c r="AE1890" s="5" t="str" cm="1">
        <f t="array" ref="AE1890">_xlfn.IFS('Formated Data'!$Q1890="Central","Chris",'Formated Data'!$Q1890="East","Erin",'Formated Data'!$Q1890="South","Sam",'Formated Data'!$Q1890="West","William")</f>
        <v>Chris</v>
      </c>
    </row>
    <row r="1891" spans="1:31" ht="15.75" customHeight="1" x14ac:dyDescent="0.45">
      <c r="A1891" s="5">
        <v>1419</v>
      </c>
      <c r="B1891" s="5">
        <f>IF(COUNTIF($A$2:A1891, A1891) = 1, 1, 0)</f>
        <v>1</v>
      </c>
      <c r="C1891" s="5" t="s">
        <v>174</v>
      </c>
      <c r="D1891" s="5" t="s">
        <v>10</v>
      </c>
      <c r="E1891" s="6">
        <v>0.01</v>
      </c>
      <c r="F1891" s="6" t="str">
        <f>IF(Table_1[[#This Row],[Discount]] &gt; 0, "After Discount", " No Discount")</f>
        <v>After Discount</v>
      </c>
      <c r="G1891" s="6">
        <v>124.49</v>
      </c>
      <c r="H1891" s="6">
        <v>51.94</v>
      </c>
      <c r="I1891" s="5" t="s">
        <v>119</v>
      </c>
      <c r="J1891" s="5" t="s">
        <v>51</v>
      </c>
      <c r="K1891" s="5" t="s">
        <v>29</v>
      </c>
      <c r="L1891" s="5" t="s">
        <v>165</v>
      </c>
      <c r="M1891" s="5" t="s">
        <v>117</v>
      </c>
      <c r="N1891" s="5" t="s">
        <v>173</v>
      </c>
      <c r="O1891" s="6">
        <v>0.63</v>
      </c>
      <c r="P1891" s="5" t="s">
        <v>3</v>
      </c>
      <c r="Q1891" s="5" t="s">
        <v>70</v>
      </c>
      <c r="R1891" s="5" t="s">
        <v>172</v>
      </c>
      <c r="S1891" s="5" t="s">
        <v>171</v>
      </c>
      <c r="T1891" s="5">
        <v>47905</v>
      </c>
      <c r="U1891" s="8">
        <v>42180</v>
      </c>
      <c r="V1891" s="29" t="str">
        <f>TEXT(Table_1[[#This Row],[Order Date]], "DDD")</f>
        <v>Thu</v>
      </c>
      <c r="W1891" s="8">
        <v>42181</v>
      </c>
      <c r="X1891" s="7">
        <f>Table_1[[#This Row],[Ship Date]]-Table_1[[#This Row],[Order Date]]</f>
        <v>1</v>
      </c>
      <c r="Y1891" s="15">
        <v>-94.674644999999998</v>
      </c>
      <c r="Z1891" s="5">
        <v>18</v>
      </c>
      <c r="AA1891" s="15">
        <v>2376.12</v>
      </c>
      <c r="AB1891" s="5">
        <v>90540</v>
      </c>
      <c r="AC1891" s="5">
        <f>IF(COUNTIF($AB$2:AB1891, AB1891) = 1, 1, 0)</f>
        <v>0</v>
      </c>
      <c r="AD1891" s="15">
        <f>'Formated Data'!$G1891-'Formated Data'!$E1891</f>
        <v>124.47999999999999</v>
      </c>
      <c r="AE1891" s="5" t="str" cm="1">
        <f t="array" ref="AE1891">_xlfn.IFS('Formated Data'!$Q1891="Central","Chris",'Formated Data'!$Q1891="East","Erin",'Formated Data'!$Q1891="South","Sam",'Formated Data'!$Q1891="West","William")</f>
        <v>Chris</v>
      </c>
    </row>
    <row r="1892" spans="1:31" ht="15.75" customHeight="1" x14ac:dyDescent="0.45">
      <c r="A1892" s="5">
        <v>1442</v>
      </c>
      <c r="B1892" s="5">
        <f>IF(COUNTIF($A$2:A1892, A1892) = 1, 1, 0)</f>
        <v>0</v>
      </c>
      <c r="C1892" s="5" t="s">
        <v>170</v>
      </c>
      <c r="D1892" s="5" t="s">
        <v>10</v>
      </c>
      <c r="E1892" s="6">
        <v>0.04</v>
      </c>
      <c r="F1892" s="6" t="str">
        <f>IF(Table_1[[#This Row],[Discount]] &gt; 0, "After Discount", " No Discount")</f>
        <v>After Discount</v>
      </c>
      <c r="G1892" s="6">
        <v>177.98</v>
      </c>
      <c r="H1892" s="6">
        <v>0.99</v>
      </c>
      <c r="I1892" s="5" t="s">
        <v>9</v>
      </c>
      <c r="J1892" s="5" t="s">
        <v>39</v>
      </c>
      <c r="K1892" s="5" t="s">
        <v>24</v>
      </c>
      <c r="L1892" s="5" t="s">
        <v>45</v>
      </c>
      <c r="M1892" s="5" t="s">
        <v>5</v>
      </c>
      <c r="N1892" s="5" t="s">
        <v>169</v>
      </c>
      <c r="O1892" s="6">
        <v>0.56000000000000005</v>
      </c>
      <c r="P1892" s="5" t="s">
        <v>3</v>
      </c>
      <c r="Q1892" s="5" t="s">
        <v>70</v>
      </c>
      <c r="R1892" s="5" t="s">
        <v>168</v>
      </c>
      <c r="S1892" s="5" t="s">
        <v>167</v>
      </c>
      <c r="T1892" s="5">
        <v>65807</v>
      </c>
      <c r="U1892" s="8">
        <v>42180</v>
      </c>
      <c r="V1892" s="29" t="str">
        <f>TEXT(Table_1[[#This Row],[Order Date]], "DDD")</f>
        <v>Thu</v>
      </c>
      <c r="W1892" s="8">
        <v>42182</v>
      </c>
      <c r="X1892" s="7">
        <f>Table_1[[#This Row],[Ship Date]]-Table_1[[#This Row],[Order Date]]</f>
        <v>2</v>
      </c>
      <c r="Y1892" s="15">
        <v>1909.8855000000001</v>
      </c>
      <c r="Z1892" s="5">
        <v>15</v>
      </c>
      <c r="AA1892" s="15">
        <v>2767.95</v>
      </c>
      <c r="AB1892" s="5">
        <v>89076</v>
      </c>
      <c r="AC1892" s="5">
        <f>IF(COUNTIF($AB$2:AB1892, AB1892) = 1, 1, 0)</f>
        <v>1</v>
      </c>
      <c r="AD1892" s="15">
        <f>'Formated Data'!$G1892-'Formated Data'!$E1892</f>
        <v>177.94</v>
      </c>
      <c r="AE1892" s="5" t="str" cm="1">
        <f t="array" ref="AE1892">_xlfn.IFS('Formated Data'!$Q1892="Central","Chris",'Formated Data'!$Q1892="East","Erin",'Formated Data'!$Q1892="South","Sam",'Formated Data'!$Q1892="West","William")</f>
        <v>Chris</v>
      </c>
    </row>
    <row r="1893" spans="1:31" ht="15.75" customHeight="1" x14ac:dyDescent="0.45">
      <c r="A1893" s="5">
        <v>2903</v>
      </c>
      <c r="B1893" s="5">
        <f>IF(COUNTIF($A$2:A1893, A1893) = 1, 1, 0)</f>
        <v>1</v>
      </c>
      <c r="C1893" s="5" t="s">
        <v>166</v>
      </c>
      <c r="D1893" s="5" t="s">
        <v>10</v>
      </c>
      <c r="E1893" s="6">
        <v>0.06</v>
      </c>
      <c r="F1893" s="6" t="str">
        <f>IF(Table_1[[#This Row],[Discount]] &gt; 0, "After Discount", " No Discount")</f>
        <v>After Discount</v>
      </c>
      <c r="G1893" s="6">
        <v>70.89</v>
      </c>
      <c r="H1893" s="6">
        <v>89.3</v>
      </c>
      <c r="I1893" s="5" t="s">
        <v>119</v>
      </c>
      <c r="J1893" s="5" t="s">
        <v>51</v>
      </c>
      <c r="K1893" s="5" t="s">
        <v>29</v>
      </c>
      <c r="L1893" s="5" t="s">
        <v>165</v>
      </c>
      <c r="M1893" s="5" t="s">
        <v>117</v>
      </c>
      <c r="N1893" s="5" t="s">
        <v>164</v>
      </c>
      <c r="O1893" s="6">
        <v>0.72</v>
      </c>
      <c r="P1893" s="5" t="s">
        <v>3</v>
      </c>
      <c r="Q1893" s="5" t="s">
        <v>2</v>
      </c>
      <c r="R1893" s="5" t="s">
        <v>13</v>
      </c>
      <c r="S1893" s="5" t="s">
        <v>163</v>
      </c>
      <c r="T1893" s="5">
        <v>43068</v>
      </c>
      <c r="U1893" s="8">
        <v>42180</v>
      </c>
      <c r="V1893" s="29" t="str">
        <f>TEXT(Table_1[[#This Row],[Order Date]], "DDD")</f>
        <v>Thu</v>
      </c>
      <c r="W1893" s="8">
        <v>42180</v>
      </c>
      <c r="X1893" s="7">
        <f>Table_1[[#This Row],[Ship Date]]-Table_1[[#This Row],[Order Date]]</f>
        <v>0</v>
      </c>
      <c r="Y1893" s="15">
        <v>65.077020000000005</v>
      </c>
      <c r="Z1893" s="5">
        <v>6</v>
      </c>
      <c r="AA1893" s="15">
        <v>364.26</v>
      </c>
      <c r="AB1893" s="5">
        <v>87374</v>
      </c>
      <c r="AC1893" s="5">
        <f>IF(COUNTIF($AB$2:AB1893, AB1893) = 1, 1, 0)</f>
        <v>1</v>
      </c>
      <c r="AD1893" s="15">
        <f>'Formated Data'!$G1893-'Formated Data'!$E1893</f>
        <v>70.83</v>
      </c>
      <c r="AE1893" s="5" t="str" cm="1">
        <f t="array" ref="AE1893">_xlfn.IFS('Formated Data'!$Q1893="Central","Chris",'Formated Data'!$Q1893="East","Erin",'Formated Data'!$Q1893="South","Sam",'Formated Data'!$Q1893="West","William")</f>
        <v>Erin</v>
      </c>
    </row>
    <row r="1894" spans="1:31" ht="15.75" customHeight="1" x14ac:dyDescent="0.45">
      <c r="A1894" s="5">
        <v>3261</v>
      </c>
      <c r="B1894" s="5">
        <f>IF(COUNTIF($A$2:A1894, A1894) = 1, 1, 0)</f>
        <v>1</v>
      </c>
      <c r="C1894" s="5" t="s">
        <v>162</v>
      </c>
      <c r="D1894" s="5" t="s">
        <v>10</v>
      </c>
      <c r="E1894" s="6">
        <v>7.0000000000000007E-2</v>
      </c>
      <c r="F1894" s="6" t="str">
        <f>IF(Table_1[[#This Row],[Discount]] &gt; 0, "After Discount", " No Discount")</f>
        <v>After Discount</v>
      </c>
      <c r="G1894" s="6">
        <v>105.34</v>
      </c>
      <c r="H1894" s="6">
        <v>24.49</v>
      </c>
      <c r="I1894" s="5" t="s">
        <v>17</v>
      </c>
      <c r="J1894" s="5" t="s">
        <v>8</v>
      </c>
      <c r="K1894" s="5" t="s">
        <v>29</v>
      </c>
      <c r="L1894" s="5" t="s">
        <v>28</v>
      </c>
      <c r="M1894" s="5" t="s">
        <v>42</v>
      </c>
      <c r="N1894" s="5" t="s">
        <v>161</v>
      </c>
      <c r="O1894" s="6">
        <v>0.61</v>
      </c>
      <c r="P1894" s="5" t="s">
        <v>3</v>
      </c>
      <c r="Q1894" s="5" t="s">
        <v>70</v>
      </c>
      <c r="R1894" s="5" t="s">
        <v>160</v>
      </c>
      <c r="S1894" s="5" t="s">
        <v>159</v>
      </c>
      <c r="T1894" s="5">
        <v>49221</v>
      </c>
      <c r="U1894" s="8">
        <v>42180</v>
      </c>
      <c r="V1894" s="29" t="str">
        <f>TEXT(Table_1[[#This Row],[Order Date]], "DDD")</f>
        <v>Thu</v>
      </c>
      <c r="W1894" s="8">
        <v>42181</v>
      </c>
      <c r="X1894" s="7">
        <f>Table_1[[#This Row],[Ship Date]]-Table_1[[#This Row],[Order Date]]</f>
        <v>1</v>
      </c>
      <c r="Y1894" s="15">
        <v>710.67240000000004</v>
      </c>
      <c r="Z1894" s="5">
        <v>10</v>
      </c>
      <c r="AA1894" s="15">
        <v>1029.96</v>
      </c>
      <c r="AB1894" s="5">
        <v>90296</v>
      </c>
      <c r="AC1894" s="5">
        <f>IF(COUNTIF($AB$2:AB1894, AB1894) = 1, 1, 0)</f>
        <v>1</v>
      </c>
      <c r="AD1894" s="15">
        <f>'Formated Data'!$G1894-'Formated Data'!$E1894</f>
        <v>105.27000000000001</v>
      </c>
      <c r="AE1894" s="5" t="str" cm="1">
        <f t="array" ref="AE1894">_xlfn.IFS('Formated Data'!$Q1894="Central","Chris",'Formated Data'!$Q1894="East","Erin",'Formated Data'!$Q1894="South","Sam",'Formated Data'!$Q1894="West","William")</f>
        <v>Chris</v>
      </c>
    </row>
    <row r="1895" spans="1:31" ht="15.75" customHeight="1" x14ac:dyDescent="0.45">
      <c r="A1895" s="5">
        <v>2197</v>
      </c>
      <c r="B1895" s="5">
        <f>IF(COUNTIF($A$2:A1895, A1895) = 1, 1, 0)</f>
        <v>1</v>
      </c>
      <c r="C1895" s="5" t="s">
        <v>157</v>
      </c>
      <c r="D1895" s="5" t="s">
        <v>123</v>
      </c>
      <c r="E1895" s="6">
        <v>0.08</v>
      </c>
      <c r="F1895" s="6" t="str">
        <f>IF(Table_1[[#This Row],[Discount]] &gt; 0, "After Discount", " No Discount")</f>
        <v>After Discount</v>
      </c>
      <c r="G1895" s="6">
        <v>100.97</v>
      </c>
      <c r="H1895" s="6">
        <v>7.18</v>
      </c>
      <c r="I1895" s="5" t="s">
        <v>9</v>
      </c>
      <c r="J1895" s="5" t="s">
        <v>51</v>
      </c>
      <c r="K1895" s="5" t="s">
        <v>7</v>
      </c>
      <c r="L1895" s="5" t="s">
        <v>15</v>
      </c>
      <c r="M1895" s="5" t="s">
        <v>5</v>
      </c>
      <c r="N1895" s="5" t="s">
        <v>158</v>
      </c>
      <c r="O1895" s="6">
        <v>0.46</v>
      </c>
      <c r="P1895" s="5" t="s">
        <v>3</v>
      </c>
      <c r="Q1895" s="5" t="s">
        <v>2</v>
      </c>
      <c r="R1895" s="5" t="s">
        <v>1</v>
      </c>
      <c r="S1895" s="5" t="s">
        <v>155</v>
      </c>
      <c r="T1895" s="5">
        <v>11756</v>
      </c>
      <c r="U1895" s="8">
        <v>42181</v>
      </c>
      <c r="V1895" s="29" t="str">
        <f>TEXT(Table_1[[#This Row],[Order Date]], "DDD")</f>
        <v>Fri</v>
      </c>
      <c r="W1895" s="8">
        <v>42182</v>
      </c>
      <c r="X1895" s="7">
        <f>Table_1[[#This Row],[Ship Date]]-Table_1[[#This Row],[Order Date]]</f>
        <v>1</v>
      </c>
      <c r="Y1895" s="15">
        <v>126.22499999999999</v>
      </c>
      <c r="Z1895" s="5">
        <v>7</v>
      </c>
      <c r="AA1895" s="15">
        <v>650.25</v>
      </c>
      <c r="AB1895" s="5">
        <v>89176</v>
      </c>
      <c r="AC1895" s="5">
        <f>IF(COUNTIF($AB$2:AB1895, AB1895) = 1, 1, 0)</f>
        <v>1</v>
      </c>
      <c r="AD1895" s="15">
        <f>'Formated Data'!$G1895-'Formated Data'!$E1895</f>
        <v>100.89</v>
      </c>
      <c r="AE1895" s="5" t="str" cm="1">
        <f t="array" ref="AE1895">_xlfn.IFS('Formated Data'!$Q1895="Central","Chris",'Formated Data'!$Q1895="East","Erin",'Formated Data'!$Q1895="South","Sam",'Formated Data'!$Q1895="West","William")</f>
        <v>Erin</v>
      </c>
    </row>
    <row r="1896" spans="1:31" ht="15.75" customHeight="1" x14ac:dyDescent="0.45">
      <c r="A1896" s="5">
        <v>2197</v>
      </c>
      <c r="B1896" s="5">
        <f>IF(COUNTIF($A$2:A1896, A1896) = 1, 1, 0)</f>
        <v>0</v>
      </c>
      <c r="C1896" s="5" t="s">
        <v>157</v>
      </c>
      <c r="D1896" s="5" t="s">
        <v>123</v>
      </c>
      <c r="E1896" s="6">
        <v>0</v>
      </c>
      <c r="F1896" s="6" t="str">
        <f>IF(Table_1[[#This Row],[Discount]] &gt; 0, "After Discount", " No Discount")</f>
        <v xml:space="preserve"> No Discount</v>
      </c>
      <c r="G1896" s="6">
        <v>13.4</v>
      </c>
      <c r="H1896" s="6">
        <v>4.95</v>
      </c>
      <c r="I1896" s="5" t="s">
        <v>9</v>
      </c>
      <c r="J1896" s="5" t="s">
        <v>51</v>
      </c>
      <c r="K1896" s="5" t="s">
        <v>29</v>
      </c>
      <c r="L1896" s="5" t="s">
        <v>28</v>
      </c>
      <c r="M1896" s="5" t="s">
        <v>50</v>
      </c>
      <c r="N1896" s="5" t="s">
        <v>156</v>
      </c>
      <c r="O1896" s="6">
        <v>0.37</v>
      </c>
      <c r="P1896" s="5" t="s">
        <v>3</v>
      </c>
      <c r="Q1896" s="5" t="s">
        <v>2</v>
      </c>
      <c r="R1896" s="5" t="s">
        <v>1</v>
      </c>
      <c r="S1896" s="5" t="s">
        <v>155</v>
      </c>
      <c r="T1896" s="5">
        <v>11756</v>
      </c>
      <c r="U1896" s="8">
        <v>42181</v>
      </c>
      <c r="V1896" s="29" t="str">
        <f>TEXT(Table_1[[#This Row],[Order Date]], "DDD")</f>
        <v>Fri</v>
      </c>
      <c r="W1896" s="8">
        <v>42182</v>
      </c>
      <c r="X1896" s="7">
        <f>Table_1[[#This Row],[Ship Date]]-Table_1[[#This Row],[Order Date]]</f>
        <v>1</v>
      </c>
      <c r="Y1896" s="15">
        <v>187.7628</v>
      </c>
      <c r="Z1896" s="5">
        <v>19</v>
      </c>
      <c r="AA1896" s="15">
        <v>272.12</v>
      </c>
      <c r="AB1896" s="5">
        <v>89176</v>
      </c>
      <c r="AC1896" s="5">
        <f>IF(COUNTIF($AB$2:AB1896, AB1896) = 1, 1, 0)</f>
        <v>0</v>
      </c>
      <c r="AD1896" s="15">
        <f>'Formated Data'!$G1896-'Formated Data'!$E1896</f>
        <v>13.4</v>
      </c>
      <c r="AE1896" s="5" t="str" cm="1">
        <f t="array" ref="AE1896">_xlfn.IFS('Formated Data'!$Q1896="Central","Chris",'Formated Data'!$Q1896="East","Erin",'Formated Data'!$Q1896="South","Sam",'Formated Data'!$Q1896="West","William")</f>
        <v>Erin</v>
      </c>
    </row>
    <row r="1897" spans="1:31" ht="15.75" customHeight="1" x14ac:dyDescent="0.45">
      <c r="A1897" s="5">
        <v>2062</v>
      </c>
      <c r="B1897" s="5">
        <f>IF(COUNTIF($A$2:A1897, A1897) = 1, 1, 0)</f>
        <v>0</v>
      </c>
      <c r="C1897" s="5" t="s">
        <v>154</v>
      </c>
      <c r="D1897" s="5" t="s">
        <v>30</v>
      </c>
      <c r="E1897" s="6">
        <v>0.04</v>
      </c>
      <c r="F1897" s="6" t="str">
        <f>IF(Table_1[[#This Row],[Discount]] &gt; 0, "After Discount", " No Discount")</f>
        <v>After Discount</v>
      </c>
      <c r="G1897" s="6">
        <v>291.73</v>
      </c>
      <c r="H1897" s="6">
        <v>48.8</v>
      </c>
      <c r="I1897" s="5" t="s">
        <v>119</v>
      </c>
      <c r="J1897" s="5" t="s">
        <v>39</v>
      </c>
      <c r="K1897" s="5" t="s">
        <v>29</v>
      </c>
      <c r="L1897" s="5" t="s">
        <v>153</v>
      </c>
      <c r="M1897" s="5" t="s">
        <v>152</v>
      </c>
      <c r="N1897" s="5" t="s">
        <v>151</v>
      </c>
      <c r="O1897" s="6">
        <v>0.56000000000000005</v>
      </c>
      <c r="P1897" s="5" t="s">
        <v>3</v>
      </c>
      <c r="Q1897" s="5" t="s">
        <v>21</v>
      </c>
      <c r="R1897" s="5" t="s">
        <v>20</v>
      </c>
      <c r="S1897" s="5" t="s">
        <v>150</v>
      </c>
      <c r="T1897" s="5">
        <v>23111</v>
      </c>
      <c r="U1897" s="8">
        <v>42181</v>
      </c>
      <c r="V1897" s="29" t="str">
        <f>TEXT(Table_1[[#This Row],[Order Date]], "DDD")</f>
        <v>Fri</v>
      </c>
      <c r="W1897" s="8">
        <v>42185</v>
      </c>
      <c r="X1897" s="7">
        <f>Table_1[[#This Row],[Ship Date]]-Table_1[[#This Row],[Order Date]]</f>
        <v>4</v>
      </c>
      <c r="Y1897" s="15">
        <v>-115.90389999999999</v>
      </c>
      <c r="Z1897" s="5">
        <v>22</v>
      </c>
      <c r="AA1897" s="15">
        <v>6676.61</v>
      </c>
      <c r="AB1897" s="5">
        <v>87148</v>
      </c>
      <c r="AC1897" s="5">
        <f>IF(COUNTIF($AB$2:AB1897, AB1897) = 1, 1, 0)</f>
        <v>1</v>
      </c>
      <c r="AD1897" s="15">
        <f>'Formated Data'!$G1897-'Formated Data'!$E1897</f>
        <v>291.69</v>
      </c>
      <c r="AE1897" s="5" t="str" cm="1">
        <f t="array" ref="AE1897">_xlfn.IFS('Formated Data'!$Q1897="Central","Chris",'Formated Data'!$Q1897="East","Erin",'Formated Data'!$Q1897="South","Sam",'Formated Data'!$Q1897="West","William")</f>
        <v>Sam</v>
      </c>
    </row>
    <row r="1898" spans="1:31" ht="15.75" customHeight="1" x14ac:dyDescent="0.45">
      <c r="A1898" s="5">
        <v>2587</v>
      </c>
      <c r="B1898" s="5">
        <f>IF(COUNTIF($A$2:A1898, A1898) = 1, 1, 0)</f>
        <v>0</v>
      </c>
      <c r="C1898" s="5" t="s">
        <v>149</v>
      </c>
      <c r="D1898" s="5" t="s">
        <v>10</v>
      </c>
      <c r="E1898" s="6">
        <v>0.02</v>
      </c>
      <c r="F1898" s="6" t="str">
        <f>IF(Table_1[[#This Row],[Discount]] &gt; 0, "After Discount", " No Discount")</f>
        <v>After Discount</v>
      </c>
      <c r="G1898" s="6">
        <v>22.72</v>
      </c>
      <c r="H1898" s="6">
        <v>8.99</v>
      </c>
      <c r="I1898" s="5" t="s">
        <v>9</v>
      </c>
      <c r="J1898" s="5" t="s">
        <v>16</v>
      </c>
      <c r="K1898" s="5" t="s">
        <v>29</v>
      </c>
      <c r="L1898" s="5" t="s">
        <v>28</v>
      </c>
      <c r="M1898" s="5" t="s">
        <v>50</v>
      </c>
      <c r="N1898" s="5" t="s">
        <v>148</v>
      </c>
      <c r="O1898" s="6">
        <v>0.44</v>
      </c>
      <c r="P1898" s="5" t="s">
        <v>3</v>
      </c>
      <c r="Q1898" s="5" t="s">
        <v>70</v>
      </c>
      <c r="R1898" s="5" t="s">
        <v>147</v>
      </c>
      <c r="S1898" s="5" t="s">
        <v>146</v>
      </c>
      <c r="T1898" s="5">
        <v>54220</v>
      </c>
      <c r="U1898" s="8">
        <v>42181</v>
      </c>
      <c r="V1898" s="29" t="str">
        <f>TEXT(Table_1[[#This Row],[Order Date]], "DDD")</f>
        <v>Fri</v>
      </c>
      <c r="W1898" s="8">
        <v>42181</v>
      </c>
      <c r="X1898" s="7">
        <f>Table_1[[#This Row],[Ship Date]]-Table_1[[#This Row],[Order Date]]</f>
        <v>0</v>
      </c>
      <c r="Y1898" s="15">
        <v>200.0172</v>
      </c>
      <c r="Z1898" s="5">
        <v>12</v>
      </c>
      <c r="AA1898" s="15">
        <v>289.88</v>
      </c>
      <c r="AB1898" s="5">
        <v>91167</v>
      </c>
      <c r="AC1898" s="5">
        <f>IF(COUNTIF($AB$2:AB1898, AB1898) = 1, 1, 0)</f>
        <v>1</v>
      </c>
      <c r="AD1898" s="15">
        <f>'Formated Data'!$G1898-'Formated Data'!$E1898</f>
        <v>22.7</v>
      </c>
      <c r="AE1898" s="5" t="str" cm="1">
        <f t="array" ref="AE1898">_xlfn.IFS('Formated Data'!$Q1898="Central","Chris",'Formated Data'!$Q1898="East","Erin",'Formated Data'!$Q1898="South","Sam",'Formated Data'!$Q1898="West","William")</f>
        <v>Chris</v>
      </c>
    </row>
    <row r="1899" spans="1:31" ht="15.75" customHeight="1" x14ac:dyDescent="0.45">
      <c r="A1899" s="5">
        <v>1380</v>
      </c>
      <c r="B1899" s="5">
        <f>IF(COUNTIF($A$2:A1899, A1899) = 1, 1, 0)</f>
        <v>1</v>
      </c>
      <c r="C1899" s="5" t="s">
        <v>145</v>
      </c>
      <c r="D1899" s="5" t="s">
        <v>30</v>
      </c>
      <c r="E1899" s="6">
        <v>0.05</v>
      </c>
      <c r="F1899" s="6" t="str">
        <f>IF(Table_1[[#This Row],[Discount]] &gt; 0, "After Discount", " No Discount")</f>
        <v>After Discount</v>
      </c>
      <c r="G1899" s="6">
        <v>2.89</v>
      </c>
      <c r="H1899" s="6">
        <v>0.5</v>
      </c>
      <c r="I1899" s="5" t="s">
        <v>9</v>
      </c>
      <c r="J1899" s="5" t="s">
        <v>16</v>
      </c>
      <c r="K1899" s="5" t="s">
        <v>24</v>
      </c>
      <c r="L1899" s="5" t="s">
        <v>144</v>
      </c>
      <c r="M1899" s="5" t="s">
        <v>5</v>
      </c>
      <c r="N1899" s="5" t="s">
        <v>143</v>
      </c>
      <c r="O1899" s="6">
        <v>0.38</v>
      </c>
      <c r="P1899" s="5" t="s">
        <v>3</v>
      </c>
      <c r="Q1899" s="5" t="s">
        <v>2</v>
      </c>
      <c r="R1899" s="5" t="s">
        <v>142</v>
      </c>
      <c r="S1899" s="5" t="s">
        <v>141</v>
      </c>
      <c r="T1899" s="5">
        <v>3801</v>
      </c>
      <c r="U1899" s="8">
        <v>42182</v>
      </c>
      <c r="V1899" s="29" t="str">
        <f>TEXT(Table_1[[#This Row],[Order Date]], "DDD")</f>
        <v>Sat</v>
      </c>
      <c r="W1899" s="8">
        <v>42188</v>
      </c>
      <c r="X1899" s="7">
        <f>Table_1[[#This Row],[Ship Date]]-Table_1[[#This Row],[Order Date]]</f>
        <v>6</v>
      </c>
      <c r="Y1899" s="15">
        <v>18.0642</v>
      </c>
      <c r="Z1899" s="5">
        <v>9</v>
      </c>
      <c r="AA1899" s="15">
        <v>26.18</v>
      </c>
      <c r="AB1899" s="5">
        <v>88213</v>
      </c>
      <c r="AC1899" s="5">
        <f>IF(COUNTIF($AB$2:AB1899, AB1899) = 1, 1, 0)</f>
        <v>1</v>
      </c>
      <c r="AD1899" s="15">
        <f>'Formated Data'!$G1899-'Formated Data'!$E1899</f>
        <v>2.8400000000000003</v>
      </c>
      <c r="AE1899" s="5" t="str" cm="1">
        <f t="array" ref="AE1899">_xlfn.IFS('Formated Data'!$Q1899="Central","Chris",'Formated Data'!$Q1899="East","Erin",'Formated Data'!$Q1899="South","Sam",'Formated Data'!$Q1899="West","William")</f>
        <v>Erin</v>
      </c>
    </row>
    <row r="1900" spans="1:31" ht="15.75" customHeight="1" x14ac:dyDescent="0.45">
      <c r="A1900" s="5">
        <v>936</v>
      </c>
      <c r="B1900" s="5">
        <f>IF(COUNTIF($A$2:A1900, A1900) = 1, 1, 0)</f>
        <v>0</v>
      </c>
      <c r="C1900" s="5" t="s">
        <v>140</v>
      </c>
      <c r="D1900" s="5" t="s">
        <v>10</v>
      </c>
      <c r="E1900" s="6">
        <v>0.05</v>
      </c>
      <c r="F1900" s="6" t="str">
        <f>IF(Table_1[[#This Row],[Discount]] &gt; 0, "After Discount", " No Discount")</f>
        <v>After Discount</v>
      </c>
      <c r="G1900" s="6">
        <v>5.98</v>
      </c>
      <c r="H1900" s="6">
        <v>5.46</v>
      </c>
      <c r="I1900" s="5" t="s">
        <v>9</v>
      </c>
      <c r="J1900" s="5" t="s">
        <v>39</v>
      </c>
      <c r="K1900" s="5" t="s">
        <v>24</v>
      </c>
      <c r="L1900" s="5" t="s">
        <v>38</v>
      </c>
      <c r="M1900" s="5" t="s">
        <v>5</v>
      </c>
      <c r="N1900" s="5" t="s">
        <v>139</v>
      </c>
      <c r="O1900" s="6">
        <v>0.36</v>
      </c>
      <c r="P1900" s="5" t="s">
        <v>3</v>
      </c>
      <c r="Q1900" s="5" t="s">
        <v>48</v>
      </c>
      <c r="R1900" s="5" t="s">
        <v>54</v>
      </c>
      <c r="S1900" s="5" t="s">
        <v>138</v>
      </c>
      <c r="T1900" s="5">
        <v>92374</v>
      </c>
      <c r="U1900" s="8">
        <v>42182</v>
      </c>
      <c r="V1900" s="29" t="str">
        <f>TEXT(Table_1[[#This Row],[Order Date]], "DDD")</f>
        <v>Sat</v>
      </c>
      <c r="W1900" s="8">
        <v>42182</v>
      </c>
      <c r="X1900" s="7">
        <f>Table_1[[#This Row],[Ship Date]]-Table_1[[#This Row],[Order Date]]</f>
        <v>0</v>
      </c>
      <c r="Y1900" s="15">
        <v>-31.885000000000002</v>
      </c>
      <c r="Z1900" s="5">
        <v>17</v>
      </c>
      <c r="AA1900" s="15">
        <v>104.95</v>
      </c>
      <c r="AB1900" s="5">
        <v>90589</v>
      </c>
      <c r="AC1900" s="5">
        <f>IF(COUNTIF($AB$2:AB1900, AB1900) = 1, 1, 0)</f>
        <v>1</v>
      </c>
      <c r="AD1900" s="15">
        <f>'Formated Data'!$G1900-'Formated Data'!$E1900</f>
        <v>5.9300000000000006</v>
      </c>
      <c r="AE1900" s="5" t="str" cm="1">
        <f t="array" ref="AE1900">_xlfn.IFS('Formated Data'!$Q1900="Central","Chris",'Formated Data'!$Q1900="East","Erin",'Formated Data'!$Q1900="South","Sam",'Formated Data'!$Q1900="West","William")</f>
        <v>William</v>
      </c>
    </row>
    <row r="1901" spans="1:31" ht="15.75" customHeight="1" x14ac:dyDescent="0.45">
      <c r="A1901" s="5">
        <v>937</v>
      </c>
      <c r="B1901" s="5">
        <f>IF(COUNTIF($A$2:A1901, A1901) = 1, 1, 0)</f>
        <v>1</v>
      </c>
      <c r="C1901" s="5" t="s">
        <v>137</v>
      </c>
      <c r="D1901" s="5" t="s">
        <v>10</v>
      </c>
      <c r="E1901" s="6">
        <v>0.01</v>
      </c>
      <c r="F1901" s="6" t="str">
        <f>IF(Table_1[[#This Row],[Discount]] &gt; 0, "After Discount", " No Discount")</f>
        <v>After Discount</v>
      </c>
      <c r="G1901" s="6">
        <v>65.989999999999995</v>
      </c>
      <c r="H1901" s="6">
        <v>3.99</v>
      </c>
      <c r="I1901" s="5" t="s">
        <v>9</v>
      </c>
      <c r="J1901" s="5" t="s">
        <v>39</v>
      </c>
      <c r="K1901" s="5" t="s">
        <v>7</v>
      </c>
      <c r="L1901" s="5" t="s">
        <v>6</v>
      </c>
      <c r="M1901" s="5" t="s">
        <v>5</v>
      </c>
      <c r="N1901" s="5" t="s">
        <v>136</v>
      </c>
      <c r="O1901" s="6">
        <v>0.59</v>
      </c>
      <c r="P1901" s="5" t="s">
        <v>3</v>
      </c>
      <c r="Q1901" s="5" t="s">
        <v>48</v>
      </c>
      <c r="R1901" s="5" t="s">
        <v>54</v>
      </c>
      <c r="S1901" s="5" t="s">
        <v>135</v>
      </c>
      <c r="T1901" s="5">
        <v>90278</v>
      </c>
      <c r="U1901" s="8">
        <v>42182</v>
      </c>
      <c r="V1901" s="29" t="str">
        <f>TEXT(Table_1[[#This Row],[Order Date]], "DDD")</f>
        <v>Sat</v>
      </c>
      <c r="W1901" s="8">
        <v>42183</v>
      </c>
      <c r="X1901" s="7">
        <f>Table_1[[#This Row],[Ship Date]]-Table_1[[#This Row],[Order Date]]</f>
        <v>1</v>
      </c>
      <c r="Y1901" s="15">
        <v>-95.210499999999996</v>
      </c>
      <c r="Z1901" s="5">
        <v>3</v>
      </c>
      <c r="AA1901" s="15">
        <v>166.59</v>
      </c>
      <c r="AB1901" s="5">
        <v>90589</v>
      </c>
      <c r="AC1901" s="5">
        <f>IF(COUNTIF($AB$2:AB1901, AB1901) = 1, 1, 0)</f>
        <v>0</v>
      </c>
      <c r="AD1901" s="15">
        <f>'Formated Data'!$G1901-'Formated Data'!$E1901</f>
        <v>65.97999999999999</v>
      </c>
      <c r="AE1901" s="5" t="str" cm="1">
        <f t="array" ref="AE1901">_xlfn.IFS('Formated Data'!$Q1901="Central","Chris",'Formated Data'!$Q1901="East","Erin",'Formated Data'!$Q1901="South","Sam",'Formated Data'!$Q1901="West","William")</f>
        <v>William</v>
      </c>
    </row>
    <row r="1902" spans="1:31" ht="15.75" customHeight="1" x14ac:dyDescent="0.45">
      <c r="A1902" s="5">
        <v>2617</v>
      </c>
      <c r="B1902" s="5">
        <f>IF(COUNTIF($A$2:A1902, A1902) = 1, 1, 0)</f>
        <v>1</v>
      </c>
      <c r="C1902" s="5" t="s">
        <v>134</v>
      </c>
      <c r="D1902" s="5" t="s">
        <v>10</v>
      </c>
      <c r="E1902" s="6">
        <v>0.1</v>
      </c>
      <c r="F1902" s="6" t="str">
        <f>IF(Table_1[[#This Row],[Discount]] &gt; 0, "After Discount", " No Discount")</f>
        <v>After Discount</v>
      </c>
      <c r="G1902" s="6">
        <v>3.25</v>
      </c>
      <c r="H1902" s="6">
        <v>49</v>
      </c>
      <c r="I1902" s="5" t="s">
        <v>9</v>
      </c>
      <c r="J1902" s="5" t="s">
        <v>39</v>
      </c>
      <c r="K1902" s="5" t="s">
        <v>24</v>
      </c>
      <c r="L1902" s="5" t="s">
        <v>45</v>
      </c>
      <c r="M1902" s="5" t="s">
        <v>42</v>
      </c>
      <c r="N1902" s="5" t="s">
        <v>133</v>
      </c>
      <c r="O1902" s="6">
        <v>0.56000000000000005</v>
      </c>
      <c r="P1902" s="5" t="s">
        <v>3</v>
      </c>
      <c r="Q1902" s="5" t="s">
        <v>70</v>
      </c>
      <c r="R1902" s="5" t="s">
        <v>132</v>
      </c>
      <c r="S1902" s="5" t="s">
        <v>131</v>
      </c>
      <c r="T1902" s="5">
        <v>57401</v>
      </c>
      <c r="U1902" s="8">
        <v>42182</v>
      </c>
      <c r="V1902" s="29" t="str">
        <f>TEXT(Table_1[[#This Row],[Order Date]], "DDD")</f>
        <v>Sat</v>
      </c>
      <c r="W1902" s="8">
        <v>42183</v>
      </c>
      <c r="X1902" s="7">
        <f>Table_1[[#This Row],[Ship Date]]-Table_1[[#This Row],[Order Date]]</f>
        <v>1</v>
      </c>
      <c r="Y1902" s="15">
        <v>-286.245</v>
      </c>
      <c r="Z1902" s="5">
        <v>6</v>
      </c>
      <c r="AA1902" s="15">
        <v>40.69</v>
      </c>
      <c r="AB1902" s="5">
        <v>91496</v>
      </c>
      <c r="AC1902" s="5">
        <f>IF(COUNTIF($AB$2:AB1902, AB1902) = 1, 1, 0)</f>
        <v>1</v>
      </c>
      <c r="AD1902" s="15">
        <f>'Formated Data'!$G1902-'Formated Data'!$E1902</f>
        <v>3.15</v>
      </c>
      <c r="AE1902" s="5" t="str" cm="1">
        <f t="array" ref="AE1902">_xlfn.IFS('Formated Data'!$Q1902="Central","Chris",'Formated Data'!$Q1902="East","Erin",'Formated Data'!$Q1902="South","Sam",'Formated Data'!$Q1902="West","William")</f>
        <v>Chris</v>
      </c>
    </row>
    <row r="1903" spans="1:31" ht="15.75" customHeight="1" x14ac:dyDescent="0.45">
      <c r="A1903" s="5">
        <v>2987</v>
      </c>
      <c r="B1903" s="5">
        <f>IF(COUNTIF($A$2:A1903, A1903) = 1, 1, 0)</f>
        <v>1</v>
      </c>
      <c r="C1903" s="5" t="s">
        <v>128</v>
      </c>
      <c r="D1903" s="5" t="s">
        <v>123</v>
      </c>
      <c r="E1903" s="6">
        <v>0.09</v>
      </c>
      <c r="F1903" s="6" t="str">
        <f>IF(Table_1[[#This Row],[Discount]] &gt; 0, "After Discount", " No Discount")</f>
        <v>After Discount</v>
      </c>
      <c r="G1903" s="6">
        <v>100.98</v>
      </c>
      <c r="H1903" s="6">
        <v>35.840000000000003</v>
      </c>
      <c r="I1903" s="5" t="s">
        <v>119</v>
      </c>
      <c r="J1903" s="5" t="s">
        <v>16</v>
      </c>
      <c r="K1903" s="5" t="s">
        <v>29</v>
      </c>
      <c r="L1903" s="5" t="s">
        <v>130</v>
      </c>
      <c r="M1903" s="5" t="s">
        <v>117</v>
      </c>
      <c r="N1903" s="5" t="s">
        <v>129</v>
      </c>
      <c r="O1903" s="6">
        <v>0.62</v>
      </c>
      <c r="P1903" s="5" t="s">
        <v>3</v>
      </c>
      <c r="Q1903" s="5" t="s">
        <v>70</v>
      </c>
      <c r="R1903" s="5" t="s">
        <v>126</v>
      </c>
      <c r="S1903" s="5" t="s">
        <v>125</v>
      </c>
      <c r="T1903" s="5">
        <v>50265</v>
      </c>
      <c r="U1903" s="8">
        <v>42183</v>
      </c>
      <c r="V1903" s="29" t="str">
        <f>TEXT(Table_1[[#This Row],[Order Date]], "DDD")</f>
        <v>Sun</v>
      </c>
      <c r="W1903" s="8">
        <v>42183</v>
      </c>
      <c r="X1903" s="7">
        <f>Table_1[[#This Row],[Ship Date]]-Table_1[[#This Row],[Order Date]]</f>
        <v>0</v>
      </c>
      <c r="Y1903" s="15">
        <v>-103.624</v>
      </c>
      <c r="Z1903" s="5">
        <v>17</v>
      </c>
      <c r="AA1903" s="15">
        <v>1700.38</v>
      </c>
      <c r="AB1903" s="5">
        <v>91180</v>
      </c>
      <c r="AC1903" s="5">
        <f>IF(COUNTIF($AB$2:AB1903, AB1903) = 1, 1, 0)</f>
        <v>1</v>
      </c>
      <c r="AD1903" s="15">
        <f>'Formated Data'!$G1903-'Formated Data'!$E1903</f>
        <v>100.89</v>
      </c>
      <c r="AE1903" s="5" t="str" cm="1">
        <f t="array" ref="AE1903">_xlfn.IFS('Formated Data'!$Q1903="Central","Chris",'Formated Data'!$Q1903="East","Erin",'Formated Data'!$Q1903="South","Sam",'Formated Data'!$Q1903="West","William")</f>
        <v>Chris</v>
      </c>
    </row>
    <row r="1904" spans="1:31" ht="15.75" customHeight="1" x14ac:dyDescent="0.45">
      <c r="A1904" s="5">
        <v>2987</v>
      </c>
      <c r="B1904" s="5">
        <f>IF(COUNTIF($A$2:A1904, A1904) = 1, 1, 0)</f>
        <v>0</v>
      </c>
      <c r="C1904" s="5" t="s">
        <v>128</v>
      </c>
      <c r="D1904" s="5" t="s">
        <v>123</v>
      </c>
      <c r="E1904" s="6">
        <v>0.1</v>
      </c>
      <c r="F1904" s="6" t="str">
        <f>IF(Table_1[[#This Row],[Discount]] &gt; 0, "After Discount", " No Discount")</f>
        <v>After Discount</v>
      </c>
      <c r="G1904" s="6">
        <v>5.78</v>
      </c>
      <c r="H1904" s="6">
        <v>7.96</v>
      </c>
      <c r="I1904" s="5" t="s">
        <v>9</v>
      </c>
      <c r="J1904" s="5" t="s">
        <v>16</v>
      </c>
      <c r="K1904" s="5" t="s">
        <v>24</v>
      </c>
      <c r="L1904" s="5" t="s">
        <v>38</v>
      </c>
      <c r="M1904" s="5" t="s">
        <v>5</v>
      </c>
      <c r="N1904" s="5" t="s">
        <v>127</v>
      </c>
      <c r="O1904" s="6">
        <v>0.36</v>
      </c>
      <c r="P1904" s="5" t="s">
        <v>3</v>
      </c>
      <c r="Q1904" s="5" t="s">
        <v>70</v>
      </c>
      <c r="R1904" s="5" t="s">
        <v>126</v>
      </c>
      <c r="S1904" s="5" t="s">
        <v>125</v>
      </c>
      <c r="T1904" s="5">
        <v>50265</v>
      </c>
      <c r="U1904" s="8">
        <v>42183</v>
      </c>
      <c r="V1904" s="29" t="str">
        <f>TEXT(Table_1[[#This Row],[Order Date]], "DDD")</f>
        <v>Sun</v>
      </c>
      <c r="W1904" s="8">
        <v>42183</v>
      </c>
      <c r="X1904" s="7">
        <f>Table_1[[#This Row],[Ship Date]]-Table_1[[#This Row],[Order Date]]</f>
        <v>0</v>
      </c>
      <c r="Y1904" s="15">
        <v>-57.823999999999998</v>
      </c>
      <c r="Z1904" s="5">
        <v>6</v>
      </c>
      <c r="AA1904" s="15">
        <v>35.96</v>
      </c>
      <c r="AB1904" s="5">
        <v>91180</v>
      </c>
      <c r="AC1904" s="5">
        <f>IF(COUNTIF($AB$2:AB1904, AB1904) = 1, 1, 0)</f>
        <v>0</v>
      </c>
      <c r="AD1904" s="15">
        <f>'Formated Data'!$G1904-'Formated Data'!$E1904</f>
        <v>5.6800000000000006</v>
      </c>
      <c r="AE1904" s="5" t="str" cm="1">
        <f t="array" ref="AE1904">_xlfn.IFS('Formated Data'!$Q1904="Central","Chris",'Formated Data'!$Q1904="East","Erin",'Formated Data'!$Q1904="South","Sam",'Formated Data'!$Q1904="West","William")</f>
        <v>Chris</v>
      </c>
    </row>
    <row r="1905" spans="1:31" ht="15.75" customHeight="1" x14ac:dyDescent="0.45">
      <c r="A1905" s="5">
        <v>3209</v>
      </c>
      <c r="B1905" s="5">
        <f>IF(COUNTIF($A$2:A1905, A1905) = 1, 1, 0)</f>
        <v>1</v>
      </c>
      <c r="C1905" s="5" t="s">
        <v>124</v>
      </c>
      <c r="D1905" s="5" t="s">
        <v>123</v>
      </c>
      <c r="E1905" s="6">
        <v>0.03</v>
      </c>
      <c r="F1905" s="6" t="str">
        <f>IF(Table_1[[#This Row],[Discount]] &gt; 0, "After Discount", " No Discount")</f>
        <v>After Discount</v>
      </c>
      <c r="G1905" s="6">
        <v>4.9800000000000004</v>
      </c>
      <c r="H1905" s="6">
        <v>4.62</v>
      </c>
      <c r="I1905" s="5" t="s">
        <v>17</v>
      </c>
      <c r="J1905" s="5" t="s">
        <v>39</v>
      </c>
      <c r="K1905" s="5" t="s">
        <v>7</v>
      </c>
      <c r="L1905" s="5" t="s">
        <v>15</v>
      </c>
      <c r="M1905" s="5" t="s">
        <v>50</v>
      </c>
      <c r="N1905" s="5" t="s">
        <v>122</v>
      </c>
      <c r="O1905" s="6">
        <v>0.64</v>
      </c>
      <c r="P1905" s="5" t="s">
        <v>3</v>
      </c>
      <c r="Q1905" s="5" t="s">
        <v>48</v>
      </c>
      <c r="R1905" s="5" t="s">
        <v>54</v>
      </c>
      <c r="S1905" s="5" t="s">
        <v>121</v>
      </c>
      <c r="T1905" s="5">
        <v>90210</v>
      </c>
      <c r="U1905" s="8">
        <v>42183</v>
      </c>
      <c r="V1905" s="29" t="str">
        <f>TEXT(Table_1[[#This Row],[Order Date]], "DDD")</f>
        <v>Sun</v>
      </c>
      <c r="W1905" s="8">
        <v>42184</v>
      </c>
      <c r="X1905" s="7">
        <f>Table_1[[#This Row],[Ship Date]]-Table_1[[#This Row],[Order Date]]</f>
        <v>1</v>
      </c>
      <c r="Y1905" s="15">
        <v>-30.45</v>
      </c>
      <c r="Z1905" s="5">
        <v>8</v>
      </c>
      <c r="AA1905" s="15">
        <v>44.24</v>
      </c>
      <c r="AB1905" s="5">
        <v>90739</v>
      </c>
      <c r="AC1905" s="5">
        <f>IF(COUNTIF($AB$2:AB1905, AB1905) = 1, 1, 0)</f>
        <v>1</v>
      </c>
      <c r="AD1905" s="15">
        <f>'Formated Data'!$G1905-'Formated Data'!$E1905</f>
        <v>4.95</v>
      </c>
      <c r="AE1905" s="5" t="str" cm="1">
        <f t="array" ref="AE1905">_xlfn.IFS('Formated Data'!$Q1905="Central","Chris",'Formated Data'!$Q1905="East","Erin",'Formated Data'!$Q1905="South","Sam",'Formated Data'!$Q1905="West","William")</f>
        <v>William</v>
      </c>
    </row>
    <row r="1906" spans="1:31" ht="15.75" customHeight="1" x14ac:dyDescent="0.45">
      <c r="A1906" s="5">
        <v>1357</v>
      </c>
      <c r="B1906" s="5">
        <f>IF(COUNTIF($A$2:A1906, A1906) = 1, 1, 0)</f>
        <v>0</v>
      </c>
      <c r="C1906" s="5" t="s">
        <v>120</v>
      </c>
      <c r="D1906" s="5" t="s">
        <v>56</v>
      </c>
      <c r="E1906" s="6">
        <v>7.0000000000000007E-2</v>
      </c>
      <c r="F1906" s="6" t="str">
        <f>IF(Table_1[[#This Row],[Discount]] &gt; 0, "After Discount", " No Discount")</f>
        <v>After Discount</v>
      </c>
      <c r="G1906" s="6">
        <v>119.99</v>
      </c>
      <c r="H1906" s="6">
        <v>16.8</v>
      </c>
      <c r="I1906" s="5" t="s">
        <v>119</v>
      </c>
      <c r="J1906" s="5" t="s">
        <v>16</v>
      </c>
      <c r="K1906" s="5" t="s">
        <v>7</v>
      </c>
      <c r="L1906" s="5" t="s">
        <v>118</v>
      </c>
      <c r="M1906" s="5" t="s">
        <v>117</v>
      </c>
      <c r="N1906" s="5" t="s">
        <v>116</v>
      </c>
      <c r="O1906" s="6">
        <v>0.35</v>
      </c>
      <c r="P1906" s="5" t="s">
        <v>3</v>
      </c>
      <c r="Q1906" s="5" t="s">
        <v>70</v>
      </c>
      <c r="R1906" s="5" t="s">
        <v>69</v>
      </c>
      <c r="S1906" s="5" t="s">
        <v>115</v>
      </c>
      <c r="T1906" s="5">
        <v>78596</v>
      </c>
      <c r="U1906" s="8">
        <v>42183</v>
      </c>
      <c r="V1906" s="29" t="str">
        <f>TEXT(Table_1[[#This Row],[Order Date]], "DDD")</f>
        <v>Sun</v>
      </c>
      <c r="W1906" s="8">
        <v>42185</v>
      </c>
      <c r="X1906" s="7">
        <f>Table_1[[#This Row],[Ship Date]]-Table_1[[#This Row],[Order Date]]</f>
        <v>2</v>
      </c>
      <c r="Y1906" s="15">
        <v>1206.5961</v>
      </c>
      <c r="Z1906" s="5">
        <v>15</v>
      </c>
      <c r="AA1906" s="15">
        <v>1748.69</v>
      </c>
      <c r="AB1906" s="5">
        <v>88185</v>
      </c>
      <c r="AC1906" s="5">
        <f>IF(COUNTIF($AB$2:AB1906, AB1906) = 1, 1, 0)</f>
        <v>1</v>
      </c>
      <c r="AD1906" s="15">
        <f>'Formated Data'!$G1906-'Formated Data'!$E1906</f>
        <v>119.92</v>
      </c>
      <c r="AE1906" s="5" t="str" cm="1">
        <f t="array" ref="AE1906">_xlfn.IFS('Formated Data'!$Q1906="Central","Chris",'Formated Data'!$Q1906="East","Erin",'Formated Data'!$Q1906="South","Sam",'Formated Data'!$Q1906="West","William")</f>
        <v>Chris</v>
      </c>
    </row>
    <row r="1907" spans="1:31" ht="15.75" customHeight="1" x14ac:dyDescent="0.45">
      <c r="A1907" s="5">
        <v>1733</v>
      </c>
      <c r="B1907" s="5">
        <f>IF(COUNTIF($A$2:A1907, A1907) = 1, 1, 0)</f>
        <v>0</v>
      </c>
      <c r="C1907" s="5" t="s">
        <v>114</v>
      </c>
      <c r="D1907" s="5" t="s">
        <v>56</v>
      </c>
      <c r="E1907" s="6">
        <v>0.02</v>
      </c>
      <c r="F1907" s="6" t="str">
        <f>IF(Table_1[[#This Row],[Discount]] &gt; 0, "After Discount", " No Discount")</f>
        <v>After Discount</v>
      </c>
      <c r="G1907" s="6">
        <v>30.98</v>
      </c>
      <c r="H1907" s="6">
        <v>17.079999999999998</v>
      </c>
      <c r="I1907" s="5" t="s">
        <v>9</v>
      </c>
      <c r="J1907" s="5" t="s">
        <v>51</v>
      </c>
      <c r="K1907" s="5" t="s">
        <v>24</v>
      </c>
      <c r="L1907" s="5" t="s">
        <v>38</v>
      </c>
      <c r="M1907" s="5" t="s">
        <v>5</v>
      </c>
      <c r="N1907" s="5" t="s">
        <v>112</v>
      </c>
      <c r="O1907" s="6">
        <v>0.4</v>
      </c>
      <c r="P1907" s="5" t="s">
        <v>3</v>
      </c>
      <c r="Q1907" s="5" t="s">
        <v>2</v>
      </c>
      <c r="R1907" s="5" t="s">
        <v>104</v>
      </c>
      <c r="S1907" s="5" t="s">
        <v>103</v>
      </c>
      <c r="T1907" s="5">
        <v>20012</v>
      </c>
      <c r="U1907" s="8">
        <v>42183</v>
      </c>
      <c r="V1907" s="29" t="str">
        <f>TEXT(Table_1[[#This Row],[Order Date]], "DDD")</f>
        <v>Sun</v>
      </c>
      <c r="W1907" s="8">
        <v>42184</v>
      </c>
      <c r="X1907" s="7">
        <f>Table_1[[#This Row],[Ship Date]]-Table_1[[#This Row],[Order Date]]</f>
        <v>1</v>
      </c>
      <c r="Y1907" s="15">
        <v>-32.28</v>
      </c>
      <c r="Z1907" s="5">
        <v>13</v>
      </c>
      <c r="AA1907" s="15">
        <v>438.25</v>
      </c>
      <c r="AB1907" s="5">
        <v>59937</v>
      </c>
      <c r="AC1907" s="5">
        <f>IF(COUNTIF($AB$2:AB1907, AB1907) = 1, 1, 0)</f>
        <v>1</v>
      </c>
      <c r="AD1907" s="15">
        <f>'Formated Data'!$G1907-'Formated Data'!$E1907</f>
        <v>30.96</v>
      </c>
      <c r="AE1907" s="5" t="str" cm="1">
        <f t="array" ref="AE1907">_xlfn.IFS('Formated Data'!$Q1907="Central","Chris",'Formated Data'!$Q1907="East","Erin",'Formated Data'!$Q1907="South","Sam",'Formated Data'!$Q1907="West","William")</f>
        <v>Erin</v>
      </c>
    </row>
    <row r="1908" spans="1:31" ht="15.75" customHeight="1" x14ac:dyDescent="0.45">
      <c r="A1908" s="5">
        <v>1735</v>
      </c>
      <c r="B1908" s="5">
        <f>IF(COUNTIF($A$2:A1908, A1908) = 1, 1, 0)</f>
        <v>1</v>
      </c>
      <c r="C1908" s="5" t="s">
        <v>113</v>
      </c>
      <c r="D1908" s="5" t="s">
        <v>56</v>
      </c>
      <c r="E1908" s="6">
        <v>0.02</v>
      </c>
      <c r="F1908" s="6" t="str">
        <f>IF(Table_1[[#This Row],[Discount]] &gt; 0, "After Discount", " No Discount")</f>
        <v>After Discount</v>
      </c>
      <c r="G1908" s="6">
        <v>30.98</v>
      </c>
      <c r="H1908" s="6">
        <v>17.079999999999998</v>
      </c>
      <c r="I1908" s="5" t="s">
        <v>9</v>
      </c>
      <c r="J1908" s="5" t="s">
        <v>51</v>
      </c>
      <c r="K1908" s="5" t="s">
        <v>24</v>
      </c>
      <c r="L1908" s="5" t="s">
        <v>38</v>
      </c>
      <c r="M1908" s="5" t="s">
        <v>5</v>
      </c>
      <c r="N1908" s="5" t="s">
        <v>112</v>
      </c>
      <c r="O1908" s="6">
        <v>0.4</v>
      </c>
      <c r="P1908" s="5" t="s">
        <v>3</v>
      </c>
      <c r="Q1908" s="5" t="s">
        <v>2</v>
      </c>
      <c r="R1908" s="5" t="s">
        <v>1</v>
      </c>
      <c r="S1908" s="5" t="s">
        <v>111</v>
      </c>
      <c r="T1908" s="5">
        <v>11550</v>
      </c>
      <c r="U1908" s="8">
        <v>42183</v>
      </c>
      <c r="V1908" s="29" t="str">
        <f>TEXT(Table_1[[#This Row],[Order Date]], "DDD")</f>
        <v>Sun</v>
      </c>
      <c r="W1908" s="8">
        <v>42184</v>
      </c>
      <c r="X1908" s="7">
        <f>Table_1[[#This Row],[Ship Date]]-Table_1[[#This Row],[Order Date]]</f>
        <v>1</v>
      </c>
      <c r="Y1908" s="15">
        <v>-16.14</v>
      </c>
      <c r="Z1908" s="5">
        <v>3</v>
      </c>
      <c r="AA1908" s="15">
        <v>101.13</v>
      </c>
      <c r="AB1908" s="5">
        <v>88444</v>
      </c>
      <c r="AC1908" s="5">
        <f>IF(COUNTIF($AB$2:AB1908, AB1908) = 1, 1, 0)</f>
        <v>1</v>
      </c>
      <c r="AD1908" s="15">
        <f>'Formated Data'!$G1908-'Formated Data'!$E1908</f>
        <v>30.96</v>
      </c>
      <c r="AE1908" s="5" t="str" cm="1">
        <f t="array" ref="AE1908">_xlfn.IFS('Formated Data'!$Q1908="Central","Chris",'Formated Data'!$Q1908="East","Erin",'Formated Data'!$Q1908="South","Sam",'Formated Data'!$Q1908="West","William")</f>
        <v>Erin</v>
      </c>
    </row>
    <row r="1909" spans="1:31" ht="15.75" customHeight="1" x14ac:dyDescent="0.45">
      <c r="A1909" s="5">
        <v>1191</v>
      </c>
      <c r="B1909" s="5">
        <f>IF(COUNTIF($A$2:A1909, A1909) = 1, 1, 0)</f>
        <v>1</v>
      </c>
      <c r="C1909" s="5" t="s">
        <v>110</v>
      </c>
      <c r="D1909" s="5" t="s">
        <v>30</v>
      </c>
      <c r="E1909" s="6">
        <v>0.03</v>
      </c>
      <c r="F1909" s="6" t="str">
        <f>IF(Table_1[[#This Row],[Discount]] &gt; 0, "After Discount", " No Discount")</f>
        <v>After Discount</v>
      </c>
      <c r="G1909" s="6">
        <v>28.53</v>
      </c>
      <c r="H1909" s="6">
        <v>1.49</v>
      </c>
      <c r="I1909" s="5" t="s">
        <v>9</v>
      </c>
      <c r="J1909" s="5" t="s">
        <v>51</v>
      </c>
      <c r="K1909" s="5" t="s">
        <v>24</v>
      </c>
      <c r="L1909" s="5" t="s">
        <v>106</v>
      </c>
      <c r="M1909" s="5" t="s">
        <v>5</v>
      </c>
      <c r="N1909" s="5" t="s">
        <v>105</v>
      </c>
      <c r="O1909" s="6">
        <v>0.38</v>
      </c>
      <c r="P1909" s="5" t="s">
        <v>3</v>
      </c>
      <c r="Q1909" s="5" t="s">
        <v>2</v>
      </c>
      <c r="R1909" s="5" t="s">
        <v>109</v>
      </c>
      <c r="S1909" s="5" t="s">
        <v>108</v>
      </c>
      <c r="T1909" s="5">
        <v>6050</v>
      </c>
      <c r="U1909" s="8">
        <v>42183</v>
      </c>
      <c r="V1909" s="29" t="str">
        <f>TEXT(Table_1[[#This Row],[Order Date]], "DDD")</f>
        <v>Sun</v>
      </c>
      <c r="W1909" s="8">
        <v>42186</v>
      </c>
      <c r="X1909" s="7">
        <f>Table_1[[#This Row],[Ship Date]]-Table_1[[#This Row],[Order Date]]</f>
        <v>3</v>
      </c>
      <c r="Y1909" s="15">
        <v>59.4405</v>
      </c>
      <c r="Z1909" s="5">
        <v>3</v>
      </c>
      <c r="AA1909" s="15">
        <v>88.84</v>
      </c>
      <c r="AB1909" s="5">
        <v>87587</v>
      </c>
      <c r="AC1909" s="5">
        <f>IF(COUNTIF($AB$2:AB1909, AB1909) = 1, 1, 0)</f>
        <v>1</v>
      </c>
      <c r="AD1909" s="15">
        <f>'Formated Data'!$G1909-'Formated Data'!$E1909</f>
        <v>28.5</v>
      </c>
      <c r="AE1909" s="5" t="str" cm="1">
        <f t="array" ref="AE1909">_xlfn.IFS('Formated Data'!$Q1909="Central","Chris",'Formated Data'!$Q1909="East","Erin",'Formated Data'!$Q1909="South","Sam",'Formated Data'!$Q1909="West","William")</f>
        <v>Erin</v>
      </c>
    </row>
    <row r="1910" spans="1:31" ht="15.75" customHeight="1" x14ac:dyDescent="0.45">
      <c r="A1910" s="5">
        <v>1193</v>
      </c>
      <c r="B1910" s="5">
        <f>IF(COUNTIF($A$2:A1910, A1910) = 1, 1, 0)</f>
        <v>0</v>
      </c>
      <c r="C1910" s="5" t="s">
        <v>107</v>
      </c>
      <c r="D1910" s="5" t="s">
        <v>30</v>
      </c>
      <c r="E1910" s="6">
        <v>0.09</v>
      </c>
      <c r="F1910" s="6" t="str">
        <f>IF(Table_1[[#This Row],[Discount]] &gt; 0, "After Discount", " No Discount")</f>
        <v>After Discount</v>
      </c>
      <c r="G1910" s="6">
        <v>49.99</v>
      </c>
      <c r="H1910" s="6">
        <v>19.989999999999998</v>
      </c>
      <c r="I1910" s="5" t="s">
        <v>9</v>
      </c>
      <c r="J1910" s="5" t="s">
        <v>51</v>
      </c>
      <c r="K1910" s="5" t="s">
        <v>7</v>
      </c>
      <c r="L1910" s="5" t="s">
        <v>15</v>
      </c>
      <c r="M1910" s="5" t="s">
        <v>5</v>
      </c>
      <c r="N1910" s="5" t="s">
        <v>101</v>
      </c>
      <c r="O1910" s="6">
        <v>0.41</v>
      </c>
      <c r="P1910" s="5" t="s">
        <v>3</v>
      </c>
      <c r="Q1910" s="5" t="s">
        <v>2</v>
      </c>
      <c r="R1910" s="5" t="s">
        <v>104</v>
      </c>
      <c r="S1910" s="5" t="s">
        <v>103</v>
      </c>
      <c r="T1910" s="5">
        <v>20016</v>
      </c>
      <c r="U1910" s="8">
        <v>42183</v>
      </c>
      <c r="V1910" s="29" t="str">
        <f>TEXT(Table_1[[#This Row],[Order Date]], "DDD")</f>
        <v>Sun</v>
      </c>
      <c r="W1910" s="8">
        <v>42185</v>
      </c>
      <c r="X1910" s="7">
        <f>Table_1[[#This Row],[Ship Date]]-Table_1[[#This Row],[Order Date]]</f>
        <v>2</v>
      </c>
      <c r="Y1910" s="15">
        <v>-17.03</v>
      </c>
      <c r="Z1910" s="5">
        <v>48</v>
      </c>
      <c r="AA1910" s="15">
        <v>2373.3200000000002</v>
      </c>
      <c r="AB1910" s="5">
        <v>11206</v>
      </c>
      <c r="AC1910" s="5">
        <f>IF(COUNTIF($AB$2:AB1910, AB1910) = 1, 1, 0)</f>
        <v>1</v>
      </c>
      <c r="AD1910" s="15">
        <f>'Formated Data'!$G1910-'Formated Data'!$E1910</f>
        <v>49.9</v>
      </c>
      <c r="AE1910" s="5" t="str" cm="1">
        <f t="array" ref="AE1910">_xlfn.IFS('Formated Data'!$Q1910="Central","Chris",'Formated Data'!$Q1910="East","Erin",'Formated Data'!$Q1910="South","Sam",'Formated Data'!$Q1910="West","William")</f>
        <v>Erin</v>
      </c>
    </row>
    <row r="1911" spans="1:31" ht="15.75" customHeight="1" x14ac:dyDescent="0.45">
      <c r="A1911" s="5">
        <v>1193</v>
      </c>
      <c r="B1911" s="5">
        <f>IF(COUNTIF($A$2:A1911, A1911) = 1, 1, 0)</f>
        <v>0</v>
      </c>
      <c r="C1911" s="5" t="s">
        <v>107</v>
      </c>
      <c r="D1911" s="5" t="s">
        <v>30</v>
      </c>
      <c r="E1911" s="6">
        <v>0.03</v>
      </c>
      <c r="F1911" s="6" t="str">
        <f>IF(Table_1[[#This Row],[Discount]] &gt; 0, "After Discount", " No Discount")</f>
        <v>After Discount</v>
      </c>
      <c r="G1911" s="6">
        <v>28.53</v>
      </c>
      <c r="H1911" s="6">
        <v>1.49</v>
      </c>
      <c r="I1911" s="5" t="s">
        <v>9</v>
      </c>
      <c r="J1911" s="5" t="s">
        <v>51</v>
      </c>
      <c r="K1911" s="5" t="s">
        <v>24</v>
      </c>
      <c r="L1911" s="5" t="s">
        <v>106</v>
      </c>
      <c r="M1911" s="5" t="s">
        <v>5</v>
      </c>
      <c r="N1911" s="5" t="s">
        <v>105</v>
      </c>
      <c r="O1911" s="6">
        <v>0.38</v>
      </c>
      <c r="P1911" s="5" t="s">
        <v>3</v>
      </c>
      <c r="Q1911" s="5" t="s">
        <v>2</v>
      </c>
      <c r="R1911" s="5" t="s">
        <v>104</v>
      </c>
      <c r="S1911" s="5" t="s">
        <v>103</v>
      </c>
      <c r="T1911" s="5">
        <v>20016</v>
      </c>
      <c r="U1911" s="8">
        <v>42183</v>
      </c>
      <c r="V1911" s="29" t="str">
        <f>TEXT(Table_1[[#This Row],[Order Date]], "DDD")</f>
        <v>Sun</v>
      </c>
      <c r="W1911" s="8">
        <v>42186</v>
      </c>
      <c r="X1911" s="7">
        <f>Table_1[[#This Row],[Ship Date]]-Table_1[[#This Row],[Order Date]]</f>
        <v>3</v>
      </c>
      <c r="Y1911" s="15">
        <v>39.627000000000002</v>
      </c>
      <c r="Z1911" s="5">
        <v>11</v>
      </c>
      <c r="AA1911" s="15">
        <v>325.73</v>
      </c>
      <c r="AB1911" s="5">
        <v>11206</v>
      </c>
      <c r="AC1911" s="5">
        <f>IF(COUNTIF($AB$2:AB1911, AB1911) = 1, 1, 0)</f>
        <v>0</v>
      </c>
      <c r="AD1911" s="15">
        <f>'Formated Data'!$G1911-'Formated Data'!$E1911</f>
        <v>28.5</v>
      </c>
      <c r="AE1911" s="5" t="str" cm="1">
        <f t="array" ref="AE1911">_xlfn.IFS('Formated Data'!$Q1911="Central","Chris",'Formated Data'!$Q1911="East","Erin",'Formated Data'!$Q1911="South","Sam",'Formated Data'!$Q1911="West","William")</f>
        <v>Erin</v>
      </c>
    </row>
    <row r="1912" spans="1:31" ht="15.75" customHeight="1" x14ac:dyDescent="0.45">
      <c r="A1912" s="5">
        <v>1203</v>
      </c>
      <c r="B1912" s="5">
        <f>IF(COUNTIF($A$2:A1912, A1912) = 1, 1, 0)</f>
        <v>1</v>
      </c>
      <c r="C1912" s="5" t="s">
        <v>102</v>
      </c>
      <c r="D1912" s="5" t="s">
        <v>30</v>
      </c>
      <c r="E1912" s="6">
        <v>0.09</v>
      </c>
      <c r="F1912" s="6" t="str">
        <f>IF(Table_1[[#This Row],[Discount]] &gt; 0, "After Discount", " No Discount")</f>
        <v>After Discount</v>
      </c>
      <c r="G1912" s="6">
        <v>49.99</v>
      </c>
      <c r="H1912" s="6">
        <v>19.989999999999998</v>
      </c>
      <c r="I1912" s="5" t="s">
        <v>9</v>
      </c>
      <c r="J1912" s="5" t="s">
        <v>51</v>
      </c>
      <c r="K1912" s="5" t="s">
        <v>7</v>
      </c>
      <c r="L1912" s="5" t="s">
        <v>15</v>
      </c>
      <c r="M1912" s="5" t="s">
        <v>5</v>
      </c>
      <c r="N1912" s="5" t="s">
        <v>101</v>
      </c>
      <c r="O1912" s="6">
        <v>0.41</v>
      </c>
      <c r="P1912" s="5" t="s">
        <v>3</v>
      </c>
      <c r="Q1912" s="5" t="s">
        <v>2</v>
      </c>
      <c r="R1912" s="5" t="s">
        <v>100</v>
      </c>
      <c r="S1912" s="5" t="s">
        <v>99</v>
      </c>
      <c r="T1912" s="5">
        <v>2920</v>
      </c>
      <c r="U1912" s="8">
        <v>42183</v>
      </c>
      <c r="V1912" s="29" t="str">
        <f>TEXT(Table_1[[#This Row],[Order Date]], "DDD")</f>
        <v>Sun</v>
      </c>
      <c r="W1912" s="8">
        <v>42185</v>
      </c>
      <c r="X1912" s="7">
        <f>Table_1[[#This Row],[Ship Date]]-Table_1[[#This Row],[Order Date]]</f>
        <v>2</v>
      </c>
      <c r="Y1912" s="15">
        <v>-8.5150000000000006</v>
      </c>
      <c r="Z1912" s="5">
        <v>12</v>
      </c>
      <c r="AA1912" s="15">
        <v>593.33000000000004</v>
      </c>
      <c r="AB1912" s="5">
        <v>87587</v>
      </c>
      <c r="AC1912" s="5">
        <f>IF(COUNTIF($AB$2:AB1912, AB1912) = 1, 1, 0)</f>
        <v>0</v>
      </c>
      <c r="AD1912" s="15">
        <f>'Formated Data'!$G1912-'Formated Data'!$E1912</f>
        <v>49.9</v>
      </c>
      <c r="AE1912" s="5" t="str" cm="1">
        <f t="array" ref="AE1912">_xlfn.IFS('Formated Data'!$Q1912="Central","Chris",'Formated Data'!$Q1912="East","Erin",'Formated Data'!$Q1912="South","Sam",'Formated Data'!$Q1912="West","William")</f>
        <v>Erin</v>
      </c>
    </row>
    <row r="1913" spans="1:31" ht="15.75" customHeight="1" x14ac:dyDescent="0.45">
      <c r="A1913" s="5">
        <v>2801</v>
      </c>
      <c r="B1913" s="5">
        <f>IF(COUNTIF($A$2:A1913, A1913) = 1, 1, 0)</f>
        <v>1</v>
      </c>
      <c r="C1913" s="5" t="s">
        <v>98</v>
      </c>
      <c r="D1913" s="5" t="s">
        <v>30</v>
      </c>
      <c r="E1913" s="6">
        <v>0</v>
      </c>
      <c r="F1913" s="6" t="str">
        <f>IF(Table_1[[#This Row],[Discount]] &gt; 0, "After Discount", " No Discount")</f>
        <v xml:space="preserve"> No Discount</v>
      </c>
      <c r="G1913" s="6">
        <v>17.52</v>
      </c>
      <c r="H1913" s="6">
        <v>8.17</v>
      </c>
      <c r="I1913" s="5" t="s">
        <v>9</v>
      </c>
      <c r="J1913" s="5" t="s">
        <v>16</v>
      </c>
      <c r="K1913" s="5" t="s">
        <v>24</v>
      </c>
      <c r="L1913" s="5" t="s">
        <v>45</v>
      </c>
      <c r="M1913" s="5" t="s">
        <v>97</v>
      </c>
      <c r="N1913" s="5" t="s">
        <v>96</v>
      </c>
      <c r="O1913" s="6">
        <v>0.5</v>
      </c>
      <c r="P1913" s="5" t="s">
        <v>3</v>
      </c>
      <c r="Q1913" s="5" t="s">
        <v>48</v>
      </c>
      <c r="R1913" s="5" t="s">
        <v>95</v>
      </c>
      <c r="S1913" s="5" t="s">
        <v>94</v>
      </c>
      <c r="T1913" s="5">
        <v>85224</v>
      </c>
      <c r="U1913" s="8">
        <v>42183</v>
      </c>
      <c r="V1913" s="29" t="str">
        <f>TEXT(Table_1[[#This Row],[Order Date]], "DDD")</f>
        <v>Sun</v>
      </c>
      <c r="W1913" s="8">
        <v>42188</v>
      </c>
      <c r="X1913" s="7">
        <f>Table_1[[#This Row],[Ship Date]]-Table_1[[#This Row],[Order Date]]</f>
        <v>5</v>
      </c>
      <c r="Y1913" s="15">
        <v>52.764000000000003</v>
      </c>
      <c r="Z1913" s="5">
        <v>15</v>
      </c>
      <c r="AA1913" s="15">
        <v>284.33999999999997</v>
      </c>
      <c r="AB1913" s="5">
        <v>91049</v>
      </c>
      <c r="AC1913" s="5">
        <f>IF(COUNTIF($AB$2:AB1913, AB1913) = 1, 1, 0)</f>
        <v>1</v>
      </c>
      <c r="AD1913" s="15">
        <f>'Formated Data'!$G1913-'Formated Data'!$E1913</f>
        <v>17.52</v>
      </c>
      <c r="AE1913" s="5" t="str" cm="1">
        <f t="array" ref="AE1913">_xlfn.IFS('Formated Data'!$Q1913="Central","Chris",'Formated Data'!$Q1913="East","Erin",'Formated Data'!$Q1913="South","Sam",'Formated Data'!$Q1913="West","William")</f>
        <v>William</v>
      </c>
    </row>
    <row r="1914" spans="1:31" ht="15.75" customHeight="1" x14ac:dyDescent="0.45">
      <c r="A1914" s="5">
        <v>3226</v>
      </c>
      <c r="B1914" s="5">
        <f>IF(COUNTIF($A$2:A1914, A1914) = 1, 1, 0)</f>
        <v>0</v>
      </c>
      <c r="C1914" s="5" t="s">
        <v>93</v>
      </c>
      <c r="D1914" s="5" t="s">
        <v>72</v>
      </c>
      <c r="E1914" s="6">
        <v>0.06</v>
      </c>
      <c r="F1914" s="6" t="str">
        <f>IF(Table_1[[#This Row],[Discount]] &gt; 0, "After Discount", " No Discount")</f>
        <v>After Discount</v>
      </c>
      <c r="G1914" s="6">
        <v>22.24</v>
      </c>
      <c r="H1914" s="6">
        <v>1.99</v>
      </c>
      <c r="I1914" s="5" t="s">
        <v>9</v>
      </c>
      <c r="J1914" s="5" t="s">
        <v>51</v>
      </c>
      <c r="K1914" s="5" t="s">
        <v>7</v>
      </c>
      <c r="L1914" s="5" t="s">
        <v>15</v>
      </c>
      <c r="M1914" s="5" t="s">
        <v>50</v>
      </c>
      <c r="N1914" s="5" t="s">
        <v>92</v>
      </c>
      <c r="O1914" s="6">
        <v>0.43</v>
      </c>
      <c r="P1914" s="5" t="s">
        <v>3</v>
      </c>
      <c r="Q1914" s="5" t="s">
        <v>21</v>
      </c>
      <c r="R1914" s="5" t="s">
        <v>91</v>
      </c>
      <c r="S1914" s="5" t="s">
        <v>90</v>
      </c>
      <c r="T1914" s="5">
        <v>37075</v>
      </c>
      <c r="U1914" s="8">
        <v>42183</v>
      </c>
      <c r="V1914" s="29" t="str">
        <f>TEXT(Table_1[[#This Row],[Order Date]], "DDD")</f>
        <v>Sun</v>
      </c>
      <c r="W1914" s="8">
        <v>42185</v>
      </c>
      <c r="X1914" s="7">
        <f>Table_1[[#This Row],[Ship Date]]-Table_1[[#This Row],[Order Date]]</f>
        <v>2</v>
      </c>
      <c r="Y1914" s="15">
        <v>95.388000000000005</v>
      </c>
      <c r="Z1914" s="5">
        <v>12</v>
      </c>
      <c r="AA1914" s="15">
        <v>255.88</v>
      </c>
      <c r="AB1914" s="5">
        <v>86509</v>
      </c>
      <c r="AC1914" s="5">
        <f>IF(COUNTIF($AB$2:AB1914, AB1914) = 1, 1, 0)</f>
        <v>1</v>
      </c>
      <c r="AD1914" s="15">
        <f>'Formated Data'!$G1914-'Formated Data'!$E1914</f>
        <v>22.18</v>
      </c>
      <c r="AE1914" s="5" t="str" cm="1">
        <f t="array" ref="AE1914">_xlfn.IFS('Formated Data'!$Q1914="Central","Chris",'Formated Data'!$Q1914="East","Erin",'Formated Data'!$Q1914="South","Sam",'Formated Data'!$Q1914="West","William")</f>
        <v>Sam</v>
      </c>
    </row>
    <row r="1915" spans="1:31" ht="15.75" customHeight="1" x14ac:dyDescent="0.45">
      <c r="A1915" s="5">
        <v>2448</v>
      </c>
      <c r="B1915" s="5">
        <f>IF(COUNTIF($A$2:A1915, A1915) = 1, 1, 0)</f>
        <v>1</v>
      </c>
      <c r="C1915" s="5" t="s">
        <v>89</v>
      </c>
      <c r="D1915" s="5" t="s">
        <v>56</v>
      </c>
      <c r="E1915" s="6">
        <v>0.09</v>
      </c>
      <c r="F1915" s="6" t="str">
        <f>IF(Table_1[[#This Row],[Discount]] &gt; 0, "After Discount", " No Discount")</f>
        <v>After Discount</v>
      </c>
      <c r="G1915" s="6">
        <v>6.48</v>
      </c>
      <c r="H1915" s="6">
        <v>7.03</v>
      </c>
      <c r="I1915" s="5" t="s">
        <v>9</v>
      </c>
      <c r="J1915" s="5" t="s">
        <v>8</v>
      </c>
      <c r="K1915" s="5" t="s">
        <v>24</v>
      </c>
      <c r="L1915" s="5" t="s">
        <v>38</v>
      </c>
      <c r="M1915" s="5" t="s">
        <v>5</v>
      </c>
      <c r="N1915" s="5" t="s">
        <v>88</v>
      </c>
      <c r="O1915" s="6">
        <v>0.37</v>
      </c>
      <c r="P1915" s="5" t="s">
        <v>3</v>
      </c>
      <c r="Q1915" s="5" t="s">
        <v>70</v>
      </c>
      <c r="R1915" s="5" t="s">
        <v>87</v>
      </c>
      <c r="S1915" s="5" t="s">
        <v>86</v>
      </c>
      <c r="T1915" s="5">
        <v>55410</v>
      </c>
      <c r="U1915" s="8">
        <v>42184</v>
      </c>
      <c r="V1915" s="29" t="str">
        <f>TEXT(Table_1[[#This Row],[Order Date]], "DDD")</f>
        <v>Mon</v>
      </c>
      <c r="W1915" s="8">
        <v>42186</v>
      </c>
      <c r="X1915" s="7">
        <f>Table_1[[#This Row],[Ship Date]]-Table_1[[#This Row],[Order Date]]</f>
        <v>2</v>
      </c>
      <c r="Y1915" s="15">
        <v>-126.208</v>
      </c>
      <c r="Z1915" s="5">
        <v>16</v>
      </c>
      <c r="AA1915" s="15">
        <v>96.96</v>
      </c>
      <c r="AB1915" s="5">
        <v>87790</v>
      </c>
      <c r="AC1915" s="5">
        <f>IF(COUNTIF($AB$2:AB1915, AB1915) = 1, 1, 0)</f>
        <v>1</v>
      </c>
      <c r="AD1915" s="15">
        <f>'Formated Data'!$G1915-'Formated Data'!$E1915</f>
        <v>6.3900000000000006</v>
      </c>
      <c r="AE1915" s="5" t="str" cm="1">
        <f t="array" ref="AE1915">_xlfn.IFS('Formated Data'!$Q1915="Central","Chris",'Formated Data'!$Q1915="East","Erin",'Formated Data'!$Q1915="South","Sam",'Formated Data'!$Q1915="West","William")</f>
        <v>Chris</v>
      </c>
    </row>
    <row r="1916" spans="1:31" ht="15.75" customHeight="1" x14ac:dyDescent="0.45">
      <c r="A1916" s="5">
        <v>3374</v>
      </c>
      <c r="B1916" s="5">
        <f>IF(COUNTIF($A$2:A1916, A1916) = 1, 1, 0)</f>
        <v>0</v>
      </c>
      <c r="C1916" s="5" t="s">
        <v>83</v>
      </c>
      <c r="D1916" s="5" t="s">
        <v>56</v>
      </c>
      <c r="E1916" s="6">
        <v>0.05</v>
      </c>
      <c r="F1916" s="6" t="str">
        <f>IF(Table_1[[#This Row],[Discount]] &gt; 0, "After Discount", " No Discount")</f>
        <v>After Discount</v>
      </c>
      <c r="G1916" s="6">
        <v>73.98</v>
      </c>
      <c r="H1916" s="6">
        <v>12.14</v>
      </c>
      <c r="I1916" s="5" t="s">
        <v>9</v>
      </c>
      <c r="J1916" s="5" t="s">
        <v>16</v>
      </c>
      <c r="K1916" s="5" t="s">
        <v>7</v>
      </c>
      <c r="L1916" s="5" t="s">
        <v>15</v>
      </c>
      <c r="M1916" s="5" t="s">
        <v>5</v>
      </c>
      <c r="N1916" s="5" t="s">
        <v>85</v>
      </c>
      <c r="O1916" s="6">
        <v>0.67</v>
      </c>
      <c r="P1916" s="5" t="s">
        <v>3</v>
      </c>
      <c r="Q1916" s="5" t="s">
        <v>2</v>
      </c>
      <c r="R1916" s="5" t="s">
        <v>81</v>
      </c>
      <c r="S1916" s="5" t="s">
        <v>80</v>
      </c>
      <c r="T1916" s="5">
        <v>21113</v>
      </c>
      <c r="U1916" s="8">
        <v>42184</v>
      </c>
      <c r="V1916" s="29" t="str">
        <f>TEXT(Table_1[[#This Row],[Order Date]], "DDD")</f>
        <v>Mon</v>
      </c>
      <c r="W1916" s="8">
        <v>42185</v>
      </c>
      <c r="X1916" s="7">
        <f>Table_1[[#This Row],[Ship Date]]-Table_1[[#This Row],[Order Date]]</f>
        <v>1</v>
      </c>
      <c r="Y1916" s="15">
        <v>-1.9039999999999999</v>
      </c>
      <c r="Z1916" s="5">
        <v>8</v>
      </c>
      <c r="AA1916" s="15">
        <v>600.4</v>
      </c>
      <c r="AB1916" s="5">
        <v>87474</v>
      </c>
      <c r="AC1916" s="5">
        <f>IF(COUNTIF($AB$2:AB1916, AB1916) = 1, 1, 0)</f>
        <v>1</v>
      </c>
      <c r="AD1916" s="15">
        <f>'Formated Data'!$G1916-'Formated Data'!$E1916</f>
        <v>73.930000000000007</v>
      </c>
      <c r="AE1916" s="5" t="str" cm="1">
        <f t="array" ref="AE1916">_xlfn.IFS('Formated Data'!$Q1916="Central","Chris",'Formated Data'!$Q1916="East","Erin",'Formated Data'!$Q1916="South","Sam",'Formated Data'!$Q1916="West","William")</f>
        <v>Erin</v>
      </c>
    </row>
    <row r="1917" spans="1:31" ht="15.75" customHeight="1" x14ac:dyDescent="0.45">
      <c r="A1917" s="5">
        <v>3374</v>
      </c>
      <c r="B1917" s="5">
        <f>IF(COUNTIF($A$2:A1917, A1917) = 1, 1, 0)</f>
        <v>0</v>
      </c>
      <c r="C1917" s="5" t="s">
        <v>83</v>
      </c>
      <c r="D1917" s="5" t="s">
        <v>56</v>
      </c>
      <c r="E1917" s="6">
        <v>0</v>
      </c>
      <c r="F1917" s="6" t="str">
        <f>IF(Table_1[[#This Row],[Discount]] &gt; 0, "After Discount", " No Discount")</f>
        <v xml:space="preserve"> No Discount</v>
      </c>
      <c r="G1917" s="6">
        <v>5.98</v>
      </c>
      <c r="H1917" s="6">
        <v>7.15</v>
      </c>
      <c r="I1917" s="5" t="s">
        <v>9</v>
      </c>
      <c r="J1917" s="5" t="s">
        <v>16</v>
      </c>
      <c r="K1917" s="5" t="s">
        <v>24</v>
      </c>
      <c r="L1917" s="5" t="s">
        <v>38</v>
      </c>
      <c r="M1917" s="5" t="s">
        <v>5</v>
      </c>
      <c r="N1917" s="5" t="s">
        <v>84</v>
      </c>
      <c r="O1917" s="6">
        <v>0.36</v>
      </c>
      <c r="P1917" s="5" t="s">
        <v>3</v>
      </c>
      <c r="Q1917" s="5" t="s">
        <v>2</v>
      </c>
      <c r="R1917" s="5" t="s">
        <v>81</v>
      </c>
      <c r="S1917" s="5" t="s">
        <v>80</v>
      </c>
      <c r="T1917" s="5">
        <v>21113</v>
      </c>
      <c r="U1917" s="8">
        <v>42184</v>
      </c>
      <c r="V1917" s="29" t="str">
        <f>TEXT(Table_1[[#This Row],[Order Date]], "DDD")</f>
        <v>Mon</v>
      </c>
      <c r="W1917" s="8">
        <v>42186</v>
      </c>
      <c r="X1917" s="7">
        <f>Table_1[[#This Row],[Ship Date]]-Table_1[[#This Row],[Order Date]]</f>
        <v>2</v>
      </c>
      <c r="Y1917" s="15">
        <v>-37.048000000000002</v>
      </c>
      <c r="Z1917" s="5">
        <v>5</v>
      </c>
      <c r="AA1917" s="15">
        <v>34.25</v>
      </c>
      <c r="AB1917" s="5">
        <v>87474</v>
      </c>
      <c r="AC1917" s="5">
        <f>IF(COUNTIF($AB$2:AB1917, AB1917) = 1, 1, 0)</f>
        <v>0</v>
      </c>
      <c r="AD1917" s="15">
        <f>'Formated Data'!$G1917-'Formated Data'!$E1917</f>
        <v>5.98</v>
      </c>
      <c r="AE1917" s="5" t="str" cm="1">
        <f t="array" ref="AE1917">_xlfn.IFS('Formated Data'!$Q1917="Central","Chris",'Formated Data'!$Q1917="East","Erin",'Formated Data'!$Q1917="South","Sam",'Formated Data'!$Q1917="West","William")</f>
        <v>Erin</v>
      </c>
    </row>
    <row r="1918" spans="1:31" ht="15.75" customHeight="1" x14ac:dyDescent="0.45">
      <c r="A1918" s="5">
        <v>3374</v>
      </c>
      <c r="B1918" s="5">
        <f>IF(COUNTIF($A$2:A1918, A1918) = 1, 1, 0)</f>
        <v>0</v>
      </c>
      <c r="C1918" s="5" t="s">
        <v>83</v>
      </c>
      <c r="D1918" s="5" t="s">
        <v>56</v>
      </c>
      <c r="E1918" s="6">
        <v>0.09</v>
      </c>
      <c r="F1918" s="6" t="str">
        <f>IF(Table_1[[#This Row],[Discount]] &gt; 0, "After Discount", " No Discount")</f>
        <v>After Discount</v>
      </c>
      <c r="G1918" s="6">
        <v>3.57</v>
      </c>
      <c r="H1918" s="6">
        <v>4.17</v>
      </c>
      <c r="I1918" s="5" t="s">
        <v>9</v>
      </c>
      <c r="J1918" s="5" t="s">
        <v>16</v>
      </c>
      <c r="K1918" s="5" t="s">
        <v>24</v>
      </c>
      <c r="L1918" s="5" t="s">
        <v>79</v>
      </c>
      <c r="M1918" s="5" t="s">
        <v>50</v>
      </c>
      <c r="N1918" s="5" t="s">
        <v>82</v>
      </c>
      <c r="O1918" s="6">
        <v>0.59</v>
      </c>
      <c r="P1918" s="5" t="s">
        <v>3</v>
      </c>
      <c r="Q1918" s="5" t="s">
        <v>2</v>
      </c>
      <c r="R1918" s="5" t="s">
        <v>81</v>
      </c>
      <c r="S1918" s="5" t="s">
        <v>80</v>
      </c>
      <c r="T1918" s="5">
        <v>21113</v>
      </c>
      <c r="U1918" s="8">
        <v>42184</v>
      </c>
      <c r="V1918" s="29" t="str">
        <f>TEXT(Table_1[[#This Row],[Order Date]], "DDD")</f>
        <v>Mon</v>
      </c>
      <c r="W1918" s="8">
        <v>42186</v>
      </c>
      <c r="X1918" s="7">
        <f>Table_1[[#This Row],[Ship Date]]-Table_1[[#This Row],[Order Date]]</f>
        <v>2</v>
      </c>
      <c r="Y1918" s="15">
        <v>-56.887999999999998</v>
      </c>
      <c r="Z1918" s="5">
        <v>9</v>
      </c>
      <c r="AA1918" s="15">
        <v>31.45</v>
      </c>
      <c r="AB1918" s="5">
        <v>87474</v>
      </c>
      <c r="AC1918" s="5">
        <f>IF(COUNTIF($AB$2:AB1918, AB1918) = 1, 1, 0)</f>
        <v>0</v>
      </c>
      <c r="AD1918" s="15">
        <f>'Formated Data'!$G1918-'Formated Data'!$E1918</f>
        <v>3.48</v>
      </c>
      <c r="AE1918" s="5" t="str" cm="1">
        <f t="array" ref="AE1918">_xlfn.IFS('Formated Data'!$Q1918="Central","Chris",'Formated Data'!$Q1918="East","Erin",'Formated Data'!$Q1918="South","Sam",'Formated Data'!$Q1918="West","William")</f>
        <v>Erin</v>
      </c>
    </row>
    <row r="1919" spans="1:31" ht="15.75" customHeight="1" x14ac:dyDescent="0.45">
      <c r="A1919" s="5">
        <v>1502</v>
      </c>
      <c r="B1919" s="5">
        <f>IF(COUNTIF($A$2:A1919, A1919) = 1, 1, 0)</f>
        <v>0</v>
      </c>
      <c r="C1919" s="5" t="s">
        <v>77</v>
      </c>
      <c r="D1919" s="5" t="s">
        <v>30</v>
      </c>
      <c r="E1919" s="6">
        <v>0.08</v>
      </c>
      <c r="F1919" s="6" t="str">
        <f>IF(Table_1[[#This Row],[Discount]] &gt; 0, "After Discount", " No Discount")</f>
        <v>After Discount</v>
      </c>
      <c r="G1919" s="6">
        <v>5.84</v>
      </c>
      <c r="H1919" s="6">
        <v>1</v>
      </c>
      <c r="I1919" s="5" t="s">
        <v>17</v>
      </c>
      <c r="J1919" s="5" t="s">
        <v>51</v>
      </c>
      <c r="K1919" s="5" t="s">
        <v>24</v>
      </c>
      <c r="L1919" s="5" t="s">
        <v>79</v>
      </c>
      <c r="M1919" s="5" t="s">
        <v>37</v>
      </c>
      <c r="N1919" s="5" t="s">
        <v>78</v>
      </c>
      <c r="O1919" s="6">
        <v>0.38</v>
      </c>
      <c r="P1919" s="5" t="s">
        <v>3</v>
      </c>
      <c r="Q1919" s="5" t="s">
        <v>21</v>
      </c>
      <c r="R1919" s="5" t="s">
        <v>75</v>
      </c>
      <c r="S1919" s="5" t="s">
        <v>74</v>
      </c>
      <c r="T1919" s="5">
        <v>33065</v>
      </c>
      <c r="U1919" s="8">
        <v>42184</v>
      </c>
      <c r="V1919" s="29" t="str">
        <f>TEXT(Table_1[[#This Row],[Order Date]], "DDD")</f>
        <v>Mon</v>
      </c>
      <c r="W1919" s="8">
        <v>42188</v>
      </c>
      <c r="X1919" s="7">
        <f>Table_1[[#This Row],[Ship Date]]-Table_1[[#This Row],[Order Date]]</f>
        <v>4</v>
      </c>
      <c r="Y1919" s="15">
        <v>731.92200000000003</v>
      </c>
      <c r="Z1919" s="5">
        <v>11</v>
      </c>
      <c r="AA1919" s="15">
        <v>61.39</v>
      </c>
      <c r="AB1919" s="5">
        <v>89194</v>
      </c>
      <c r="AC1919" s="5">
        <f>IF(COUNTIF($AB$2:AB1919, AB1919) = 1, 1, 0)</f>
        <v>1</v>
      </c>
      <c r="AD1919" s="15">
        <f>'Formated Data'!$G1919-'Formated Data'!$E1919</f>
        <v>5.76</v>
      </c>
      <c r="AE1919" s="5" t="str" cm="1">
        <f t="array" ref="AE1919">_xlfn.IFS('Formated Data'!$Q1919="Central","Chris",'Formated Data'!$Q1919="East","Erin",'Formated Data'!$Q1919="South","Sam",'Formated Data'!$Q1919="West","William")</f>
        <v>Sam</v>
      </c>
    </row>
    <row r="1920" spans="1:31" ht="15.75" customHeight="1" x14ac:dyDescent="0.45">
      <c r="A1920" s="5">
        <v>1502</v>
      </c>
      <c r="B1920" s="5">
        <f>IF(COUNTIF($A$2:A1920, A1920) = 1, 1, 0)</f>
        <v>0</v>
      </c>
      <c r="C1920" s="5" t="s">
        <v>77</v>
      </c>
      <c r="D1920" s="5" t="s">
        <v>30</v>
      </c>
      <c r="E1920" s="6">
        <v>0</v>
      </c>
      <c r="F1920" s="6" t="str">
        <f>IF(Table_1[[#This Row],[Discount]] &gt; 0, "After Discount", " No Discount")</f>
        <v xml:space="preserve"> No Discount</v>
      </c>
      <c r="G1920" s="6">
        <v>205.99</v>
      </c>
      <c r="H1920" s="6">
        <v>8.99</v>
      </c>
      <c r="I1920" s="5" t="s">
        <v>9</v>
      </c>
      <c r="J1920" s="5" t="s">
        <v>51</v>
      </c>
      <c r="K1920" s="5" t="s">
        <v>7</v>
      </c>
      <c r="L1920" s="5" t="s">
        <v>6</v>
      </c>
      <c r="M1920" s="5" t="s">
        <v>5</v>
      </c>
      <c r="N1920" s="5" t="s">
        <v>76</v>
      </c>
      <c r="O1920" s="6">
        <v>0.6</v>
      </c>
      <c r="P1920" s="5" t="s">
        <v>3</v>
      </c>
      <c r="Q1920" s="5" t="s">
        <v>21</v>
      </c>
      <c r="R1920" s="5" t="s">
        <v>75</v>
      </c>
      <c r="S1920" s="5" t="s">
        <v>74</v>
      </c>
      <c r="T1920" s="5">
        <v>33065</v>
      </c>
      <c r="U1920" s="8">
        <v>42184</v>
      </c>
      <c r="V1920" s="29" t="str">
        <f>TEXT(Table_1[[#This Row],[Order Date]], "DDD")</f>
        <v>Mon</v>
      </c>
      <c r="W1920" s="8">
        <v>42187</v>
      </c>
      <c r="X1920" s="7">
        <f>Table_1[[#This Row],[Ship Date]]-Table_1[[#This Row],[Order Date]]</f>
        <v>3</v>
      </c>
      <c r="Y1920" s="15">
        <v>186.55799999999999</v>
      </c>
      <c r="Z1920" s="5">
        <v>13</v>
      </c>
      <c r="AA1920" s="15">
        <v>2435.52</v>
      </c>
      <c r="AB1920" s="5">
        <v>89194</v>
      </c>
      <c r="AC1920" s="5">
        <f>IF(COUNTIF($AB$2:AB1920, AB1920) = 1, 1, 0)</f>
        <v>0</v>
      </c>
      <c r="AD1920" s="15">
        <f>'Formated Data'!$G1920-'Formated Data'!$E1920</f>
        <v>205.99</v>
      </c>
      <c r="AE1920" s="5" t="str" cm="1">
        <f t="array" ref="AE1920">_xlfn.IFS('Formated Data'!$Q1920="Central","Chris",'Formated Data'!$Q1920="East","Erin",'Formated Data'!$Q1920="South","Sam",'Formated Data'!$Q1920="West","William")</f>
        <v>Sam</v>
      </c>
    </row>
    <row r="1921" spans="1:31" ht="15.75" customHeight="1" x14ac:dyDescent="0.45">
      <c r="A1921" s="5">
        <v>1109</v>
      </c>
      <c r="B1921" s="5">
        <f>IF(COUNTIF($A$2:A1921, A1921) = 1, 1, 0)</f>
        <v>1</v>
      </c>
      <c r="C1921" s="5" t="s">
        <v>73</v>
      </c>
      <c r="D1921" s="5" t="s">
        <v>72</v>
      </c>
      <c r="E1921" s="6">
        <v>0.08</v>
      </c>
      <c r="F1921" s="6" t="str">
        <f>IF(Table_1[[#This Row],[Discount]] &gt; 0, "After Discount", " No Discount")</f>
        <v>After Discount</v>
      </c>
      <c r="G1921" s="6">
        <v>8.3699999999999992</v>
      </c>
      <c r="H1921" s="6">
        <v>10.16</v>
      </c>
      <c r="I1921" s="5" t="s">
        <v>9</v>
      </c>
      <c r="J1921" s="5" t="s">
        <v>8</v>
      </c>
      <c r="K1921" s="5" t="s">
        <v>29</v>
      </c>
      <c r="L1921" s="5" t="s">
        <v>28</v>
      </c>
      <c r="M1921" s="5" t="s">
        <v>42</v>
      </c>
      <c r="N1921" s="5" t="s">
        <v>71</v>
      </c>
      <c r="O1921" s="6">
        <v>0.59</v>
      </c>
      <c r="P1921" s="5" t="s">
        <v>3</v>
      </c>
      <c r="Q1921" s="5" t="s">
        <v>70</v>
      </c>
      <c r="R1921" s="5" t="s">
        <v>69</v>
      </c>
      <c r="S1921" s="5" t="s">
        <v>68</v>
      </c>
      <c r="T1921" s="5">
        <v>78041</v>
      </c>
      <c r="U1921" s="8">
        <v>42184</v>
      </c>
      <c r="V1921" s="29" t="str">
        <f>TEXT(Table_1[[#This Row],[Order Date]], "DDD")</f>
        <v>Mon</v>
      </c>
      <c r="W1921" s="8">
        <v>42184</v>
      </c>
      <c r="X1921" s="7">
        <f>Table_1[[#This Row],[Ship Date]]-Table_1[[#This Row],[Order Date]]</f>
        <v>0</v>
      </c>
      <c r="Y1921" s="15">
        <v>-169.232</v>
      </c>
      <c r="Z1921" s="5">
        <v>13</v>
      </c>
      <c r="AA1921" s="15">
        <v>108.99</v>
      </c>
      <c r="AB1921" s="5">
        <v>86410</v>
      </c>
      <c r="AC1921" s="5">
        <f>IF(COUNTIF($AB$2:AB1921, AB1921) = 1, 1, 0)</f>
        <v>1</v>
      </c>
      <c r="AD1921" s="15">
        <f>'Formated Data'!$G1921-'Formated Data'!$E1921</f>
        <v>8.2899999999999991</v>
      </c>
      <c r="AE1921" s="5" t="str" cm="1">
        <f t="array" ref="AE1921">_xlfn.IFS('Formated Data'!$Q1921="Central","Chris",'Formated Data'!$Q1921="East","Erin",'Formated Data'!$Q1921="South","Sam",'Formated Data'!$Q1921="West","William")</f>
        <v>Chris</v>
      </c>
    </row>
    <row r="1922" spans="1:31" ht="15.75" customHeight="1" x14ac:dyDescent="0.45">
      <c r="A1922" s="5">
        <v>1183</v>
      </c>
      <c r="B1922" s="5">
        <f>IF(COUNTIF($A$2:A1922, A1922) = 1, 1, 0)</f>
        <v>1</v>
      </c>
      <c r="C1922" s="5" t="s">
        <v>67</v>
      </c>
      <c r="D1922" s="5" t="s">
        <v>10</v>
      </c>
      <c r="E1922" s="6">
        <v>0.04</v>
      </c>
      <c r="F1922" s="6" t="str">
        <f>IF(Table_1[[#This Row],[Discount]] &gt; 0, "After Discount", " No Discount")</f>
        <v>After Discount</v>
      </c>
      <c r="G1922" s="6">
        <v>35.99</v>
      </c>
      <c r="H1922" s="6">
        <v>3.3</v>
      </c>
      <c r="I1922" s="5" t="s">
        <v>9</v>
      </c>
      <c r="J1922" s="5" t="s">
        <v>16</v>
      </c>
      <c r="K1922" s="5" t="s">
        <v>7</v>
      </c>
      <c r="L1922" s="5" t="s">
        <v>6</v>
      </c>
      <c r="M1922" s="5" t="s">
        <v>50</v>
      </c>
      <c r="N1922" s="5" t="s">
        <v>66</v>
      </c>
      <c r="O1922" s="6">
        <v>0.39</v>
      </c>
      <c r="P1922" s="5" t="s">
        <v>3</v>
      </c>
      <c r="Q1922" s="5" t="s">
        <v>48</v>
      </c>
      <c r="R1922" s="5" t="s">
        <v>65</v>
      </c>
      <c r="S1922" s="5" t="s">
        <v>64</v>
      </c>
      <c r="T1922" s="5">
        <v>84663</v>
      </c>
      <c r="U1922" s="8">
        <v>42184</v>
      </c>
      <c r="V1922" s="29" t="str">
        <f>TEXT(Table_1[[#This Row],[Order Date]], "DDD")</f>
        <v>Mon</v>
      </c>
      <c r="W1922" s="8">
        <v>42184</v>
      </c>
      <c r="X1922" s="7">
        <f>Table_1[[#This Row],[Ship Date]]-Table_1[[#This Row],[Order Date]]</f>
        <v>0</v>
      </c>
      <c r="Y1922" s="15">
        <v>184.19550000000001</v>
      </c>
      <c r="Z1922" s="5">
        <v>9</v>
      </c>
      <c r="AA1922" s="15">
        <v>266.95</v>
      </c>
      <c r="AB1922" s="5">
        <v>86914</v>
      </c>
      <c r="AC1922" s="5">
        <f>IF(COUNTIF($AB$2:AB1922, AB1922) = 1, 1, 0)</f>
        <v>1</v>
      </c>
      <c r="AD1922" s="15">
        <f>'Formated Data'!$G1922-'Formated Data'!$E1922</f>
        <v>35.950000000000003</v>
      </c>
      <c r="AE1922" s="5" t="str" cm="1">
        <f t="array" ref="AE1922">_xlfn.IFS('Formated Data'!$Q1922="Central","Chris",'Formated Data'!$Q1922="East","Erin",'Formated Data'!$Q1922="South","Sam",'Formated Data'!$Q1922="West","William")</f>
        <v>William</v>
      </c>
    </row>
    <row r="1923" spans="1:31" ht="15.75" customHeight="1" x14ac:dyDescent="0.45">
      <c r="A1923" s="5">
        <v>699</v>
      </c>
      <c r="B1923" s="5">
        <f>IF(COUNTIF($A$2:A1923, A1923) = 1, 1, 0)</f>
        <v>0</v>
      </c>
      <c r="C1923" s="5" t="s">
        <v>63</v>
      </c>
      <c r="D1923" s="5" t="s">
        <v>56</v>
      </c>
      <c r="E1923" s="6">
        <v>0.01</v>
      </c>
      <c r="F1923" s="6" t="str">
        <f>IF(Table_1[[#This Row],[Discount]] &gt; 0, "After Discount", " No Discount")</f>
        <v>After Discount</v>
      </c>
      <c r="G1923" s="6">
        <v>7.89</v>
      </c>
      <c r="H1923" s="6">
        <v>2.82</v>
      </c>
      <c r="I1923" s="5" t="s">
        <v>9</v>
      </c>
      <c r="J1923" s="5" t="s">
        <v>8</v>
      </c>
      <c r="K1923" s="5" t="s">
        <v>24</v>
      </c>
      <c r="L1923" s="5" t="s">
        <v>61</v>
      </c>
      <c r="M1923" s="5" t="s">
        <v>37</v>
      </c>
      <c r="N1923" s="5" t="s">
        <v>60</v>
      </c>
      <c r="O1923" s="6">
        <v>0.4</v>
      </c>
      <c r="P1923" s="5" t="s">
        <v>3</v>
      </c>
      <c r="Q1923" s="5" t="s">
        <v>48</v>
      </c>
      <c r="R1923" s="5" t="s">
        <v>54</v>
      </c>
      <c r="S1923" s="5" t="s">
        <v>62</v>
      </c>
      <c r="T1923" s="5">
        <v>90041</v>
      </c>
      <c r="U1923" s="8">
        <v>42185</v>
      </c>
      <c r="V1923" s="29" t="str">
        <f>TEXT(Table_1[[#This Row],[Order Date]], "DDD")</f>
        <v>Tue</v>
      </c>
      <c r="W1923" s="8">
        <v>42186</v>
      </c>
      <c r="X1923" s="7">
        <f>Table_1[[#This Row],[Ship Date]]-Table_1[[#This Row],[Order Date]]</f>
        <v>1</v>
      </c>
      <c r="Y1923" s="15">
        <v>38.700000000000003</v>
      </c>
      <c r="Z1923" s="5">
        <v>32</v>
      </c>
      <c r="AA1923" s="15">
        <v>274.26</v>
      </c>
      <c r="AB1923" s="5">
        <v>36647</v>
      </c>
      <c r="AC1923" s="5">
        <f>IF(COUNTIF($AB$2:AB1923, AB1923) = 1, 1, 0)</f>
        <v>1</v>
      </c>
      <c r="AD1923" s="15">
        <f>'Formated Data'!$G1923-'Formated Data'!$E1923</f>
        <v>7.88</v>
      </c>
      <c r="AE1923" s="5" t="str" cm="1">
        <f t="array" ref="AE1923">_xlfn.IFS('Formated Data'!$Q1923="Central","Chris",'Formated Data'!$Q1923="East","Erin",'Formated Data'!$Q1923="South","Sam",'Formated Data'!$Q1923="West","William")</f>
        <v>William</v>
      </c>
    </row>
    <row r="1924" spans="1:31" ht="15.75" customHeight="1" x14ac:dyDescent="0.45">
      <c r="A1924" s="5">
        <v>699</v>
      </c>
      <c r="B1924" s="5">
        <f>IF(COUNTIF($A$2:A1924, A1924) = 1, 1, 0)</f>
        <v>0</v>
      </c>
      <c r="C1924" s="5" t="s">
        <v>63</v>
      </c>
      <c r="D1924" s="5" t="s">
        <v>56</v>
      </c>
      <c r="E1924" s="6">
        <v>0.09</v>
      </c>
      <c r="F1924" s="6" t="str">
        <f>IF(Table_1[[#This Row],[Discount]] &gt; 0, "After Discount", " No Discount")</f>
        <v>After Discount</v>
      </c>
      <c r="G1924" s="6">
        <v>3.68</v>
      </c>
      <c r="H1924" s="6">
        <v>1.32</v>
      </c>
      <c r="I1924" s="5" t="s">
        <v>9</v>
      </c>
      <c r="J1924" s="5" t="s">
        <v>8</v>
      </c>
      <c r="K1924" s="5" t="s">
        <v>24</v>
      </c>
      <c r="L1924" s="5" t="s">
        <v>59</v>
      </c>
      <c r="M1924" s="5" t="s">
        <v>37</v>
      </c>
      <c r="N1924" s="5" t="s">
        <v>58</v>
      </c>
      <c r="O1924" s="6">
        <v>0.83</v>
      </c>
      <c r="P1924" s="5" t="s">
        <v>3</v>
      </c>
      <c r="Q1924" s="5" t="s">
        <v>48</v>
      </c>
      <c r="R1924" s="5" t="s">
        <v>54</v>
      </c>
      <c r="S1924" s="5" t="s">
        <v>62</v>
      </c>
      <c r="T1924" s="5">
        <v>90041</v>
      </c>
      <c r="U1924" s="8">
        <v>42185</v>
      </c>
      <c r="V1924" s="29" t="str">
        <f>TEXT(Table_1[[#This Row],[Order Date]], "DDD")</f>
        <v>Tue</v>
      </c>
      <c r="W1924" s="8">
        <v>42186</v>
      </c>
      <c r="X1924" s="7">
        <f>Table_1[[#This Row],[Ship Date]]-Table_1[[#This Row],[Order Date]]</f>
        <v>1</v>
      </c>
      <c r="Y1924" s="15">
        <v>-21.91</v>
      </c>
      <c r="Z1924" s="5">
        <v>24</v>
      </c>
      <c r="AA1924" s="15">
        <v>83.16</v>
      </c>
      <c r="AB1924" s="5">
        <v>36647</v>
      </c>
      <c r="AC1924" s="5">
        <f>IF(COUNTIF($AB$2:AB1924, AB1924) = 1, 1, 0)</f>
        <v>0</v>
      </c>
      <c r="AD1924" s="15">
        <f>'Formated Data'!$G1924-'Formated Data'!$E1924</f>
        <v>3.5900000000000003</v>
      </c>
      <c r="AE1924" s="5" t="str" cm="1">
        <f t="array" ref="AE1924">_xlfn.IFS('Formated Data'!$Q1924="Central","Chris",'Formated Data'!$Q1924="East","Erin",'Formated Data'!$Q1924="South","Sam",'Formated Data'!$Q1924="West","William")</f>
        <v>William</v>
      </c>
    </row>
    <row r="1925" spans="1:31" ht="15.75" customHeight="1" x14ac:dyDescent="0.45">
      <c r="A1925" s="5">
        <v>699</v>
      </c>
      <c r="B1925" s="5">
        <f>IF(COUNTIF($A$2:A1925, A1925) = 1, 1, 0)</f>
        <v>0</v>
      </c>
      <c r="C1925" s="5" t="s">
        <v>63</v>
      </c>
      <c r="D1925" s="5" t="s">
        <v>56</v>
      </c>
      <c r="E1925" s="6">
        <v>0.1</v>
      </c>
      <c r="F1925" s="6" t="str">
        <f>IF(Table_1[[#This Row],[Discount]] &gt; 0, "After Discount", " No Discount")</f>
        <v>After Discount</v>
      </c>
      <c r="G1925" s="6">
        <v>9.7100000000000009</v>
      </c>
      <c r="H1925" s="6">
        <v>9.4499999999999993</v>
      </c>
      <c r="I1925" s="5" t="s">
        <v>9</v>
      </c>
      <c r="J1925" s="5" t="s">
        <v>8</v>
      </c>
      <c r="K1925" s="5" t="s">
        <v>24</v>
      </c>
      <c r="L1925" s="5" t="s">
        <v>23</v>
      </c>
      <c r="M1925" s="5" t="s">
        <v>5</v>
      </c>
      <c r="N1925" s="5" t="s">
        <v>55</v>
      </c>
      <c r="O1925" s="6">
        <v>0.6</v>
      </c>
      <c r="P1925" s="5" t="s">
        <v>3</v>
      </c>
      <c r="Q1925" s="5" t="s">
        <v>48</v>
      </c>
      <c r="R1925" s="5" t="s">
        <v>54</v>
      </c>
      <c r="S1925" s="5" t="s">
        <v>62</v>
      </c>
      <c r="T1925" s="5">
        <v>90041</v>
      </c>
      <c r="U1925" s="8">
        <v>42185</v>
      </c>
      <c r="V1925" s="29" t="str">
        <f>TEXT(Table_1[[#This Row],[Order Date]], "DDD")</f>
        <v>Tue</v>
      </c>
      <c r="W1925" s="8">
        <v>42188</v>
      </c>
      <c r="X1925" s="7">
        <f>Table_1[[#This Row],[Ship Date]]-Table_1[[#This Row],[Order Date]]</f>
        <v>3</v>
      </c>
      <c r="Y1925" s="15">
        <v>-119.77</v>
      </c>
      <c r="Z1925" s="5">
        <v>27</v>
      </c>
      <c r="AA1925" s="15">
        <v>261.93</v>
      </c>
      <c r="AB1925" s="5">
        <v>36647</v>
      </c>
      <c r="AC1925" s="5">
        <f>IF(COUNTIF($AB$2:AB1925, AB1925) = 1, 1, 0)</f>
        <v>0</v>
      </c>
      <c r="AD1925" s="15">
        <f>'Formated Data'!$G1925-'Formated Data'!$E1925</f>
        <v>9.6100000000000012</v>
      </c>
      <c r="AE1925" s="5" t="str" cm="1">
        <f t="array" ref="AE1925">_xlfn.IFS('Formated Data'!$Q1925="Central","Chris",'Formated Data'!$Q1925="East","Erin",'Formated Data'!$Q1925="South","Sam",'Formated Data'!$Q1925="West","William")</f>
        <v>William</v>
      </c>
    </row>
    <row r="1926" spans="1:31" ht="15.75" customHeight="1" x14ac:dyDescent="0.45">
      <c r="A1926" s="5">
        <v>702</v>
      </c>
      <c r="B1926" s="5">
        <f>IF(COUNTIF($A$2:A1926, A1926) = 1, 1, 0)</f>
        <v>0</v>
      </c>
      <c r="C1926" s="5" t="s">
        <v>57</v>
      </c>
      <c r="D1926" s="5" t="s">
        <v>56</v>
      </c>
      <c r="E1926" s="6">
        <v>0.01</v>
      </c>
      <c r="F1926" s="6" t="str">
        <f>IF(Table_1[[#This Row],[Discount]] &gt; 0, "After Discount", " No Discount")</f>
        <v>After Discount</v>
      </c>
      <c r="G1926" s="6">
        <v>7.89</v>
      </c>
      <c r="H1926" s="6">
        <v>2.82</v>
      </c>
      <c r="I1926" s="5" t="s">
        <v>9</v>
      </c>
      <c r="J1926" s="5" t="s">
        <v>8</v>
      </c>
      <c r="K1926" s="5" t="s">
        <v>24</v>
      </c>
      <c r="L1926" s="5" t="s">
        <v>61</v>
      </c>
      <c r="M1926" s="5" t="s">
        <v>37</v>
      </c>
      <c r="N1926" s="5" t="s">
        <v>60</v>
      </c>
      <c r="O1926" s="6">
        <v>0.4</v>
      </c>
      <c r="P1926" s="5" t="s">
        <v>3</v>
      </c>
      <c r="Q1926" s="5" t="s">
        <v>48</v>
      </c>
      <c r="R1926" s="5" t="s">
        <v>54</v>
      </c>
      <c r="S1926" s="5" t="s">
        <v>53</v>
      </c>
      <c r="T1926" s="5">
        <v>95404</v>
      </c>
      <c r="U1926" s="8">
        <v>42185</v>
      </c>
      <c r="V1926" s="29" t="str">
        <f>TEXT(Table_1[[#This Row],[Order Date]], "DDD")</f>
        <v>Tue</v>
      </c>
      <c r="W1926" s="8">
        <v>42186</v>
      </c>
      <c r="X1926" s="7">
        <f>Table_1[[#This Row],[Ship Date]]-Table_1[[#This Row],[Order Date]]</f>
        <v>1</v>
      </c>
      <c r="Y1926" s="15">
        <v>46.44</v>
      </c>
      <c r="Z1926" s="5">
        <v>8</v>
      </c>
      <c r="AA1926" s="15">
        <v>68.56</v>
      </c>
      <c r="AB1926" s="5">
        <v>87979</v>
      </c>
      <c r="AC1926" s="5">
        <f>IF(COUNTIF($AB$2:AB1926, AB1926) = 1, 1, 0)</f>
        <v>1</v>
      </c>
      <c r="AD1926" s="15">
        <f>'Formated Data'!$G1926-'Formated Data'!$E1926</f>
        <v>7.88</v>
      </c>
      <c r="AE1926" s="5" t="str" cm="1">
        <f t="array" ref="AE1926">_xlfn.IFS('Formated Data'!$Q1926="Central","Chris",'Formated Data'!$Q1926="East","Erin",'Formated Data'!$Q1926="South","Sam",'Formated Data'!$Q1926="West","William")</f>
        <v>William</v>
      </c>
    </row>
    <row r="1927" spans="1:31" ht="15.75" customHeight="1" x14ac:dyDescent="0.45">
      <c r="A1927" s="5">
        <v>702</v>
      </c>
      <c r="B1927" s="5">
        <f>IF(COUNTIF($A$2:A1927, A1927) = 1, 1, 0)</f>
        <v>0</v>
      </c>
      <c r="C1927" s="5" t="s">
        <v>57</v>
      </c>
      <c r="D1927" s="5" t="s">
        <v>56</v>
      </c>
      <c r="E1927" s="6">
        <v>0.09</v>
      </c>
      <c r="F1927" s="6" t="str">
        <f>IF(Table_1[[#This Row],[Discount]] &gt; 0, "After Discount", " No Discount")</f>
        <v>After Discount</v>
      </c>
      <c r="G1927" s="6">
        <v>3.68</v>
      </c>
      <c r="H1927" s="6">
        <v>1.32</v>
      </c>
      <c r="I1927" s="5" t="s">
        <v>9</v>
      </c>
      <c r="J1927" s="5" t="s">
        <v>8</v>
      </c>
      <c r="K1927" s="5" t="s">
        <v>24</v>
      </c>
      <c r="L1927" s="5" t="s">
        <v>59</v>
      </c>
      <c r="M1927" s="5" t="s">
        <v>37</v>
      </c>
      <c r="N1927" s="5" t="s">
        <v>58</v>
      </c>
      <c r="O1927" s="6">
        <v>0.83</v>
      </c>
      <c r="P1927" s="5" t="s">
        <v>3</v>
      </c>
      <c r="Q1927" s="5" t="s">
        <v>48</v>
      </c>
      <c r="R1927" s="5" t="s">
        <v>54</v>
      </c>
      <c r="S1927" s="5" t="s">
        <v>53</v>
      </c>
      <c r="T1927" s="5">
        <v>95404</v>
      </c>
      <c r="U1927" s="8">
        <v>42185</v>
      </c>
      <c r="V1927" s="29" t="str">
        <f>TEXT(Table_1[[#This Row],[Order Date]], "DDD")</f>
        <v>Tue</v>
      </c>
      <c r="W1927" s="8">
        <v>42186</v>
      </c>
      <c r="X1927" s="7">
        <f>Table_1[[#This Row],[Ship Date]]-Table_1[[#This Row],[Order Date]]</f>
        <v>1</v>
      </c>
      <c r="Y1927" s="15">
        <v>-17.527999999999999</v>
      </c>
      <c r="Z1927" s="5">
        <v>6</v>
      </c>
      <c r="AA1927" s="15">
        <v>20.79</v>
      </c>
      <c r="AB1927" s="5">
        <v>87979</v>
      </c>
      <c r="AC1927" s="5">
        <f>IF(COUNTIF($AB$2:AB1927, AB1927) = 1, 1, 0)</f>
        <v>0</v>
      </c>
      <c r="AD1927" s="15">
        <f>'Formated Data'!$G1927-'Formated Data'!$E1927</f>
        <v>3.5900000000000003</v>
      </c>
      <c r="AE1927" s="5" t="str" cm="1">
        <f t="array" ref="AE1927">_xlfn.IFS('Formated Data'!$Q1927="Central","Chris",'Formated Data'!$Q1927="East","Erin",'Formated Data'!$Q1927="South","Sam",'Formated Data'!$Q1927="West","William")</f>
        <v>William</v>
      </c>
    </row>
    <row r="1928" spans="1:31" ht="15.75" customHeight="1" x14ac:dyDescent="0.45">
      <c r="A1928" s="5">
        <v>702</v>
      </c>
      <c r="B1928" s="5">
        <f>IF(COUNTIF($A$2:A1928, A1928) = 1, 1, 0)</f>
        <v>0</v>
      </c>
      <c r="C1928" s="5" t="s">
        <v>57</v>
      </c>
      <c r="D1928" s="5" t="s">
        <v>56</v>
      </c>
      <c r="E1928" s="6">
        <v>0.1</v>
      </c>
      <c r="F1928" s="6" t="str">
        <f>IF(Table_1[[#This Row],[Discount]] &gt; 0, "After Discount", " No Discount")</f>
        <v>After Discount</v>
      </c>
      <c r="G1928" s="6">
        <v>9.7100000000000009</v>
      </c>
      <c r="H1928" s="6">
        <v>9.4499999999999993</v>
      </c>
      <c r="I1928" s="5" t="s">
        <v>9</v>
      </c>
      <c r="J1928" s="5" t="s">
        <v>8</v>
      </c>
      <c r="K1928" s="5" t="s">
        <v>24</v>
      </c>
      <c r="L1928" s="5" t="s">
        <v>23</v>
      </c>
      <c r="M1928" s="5" t="s">
        <v>5</v>
      </c>
      <c r="N1928" s="5" t="s">
        <v>55</v>
      </c>
      <c r="O1928" s="6">
        <v>0.6</v>
      </c>
      <c r="P1928" s="5" t="s">
        <v>3</v>
      </c>
      <c r="Q1928" s="5" t="s">
        <v>48</v>
      </c>
      <c r="R1928" s="5" t="s">
        <v>54</v>
      </c>
      <c r="S1928" s="5" t="s">
        <v>53</v>
      </c>
      <c r="T1928" s="5">
        <v>95404</v>
      </c>
      <c r="U1928" s="8">
        <v>42185</v>
      </c>
      <c r="V1928" s="29" t="str">
        <f>TEXT(Table_1[[#This Row],[Order Date]], "DDD")</f>
        <v>Tue</v>
      </c>
      <c r="W1928" s="8">
        <v>42188</v>
      </c>
      <c r="X1928" s="7">
        <f>Table_1[[#This Row],[Ship Date]]-Table_1[[#This Row],[Order Date]]</f>
        <v>3</v>
      </c>
      <c r="Y1928" s="15">
        <v>-95.816000000000003</v>
      </c>
      <c r="Z1928" s="5">
        <v>7</v>
      </c>
      <c r="AA1928" s="15">
        <v>67.91</v>
      </c>
      <c r="AB1928" s="5">
        <v>87979</v>
      </c>
      <c r="AC1928" s="5">
        <f>IF(COUNTIF($AB$2:AB1928, AB1928) = 1, 1, 0)</f>
        <v>0</v>
      </c>
      <c r="AD1928" s="15">
        <f>'Formated Data'!$G1928-'Formated Data'!$E1928</f>
        <v>9.6100000000000012</v>
      </c>
      <c r="AE1928" s="5" t="str" cm="1">
        <f t="array" ref="AE1928">_xlfn.IFS('Formated Data'!$Q1928="Central","Chris",'Formated Data'!$Q1928="East","Erin",'Formated Data'!$Q1928="South","Sam",'Formated Data'!$Q1928="West","William")</f>
        <v>William</v>
      </c>
    </row>
    <row r="1929" spans="1:31" ht="15.75" customHeight="1" x14ac:dyDescent="0.45">
      <c r="A1929" s="5">
        <v>1307</v>
      </c>
      <c r="B1929" s="5">
        <f>IF(COUNTIF($A$2:A1929, A1929) = 1, 1, 0)</f>
        <v>1</v>
      </c>
      <c r="C1929" s="5" t="s">
        <v>52</v>
      </c>
      <c r="D1929" s="5" t="s">
        <v>30</v>
      </c>
      <c r="E1929" s="6">
        <v>0.04</v>
      </c>
      <c r="F1929" s="6" t="str">
        <f>IF(Table_1[[#This Row],[Discount]] &gt; 0, "After Discount", " No Discount")</f>
        <v>After Discount</v>
      </c>
      <c r="G1929" s="6">
        <v>8.33</v>
      </c>
      <c r="H1929" s="6">
        <v>1.99</v>
      </c>
      <c r="I1929" s="5" t="s">
        <v>9</v>
      </c>
      <c r="J1929" s="5" t="s">
        <v>51</v>
      </c>
      <c r="K1929" s="5" t="s">
        <v>7</v>
      </c>
      <c r="L1929" s="5" t="s">
        <v>15</v>
      </c>
      <c r="M1929" s="5" t="s">
        <v>50</v>
      </c>
      <c r="N1929" s="5" t="s">
        <v>49</v>
      </c>
      <c r="O1929" s="6">
        <v>0.52</v>
      </c>
      <c r="P1929" s="5" t="s">
        <v>3</v>
      </c>
      <c r="Q1929" s="5" t="s">
        <v>48</v>
      </c>
      <c r="R1929" s="5" t="s">
        <v>47</v>
      </c>
      <c r="S1929" s="5" t="s">
        <v>46</v>
      </c>
      <c r="T1929" s="5">
        <v>97420</v>
      </c>
      <c r="U1929" s="8">
        <v>42185</v>
      </c>
      <c r="V1929" s="29" t="str">
        <f>TEXT(Table_1[[#This Row],[Order Date]], "DDD")</f>
        <v>Tue</v>
      </c>
      <c r="W1929" s="8">
        <v>42192</v>
      </c>
      <c r="X1929" s="7">
        <f>Table_1[[#This Row],[Ship Date]]-Table_1[[#This Row],[Order Date]]</f>
        <v>7</v>
      </c>
      <c r="Y1929" s="15">
        <v>44.892000000000003</v>
      </c>
      <c r="Z1929" s="5">
        <v>16</v>
      </c>
      <c r="AA1929" s="15">
        <v>131.26</v>
      </c>
      <c r="AB1929" s="5">
        <v>91451</v>
      </c>
      <c r="AC1929" s="5">
        <f>IF(COUNTIF($AB$2:AB1929, AB1929) = 1, 1, 0)</f>
        <v>1</v>
      </c>
      <c r="AD1929" s="15">
        <f>'Formated Data'!$G1929-'Formated Data'!$E1929</f>
        <v>8.2900000000000009</v>
      </c>
      <c r="AE1929" s="5" t="str" cm="1">
        <f t="array" ref="AE1929">_xlfn.IFS('Formated Data'!$Q1929="Central","Chris",'Formated Data'!$Q1929="East","Erin",'Formated Data'!$Q1929="South","Sam",'Formated Data'!$Q1929="West","William")</f>
        <v>William</v>
      </c>
    </row>
    <row r="1930" spans="1:31" ht="15.75" customHeight="1" x14ac:dyDescent="0.45">
      <c r="A1930" s="5">
        <v>2089</v>
      </c>
      <c r="B1930" s="5">
        <f>IF(COUNTIF($A$2:A1930, A1930) = 1, 1, 0)</f>
        <v>1</v>
      </c>
      <c r="C1930" s="5" t="s">
        <v>40</v>
      </c>
      <c r="D1930" s="5" t="s">
        <v>30</v>
      </c>
      <c r="E1930" s="6">
        <v>0.06</v>
      </c>
      <c r="F1930" s="6" t="str">
        <f>IF(Table_1[[#This Row],[Discount]] &gt; 0, "After Discount", " No Discount")</f>
        <v>After Discount</v>
      </c>
      <c r="G1930" s="6">
        <v>38.06</v>
      </c>
      <c r="H1930" s="6">
        <v>4.5</v>
      </c>
      <c r="I1930" s="5" t="s">
        <v>9</v>
      </c>
      <c r="J1930" s="5" t="s">
        <v>39</v>
      </c>
      <c r="K1930" s="5" t="s">
        <v>24</v>
      </c>
      <c r="L1930" s="5" t="s">
        <v>45</v>
      </c>
      <c r="M1930" s="5" t="s">
        <v>5</v>
      </c>
      <c r="N1930" s="5" t="s">
        <v>44</v>
      </c>
      <c r="O1930" s="6">
        <v>0.56000000000000005</v>
      </c>
      <c r="P1930" s="5" t="s">
        <v>3</v>
      </c>
      <c r="Q1930" s="5" t="s">
        <v>2</v>
      </c>
      <c r="R1930" s="5" t="s">
        <v>1</v>
      </c>
      <c r="S1930" s="5" t="s">
        <v>35</v>
      </c>
      <c r="T1930" s="5">
        <v>10956</v>
      </c>
      <c r="U1930" s="8">
        <v>42185</v>
      </c>
      <c r="V1930" s="29" t="str">
        <f>TEXT(Table_1[[#This Row],[Order Date]], "DDD")</f>
        <v>Tue</v>
      </c>
      <c r="W1930" s="8">
        <v>42191</v>
      </c>
      <c r="X1930" s="7">
        <f>Table_1[[#This Row],[Ship Date]]-Table_1[[#This Row],[Order Date]]</f>
        <v>6</v>
      </c>
      <c r="Y1930" s="15">
        <v>450.45960000000002</v>
      </c>
      <c r="Z1930" s="5">
        <v>17</v>
      </c>
      <c r="AA1930" s="15">
        <v>652.84</v>
      </c>
      <c r="AB1930" s="5">
        <v>88348</v>
      </c>
      <c r="AC1930" s="5">
        <f>IF(COUNTIF($AB$2:AB1930, AB1930) = 1, 1, 0)</f>
        <v>1</v>
      </c>
      <c r="AD1930" s="15">
        <f>'Formated Data'!$G1930-'Formated Data'!$E1930</f>
        <v>38</v>
      </c>
      <c r="AE1930" s="5" t="str" cm="1">
        <f t="array" ref="AE1930">_xlfn.IFS('Formated Data'!$Q1930="Central","Chris",'Formated Data'!$Q1930="East","Erin",'Formated Data'!$Q1930="South","Sam",'Formated Data'!$Q1930="West","William")</f>
        <v>Erin</v>
      </c>
    </row>
    <row r="1931" spans="1:31" ht="15.75" customHeight="1" x14ac:dyDescent="0.45">
      <c r="A1931" s="5">
        <v>2089</v>
      </c>
      <c r="B1931" s="5">
        <f>IF(COUNTIF($A$2:A1931, A1931) = 1, 1, 0)</f>
        <v>0</v>
      </c>
      <c r="C1931" s="5" t="s">
        <v>40</v>
      </c>
      <c r="D1931" s="5" t="s">
        <v>30</v>
      </c>
      <c r="E1931" s="6">
        <v>0.08</v>
      </c>
      <c r="F1931" s="6" t="str">
        <f>IF(Table_1[[#This Row],[Discount]] &gt; 0, "After Discount", " No Discount")</f>
        <v>After Discount</v>
      </c>
      <c r="G1931" s="6">
        <v>599.99</v>
      </c>
      <c r="H1931" s="6">
        <v>24.49</v>
      </c>
      <c r="I1931" s="5" t="s">
        <v>9</v>
      </c>
      <c r="J1931" s="5" t="s">
        <v>39</v>
      </c>
      <c r="K1931" s="5" t="s">
        <v>7</v>
      </c>
      <c r="L1931" s="5" t="s">
        <v>43</v>
      </c>
      <c r="M1931" s="5" t="s">
        <v>42</v>
      </c>
      <c r="N1931" s="5" t="s">
        <v>41</v>
      </c>
      <c r="O1931" s="6">
        <v>0.37</v>
      </c>
      <c r="P1931" s="5" t="s">
        <v>3</v>
      </c>
      <c r="Q1931" s="5" t="s">
        <v>2</v>
      </c>
      <c r="R1931" s="5" t="s">
        <v>1</v>
      </c>
      <c r="S1931" s="5" t="s">
        <v>35</v>
      </c>
      <c r="T1931" s="5">
        <v>10956</v>
      </c>
      <c r="U1931" s="8">
        <v>42185</v>
      </c>
      <c r="V1931" s="29" t="str">
        <f>TEXT(Table_1[[#This Row],[Order Date]], "DDD")</f>
        <v>Tue</v>
      </c>
      <c r="W1931" s="8">
        <v>42193</v>
      </c>
      <c r="X1931" s="7">
        <f>Table_1[[#This Row],[Ship Date]]-Table_1[[#This Row],[Order Date]]</f>
        <v>8</v>
      </c>
      <c r="Y1931" s="15">
        <v>8798.1831000000002</v>
      </c>
      <c r="Z1931" s="5">
        <v>22</v>
      </c>
      <c r="AA1931" s="15">
        <v>12750.99</v>
      </c>
      <c r="AB1931" s="5">
        <v>88348</v>
      </c>
      <c r="AC1931" s="5">
        <f>IF(COUNTIF($AB$2:AB1931, AB1931) = 1, 1, 0)</f>
        <v>0</v>
      </c>
      <c r="AD1931" s="15">
        <f>'Formated Data'!$G1931-'Formated Data'!$E1931</f>
        <v>599.91</v>
      </c>
      <c r="AE1931" s="5" t="str" cm="1">
        <f t="array" ref="AE1931">_xlfn.IFS('Formated Data'!$Q1931="Central","Chris",'Formated Data'!$Q1931="East","Erin",'Formated Data'!$Q1931="South","Sam",'Formated Data'!$Q1931="West","William")</f>
        <v>Erin</v>
      </c>
    </row>
    <row r="1932" spans="1:31" ht="15.75" customHeight="1" x14ac:dyDescent="0.45">
      <c r="A1932" s="5">
        <v>2089</v>
      </c>
      <c r="B1932" s="5">
        <f>IF(COUNTIF($A$2:A1932, A1932) = 1, 1, 0)</f>
        <v>0</v>
      </c>
      <c r="C1932" s="5" t="s">
        <v>40</v>
      </c>
      <c r="D1932" s="5" t="s">
        <v>30</v>
      </c>
      <c r="E1932" s="6">
        <v>0.1</v>
      </c>
      <c r="F1932" s="6" t="str">
        <f>IF(Table_1[[#This Row],[Discount]] &gt; 0, "After Discount", " No Discount")</f>
        <v>After Discount</v>
      </c>
      <c r="G1932" s="6">
        <v>3.98</v>
      </c>
      <c r="H1932" s="6">
        <v>2.97</v>
      </c>
      <c r="I1932" s="5" t="s">
        <v>17</v>
      </c>
      <c r="J1932" s="5" t="s">
        <v>39</v>
      </c>
      <c r="K1932" s="5" t="s">
        <v>24</v>
      </c>
      <c r="L1932" s="5" t="s">
        <v>38</v>
      </c>
      <c r="M1932" s="5" t="s">
        <v>37</v>
      </c>
      <c r="N1932" s="5" t="s">
        <v>36</v>
      </c>
      <c r="O1932" s="6">
        <v>0.35</v>
      </c>
      <c r="P1932" s="5" t="s">
        <v>3</v>
      </c>
      <c r="Q1932" s="5" t="s">
        <v>2</v>
      </c>
      <c r="R1932" s="5" t="s">
        <v>1</v>
      </c>
      <c r="S1932" s="5" t="s">
        <v>35</v>
      </c>
      <c r="T1932" s="5">
        <v>10956</v>
      </c>
      <c r="U1932" s="8">
        <v>42185</v>
      </c>
      <c r="V1932" s="29" t="str">
        <f>TEXT(Table_1[[#This Row],[Order Date]], "DDD")</f>
        <v>Tue</v>
      </c>
      <c r="W1932" s="8">
        <v>42189</v>
      </c>
      <c r="X1932" s="7">
        <f>Table_1[[#This Row],[Ship Date]]-Table_1[[#This Row],[Order Date]]</f>
        <v>4</v>
      </c>
      <c r="Y1932" s="15">
        <v>-5.3849999999999998</v>
      </c>
      <c r="Z1932" s="5">
        <v>5</v>
      </c>
      <c r="AA1932" s="15">
        <v>20.54</v>
      </c>
      <c r="AB1932" s="5">
        <v>88348</v>
      </c>
      <c r="AC1932" s="5">
        <f>IF(COUNTIF($AB$2:AB1932, AB1932) = 1, 1, 0)</f>
        <v>0</v>
      </c>
      <c r="AD1932" s="15">
        <f>'Formated Data'!$G1932-'Formated Data'!$E1932</f>
        <v>3.88</v>
      </c>
      <c r="AE1932" s="5" t="str" cm="1">
        <f t="array" ref="AE1932">_xlfn.IFS('Formated Data'!$Q1932="Central","Chris",'Formated Data'!$Q1932="East","Erin",'Formated Data'!$Q1932="South","Sam",'Formated Data'!$Q1932="West","William")</f>
        <v>Erin</v>
      </c>
    </row>
    <row r="1933" spans="1:31" ht="15.75" customHeight="1" x14ac:dyDescent="0.45">
      <c r="A1933" s="5">
        <v>2882</v>
      </c>
      <c r="B1933" s="5">
        <f>IF(COUNTIF($A$2:A1933, A1933) = 1, 1, 0)</f>
        <v>0</v>
      </c>
      <c r="C1933" s="5" t="s">
        <v>34</v>
      </c>
      <c r="D1933" s="5" t="s">
        <v>30</v>
      </c>
      <c r="E1933" s="6">
        <v>0.05</v>
      </c>
      <c r="F1933" s="6" t="str">
        <f>IF(Table_1[[#This Row],[Discount]] &gt; 0, "After Discount", " No Discount")</f>
        <v>After Discount</v>
      </c>
      <c r="G1933" s="6">
        <v>63.94</v>
      </c>
      <c r="H1933" s="6">
        <v>14.48</v>
      </c>
      <c r="I1933" s="5" t="s">
        <v>17</v>
      </c>
      <c r="J1933" s="5" t="s">
        <v>8</v>
      </c>
      <c r="K1933" s="5" t="s">
        <v>29</v>
      </c>
      <c r="L1933" s="5" t="s">
        <v>28</v>
      </c>
      <c r="M1933" s="5" t="s">
        <v>5</v>
      </c>
      <c r="N1933" s="5" t="s">
        <v>27</v>
      </c>
      <c r="O1933" s="6">
        <v>0.46</v>
      </c>
      <c r="P1933" s="5" t="s">
        <v>3</v>
      </c>
      <c r="Q1933" s="5" t="s">
        <v>21</v>
      </c>
      <c r="R1933" s="5" t="s">
        <v>33</v>
      </c>
      <c r="S1933" s="5" t="s">
        <v>32</v>
      </c>
      <c r="T1933" s="5">
        <v>28206</v>
      </c>
      <c r="U1933" s="8">
        <v>42185</v>
      </c>
      <c r="V1933" s="29" t="str">
        <f>TEXT(Table_1[[#This Row],[Order Date]], "DDD")</f>
        <v>Tue</v>
      </c>
      <c r="W1933" s="8">
        <v>42192</v>
      </c>
      <c r="X1933" s="7">
        <f>Table_1[[#This Row],[Ship Date]]-Table_1[[#This Row],[Order Date]]</f>
        <v>7</v>
      </c>
      <c r="Y1933" s="15">
        <v>270.87430000000001</v>
      </c>
      <c r="Z1933" s="5">
        <v>21</v>
      </c>
      <c r="AA1933" s="15">
        <v>1336.35</v>
      </c>
      <c r="AB1933" s="5">
        <v>40224</v>
      </c>
      <c r="AC1933" s="5">
        <f>IF(COUNTIF($AB$2:AB1933, AB1933) = 1, 1, 0)</f>
        <v>1</v>
      </c>
      <c r="AD1933" s="15">
        <f>'Formated Data'!$G1933-'Formated Data'!$E1933</f>
        <v>63.89</v>
      </c>
      <c r="AE1933" s="5" t="str" cm="1">
        <f t="array" ref="AE1933">_xlfn.IFS('Formated Data'!$Q1933="Central","Chris",'Formated Data'!$Q1933="East","Erin",'Formated Data'!$Q1933="South","Sam",'Formated Data'!$Q1933="West","William")</f>
        <v>Sam</v>
      </c>
    </row>
    <row r="1934" spans="1:31" ht="15.75" customHeight="1" x14ac:dyDescent="0.45">
      <c r="A1934" s="5">
        <v>2885</v>
      </c>
      <c r="B1934" s="5">
        <f>IF(COUNTIF($A$2:A1934, A1934) = 1, 1, 0)</f>
        <v>1</v>
      </c>
      <c r="C1934" s="5" t="s">
        <v>31</v>
      </c>
      <c r="D1934" s="5" t="s">
        <v>30</v>
      </c>
      <c r="E1934" s="6">
        <v>0.05</v>
      </c>
      <c r="F1934" s="6" t="str">
        <f>IF(Table_1[[#This Row],[Discount]] &gt; 0, "After Discount", " No Discount")</f>
        <v>After Discount</v>
      </c>
      <c r="G1934" s="6">
        <v>63.94</v>
      </c>
      <c r="H1934" s="6">
        <v>14.48</v>
      </c>
      <c r="I1934" s="5" t="s">
        <v>17</v>
      </c>
      <c r="J1934" s="5" t="s">
        <v>8</v>
      </c>
      <c r="K1934" s="5" t="s">
        <v>29</v>
      </c>
      <c r="L1934" s="5" t="s">
        <v>28</v>
      </c>
      <c r="M1934" s="5" t="s">
        <v>5</v>
      </c>
      <c r="N1934" s="5" t="s">
        <v>27</v>
      </c>
      <c r="O1934" s="6">
        <v>0.46</v>
      </c>
      <c r="P1934" s="5" t="s">
        <v>3</v>
      </c>
      <c r="Q1934" s="5" t="s">
        <v>2</v>
      </c>
      <c r="R1934" s="5" t="s">
        <v>13</v>
      </c>
      <c r="S1934" s="5" t="s">
        <v>26</v>
      </c>
      <c r="T1934" s="5">
        <v>44133</v>
      </c>
      <c r="U1934" s="8">
        <v>42185</v>
      </c>
      <c r="V1934" s="29" t="str">
        <f>TEXT(Table_1[[#This Row],[Order Date]], "DDD")</f>
        <v>Tue</v>
      </c>
      <c r="W1934" s="8">
        <v>42192</v>
      </c>
      <c r="X1934" s="7">
        <f>Table_1[[#This Row],[Ship Date]]-Table_1[[#This Row],[Order Date]]</f>
        <v>7</v>
      </c>
      <c r="Y1934" s="15">
        <v>219.54419999999999</v>
      </c>
      <c r="Z1934" s="5">
        <v>5</v>
      </c>
      <c r="AA1934" s="15">
        <v>318.18</v>
      </c>
      <c r="AB1934" s="5">
        <v>87634</v>
      </c>
      <c r="AC1934" s="5">
        <f>IF(COUNTIF($AB$2:AB1934, AB1934) = 1, 1, 0)</f>
        <v>1</v>
      </c>
      <c r="AD1934" s="15">
        <f>'Formated Data'!$G1934-'Formated Data'!$E1934</f>
        <v>63.89</v>
      </c>
      <c r="AE1934" s="5" t="str" cm="1">
        <f t="array" ref="AE1934">_xlfn.IFS('Formated Data'!$Q1934="Central","Chris",'Formated Data'!$Q1934="East","Erin",'Formated Data'!$Q1934="South","Sam",'Formated Data'!$Q1934="West","William")</f>
        <v>Erin</v>
      </c>
    </row>
    <row r="1935" spans="1:31" ht="15.75" customHeight="1" x14ac:dyDescent="0.45">
      <c r="A1935" s="5">
        <v>1384</v>
      </c>
      <c r="B1935" s="5">
        <f>IF(COUNTIF($A$2:A1935, A1935) = 1, 1, 0)</f>
        <v>0</v>
      </c>
      <c r="C1935" s="5" t="s">
        <v>25</v>
      </c>
      <c r="D1935" s="5" t="s">
        <v>10</v>
      </c>
      <c r="E1935" s="6">
        <v>7.0000000000000007E-2</v>
      </c>
      <c r="F1935" s="6" t="str">
        <f>IF(Table_1[[#This Row],[Discount]] &gt; 0, "After Discount", " No Discount")</f>
        <v>After Discount</v>
      </c>
      <c r="G1935" s="6">
        <v>11.29</v>
      </c>
      <c r="H1935" s="6">
        <v>5.03</v>
      </c>
      <c r="I1935" s="5" t="s">
        <v>9</v>
      </c>
      <c r="J1935" s="5" t="s">
        <v>8</v>
      </c>
      <c r="K1935" s="5" t="s">
        <v>24</v>
      </c>
      <c r="L1935" s="5" t="s">
        <v>23</v>
      </c>
      <c r="M1935" s="5" t="s">
        <v>5</v>
      </c>
      <c r="N1935" s="5" t="s">
        <v>22</v>
      </c>
      <c r="O1935" s="6">
        <v>0.59</v>
      </c>
      <c r="P1935" s="5" t="s">
        <v>3</v>
      </c>
      <c r="Q1935" s="5" t="s">
        <v>21</v>
      </c>
      <c r="R1935" s="5" t="s">
        <v>20</v>
      </c>
      <c r="S1935" s="5" t="s">
        <v>19</v>
      </c>
      <c r="T1935" s="5">
        <v>22304</v>
      </c>
      <c r="U1935" s="8">
        <v>42185</v>
      </c>
      <c r="V1935" s="29" t="str">
        <f>TEXT(Table_1[[#This Row],[Order Date]], "DDD")</f>
        <v>Tue</v>
      </c>
      <c r="W1935" s="8">
        <v>42187</v>
      </c>
      <c r="X1935" s="7">
        <f>Table_1[[#This Row],[Ship Date]]-Table_1[[#This Row],[Order Date]]</f>
        <v>2</v>
      </c>
      <c r="Y1935" s="15">
        <v>-163.03</v>
      </c>
      <c r="Z1935" s="5">
        <v>11</v>
      </c>
      <c r="AA1935" s="15">
        <v>123.18</v>
      </c>
      <c r="AB1935" s="5">
        <v>89407</v>
      </c>
      <c r="AC1935" s="5">
        <f>IF(COUNTIF($AB$2:AB1935, AB1935) = 1, 1, 0)</f>
        <v>1</v>
      </c>
      <c r="AD1935" s="15">
        <f>'Formated Data'!$G1935-'Formated Data'!$E1935</f>
        <v>11.219999999999999</v>
      </c>
      <c r="AE1935" s="5" t="str" cm="1">
        <f t="array" ref="AE1935">_xlfn.IFS('Formated Data'!$Q1935="Central","Chris",'Formated Data'!$Q1935="East","Erin",'Formated Data'!$Q1935="South","Sam",'Formated Data'!$Q1935="West","William")</f>
        <v>Sam</v>
      </c>
    </row>
    <row r="1936" spans="1:31" ht="15.75" customHeight="1" x14ac:dyDescent="0.45">
      <c r="A1936" s="5">
        <v>1472</v>
      </c>
      <c r="B1936" s="5">
        <f>IF(COUNTIF($A$2:A1936, A1936) = 1, 1, 0)</f>
        <v>0</v>
      </c>
      <c r="C1936" s="5" t="s">
        <v>18</v>
      </c>
      <c r="D1936" s="5" t="s">
        <v>10</v>
      </c>
      <c r="E1936" s="6">
        <v>0.02</v>
      </c>
      <c r="F1936" s="6" t="str">
        <f>IF(Table_1[[#This Row],[Discount]] &gt; 0, "After Discount", " No Discount")</f>
        <v>After Discount</v>
      </c>
      <c r="G1936" s="6">
        <v>30.98</v>
      </c>
      <c r="H1936" s="6">
        <v>6.5</v>
      </c>
      <c r="I1936" s="5" t="s">
        <v>17</v>
      </c>
      <c r="J1936" s="5" t="s">
        <v>16</v>
      </c>
      <c r="K1936" s="5" t="s">
        <v>7</v>
      </c>
      <c r="L1936" s="5" t="s">
        <v>15</v>
      </c>
      <c r="M1936" s="5" t="s">
        <v>5</v>
      </c>
      <c r="N1936" s="5" t="s">
        <v>14</v>
      </c>
      <c r="O1936" s="6">
        <v>0.79</v>
      </c>
      <c r="P1936" s="5" t="s">
        <v>3</v>
      </c>
      <c r="Q1936" s="5" t="s">
        <v>2</v>
      </c>
      <c r="R1936" s="5" t="s">
        <v>13</v>
      </c>
      <c r="S1936" s="5" t="s">
        <v>12</v>
      </c>
      <c r="T1936" s="5">
        <v>44145</v>
      </c>
      <c r="U1936" s="8">
        <v>42185</v>
      </c>
      <c r="V1936" s="29" t="str">
        <f>TEXT(Table_1[[#This Row],[Order Date]], "DDD")</f>
        <v>Tue</v>
      </c>
      <c r="W1936" s="8">
        <v>42186</v>
      </c>
      <c r="X1936" s="7">
        <f>Table_1[[#This Row],[Ship Date]]-Table_1[[#This Row],[Order Date]]</f>
        <v>1</v>
      </c>
      <c r="Y1936" s="15">
        <v>-44.624000000000002</v>
      </c>
      <c r="Z1936" s="5">
        <v>17</v>
      </c>
      <c r="AA1936" s="15">
        <v>552.89</v>
      </c>
      <c r="AB1936" s="5">
        <v>87078</v>
      </c>
      <c r="AC1936" s="5">
        <f>IF(COUNTIF($AB$2:AB1936, AB1936) = 1, 1, 0)</f>
        <v>1</v>
      </c>
      <c r="AD1936" s="15">
        <f>'Formated Data'!$G1936-'Formated Data'!$E1936</f>
        <v>30.96</v>
      </c>
      <c r="AE1936" s="5" t="str" cm="1">
        <f t="array" ref="AE1936">_xlfn.IFS('Formated Data'!$Q1936="Central","Chris",'Formated Data'!$Q1936="East","Erin",'Formated Data'!$Q1936="South","Sam",'Formated Data'!$Q1936="West","William")</f>
        <v>Erin</v>
      </c>
    </row>
    <row r="1937" spans="1:31" ht="15.75" customHeight="1" x14ac:dyDescent="0.45">
      <c r="A1937" s="5">
        <v>2276</v>
      </c>
      <c r="B1937" s="5">
        <f>IF(COUNTIF($A$2:A1937, A1937) = 1, 1, 0)</f>
        <v>1</v>
      </c>
      <c r="C1937" s="5" t="s">
        <v>11</v>
      </c>
      <c r="D1937" s="5" t="s">
        <v>10</v>
      </c>
      <c r="E1937" s="6">
        <v>0.01</v>
      </c>
      <c r="F1937" s="6" t="str">
        <f>IF(Table_1[[#This Row],[Discount]] &gt; 0, "After Discount", " No Discount")</f>
        <v>After Discount</v>
      </c>
      <c r="G1937" s="6">
        <v>195.99</v>
      </c>
      <c r="H1937" s="6">
        <v>8.99</v>
      </c>
      <c r="I1937" s="5" t="s">
        <v>9</v>
      </c>
      <c r="J1937" s="5" t="s">
        <v>8</v>
      </c>
      <c r="K1937" s="5" t="s">
        <v>7</v>
      </c>
      <c r="L1937" s="5" t="s">
        <v>6</v>
      </c>
      <c r="M1937" s="5" t="s">
        <v>5</v>
      </c>
      <c r="N1937" s="5" t="s">
        <v>4</v>
      </c>
      <c r="O1937" s="6">
        <v>0.6</v>
      </c>
      <c r="P1937" s="5" t="s">
        <v>3</v>
      </c>
      <c r="Q1937" s="5" t="s">
        <v>2</v>
      </c>
      <c r="R1937" s="5" t="s">
        <v>1</v>
      </c>
      <c r="S1937" s="5" t="s">
        <v>0</v>
      </c>
      <c r="T1937" s="5">
        <v>14304</v>
      </c>
      <c r="U1937" s="8">
        <v>42185</v>
      </c>
      <c r="V1937" s="29" t="str">
        <f>TEXT(Table_1[[#This Row],[Order Date]], "DDD")</f>
        <v>Tue</v>
      </c>
      <c r="W1937" s="8">
        <v>42185</v>
      </c>
      <c r="X1937" s="7">
        <f>Table_1[[#This Row],[Ship Date]]-Table_1[[#This Row],[Order Date]]</f>
        <v>0</v>
      </c>
      <c r="Y1937" s="15">
        <v>2653.7813999999998</v>
      </c>
      <c r="Z1937" s="5">
        <v>22</v>
      </c>
      <c r="AA1937" s="15">
        <v>3846.06</v>
      </c>
      <c r="AB1937" s="5">
        <v>91502</v>
      </c>
      <c r="AC1937" s="5">
        <f>IF(COUNTIF($AB$2:AB1937, AB1937) = 1, 1, 0)</f>
        <v>1</v>
      </c>
      <c r="AD1937" s="15">
        <f>'Formated Data'!$G1937-'Formated Data'!$E1937</f>
        <v>195.98000000000002</v>
      </c>
      <c r="AE1937" s="5" t="str" cm="1">
        <f t="array" ref="AE1937">_xlfn.IFS('Formated Data'!$Q1937="Central","Chris",'Formated Data'!$Q1937="East","Erin",'Formated Data'!$Q1937="South","Sam",'Formated Data'!$Q1937="West","William")</f>
        <v>Erin</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84B2C-963E-409E-8580-9BBD096DCF2C}">
  <dimension ref="A1:AW68"/>
  <sheetViews>
    <sheetView showGridLines="0" zoomScale="60" zoomScaleNormal="60" workbookViewId="0">
      <selection activeCell="D1" sqref="D1:AW1"/>
    </sheetView>
  </sheetViews>
  <sheetFormatPr defaultRowHeight="13.15" x14ac:dyDescent="0.4"/>
  <sheetData>
    <row r="1" spans="1:49" ht="65.650000000000006" customHeight="1" x14ac:dyDescent="1.75">
      <c r="A1" s="35" t="e" vm="1">
        <v>#VALUE!</v>
      </c>
      <c r="B1" s="35"/>
      <c r="C1" s="35"/>
      <c r="D1" s="33" t="s">
        <v>3097</v>
      </c>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1:49" x14ac:dyDescent="0.4">
      <c r="A2" s="27"/>
      <c r="B2" s="27"/>
      <c r="C2" s="27"/>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row>
    <row r="3" spans="1:49" x14ac:dyDescent="0.4">
      <c r="A3" s="27"/>
      <c r="B3" s="27"/>
      <c r="C3" s="27"/>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row>
    <row r="4" spans="1:49" x14ac:dyDescent="0.4">
      <c r="A4" s="27"/>
      <c r="B4" s="27"/>
      <c r="C4" s="27"/>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row>
    <row r="5" spans="1:49" x14ac:dyDescent="0.4">
      <c r="A5" s="27"/>
      <c r="B5" s="27"/>
      <c r="C5" s="27"/>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row>
    <row r="6" spans="1:49" x14ac:dyDescent="0.4">
      <c r="A6" s="27"/>
      <c r="B6" s="27"/>
      <c r="C6" s="27"/>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row>
    <row r="7" spans="1:49" x14ac:dyDescent="0.4">
      <c r="A7" s="27"/>
      <c r="B7" s="27"/>
      <c r="C7" s="27"/>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row>
    <row r="8" spans="1:49" x14ac:dyDescent="0.4">
      <c r="A8" s="27"/>
      <c r="B8" s="27"/>
      <c r="C8" s="27"/>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row>
    <row r="9" spans="1:49" x14ac:dyDescent="0.4">
      <c r="A9" s="27"/>
      <c r="B9" s="27"/>
      <c r="C9" s="27"/>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row>
    <row r="10" spans="1:49" x14ac:dyDescent="0.4">
      <c r="A10" s="27"/>
      <c r="B10" s="27"/>
      <c r="C10" s="27"/>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row>
    <row r="11" spans="1:49" x14ac:dyDescent="0.4">
      <c r="A11" s="27"/>
      <c r="B11" s="27"/>
      <c r="C11" s="27"/>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row>
    <row r="12" spans="1:49" x14ac:dyDescent="0.4">
      <c r="A12" s="27"/>
      <c r="B12" s="27"/>
      <c r="C12" s="27"/>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row>
    <row r="13" spans="1:49" x14ac:dyDescent="0.4">
      <c r="A13" s="27"/>
      <c r="B13" s="27"/>
      <c r="C13" s="27"/>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row>
    <row r="14" spans="1:49" x14ac:dyDescent="0.4">
      <c r="A14" s="27"/>
      <c r="B14" s="27"/>
      <c r="C14" s="27"/>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row>
    <row r="15" spans="1:49" x14ac:dyDescent="0.4">
      <c r="A15" s="27"/>
      <c r="B15" s="27"/>
      <c r="C15" s="27"/>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row>
    <row r="16" spans="1:49" x14ac:dyDescent="0.4">
      <c r="A16" s="27"/>
      <c r="B16" s="27"/>
      <c r="C16" s="27"/>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row>
    <row r="17" spans="1:49" x14ac:dyDescent="0.4">
      <c r="A17" s="27"/>
      <c r="B17" s="27"/>
      <c r="C17" s="27"/>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row>
    <row r="18" spans="1:49" x14ac:dyDescent="0.4">
      <c r="A18" s="27"/>
      <c r="B18" s="27"/>
      <c r="C18" s="27"/>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row>
    <row r="19" spans="1:49" x14ac:dyDescent="0.4">
      <c r="A19" s="27"/>
      <c r="B19" s="27"/>
      <c r="C19" s="27"/>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row>
    <row r="20" spans="1:49" x14ac:dyDescent="0.4">
      <c r="A20" s="27"/>
      <c r="B20" s="27"/>
      <c r="C20" s="27"/>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row>
    <row r="21" spans="1:49" x14ac:dyDescent="0.4">
      <c r="A21" s="27"/>
      <c r="B21" s="27"/>
      <c r="C21" s="27"/>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row>
    <row r="22" spans="1:49" x14ac:dyDescent="0.4">
      <c r="A22" s="27"/>
      <c r="B22" s="27"/>
      <c r="C22" s="27"/>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row>
    <row r="23" spans="1:49" x14ac:dyDescent="0.4">
      <c r="A23" s="27"/>
      <c r="B23" s="27"/>
      <c r="C23" s="27"/>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row>
    <row r="24" spans="1:49" x14ac:dyDescent="0.4">
      <c r="A24" s="27"/>
      <c r="B24" s="27"/>
      <c r="C24" s="27"/>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row>
    <row r="25" spans="1:49" x14ac:dyDescent="0.4">
      <c r="A25" s="27"/>
      <c r="B25" s="27"/>
      <c r="C25" s="27"/>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row>
    <row r="26" spans="1:49" x14ac:dyDescent="0.4">
      <c r="A26" s="27"/>
      <c r="B26" s="27"/>
      <c r="C26" s="27"/>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row>
    <row r="27" spans="1:49" x14ac:dyDescent="0.4">
      <c r="A27" s="27"/>
      <c r="B27" s="27"/>
      <c r="C27" s="27"/>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row>
    <row r="28" spans="1:49" x14ac:dyDescent="0.4">
      <c r="A28" s="27"/>
      <c r="B28" s="27"/>
      <c r="C28" s="27"/>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row>
    <row r="29" spans="1:49" x14ac:dyDescent="0.4">
      <c r="A29" s="27"/>
      <c r="B29" s="27"/>
      <c r="C29" s="27"/>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row>
    <row r="30" spans="1:49" x14ac:dyDescent="0.4">
      <c r="A30" s="27"/>
      <c r="B30" s="27"/>
      <c r="C30" s="27"/>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row>
    <row r="31" spans="1:49" x14ac:dyDescent="0.4">
      <c r="A31" s="27"/>
      <c r="B31" s="27"/>
      <c r="C31" s="27"/>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row>
    <row r="32" spans="1:49" x14ac:dyDescent="0.4">
      <c r="A32" s="27"/>
      <c r="B32" s="27"/>
      <c r="C32" s="27"/>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row>
    <row r="33" spans="1:49" x14ac:dyDescent="0.4">
      <c r="A33" s="27"/>
      <c r="B33" s="27"/>
      <c r="C33" s="27"/>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row>
    <row r="34" spans="1:49" x14ac:dyDescent="0.4">
      <c r="A34" s="27"/>
      <c r="B34" s="27"/>
      <c r="C34" s="27"/>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row>
    <row r="35" spans="1:49" x14ac:dyDescent="0.4">
      <c r="A35" s="27"/>
      <c r="B35" s="27"/>
      <c r="C35" s="27"/>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row>
    <row r="36" spans="1:49" x14ac:dyDescent="0.4">
      <c r="A36" s="27"/>
      <c r="B36" s="27"/>
      <c r="C36" s="27"/>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row>
    <row r="37" spans="1:49" x14ac:dyDescent="0.4">
      <c r="A37" s="27"/>
      <c r="B37" s="27"/>
      <c r="C37" s="27"/>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row>
    <row r="38" spans="1:49" x14ac:dyDescent="0.4">
      <c r="A38" s="27"/>
      <c r="B38" s="27"/>
      <c r="C38" s="27"/>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row>
    <row r="39" spans="1:49" x14ac:dyDescent="0.4">
      <c r="A39" s="27"/>
      <c r="B39" s="27"/>
      <c r="C39" s="27"/>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row>
    <row r="40" spans="1:49" x14ac:dyDescent="0.4">
      <c r="A40" s="27"/>
      <c r="B40" s="27"/>
      <c r="C40" s="27"/>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row>
    <row r="41" spans="1:49" x14ac:dyDescent="0.4">
      <c r="A41" s="27"/>
      <c r="B41" s="27"/>
      <c r="C41" s="27"/>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row>
    <row r="42" spans="1:49" x14ac:dyDescent="0.4">
      <c r="A42" s="27"/>
      <c r="B42" s="27"/>
      <c r="C42" s="27"/>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row>
    <row r="43" spans="1:49" x14ac:dyDescent="0.4">
      <c r="A43" s="27"/>
      <c r="B43" s="27"/>
      <c r="C43" s="27"/>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row>
    <row r="44" spans="1:49" x14ac:dyDescent="0.4">
      <c r="A44" s="27"/>
      <c r="B44" s="27"/>
      <c r="C44" s="27"/>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row>
    <row r="45" spans="1:49" x14ac:dyDescent="0.4">
      <c r="A45" s="27"/>
      <c r="B45" s="27"/>
      <c r="C45" s="27"/>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row>
    <row r="46" spans="1:49" x14ac:dyDescent="0.4">
      <c r="A46" s="27"/>
      <c r="B46" s="27"/>
      <c r="C46" s="27"/>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row>
    <row r="47" spans="1:49" x14ac:dyDescent="0.4">
      <c r="A47" s="27"/>
      <c r="B47" s="27"/>
      <c r="C47" s="27"/>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row>
    <row r="48" spans="1:49" x14ac:dyDescent="0.4">
      <c r="A48" s="27"/>
      <c r="B48" s="27"/>
      <c r="C48" s="27"/>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row>
    <row r="49" spans="1:49" x14ac:dyDescent="0.4">
      <c r="A49" s="27"/>
      <c r="B49" s="27"/>
      <c r="C49" s="27"/>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row>
    <row r="50" spans="1:49" x14ac:dyDescent="0.4">
      <c r="A50" s="27"/>
      <c r="B50" s="27"/>
      <c r="C50" s="27"/>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row>
    <row r="51" spans="1:49" x14ac:dyDescent="0.4">
      <c r="A51" s="27"/>
      <c r="B51" s="27"/>
      <c r="C51" s="27"/>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row>
    <row r="52" spans="1:49" x14ac:dyDescent="0.4">
      <c r="A52" s="27"/>
      <c r="B52" s="27"/>
      <c r="C52" s="27"/>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row>
    <row r="53" spans="1:49" x14ac:dyDescent="0.4">
      <c r="A53" s="27"/>
      <c r="B53" s="27"/>
      <c r="C53" s="27"/>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row>
    <row r="54" spans="1:49" x14ac:dyDescent="0.4">
      <c r="A54" s="27"/>
      <c r="B54" s="27"/>
      <c r="C54" s="27"/>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row>
    <row r="55" spans="1:49" x14ac:dyDescent="0.4">
      <c r="A55" s="27"/>
      <c r="B55" s="27"/>
      <c r="C55" s="27"/>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row>
    <row r="56" spans="1:49" x14ac:dyDescent="0.4">
      <c r="A56" s="27"/>
      <c r="B56" s="27"/>
      <c r="C56" s="27"/>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row>
    <row r="57" spans="1:49" x14ac:dyDescent="0.4">
      <c r="A57" s="27"/>
      <c r="B57" s="27"/>
      <c r="C57" s="27"/>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row>
    <row r="58" spans="1:49" x14ac:dyDescent="0.4">
      <c r="A58" s="27"/>
      <c r="B58" s="27"/>
      <c r="C58" s="27"/>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row>
    <row r="59" spans="1:49" x14ac:dyDescent="0.4">
      <c r="A59" s="27"/>
      <c r="B59" s="27"/>
      <c r="C59" s="27"/>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row>
    <row r="60" spans="1:49" x14ac:dyDescent="0.4">
      <c r="A60" s="27"/>
      <c r="B60" s="27"/>
      <c r="C60" s="27"/>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row>
    <row r="61" spans="1:49" x14ac:dyDescent="0.4">
      <c r="A61" s="27"/>
      <c r="B61" s="27"/>
      <c r="C61" s="27"/>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row>
    <row r="62" spans="1:49" x14ac:dyDescent="0.4">
      <c r="A62" s="27"/>
      <c r="B62" s="27"/>
      <c r="C62" s="27"/>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row>
    <row r="63" spans="1:49" x14ac:dyDescent="0.4">
      <c r="A63" s="27"/>
      <c r="B63" s="27"/>
      <c r="C63" s="27"/>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row>
    <row r="64" spans="1:49" x14ac:dyDescent="0.4">
      <c r="A64" s="27"/>
      <c r="B64" s="27"/>
      <c r="C64" s="27"/>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row>
    <row r="65" spans="1:49" x14ac:dyDescent="0.4">
      <c r="A65" s="27"/>
      <c r="B65" s="27"/>
      <c r="C65" s="27"/>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row>
    <row r="66" spans="1:49" x14ac:dyDescent="0.4">
      <c r="A66" s="27"/>
      <c r="B66" s="27"/>
      <c r="C66" s="27"/>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row>
    <row r="67" spans="1:49" x14ac:dyDescent="0.4">
      <c r="A67" s="27"/>
      <c r="B67" s="27"/>
      <c r="C67" s="27"/>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row>
    <row r="68" spans="1:49" x14ac:dyDescent="0.4">
      <c r="A68" s="27"/>
      <c r="B68" s="27"/>
      <c r="C68" s="27"/>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row>
  </sheetData>
  <mergeCells count="3">
    <mergeCell ref="D1:AW1"/>
    <mergeCell ref="D2:AW7"/>
    <mergeCell ref="A1:C1"/>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DE382-7A2B-4073-A0C2-7868EC98181F}">
  <dimension ref="A1:AW68"/>
  <sheetViews>
    <sheetView showGridLines="0" zoomScale="60" zoomScaleNormal="60" workbookViewId="0">
      <selection sqref="A1:C1"/>
    </sheetView>
  </sheetViews>
  <sheetFormatPr defaultRowHeight="13.15" x14ac:dyDescent="0.4"/>
  <sheetData>
    <row r="1" spans="1:49" ht="65.650000000000006" customHeight="1" x14ac:dyDescent="1.75">
      <c r="A1" s="35" t="e" vm="1">
        <v>#VALUE!</v>
      </c>
      <c r="B1" s="35"/>
      <c r="C1" s="35"/>
      <c r="D1" s="33" t="s">
        <v>3087</v>
      </c>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1:49" x14ac:dyDescent="0.4">
      <c r="A2" s="27"/>
      <c r="B2" s="27"/>
      <c r="C2" s="27"/>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row>
    <row r="3" spans="1:49" x14ac:dyDescent="0.4">
      <c r="A3" s="27"/>
      <c r="B3" s="27"/>
      <c r="C3" s="27"/>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row>
    <row r="4" spans="1:49" x14ac:dyDescent="0.4">
      <c r="A4" s="27"/>
      <c r="B4" s="27"/>
      <c r="C4" s="27"/>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row>
    <row r="5" spans="1:49" x14ac:dyDescent="0.4">
      <c r="A5" s="27"/>
      <c r="B5" s="27"/>
      <c r="C5" s="27"/>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row>
    <row r="6" spans="1:49" x14ac:dyDescent="0.4">
      <c r="A6" s="27"/>
      <c r="B6" s="27"/>
      <c r="C6" s="27"/>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row>
    <row r="7" spans="1:49" x14ac:dyDescent="0.4">
      <c r="A7" s="27"/>
      <c r="B7" s="27"/>
      <c r="C7" s="27"/>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row>
    <row r="8" spans="1:49" x14ac:dyDescent="0.4">
      <c r="A8" s="27"/>
      <c r="B8" s="27"/>
      <c r="C8" s="27"/>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row>
    <row r="9" spans="1:49" x14ac:dyDescent="0.4">
      <c r="A9" s="27"/>
      <c r="B9" s="27"/>
      <c r="C9" s="27"/>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row>
    <row r="10" spans="1:49" x14ac:dyDescent="0.4">
      <c r="A10" s="27"/>
      <c r="B10" s="27"/>
      <c r="C10" s="27"/>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row>
    <row r="11" spans="1:49" x14ac:dyDescent="0.4">
      <c r="A11" s="27"/>
      <c r="B11" s="27"/>
      <c r="C11" s="27"/>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row>
    <row r="12" spans="1:49" x14ac:dyDescent="0.4">
      <c r="A12" s="27"/>
      <c r="B12" s="27"/>
      <c r="C12" s="27"/>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row>
    <row r="13" spans="1:49" x14ac:dyDescent="0.4">
      <c r="A13" s="27"/>
      <c r="B13" s="27"/>
      <c r="C13" s="27"/>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row>
    <row r="14" spans="1:49" x14ac:dyDescent="0.4">
      <c r="A14" s="27"/>
      <c r="B14" s="27"/>
      <c r="C14" s="27"/>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row>
    <row r="15" spans="1:49" x14ac:dyDescent="0.4">
      <c r="A15" s="27"/>
      <c r="B15" s="27"/>
      <c r="C15" s="27"/>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row>
    <row r="16" spans="1:49" x14ac:dyDescent="0.4">
      <c r="A16" s="27"/>
      <c r="B16" s="27"/>
      <c r="C16" s="27"/>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row>
    <row r="17" spans="1:49" x14ac:dyDescent="0.4">
      <c r="A17" s="27"/>
      <c r="B17" s="27"/>
      <c r="C17" s="27"/>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row>
    <row r="18" spans="1:49" x14ac:dyDescent="0.4">
      <c r="A18" s="27"/>
      <c r="B18" s="27"/>
      <c r="C18" s="27"/>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row>
    <row r="19" spans="1:49" x14ac:dyDescent="0.4">
      <c r="A19" s="27"/>
      <c r="B19" s="27"/>
      <c r="C19" s="27"/>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row>
    <row r="20" spans="1:49" x14ac:dyDescent="0.4">
      <c r="A20" s="27"/>
      <c r="B20" s="27"/>
      <c r="C20" s="27"/>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row>
    <row r="21" spans="1:49" x14ac:dyDescent="0.4">
      <c r="A21" s="27"/>
      <c r="B21" s="27"/>
      <c r="C21" s="27"/>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row>
    <row r="22" spans="1:49" x14ac:dyDescent="0.4">
      <c r="A22" s="27"/>
      <c r="B22" s="27"/>
      <c r="C22" s="27"/>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row>
    <row r="23" spans="1:49" x14ac:dyDescent="0.4">
      <c r="A23" s="27"/>
      <c r="B23" s="27"/>
      <c r="C23" s="27"/>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row>
    <row r="24" spans="1:49" x14ac:dyDescent="0.4">
      <c r="A24" s="27"/>
      <c r="B24" s="27"/>
      <c r="C24" s="27"/>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row>
    <row r="25" spans="1:49" x14ac:dyDescent="0.4">
      <c r="A25" s="27"/>
      <c r="B25" s="27"/>
      <c r="C25" s="27"/>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row>
    <row r="26" spans="1:49" x14ac:dyDescent="0.4">
      <c r="A26" s="27"/>
      <c r="B26" s="27"/>
      <c r="C26" s="27"/>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row>
    <row r="27" spans="1:49" x14ac:dyDescent="0.4">
      <c r="A27" s="27"/>
      <c r="B27" s="27"/>
      <c r="C27" s="27"/>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row>
    <row r="28" spans="1:49" x14ac:dyDescent="0.4">
      <c r="A28" s="27"/>
      <c r="B28" s="27"/>
      <c r="C28" s="27"/>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row>
    <row r="29" spans="1:49" x14ac:dyDescent="0.4">
      <c r="A29" s="27"/>
      <c r="B29" s="27"/>
      <c r="C29" s="27"/>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row>
    <row r="30" spans="1:49" x14ac:dyDescent="0.4">
      <c r="A30" s="27"/>
      <c r="B30" s="27"/>
      <c r="C30" s="27"/>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row>
    <row r="31" spans="1:49" x14ac:dyDescent="0.4">
      <c r="A31" s="27"/>
      <c r="B31" s="27"/>
      <c r="C31" s="27"/>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row>
    <row r="32" spans="1:49" x14ac:dyDescent="0.4">
      <c r="A32" s="27"/>
      <c r="B32" s="27"/>
      <c r="C32" s="27"/>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row>
    <row r="33" spans="1:49" x14ac:dyDescent="0.4">
      <c r="A33" s="27"/>
      <c r="B33" s="27"/>
      <c r="C33" s="27"/>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row>
    <row r="34" spans="1:49" x14ac:dyDescent="0.4">
      <c r="A34" s="27"/>
      <c r="B34" s="27"/>
      <c r="C34" s="27"/>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row>
    <row r="35" spans="1:49" x14ac:dyDescent="0.4">
      <c r="A35" s="27"/>
      <c r="B35" s="27"/>
      <c r="C35" s="27"/>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row>
    <row r="36" spans="1:49" x14ac:dyDescent="0.4">
      <c r="A36" s="27"/>
      <c r="B36" s="27"/>
      <c r="C36" s="27"/>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row>
    <row r="37" spans="1:49" x14ac:dyDescent="0.4">
      <c r="A37" s="27"/>
      <c r="B37" s="27"/>
      <c r="C37" s="27"/>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row>
    <row r="38" spans="1:49" x14ac:dyDescent="0.4">
      <c r="A38" s="27"/>
      <c r="B38" s="27"/>
      <c r="C38" s="27"/>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row>
    <row r="39" spans="1:49" x14ac:dyDescent="0.4">
      <c r="A39" s="27"/>
      <c r="B39" s="27"/>
      <c r="C39" s="27"/>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row>
    <row r="40" spans="1:49" x14ac:dyDescent="0.4">
      <c r="A40" s="27"/>
      <c r="B40" s="27"/>
      <c r="C40" s="27"/>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row>
    <row r="41" spans="1:49" x14ac:dyDescent="0.4">
      <c r="A41" s="27"/>
      <c r="B41" s="27"/>
      <c r="C41" s="27"/>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row>
    <row r="42" spans="1:49" x14ac:dyDescent="0.4">
      <c r="A42" s="27"/>
      <c r="B42" s="27"/>
      <c r="C42" s="27"/>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row>
    <row r="43" spans="1:49" x14ac:dyDescent="0.4">
      <c r="A43" s="27"/>
      <c r="B43" s="27"/>
      <c r="C43" s="27"/>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row>
    <row r="44" spans="1:49" x14ac:dyDescent="0.4">
      <c r="A44" s="27"/>
      <c r="B44" s="27"/>
      <c r="C44" s="27"/>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row>
    <row r="45" spans="1:49" x14ac:dyDescent="0.4">
      <c r="A45" s="27"/>
      <c r="B45" s="27"/>
      <c r="C45" s="27"/>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row>
    <row r="46" spans="1:49" x14ac:dyDescent="0.4">
      <c r="A46" s="27"/>
      <c r="B46" s="27"/>
      <c r="C46" s="27"/>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row>
    <row r="47" spans="1:49" x14ac:dyDescent="0.4">
      <c r="A47" s="27"/>
      <c r="B47" s="27"/>
      <c r="C47" s="27"/>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row>
    <row r="48" spans="1:49" x14ac:dyDescent="0.4">
      <c r="A48" s="27"/>
      <c r="B48" s="27"/>
      <c r="C48" s="27"/>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row>
    <row r="49" spans="1:49" x14ac:dyDescent="0.4">
      <c r="A49" s="27"/>
      <c r="B49" s="27"/>
      <c r="C49" s="27"/>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row>
    <row r="50" spans="1:49" x14ac:dyDescent="0.4">
      <c r="A50" s="27"/>
      <c r="B50" s="27"/>
      <c r="C50" s="27"/>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row>
    <row r="51" spans="1:49" x14ac:dyDescent="0.4">
      <c r="A51" s="27"/>
      <c r="B51" s="27"/>
      <c r="C51" s="27"/>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row>
    <row r="52" spans="1:49" x14ac:dyDescent="0.4">
      <c r="A52" s="27"/>
      <c r="B52" s="27"/>
      <c r="C52" s="27"/>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row>
    <row r="53" spans="1:49" x14ac:dyDescent="0.4">
      <c r="A53" s="27"/>
      <c r="B53" s="27"/>
      <c r="C53" s="27"/>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row>
    <row r="54" spans="1:49" x14ac:dyDescent="0.4">
      <c r="A54" s="27"/>
      <c r="B54" s="27"/>
      <c r="C54" s="27"/>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row>
    <row r="55" spans="1:49" x14ac:dyDescent="0.4">
      <c r="A55" s="27"/>
      <c r="B55" s="27"/>
      <c r="C55" s="27"/>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row>
    <row r="56" spans="1:49" x14ac:dyDescent="0.4">
      <c r="A56" s="27"/>
      <c r="B56" s="27"/>
      <c r="C56" s="27"/>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row>
    <row r="57" spans="1:49" x14ac:dyDescent="0.4">
      <c r="A57" s="27"/>
      <c r="B57" s="27"/>
      <c r="C57" s="27"/>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row>
    <row r="58" spans="1:49" x14ac:dyDescent="0.4">
      <c r="A58" s="27"/>
      <c r="B58" s="27"/>
      <c r="C58" s="27"/>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row>
    <row r="59" spans="1:49" x14ac:dyDescent="0.4">
      <c r="A59" s="27"/>
      <c r="B59" s="27"/>
      <c r="C59" s="27"/>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row>
    <row r="60" spans="1:49" x14ac:dyDescent="0.4">
      <c r="A60" s="27"/>
      <c r="B60" s="27"/>
      <c r="C60" s="27"/>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row>
    <row r="61" spans="1:49" x14ac:dyDescent="0.4">
      <c r="A61" s="27"/>
      <c r="B61" s="27"/>
      <c r="C61" s="27"/>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row>
    <row r="62" spans="1:49" x14ac:dyDescent="0.4">
      <c r="A62" s="27"/>
      <c r="B62" s="27"/>
      <c r="C62" s="27"/>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row>
    <row r="63" spans="1:49" x14ac:dyDescent="0.4">
      <c r="A63" s="27"/>
      <c r="B63" s="27"/>
      <c r="C63" s="27"/>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row>
    <row r="64" spans="1:49" x14ac:dyDescent="0.4">
      <c r="A64" s="27"/>
      <c r="B64" s="27"/>
      <c r="C64" s="27"/>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row>
    <row r="65" spans="1:49" x14ac:dyDescent="0.4">
      <c r="A65" s="27"/>
      <c r="B65" s="27"/>
      <c r="C65" s="27"/>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row>
    <row r="66" spans="1:49" x14ac:dyDescent="0.4">
      <c r="A66" s="27"/>
      <c r="B66" s="27"/>
      <c r="C66" s="27"/>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row>
    <row r="67" spans="1:49" x14ac:dyDescent="0.4">
      <c r="A67" s="27"/>
      <c r="B67" s="27"/>
      <c r="C67" s="27"/>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row>
    <row r="68" spans="1:49" x14ac:dyDescent="0.4">
      <c r="A68" s="27"/>
      <c r="B68" s="27"/>
      <c r="C68" s="27"/>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row>
  </sheetData>
  <mergeCells count="3">
    <mergeCell ref="A1:C1"/>
    <mergeCell ref="D1:AW1"/>
    <mergeCell ref="D2:AW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C50B3-AEE5-49DB-8DEB-EBD073907777}">
  <dimension ref="A1:AW68"/>
  <sheetViews>
    <sheetView showGridLines="0" tabSelected="1" zoomScale="60" zoomScaleNormal="60" workbookViewId="0">
      <selection sqref="A1:C1"/>
    </sheetView>
  </sheetViews>
  <sheetFormatPr defaultRowHeight="13.15" x14ac:dyDescent="0.4"/>
  <sheetData>
    <row r="1" spans="1:49" ht="65.650000000000006" customHeight="1" x14ac:dyDescent="1.75">
      <c r="A1" s="35" t="e" vm="1">
        <v>#VALUE!</v>
      </c>
      <c r="B1" s="35"/>
      <c r="C1" s="35"/>
      <c r="D1" s="33" t="s">
        <v>3086</v>
      </c>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1:49" x14ac:dyDescent="0.4">
      <c r="A2" s="27"/>
      <c r="B2" s="27"/>
      <c r="C2" s="27"/>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row>
    <row r="3" spans="1:49" x14ac:dyDescent="0.4">
      <c r="A3" s="27"/>
      <c r="B3" s="27"/>
      <c r="C3" s="27"/>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row>
    <row r="4" spans="1:49" x14ac:dyDescent="0.4">
      <c r="A4" s="27"/>
      <c r="B4" s="27"/>
      <c r="C4" s="27"/>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row>
    <row r="5" spans="1:49" x14ac:dyDescent="0.4">
      <c r="A5" s="27"/>
      <c r="B5" s="27"/>
      <c r="C5" s="27"/>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row>
    <row r="6" spans="1:49" x14ac:dyDescent="0.4">
      <c r="A6" s="27"/>
      <c r="B6" s="27"/>
      <c r="C6" s="27"/>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row>
    <row r="7" spans="1:49" x14ac:dyDescent="0.4">
      <c r="A7" s="27"/>
      <c r="B7" s="27"/>
      <c r="C7" s="27"/>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row>
    <row r="8" spans="1:49" x14ac:dyDescent="0.4">
      <c r="A8" s="27"/>
      <c r="B8" s="27"/>
      <c r="C8" s="27"/>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row>
    <row r="9" spans="1:49" x14ac:dyDescent="0.4">
      <c r="A9" s="27"/>
      <c r="B9" s="27"/>
      <c r="C9" s="27"/>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row>
    <row r="10" spans="1:49" x14ac:dyDescent="0.4">
      <c r="A10" s="27"/>
      <c r="B10" s="27"/>
      <c r="C10" s="27"/>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row>
    <row r="11" spans="1:49" x14ac:dyDescent="0.4">
      <c r="A11" s="27"/>
      <c r="B11" s="27"/>
      <c r="C11" s="27"/>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row>
    <row r="12" spans="1:49" x14ac:dyDescent="0.4">
      <c r="A12" s="27"/>
      <c r="B12" s="27"/>
      <c r="C12" s="27"/>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row>
    <row r="13" spans="1:49" x14ac:dyDescent="0.4">
      <c r="A13" s="27"/>
      <c r="B13" s="27"/>
      <c r="C13" s="27"/>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row>
    <row r="14" spans="1:49" x14ac:dyDescent="0.4">
      <c r="A14" s="27"/>
      <c r="B14" s="27"/>
      <c r="C14" s="27"/>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row>
    <row r="15" spans="1:49" x14ac:dyDescent="0.4">
      <c r="A15" s="27"/>
      <c r="B15" s="27"/>
      <c r="C15" s="27"/>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row>
    <row r="16" spans="1:49" x14ac:dyDescent="0.4">
      <c r="A16" s="27"/>
      <c r="B16" s="27"/>
      <c r="C16" s="27"/>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row>
    <row r="17" spans="1:49" x14ac:dyDescent="0.4">
      <c r="A17" s="27"/>
      <c r="B17" s="27"/>
      <c r="C17" s="27"/>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row>
    <row r="18" spans="1:49" x14ac:dyDescent="0.4">
      <c r="A18" s="27"/>
      <c r="B18" s="27"/>
      <c r="C18" s="27"/>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row>
    <row r="19" spans="1:49" x14ac:dyDescent="0.4">
      <c r="A19" s="27"/>
      <c r="B19" s="27"/>
      <c r="C19" s="27"/>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row>
    <row r="20" spans="1:49" x14ac:dyDescent="0.4">
      <c r="A20" s="27"/>
      <c r="B20" s="27"/>
      <c r="C20" s="27"/>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row>
    <row r="21" spans="1:49" x14ac:dyDescent="0.4">
      <c r="A21" s="27"/>
      <c r="B21" s="27"/>
      <c r="C21" s="27"/>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row>
    <row r="22" spans="1:49" x14ac:dyDescent="0.4">
      <c r="A22" s="27"/>
      <c r="B22" s="27"/>
      <c r="C22" s="27"/>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row>
    <row r="23" spans="1:49" x14ac:dyDescent="0.4">
      <c r="A23" s="27"/>
      <c r="B23" s="27"/>
      <c r="C23" s="27"/>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row>
    <row r="24" spans="1:49" x14ac:dyDescent="0.4">
      <c r="A24" s="27"/>
      <c r="B24" s="27"/>
      <c r="C24" s="27"/>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row>
    <row r="25" spans="1:49" x14ac:dyDescent="0.4">
      <c r="A25" s="27"/>
      <c r="B25" s="27"/>
      <c r="C25" s="27"/>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row>
    <row r="26" spans="1:49" x14ac:dyDescent="0.4">
      <c r="A26" s="27"/>
      <c r="B26" s="27"/>
      <c r="C26" s="27"/>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row>
    <row r="27" spans="1:49" x14ac:dyDescent="0.4">
      <c r="A27" s="27"/>
      <c r="B27" s="27"/>
      <c r="C27" s="27"/>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row>
    <row r="28" spans="1:49" x14ac:dyDescent="0.4">
      <c r="A28" s="27"/>
      <c r="B28" s="27"/>
      <c r="C28" s="27"/>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row>
    <row r="29" spans="1:49" x14ac:dyDescent="0.4">
      <c r="A29" s="27"/>
      <c r="B29" s="27"/>
      <c r="C29" s="27"/>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row>
    <row r="30" spans="1:49" x14ac:dyDescent="0.4">
      <c r="A30" s="27"/>
      <c r="B30" s="27"/>
      <c r="C30" s="27"/>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row>
    <row r="31" spans="1:49" x14ac:dyDescent="0.4">
      <c r="A31" s="27"/>
      <c r="B31" s="27"/>
      <c r="C31" s="27"/>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row>
    <row r="32" spans="1:49" x14ac:dyDescent="0.4">
      <c r="A32" s="27"/>
      <c r="B32" s="27"/>
      <c r="C32" s="27"/>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row>
    <row r="33" spans="1:49" x14ac:dyDescent="0.4">
      <c r="A33" s="27"/>
      <c r="B33" s="27"/>
      <c r="C33" s="27"/>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row>
    <row r="34" spans="1:49" x14ac:dyDescent="0.4">
      <c r="A34" s="27"/>
      <c r="B34" s="27"/>
      <c r="C34" s="27"/>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row>
    <row r="35" spans="1:49" x14ac:dyDescent="0.4">
      <c r="A35" s="27"/>
      <c r="B35" s="27"/>
      <c r="C35" s="27"/>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row>
    <row r="36" spans="1:49" x14ac:dyDescent="0.4">
      <c r="A36" s="27"/>
      <c r="B36" s="27"/>
      <c r="C36" s="27"/>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row>
    <row r="37" spans="1:49" x14ac:dyDescent="0.4">
      <c r="A37" s="27"/>
      <c r="B37" s="27"/>
      <c r="C37" s="27"/>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row>
    <row r="38" spans="1:49" x14ac:dyDescent="0.4">
      <c r="A38" s="27"/>
      <c r="B38" s="27"/>
      <c r="C38" s="27"/>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row>
    <row r="39" spans="1:49" x14ac:dyDescent="0.4">
      <c r="A39" s="27"/>
      <c r="B39" s="27"/>
      <c r="C39" s="27"/>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row>
    <row r="40" spans="1:49" x14ac:dyDescent="0.4">
      <c r="A40" s="27"/>
      <c r="B40" s="27"/>
      <c r="C40" s="27"/>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row>
    <row r="41" spans="1:49" x14ac:dyDescent="0.4">
      <c r="A41" s="27"/>
      <c r="B41" s="27"/>
      <c r="C41" s="27"/>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row>
    <row r="42" spans="1:49" x14ac:dyDescent="0.4">
      <c r="A42" s="27"/>
      <c r="B42" s="27"/>
      <c r="C42" s="27"/>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row>
    <row r="43" spans="1:49" x14ac:dyDescent="0.4">
      <c r="A43" s="27"/>
      <c r="B43" s="27"/>
      <c r="C43" s="27"/>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row>
    <row r="44" spans="1:49" x14ac:dyDescent="0.4">
      <c r="A44" s="27"/>
      <c r="B44" s="27"/>
      <c r="C44" s="27"/>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row>
    <row r="45" spans="1:49" x14ac:dyDescent="0.4">
      <c r="A45" s="27"/>
      <c r="B45" s="27"/>
      <c r="C45" s="27"/>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row>
    <row r="46" spans="1:49" x14ac:dyDescent="0.4">
      <c r="A46" s="27"/>
      <c r="B46" s="27"/>
      <c r="C46" s="27"/>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row>
    <row r="47" spans="1:49" x14ac:dyDescent="0.4">
      <c r="A47" s="27"/>
      <c r="B47" s="27"/>
      <c r="C47" s="27"/>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row>
    <row r="48" spans="1:49" x14ac:dyDescent="0.4">
      <c r="A48" s="27"/>
      <c r="B48" s="27"/>
      <c r="C48" s="27"/>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row>
    <row r="49" spans="1:49" x14ac:dyDescent="0.4">
      <c r="A49" s="27"/>
      <c r="B49" s="27"/>
      <c r="C49" s="27"/>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row>
    <row r="50" spans="1:49" x14ac:dyDescent="0.4">
      <c r="A50" s="27"/>
      <c r="B50" s="27"/>
      <c r="C50" s="27"/>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row>
    <row r="51" spans="1:49" x14ac:dyDescent="0.4">
      <c r="A51" s="27"/>
      <c r="B51" s="27"/>
      <c r="C51" s="27"/>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row>
    <row r="52" spans="1:49" x14ac:dyDescent="0.4">
      <c r="A52" s="27"/>
      <c r="B52" s="27"/>
      <c r="C52" s="27"/>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row>
    <row r="53" spans="1:49" x14ac:dyDescent="0.4">
      <c r="A53" s="27"/>
      <c r="B53" s="27"/>
      <c r="C53" s="27"/>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row>
    <row r="54" spans="1:49" x14ac:dyDescent="0.4">
      <c r="A54" s="27"/>
      <c r="B54" s="27"/>
      <c r="C54" s="27"/>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row>
    <row r="55" spans="1:49" x14ac:dyDescent="0.4">
      <c r="A55" s="27"/>
      <c r="B55" s="27"/>
      <c r="C55" s="27"/>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row>
    <row r="56" spans="1:49" x14ac:dyDescent="0.4">
      <c r="A56" s="27"/>
      <c r="B56" s="27"/>
      <c r="C56" s="27"/>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row>
    <row r="57" spans="1:49" x14ac:dyDescent="0.4">
      <c r="A57" s="27"/>
      <c r="B57" s="27"/>
      <c r="C57" s="27"/>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row>
    <row r="58" spans="1:49" x14ac:dyDescent="0.4">
      <c r="A58" s="27"/>
      <c r="B58" s="27"/>
      <c r="C58" s="27"/>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row>
    <row r="59" spans="1:49" x14ac:dyDescent="0.4">
      <c r="A59" s="27"/>
      <c r="B59" s="27"/>
      <c r="C59" s="27"/>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row>
    <row r="60" spans="1:49" x14ac:dyDescent="0.4">
      <c r="A60" s="27"/>
      <c r="B60" s="27"/>
      <c r="C60" s="27"/>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row>
    <row r="61" spans="1:49" x14ac:dyDescent="0.4">
      <c r="A61" s="27"/>
      <c r="B61" s="27"/>
      <c r="C61" s="27"/>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row>
    <row r="62" spans="1:49" x14ac:dyDescent="0.4">
      <c r="A62" s="27"/>
      <c r="B62" s="27"/>
      <c r="C62" s="27"/>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row>
    <row r="63" spans="1:49" x14ac:dyDescent="0.4">
      <c r="A63" s="27"/>
      <c r="B63" s="27"/>
      <c r="C63" s="27"/>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row>
    <row r="64" spans="1:49" x14ac:dyDescent="0.4">
      <c r="A64" s="27"/>
      <c r="B64" s="27"/>
      <c r="C64" s="27"/>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row>
    <row r="65" spans="1:49" x14ac:dyDescent="0.4">
      <c r="A65" s="27"/>
      <c r="B65" s="27"/>
      <c r="C65" s="27"/>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row>
    <row r="66" spans="1:49" x14ac:dyDescent="0.4">
      <c r="A66" s="27"/>
      <c r="B66" s="27"/>
      <c r="C66" s="27"/>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row>
    <row r="67" spans="1:49" x14ac:dyDescent="0.4">
      <c r="A67" s="27"/>
      <c r="B67" s="27"/>
      <c r="C67" s="27"/>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row>
    <row r="68" spans="1:49" x14ac:dyDescent="0.4">
      <c r="A68" s="27"/>
      <c r="B68" s="27"/>
      <c r="C68" s="27"/>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row>
  </sheetData>
  <mergeCells count="3">
    <mergeCell ref="A1:C1"/>
    <mergeCell ref="D1:AW1"/>
    <mergeCell ref="D2:AW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B64F2-67A4-4DD5-9F73-3CB0A45FF6A3}">
  <dimension ref="A1:V154"/>
  <sheetViews>
    <sheetView topLeftCell="H2" workbookViewId="0">
      <selection sqref="A1:C1"/>
    </sheetView>
  </sheetViews>
  <sheetFormatPr defaultRowHeight="13.15" x14ac:dyDescent="0.4"/>
  <cols>
    <col min="1" max="1" width="30.5703125" bestFit="1" customWidth="1"/>
    <col min="3" max="3" width="12" bestFit="1" customWidth="1"/>
    <col min="4" max="4" width="18" bestFit="1" customWidth="1"/>
    <col min="5" max="5" width="11.85546875" bestFit="1" customWidth="1"/>
    <col min="6" max="6" width="9.7109375" bestFit="1" customWidth="1"/>
    <col min="20" max="20" width="18.5703125" bestFit="1" customWidth="1"/>
    <col min="21" max="21" width="19.85546875" bestFit="1" customWidth="1"/>
    <col min="22" max="22" width="13.5703125" bestFit="1" customWidth="1"/>
    <col min="23" max="23" width="20.7109375" bestFit="1" customWidth="1"/>
  </cols>
  <sheetData>
    <row r="1" spans="1:21" x14ac:dyDescent="0.4">
      <c r="S1" s="31"/>
      <c r="T1" s="32" t="s">
        <v>3088</v>
      </c>
    </row>
    <row r="2" spans="1:21" x14ac:dyDescent="0.4">
      <c r="S2" s="31"/>
    </row>
    <row r="3" spans="1:21" x14ac:dyDescent="0.4">
      <c r="A3" s="22" t="s">
        <v>3059</v>
      </c>
      <c r="S3" s="31"/>
      <c r="T3" t="s">
        <v>3089</v>
      </c>
    </row>
    <row r="4" spans="1:21" x14ac:dyDescent="0.4">
      <c r="S4" s="31"/>
    </row>
    <row r="5" spans="1:21" x14ac:dyDescent="0.4">
      <c r="C5" s="10" t="s">
        <v>3016</v>
      </c>
      <c r="D5" t="s">
        <v>3060</v>
      </c>
      <c r="S5" s="31"/>
      <c r="U5" t="s">
        <v>3090</v>
      </c>
    </row>
    <row r="6" spans="1:21" x14ac:dyDescent="0.4">
      <c r="C6" s="11" t="s">
        <v>3018</v>
      </c>
      <c r="D6">
        <v>366</v>
      </c>
      <c r="S6" s="31"/>
      <c r="U6">
        <v>1358</v>
      </c>
    </row>
    <row r="7" spans="1:21" x14ac:dyDescent="0.4">
      <c r="C7" s="11" t="s">
        <v>3019</v>
      </c>
      <c r="D7">
        <v>313</v>
      </c>
      <c r="S7" s="31"/>
      <c r="U7">
        <f>GETPIVOTDATA("Disc Order Id",$U$5)</f>
        <v>1358</v>
      </c>
    </row>
    <row r="8" spans="1:21" x14ac:dyDescent="0.4">
      <c r="C8" s="11" t="s">
        <v>3020</v>
      </c>
      <c r="D8">
        <v>326</v>
      </c>
      <c r="S8" s="31"/>
      <c r="T8" t="s">
        <v>3091</v>
      </c>
    </row>
    <row r="9" spans="1:21" x14ac:dyDescent="0.4">
      <c r="C9" s="11" t="s">
        <v>3021</v>
      </c>
      <c r="D9">
        <v>318</v>
      </c>
      <c r="S9" s="31"/>
    </row>
    <row r="10" spans="1:21" x14ac:dyDescent="0.4">
      <c r="C10" s="11" t="s">
        <v>3022</v>
      </c>
      <c r="D10">
        <v>308</v>
      </c>
      <c r="S10" s="31"/>
      <c r="U10" t="s">
        <v>3045</v>
      </c>
    </row>
    <row r="11" spans="1:21" x14ac:dyDescent="0.4">
      <c r="C11" s="11" t="s">
        <v>3023</v>
      </c>
      <c r="D11">
        <v>305</v>
      </c>
      <c r="S11" s="31"/>
      <c r="U11" s="12">
        <v>971.86196797520688</v>
      </c>
    </row>
    <row r="12" spans="1:21" x14ac:dyDescent="0.4">
      <c r="C12" s="11" t="s">
        <v>3017</v>
      </c>
      <c r="D12">
        <v>1936</v>
      </c>
      <c r="S12" s="31"/>
      <c r="U12" s="12">
        <f>GETPIVOTDATA("Sales",$U$10)</f>
        <v>971.86196797520688</v>
      </c>
    </row>
    <row r="13" spans="1:21" x14ac:dyDescent="0.4">
      <c r="S13" s="31"/>
    </row>
    <row r="14" spans="1:21" x14ac:dyDescent="0.4">
      <c r="S14" s="31"/>
      <c r="T14" t="s">
        <v>3092</v>
      </c>
    </row>
    <row r="15" spans="1:21" x14ac:dyDescent="0.4">
      <c r="S15" s="31"/>
    </row>
    <row r="16" spans="1:21" x14ac:dyDescent="0.4">
      <c r="S16" s="31"/>
      <c r="U16" t="s">
        <v>3058</v>
      </c>
    </row>
    <row r="17" spans="1:22" x14ac:dyDescent="0.4">
      <c r="A17" t="s">
        <v>3061</v>
      </c>
      <c r="S17" s="31"/>
      <c r="U17" s="25">
        <v>4.8858471074380315E-2</v>
      </c>
    </row>
    <row r="18" spans="1:22" x14ac:dyDescent="0.4">
      <c r="S18" s="31"/>
      <c r="U18" s="25">
        <f>GETPIVOTDATA("Discount",$U$16)</f>
        <v>4.8858471074380315E-2</v>
      </c>
    </row>
    <row r="19" spans="1:22" x14ac:dyDescent="0.4">
      <c r="S19" s="31"/>
    </row>
    <row r="20" spans="1:22" x14ac:dyDescent="0.4">
      <c r="C20" s="10" t="s">
        <v>3016</v>
      </c>
      <c r="D20" t="s">
        <v>3062</v>
      </c>
      <c r="S20" s="31"/>
    </row>
    <row r="21" spans="1:22" x14ac:dyDescent="0.4">
      <c r="C21" s="11" t="s">
        <v>56</v>
      </c>
      <c r="D21" s="2">
        <v>1.3530927835051547</v>
      </c>
      <c r="S21" s="31"/>
      <c r="T21" t="s">
        <v>3093</v>
      </c>
    </row>
    <row r="22" spans="1:22" x14ac:dyDescent="0.4">
      <c r="C22" s="11" t="s">
        <v>123</v>
      </c>
      <c r="D22" s="2">
        <v>1.4051948051948051</v>
      </c>
      <c r="S22" s="31"/>
    </row>
    <row r="23" spans="1:22" x14ac:dyDescent="0.4">
      <c r="C23" s="11" t="s">
        <v>72</v>
      </c>
      <c r="D23" s="2">
        <v>1.4133333333333333</v>
      </c>
      <c r="S23" s="31"/>
      <c r="U23" t="s">
        <v>3062</v>
      </c>
    </row>
    <row r="24" spans="1:22" x14ac:dyDescent="0.4">
      <c r="C24" s="11" t="s">
        <v>10</v>
      </c>
      <c r="D24" s="2">
        <v>1.4260204081632653</v>
      </c>
      <c r="S24" s="31"/>
      <c r="U24" s="2">
        <v>1.9436983471074381</v>
      </c>
    </row>
    <row r="25" spans="1:22" x14ac:dyDescent="0.4">
      <c r="C25" s="11" t="s">
        <v>30</v>
      </c>
      <c r="D25" s="2">
        <v>4.0606060606060606</v>
      </c>
      <c r="S25" s="31"/>
    </row>
    <row r="26" spans="1:22" x14ac:dyDescent="0.4">
      <c r="C26" s="11" t="s">
        <v>3017</v>
      </c>
      <c r="D26" s="2">
        <v>1.9436983471074381</v>
      </c>
      <c r="S26" s="31"/>
      <c r="U26" s="2">
        <f>GETPIVOTDATA("Ship Duration",$U$23)</f>
        <v>1.9436983471074381</v>
      </c>
    </row>
    <row r="27" spans="1:22" x14ac:dyDescent="0.4">
      <c r="S27" s="31"/>
    </row>
    <row r="28" spans="1:22" x14ac:dyDescent="0.4">
      <c r="S28" s="31"/>
      <c r="T28" t="s">
        <v>3094</v>
      </c>
    </row>
    <row r="29" spans="1:22" x14ac:dyDescent="0.4">
      <c r="S29" s="31"/>
    </row>
    <row r="30" spans="1:22" x14ac:dyDescent="0.4">
      <c r="A30" t="s">
        <v>3063</v>
      </c>
      <c r="S30" s="31"/>
      <c r="U30" s="10" t="s">
        <v>3016</v>
      </c>
      <c r="V30" t="s">
        <v>3051</v>
      </c>
    </row>
    <row r="31" spans="1:22" x14ac:dyDescent="0.4">
      <c r="C31" s="10" t="s">
        <v>3016</v>
      </c>
      <c r="D31" t="s">
        <v>3060</v>
      </c>
      <c r="S31" s="31"/>
      <c r="U31" s="11" t="s">
        <v>384</v>
      </c>
      <c r="V31">
        <v>268</v>
      </c>
    </row>
    <row r="32" spans="1:22" x14ac:dyDescent="0.4">
      <c r="C32" s="11" t="s">
        <v>123</v>
      </c>
      <c r="D32">
        <v>385</v>
      </c>
      <c r="S32" s="31"/>
      <c r="U32" s="11" t="s">
        <v>3017</v>
      </c>
      <c r="V32">
        <v>268</v>
      </c>
    </row>
    <row r="33" spans="1:22" x14ac:dyDescent="0.4">
      <c r="C33" s="11" t="s">
        <v>56</v>
      </c>
      <c r="D33">
        <v>388</v>
      </c>
      <c r="S33" s="31"/>
    </row>
    <row r="34" spans="1:22" x14ac:dyDescent="0.4">
      <c r="C34" s="11" t="s">
        <v>30</v>
      </c>
      <c r="D34">
        <v>396</v>
      </c>
      <c r="S34" s="31"/>
      <c r="V34" t="str">
        <f>U31</f>
        <v>Newell 323</v>
      </c>
    </row>
    <row r="35" spans="1:22" x14ac:dyDescent="0.4">
      <c r="C35" s="11" t="s">
        <v>72</v>
      </c>
      <c r="D35">
        <v>375</v>
      </c>
      <c r="S35" s="31"/>
    </row>
    <row r="36" spans="1:22" x14ac:dyDescent="0.4">
      <c r="C36" s="11" t="s">
        <v>10</v>
      </c>
      <c r="D36">
        <v>392</v>
      </c>
      <c r="S36" s="31"/>
    </row>
    <row r="37" spans="1:22" x14ac:dyDescent="0.4">
      <c r="C37" s="11" t="s">
        <v>3017</v>
      </c>
      <c r="D37">
        <v>1936</v>
      </c>
      <c r="S37" s="31"/>
      <c r="T37" t="s">
        <v>3095</v>
      </c>
    </row>
    <row r="38" spans="1:22" x14ac:dyDescent="0.4">
      <c r="S38" s="31"/>
      <c r="U38" t="s">
        <v>3096</v>
      </c>
    </row>
    <row r="39" spans="1:22" x14ac:dyDescent="0.4">
      <c r="S39" s="31"/>
      <c r="U39">
        <v>1936</v>
      </c>
    </row>
    <row r="40" spans="1:22" x14ac:dyDescent="0.4">
      <c r="S40" s="31"/>
    </row>
    <row r="41" spans="1:22" x14ac:dyDescent="0.4">
      <c r="S41" s="31"/>
      <c r="U41">
        <f>GETPIVOTDATA("Quantity ",$U$38)</f>
        <v>1936</v>
      </c>
    </row>
    <row r="42" spans="1:22" x14ac:dyDescent="0.4">
      <c r="A42" t="s">
        <v>3064</v>
      </c>
      <c r="S42" s="31"/>
    </row>
    <row r="43" spans="1:22" x14ac:dyDescent="0.4">
      <c r="C43" s="10" t="s">
        <v>3016</v>
      </c>
      <c r="D43" t="s">
        <v>3024</v>
      </c>
      <c r="S43" s="31"/>
    </row>
    <row r="44" spans="1:22" x14ac:dyDescent="0.4">
      <c r="C44" s="11" t="s">
        <v>56</v>
      </c>
      <c r="D44" s="12">
        <v>299342.24999999959</v>
      </c>
      <c r="S44" s="31"/>
    </row>
    <row r="45" spans="1:22" x14ac:dyDescent="0.4">
      <c r="C45" s="11" t="s">
        <v>72</v>
      </c>
      <c r="D45" s="12">
        <v>368933.21000000008</v>
      </c>
      <c r="S45" s="31"/>
    </row>
    <row r="46" spans="1:22" x14ac:dyDescent="0.4">
      <c r="C46" s="11" t="s">
        <v>30</v>
      </c>
      <c r="D46" s="12">
        <v>370698.45000000013</v>
      </c>
      <c r="S46" s="31"/>
    </row>
    <row r="47" spans="1:22" x14ac:dyDescent="0.4">
      <c r="C47" s="11" t="s">
        <v>10</v>
      </c>
      <c r="D47" s="12">
        <v>413151.84999999969</v>
      </c>
      <c r="S47" s="31"/>
    </row>
    <row r="48" spans="1:22" x14ac:dyDescent="0.4">
      <c r="C48" s="11" t="s">
        <v>123</v>
      </c>
      <c r="D48" s="12">
        <v>429399.01000000013</v>
      </c>
      <c r="S48" s="31"/>
    </row>
    <row r="49" spans="1:19" x14ac:dyDescent="0.4">
      <c r="C49" s="11" t="s">
        <v>3017</v>
      </c>
      <c r="D49" s="12">
        <v>1881524.7699999996</v>
      </c>
      <c r="S49" s="31"/>
    </row>
    <row r="50" spans="1:19" x14ac:dyDescent="0.4">
      <c r="S50" s="31"/>
    </row>
    <row r="51" spans="1:19" x14ac:dyDescent="0.4">
      <c r="S51" s="31"/>
    </row>
    <row r="52" spans="1:19" x14ac:dyDescent="0.4">
      <c r="A52" t="s">
        <v>3065</v>
      </c>
      <c r="S52" s="31"/>
    </row>
    <row r="53" spans="1:19" x14ac:dyDescent="0.4">
      <c r="S53" s="31"/>
    </row>
    <row r="54" spans="1:19" x14ac:dyDescent="0.4">
      <c r="S54" s="31"/>
    </row>
    <row r="55" spans="1:19" x14ac:dyDescent="0.4">
      <c r="C55" s="10" t="s">
        <v>3016</v>
      </c>
      <c r="D55" t="s">
        <v>3024</v>
      </c>
      <c r="S55" s="31"/>
    </row>
    <row r="56" spans="1:19" x14ac:dyDescent="0.4">
      <c r="C56" s="11" t="s">
        <v>119</v>
      </c>
      <c r="D56" s="12">
        <v>767982.21000000008</v>
      </c>
      <c r="S56" s="31"/>
    </row>
    <row r="57" spans="1:19" x14ac:dyDescent="0.4">
      <c r="C57" s="11" t="s">
        <v>17</v>
      </c>
      <c r="D57" s="12">
        <v>142245.78000000009</v>
      </c>
      <c r="S57" s="31"/>
    </row>
    <row r="58" spans="1:19" x14ac:dyDescent="0.4">
      <c r="C58" s="11" t="s">
        <v>9</v>
      </c>
      <c r="D58" s="12">
        <v>971296.77999999945</v>
      </c>
      <c r="S58" s="31"/>
    </row>
    <row r="59" spans="1:19" x14ac:dyDescent="0.4">
      <c r="C59" s="11" t="s">
        <v>3017</v>
      </c>
      <c r="D59" s="12">
        <v>1881524.7699999996</v>
      </c>
      <c r="S59" s="31"/>
    </row>
    <row r="60" spans="1:19" x14ac:dyDescent="0.4">
      <c r="S60" s="31"/>
    </row>
    <row r="61" spans="1:19" x14ac:dyDescent="0.4">
      <c r="S61" s="31"/>
    </row>
    <row r="62" spans="1:19" x14ac:dyDescent="0.4">
      <c r="S62" s="31"/>
    </row>
    <row r="63" spans="1:19" x14ac:dyDescent="0.4">
      <c r="S63" s="31"/>
    </row>
    <row r="64" spans="1:19" x14ac:dyDescent="0.4">
      <c r="S64" s="31"/>
    </row>
    <row r="65" spans="1:19" x14ac:dyDescent="0.4">
      <c r="S65" s="31"/>
    </row>
    <row r="66" spans="1:19" x14ac:dyDescent="0.4">
      <c r="A66" t="s">
        <v>3070</v>
      </c>
      <c r="S66" s="31"/>
    </row>
    <row r="67" spans="1:19" x14ac:dyDescent="0.4">
      <c r="S67" s="31"/>
    </row>
    <row r="68" spans="1:19" x14ac:dyDescent="0.4">
      <c r="C68" s="10" t="s">
        <v>3060</v>
      </c>
      <c r="D68" s="10" t="s">
        <v>3046</v>
      </c>
      <c r="S68" s="31"/>
    </row>
    <row r="69" spans="1:19" x14ac:dyDescent="0.4">
      <c r="C69" s="10" t="s">
        <v>3016</v>
      </c>
      <c r="D69" t="s">
        <v>3071</v>
      </c>
      <c r="E69" t="s">
        <v>3072</v>
      </c>
      <c r="F69" t="s">
        <v>3017</v>
      </c>
      <c r="S69" s="31"/>
    </row>
    <row r="70" spans="1:19" x14ac:dyDescent="0.4">
      <c r="C70" s="11" t="s">
        <v>45</v>
      </c>
      <c r="D70">
        <v>7</v>
      </c>
      <c r="E70">
        <v>93</v>
      </c>
      <c r="F70">
        <v>100</v>
      </c>
      <c r="S70" s="31"/>
    </row>
    <row r="71" spans="1:19" x14ac:dyDescent="0.4">
      <c r="C71" s="11" t="s">
        <v>106</v>
      </c>
      <c r="D71">
        <v>18</v>
      </c>
      <c r="E71">
        <v>182</v>
      </c>
      <c r="F71">
        <v>200</v>
      </c>
      <c r="S71" s="31"/>
    </row>
    <row r="72" spans="1:19" x14ac:dyDescent="0.4">
      <c r="C72" s="11" t="s">
        <v>130</v>
      </c>
      <c r="D72">
        <v>3</v>
      </c>
      <c r="E72">
        <v>40</v>
      </c>
      <c r="F72">
        <v>43</v>
      </c>
      <c r="S72" s="31"/>
    </row>
    <row r="73" spans="1:19" x14ac:dyDescent="0.4">
      <c r="C73" s="11" t="s">
        <v>153</v>
      </c>
      <c r="D73">
        <v>5</v>
      </c>
      <c r="E73">
        <v>79</v>
      </c>
      <c r="F73">
        <v>84</v>
      </c>
      <c r="S73" s="31"/>
    </row>
    <row r="74" spans="1:19" x14ac:dyDescent="0.4">
      <c r="C74" s="11" t="s">
        <v>15</v>
      </c>
      <c r="D74">
        <v>14</v>
      </c>
      <c r="E74">
        <v>160</v>
      </c>
      <c r="F74">
        <v>174</v>
      </c>
      <c r="S74" s="31"/>
    </row>
    <row r="75" spans="1:19" x14ac:dyDescent="0.4">
      <c r="C75" s="11" t="s">
        <v>43</v>
      </c>
      <c r="D75">
        <v>2</v>
      </c>
      <c r="E75">
        <v>16</v>
      </c>
      <c r="F75">
        <v>18</v>
      </c>
      <c r="S75" s="31"/>
    </row>
    <row r="76" spans="1:19" x14ac:dyDescent="0.4">
      <c r="C76" s="11" t="s">
        <v>181</v>
      </c>
      <c r="D76">
        <v>6</v>
      </c>
      <c r="E76">
        <v>49</v>
      </c>
      <c r="F76">
        <v>55</v>
      </c>
      <c r="S76" s="31"/>
    </row>
    <row r="77" spans="1:19" x14ac:dyDescent="0.4">
      <c r="C77" s="11" t="s">
        <v>144</v>
      </c>
      <c r="D77">
        <v>4</v>
      </c>
      <c r="E77">
        <v>67</v>
      </c>
      <c r="F77">
        <v>71</v>
      </c>
      <c r="S77" s="31"/>
    </row>
    <row r="78" spans="1:19" x14ac:dyDescent="0.4">
      <c r="C78" s="11" t="s">
        <v>28</v>
      </c>
      <c r="D78">
        <v>17</v>
      </c>
      <c r="E78">
        <v>168</v>
      </c>
      <c r="F78">
        <v>185</v>
      </c>
      <c r="S78" s="31"/>
    </row>
    <row r="79" spans="1:19" x14ac:dyDescent="0.4">
      <c r="C79" s="11" t="s">
        <v>118</v>
      </c>
      <c r="D79">
        <v>8</v>
      </c>
      <c r="E79">
        <v>87</v>
      </c>
      <c r="F79">
        <v>95</v>
      </c>
      <c r="S79" s="31"/>
    </row>
    <row r="80" spans="1:19" x14ac:dyDescent="0.4">
      <c r="C80" s="11" t="s">
        <v>38</v>
      </c>
      <c r="D80">
        <v>28</v>
      </c>
      <c r="E80">
        <v>256</v>
      </c>
      <c r="F80">
        <v>284</v>
      </c>
      <c r="S80" s="31"/>
    </row>
    <row r="81" spans="1:19" x14ac:dyDescent="0.4">
      <c r="C81" s="11" t="s">
        <v>79</v>
      </c>
      <c r="D81">
        <v>9</v>
      </c>
      <c r="E81">
        <v>152</v>
      </c>
      <c r="F81">
        <v>161</v>
      </c>
      <c r="S81" s="31"/>
    </row>
    <row r="82" spans="1:19" x14ac:dyDescent="0.4">
      <c r="C82" s="11" t="s">
        <v>61</v>
      </c>
      <c r="D82">
        <v>1</v>
      </c>
      <c r="E82">
        <v>33</v>
      </c>
      <c r="F82">
        <v>34</v>
      </c>
      <c r="S82" s="31"/>
    </row>
    <row r="83" spans="1:19" x14ac:dyDescent="0.4">
      <c r="C83" s="11" t="s">
        <v>59</v>
      </c>
      <c r="D83">
        <v>4</v>
      </c>
      <c r="E83">
        <v>32</v>
      </c>
      <c r="F83">
        <v>36</v>
      </c>
      <c r="S83" s="31"/>
    </row>
    <row r="84" spans="1:19" x14ac:dyDescent="0.4">
      <c r="C84" s="11" t="s">
        <v>23</v>
      </c>
      <c r="D84">
        <v>10</v>
      </c>
      <c r="E84">
        <v>117</v>
      </c>
      <c r="F84">
        <v>127</v>
      </c>
      <c r="S84" s="31"/>
    </row>
    <row r="85" spans="1:19" x14ac:dyDescent="0.4">
      <c r="C85" s="11" t="s">
        <v>165</v>
      </c>
      <c r="D85">
        <v>5</v>
      </c>
      <c r="E85">
        <v>70</v>
      </c>
      <c r="F85">
        <v>75</v>
      </c>
      <c r="S85" s="31"/>
    </row>
    <row r="86" spans="1:19" x14ac:dyDescent="0.4">
      <c r="C86" s="11" t="s">
        <v>6</v>
      </c>
      <c r="D86">
        <v>25</v>
      </c>
      <c r="E86">
        <v>169</v>
      </c>
      <c r="F86">
        <v>194</v>
      </c>
      <c r="S86" s="31"/>
    </row>
    <row r="87" spans="1:19" x14ac:dyDescent="0.4">
      <c r="C87" s="11" t="s">
        <v>3017</v>
      </c>
      <c r="D87">
        <v>166</v>
      </c>
      <c r="E87">
        <v>1770</v>
      </c>
      <c r="F87">
        <v>1936</v>
      </c>
      <c r="S87" s="31"/>
    </row>
    <row r="88" spans="1:19" x14ac:dyDescent="0.4">
      <c r="S88" s="31"/>
    </row>
    <row r="89" spans="1:19" x14ac:dyDescent="0.4">
      <c r="S89" s="31"/>
    </row>
    <row r="90" spans="1:19" x14ac:dyDescent="0.4">
      <c r="S90" s="31"/>
    </row>
    <row r="91" spans="1:19" x14ac:dyDescent="0.4">
      <c r="A91" t="s">
        <v>3073</v>
      </c>
      <c r="S91" s="31"/>
    </row>
    <row r="92" spans="1:19" x14ac:dyDescent="0.4">
      <c r="S92" s="31"/>
    </row>
    <row r="93" spans="1:19" x14ac:dyDescent="0.4">
      <c r="C93" s="10" t="s">
        <v>3016</v>
      </c>
      <c r="D93" t="s">
        <v>3060</v>
      </c>
      <c r="S93" s="31"/>
    </row>
    <row r="94" spans="1:19" x14ac:dyDescent="0.4">
      <c r="C94" s="11" t="s">
        <v>119</v>
      </c>
      <c r="D94">
        <v>270</v>
      </c>
      <c r="S94" s="31"/>
    </row>
    <row r="95" spans="1:19" x14ac:dyDescent="0.4">
      <c r="C95" s="11" t="s">
        <v>17</v>
      </c>
      <c r="D95">
        <v>238</v>
      </c>
      <c r="S95" s="31"/>
    </row>
    <row r="96" spans="1:19" x14ac:dyDescent="0.4">
      <c r="C96" s="11" t="s">
        <v>9</v>
      </c>
      <c r="D96">
        <v>1428</v>
      </c>
      <c r="S96" s="31"/>
    </row>
    <row r="97" spans="1:19" x14ac:dyDescent="0.4">
      <c r="C97" s="11" t="s">
        <v>3017</v>
      </c>
      <c r="D97">
        <v>1936</v>
      </c>
      <c r="S97" s="31"/>
    </row>
    <row r="98" spans="1:19" x14ac:dyDescent="0.4">
      <c r="S98" s="31"/>
    </row>
    <row r="99" spans="1:19" x14ac:dyDescent="0.4">
      <c r="S99" s="31"/>
    </row>
    <row r="100" spans="1:19" x14ac:dyDescent="0.4">
      <c r="S100" s="31"/>
    </row>
    <row r="101" spans="1:19" x14ac:dyDescent="0.4">
      <c r="S101" s="31"/>
    </row>
    <row r="102" spans="1:19" x14ac:dyDescent="0.4">
      <c r="S102" s="31"/>
    </row>
    <row r="103" spans="1:19" x14ac:dyDescent="0.4">
      <c r="S103" s="31"/>
    </row>
    <row r="104" spans="1:19" x14ac:dyDescent="0.4">
      <c r="S104" s="31"/>
    </row>
    <row r="105" spans="1:19" x14ac:dyDescent="0.4">
      <c r="A105" t="s">
        <v>3074</v>
      </c>
      <c r="S105" s="31"/>
    </row>
    <row r="106" spans="1:19" x14ac:dyDescent="0.4">
      <c r="C106" s="10" t="s">
        <v>3016</v>
      </c>
      <c r="D106" t="s">
        <v>3060</v>
      </c>
      <c r="S106" s="31"/>
    </row>
    <row r="107" spans="1:19" x14ac:dyDescent="0.4">
      <c r="C107" s="11" t="s">
        <v>3018</v>
      </c>
      <c r="D107">
        <v>366</v>
      </c>
      <c r="S107" s="31"/>
    </row>
    <row r="108" spans="1:19" x14ac:dyDescent="0.4">
      <c r="C108" s="11" t="s">
        <v>3019</v>
      </c>
      <c r="D108">
        <v>313</v>
      </c>
      <c r="S108" s="31"/>
    </row>
    <row r="109" spans="1:19" x14ac:dyDescent="0.4">
      <c r="C109" s="11" t="s">
        <v>3020</v>
      </c>
      <c r="D109">
        <v>326</v>
      </c>
      <c r="S109" s="31"/>
    </row>
    <row r="110" spans="1:19" x14ac:dyDescent="0.4">
      <c r="C110" s="11" t="s">
        <v>3021</v>
      </c>
      <c r="D110">
        <v>318</v>
      </c>
      <c r="S110" s="31"/>
    </row>
    <row r="111" spans="1:19" x14ac:dyDescent="0.4">
      <c r="C111" s="11" t="s">
        <v>3022</v>
      </c>
      <c r="D111">
        <v>308</v>
      </c>
      <c r="S111" s="31"/>
    </row>
    <row r="112" spans="1:19" x14ac:dyDescent="0.4">
      <c r="C112" s="11" t="s">
        <v>3023</v>
      </c>
      <c r="D112">
        <v>305</v>
      </c>
      <c r="S112" s="31"/>
    </row>
    <row r="113" spans="1:19" x14ac:dyDescent="0.4">
      <c r="C113" s="11" t="s">
        <v>3017</v>
      </c>
      <c r="D113">
        <v>1936</v>
      </c>
      <c r="S113" s="31"/>
    </row>
    <row r="114" spans="1:19" x14ac:dyDescent="0.4">
      <c r="S114" s="31"/>
    </row>
    <row r="115" spans="1:19" x14ac:dyDescent="0.4">
      <c r="S115" s="31"/>
    </row>
    <row r="116" spans="1:19" x14ac:dyDescent="0.4">
      <c r="S116" s="31"/>
    </row>
    <row r="117" spans="1:19" x14ac:dyDescent="0.4">
      <c r="A117" t="s">
        <v>3076</v>
      </c>
      <c r="S117" s="31"/>
    </row>
    <row r="118" spans="1:19" x14ac:dyDescent="0.4">
      <c r="S118" s="31"/>
    </row>
    <row r="119" spans="1:19" x14ac:dyDescent="0.4">
      <c r="C119" s="10" t="s">
        <v>3016</v>
      </c>
      <c r="D119" t="s">
        <v>3060</v>
      </c>
      <c r="S119" s="31"/>
    </row>
    <row r="120" spans="1:19" x14ac:dyDescent="0.4">
      <c r="C120" s="11" t="s">
        <v>3077</v>
      </c>
      <c r="D120">
        <v>235</v>
      </c>
      <c r="S120" s="31"/>
    </row>
    <row r="121" spans="1:19" x14ac:dyDescent="0.4">
      <c r="C121" s="11" t="s">
        <v>3078</v>
      </c>
      <c r="D121">
        <v>282</v>
      </c>
      <c r="S121" s="31"/>
    </row>
    <row r="122" spans="1:19" x14ac:dyDescent="0.4">
      <c r="C122" s="11" t="s">
        <v>3079</v>
      </c>
      <c r="D122">
        <v>245</v>
      </c>
      <c r="S122" s="31"/>
    </row>
    <row r="123" spans="1:19" x14ac:dyDescent="0.4">
      <c r="C123" s="11" t="s">
        <v>3080</v>
      </c>
      <c r="D123">
        <v>290</v>
      </c>
      <c r="S123" s="31"/>
    </row>
    <row r="124" spans="1:19" x14ac:dyDescent="0.4">
      <c r="C124" s="11" t="s">
        <v>3081</v>
      </c>
      <c r="D124">
        <v>294</v>
      </c>
      <c r="S124" s="31"/>
    </row>
    <row r="125" spans="1:19" x14ac:dyDescent="0.4">
      <c r="C125" s="11" t="s">
        <v>3082</v>
      </c>
      <c r="D125">
        <v>280</v>
      </c>
      <c r="S125" s="31"/>
    </row>
    <row r="126" spans="1:19" x14ac:dyDescent="0.4">
      <c r="C126" s="11" t="s">
        <v>3083</v>
      </c>
      <c r="D126">
        <v>310</v>
      </c>
      <c r="S126" s="31"/>
    </row>
    <row r="127" spans="1:19" x14ac:dyDescent="0.4">
      <c r="C127" s="11" t="s">
        <v>3017</v>
      </c>
      <c r="D127">
        <v>1936</v>
      </c>
      <c r="S127" s="31"/>
    </row>
    <row r="128" spans="1:19" x14ac:dyDescent="0.4">
      <c r="S128" s="31"/>
    </row>
    <row r="131" spans="1:4" x14ac:dyDescent="0.4">
      <c r="A131" t="s">
        <v>3084</v>
      </c>
    </row>
    <row r="135" spans="1:4" x14ac:dyDescent="0.4">
      <c r="C135" s="10" t="s">
        <v>3016</v>
      </c>
      <c r="D135" t="s">
        <v>3060</v>
      </c>
    </row>
    <row r="136" spans="1:4" x14ac:dyDescent="0.4">
      <c r="C136" s="11" t="s">
        <v>8</v>
      </c>
      <c r="D136">
        <v>408</v>
      </c>
    </row>
    <row r="137" spans="1:4" x14ac:dyDescent="0.4">
      <c r="C137" s="11" t="s">
        <v>39</v>
      </c>
      <c r="D137">
        <v>675</v>
      </c>
    </row>
    <row r="138" spans="1:4" x14ac:dyDescent="0.4">
      <c r="C138" s="11" t="s">
        <v>16</v>
      </c>
      <c r="D138">
        <v>468</v>
      </c>
    </row>
    <row r="139" spans="1:4" x14ac:dyDescent="0.4">
      <c r="C139" s="11" t="s">
        <v>51</v>
      </c>
      <c r="D139">
        <v>385</v>
      </c>
    </row>
    <row r="140" spans="1:4" x14ac:dyDescent="0.4">
      <c r="C140" s="11" t="s">
        <v>3017</v>
      </c>
      <c r="D140">
        <v>1936</v>
      </c>
    </row>
    <row r="148" spans="1:4" x14ac:dyDescent="0.4">
      <c r="A148" t="s">
        <v>3085</v>
      </c>
    </row>
    <row r="149" spans="1:4" x14ac:dyDescent="0.4">
      <c r="C149" s="10" t="s">
        <v>3016</v>
      </c>
      <c r="D149" t="s">
        <v>3060</v>
      </c>
    </row>
    <row r="150" spans="1:4" x14ac:dyDescent="0.4">
      <c r="C150" s="11" t="s">
        <v>70</v>
      </c>
      <c r="D150">
        <v>563</v>
      </c>
    </row>
    <row r="151" spans="1:4" x14ac:dyDescent="0.4">
      <c r="C151" s="11" t="s">
        <v>2</v>
      </c>
      <c r="D151">
        <v>471</v>
      </c>
    </row>
    <row r="152" spans="1:4" x14ac:dyDescent="0.4">
      <c r="C152" s="11" t="s">
        <v>21</v>
      </c>
      <c r="D152">
        <v>436</v>
      </c>
    </row>
    <row r="153" spans="1:4" x14ac:dyDescent="0.4">
      <c r="C153" s="11" t="s">
        <v>48</v>
      </c>
      <c r="D153">
        <v>466</v>
      </c>
    </row>
    <row r="154" spans="1:4" x14ac:dyDescent="0.4">
      <c r="C154" s="11" t="s">
        <v>3017</v>
      </c>
      <c r="D154">
        <v>1936</v>
      </c>
    </row>
  </sheetData>
  <pageMargins left="0.7" right="0.7" top="0.75" bottom="0.75" header="0.3" footer="0.3"/>
  <drawing r:id="rId1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FB3F1-70CA-4FAC-9551-0088B239AFBC}">
  <dimension ref="A1:Q89"/>
  <sheetViews>
    <sheetView topLeftCell="A49" workbookViewId="0">
      <selection sqref="A1:C1"/>
    </sheetView>
  </sheetViews>
  <sheetFormatPr defaultRowHeight="13.15" x14ac:dyDescent="0.4"/>
  <cols>
    <col min="1" max="1" width="33.42578125" bestFit="1" customWidth="1"/>
    <col min="2" max="3" width="12.28515625" bestFit="1" customWidth="1"/>
    <col min="4" max="4" width="10.85546875" bestFit="1" customWidth="1"/>
    <col min="14" max="14" width="16.28515625" bestFit="1" customWidth="1"/>
    <col min="16" max="16" width="13.7109375" bestFit="1" customWidth="1"/>
    <col min="17" max="17" width="7.42578125" bestFit="1" customWidth="1"/>
    <col min="18" max="18" width="17" bestFit="1" customWidth="1"/>
  </cols>
  <sheetData>
    <row r="1" spans="1:17" x14ac:dyDescent="0.4">
      <c r="A1" s="16" t="s">
        <v>3037</v>
      </c>
      <c r="M1" s="13"/>
      <c r="N1" s="18" t="s">
        <v>3038</v>
      </c>
    </row>
    <row r="2" spans="1:17" x14ac:dyDescent="0.4">
      <c r="M2" s="13"/>
    </row>
    <row r="3" spans="1:17" x14ac:dyDescent="0.4">
      <c r="A3" s="13" t="s">
        <v>3027</v>
      </c>
      <c r="M3" s="13"/>
    </row>
    <row r="4" spans="1:17" x14ac:dyDescent="0.4">
      <c r="M4" s="13"/>
      <c r="N4" s="17" t="s">
        <v>3039</v>
      </c>
    </row>
    <row r="5" spans="1:17" x14ac:dyDescent="0.4">
      <c r="B5" s="10" t="s">
        <v>3016</v>
      </c>
      <c r="C5" t="s">
        <v>3030</v>
      </c>
      <c r="D5" t="s">
        <v>3026</v>
      </c>
      <c r="M5" s="13"/>
      <c r="P5" s="10" t="s">
        <v>3039</v>
      </c>
      <c r="Q5" t="s">
        <v>2988</v>
      </c>
    </row>
    <row r="6" spans="1:17" x14ac:dyDescent="0.4">
      <c r="B6" s="11" t="s">
        <v>3018</v>
      </c>
      <c r="C6" s="12">
        <v>264998.55000000005</v>
      </c>
      <c r="D6" s="12">
        <v>-657.53850031999627</v>
      </c>
      <c r="M6" s="13"/>
      <c r="P6" t="s">
        <v>2988</v>
      </c>
      <c r="Q6">
        <v>1358</v>
      </c>
    </row>
    <row r="7" spans="1:17" x14ac:dyDescent="0.4">
      <c r="B7" s="11" t="s">
        <v>3019</v>
      </c>
      <c r="C7" s="12">
        <v>325502.44000000006</v>
      </c>
      <c r="D7" s="12">
        <v>36266.168780320018</v>
      </c>
      <c r="M7" s="13"/>
    </row>
    <row r="8" spans="1:17" x14ac:dyDescent="0.4">
      <c r="B8" s="11" t="s">
        <v>3020</v>
      </c>
      <c r="C8" s="12">
        <v>265167.13000000012</v>
      </c>
      <c r="D8" s="12">
        <v>1881.830586749998</v>
      </c>
      <c r="M8" s="13"/>
      <c r="Q8" s="19">
        <f>GETPIVOTDATA("Disc Order Id",$P$5)</f>
        <v>1358</v>
      </c>
    </row>
    <row r="9" spans="1:17" x14ac:dyDescent="0.4">
      <c r="B9" s="11" t="s">
        <v>3021</v>
      </c>
      <c r="C9" s="12">
        <v>384029.19000000006</v>
      </c>
      <c r="D9" s="12">
        <v>50182.103101999965</v>
      </c>
      <c r="M9" s="13"/>
    </row>
    <row r="10" spans="1:17" x14ac:dyDescent="0.4">
      <c r="B10" s="11" t="s">
        <v>3022</v>
      </c>
      <c r="C10" s="12">
        <v>290230.8499999998</v>
      </c>
      <c r="D10" s="12">
        <v>61026.94915840005</v>
      </c>
      <c r="M10" s="13"/>
    </row>
    <row r="11" spans="1:17" x14ac:dyDescent="0.4">
      <c r="B11" s="11" t="s">
        <v>3023</v>
      </c>
      <c r="C11" s="12">
        <v>351596.61000000004</v>
      </c>
      <c r="D11" s="12">
        <v>66323.886609999987</v>
      </c>
      <c r="M11" s="13"/>
      <c r="N11" s="17" t="s">
        <v>3040</v>
      </c>
    </row>
    <row r="12" spans="1:17" x14ac:dyDescent="0.4">
      <c r="B12" s="11" t="s">
        <v>3017</v>
      </c>
      <c r="C12" s="12">
        <v>1881524.7700000003</v>
      </c>
      <c r="D12" s="12">
        <v>215023.39973715</v>
      </c>
      <c r="M12" s="13"/>
      <c r="P12" s="10" t="s">
        <v>3040</v>
      </c>
      <c r="Q12" t="s">
        <v>2988</v>
      </c>
    </row>
    <row r="13" spans="1:17" x14ac:dyDescent="0.4">
      <c r="M13" s="13"/>
      <c r="P13" t="s">
        <v>2988</v>
      </c>
      <c r="Q13" s="12">
        <v>1881524.7700000005</v>
      </c>
    </row>
    <row r="14" spans="1:17" x14ac:dyDescent="0.4">
      <c r="M14" s="13"/>
    </row>
    <row r="15" spans="1:17" x14ac:dyDescent="0.4">
      <c r="M15" s="13"/>
      <c r="Q15" s="20">
        <f>GETPIVOTDATA("Sales",$P$12)</f>
        <v>1881524.7700000005</v>
      </c>
    </row>
    <row r="16" spans="1:17" x14ac:dyDescent="0.4">
      <c r="A16" s="13" t="s">
        <v>3028</v>
      </c>
      <c r="M16" s="13"/>
    </row>
    <row r="17" spans="1:17" x14ac:dyDescent="0.4">
      <c r="M17" s="13"/>
    </row>
    <row r="18" spans="1:17" x14ac:dyDescent="0.4">
      <c r="B18" s="10" t="s">
        <v>3016</v>
      </c>
      <c r="C18" t="s">
        <v>3030</v>
      </c>
      <c r="D18" t="s">
        <v>3026</v>
      </c>
      <c r="M18" s="13"/>
      <c r="N18" s="17" t="s">
        <v>3041</v>
      </c>
    </row>
    <row r="19" spans="1:17" x14ac:dyDescent="0.4">
      <c r="B19" s="11" t="s">
        <v>70</v>
      </c>
      <c r="C19" s="14">
        <v>441445.61999999982</v>
      </c>
      <c r="D19" s="14">
        <v>78645.775268600017</v>
      </c>
      <c r="M19" s="13"/>
      <c r="P19" s="10" t="s">
        <v>3025</v>
      </c>
      <c r="Q19" t="s">
        <v>2988</v>
      </c>
    </row>
    <row r="20" spans="1:17" x14ac:dyDescent="0.4">
      <c r="B20" s="11" t="s">
        <v>2</v>
      </c>
      <c r="C20" s="14">
        <v>584724.18999999983</v>
      </c>
      <c r="D20" s="14">
        <v>85577.445846000017</v>
      </c>
      <c r="M20" s="13"/>
      <c r="P20" t="s">
        <v>2988</v>
      </c>
      <c r="Q20" s="12">
        <v>215023.39973715012</v>
      </c>
    </row>
    <row r="21" spans="1:17" x14ac:dyDescent="0.4">
      <c r="B21" s="11" t="s">
        <v>21</v>
      </c>
      <c r="C21" s="14">
        <v>341328.31999999966</v>
      </c>
      <c r="D21" s="14">
        <v>-17431.355779449979</v>
      </c>
      <c r="M21" s="13"/>
    </row>
    <row r="22" spans="1:17" x14ac:dyDescent="0.4">
      <c r="B22" s="11" t="s">
        <v>48</v>
      </c>
      <c r="C22" s="14">
        <v>514026.64000000019</v>
      </c>
      <c r="D22" s="14">
        <v>68231.534402000005</v>
      </c>
      <c r="M22" s="13"/>
      <c r="Q22" s="20">
        <f>GETPIVOTDATA("Profit",$P$19)</f>
        <v>215023.39973715012</v>
      </c>
    </row>
    <row r="23" spans="1:17" x14ac:dyDescent="0.4">
      <c r="B23" s="11" t="s">
        <v>3017</v>
      </c>
      <c r="C23" s="14">
        <v>1881524.7699999993</v>
      </c>
      <c r="D23" s="14">
        <v>215023.39973715006</v>
      </c>
      <c r="M23" s="13"/>
      <c r="N23" s="17" t="s">
        <v>3042</v>
      </c>
    </row>
    <row r="24" spans="1:17" x14ac:dyDescent="0.4">
      <c r="B24" s="11"/>
      <c r="C24" s="14"/>
      <c r="D24" s="14"/>
      <c r="M24" s="13"/>
      <c r="P24" s="10" t="s">
        <v>3043</v>
      </c>
      <c r="Q24" t="s">
        <v>2988</v>
      </c>
    </row>
    <row r="25" spans="1:17" x14ac:dyDescent="0.4">
      <c r="M25" s="13"/>
      <c r="P25" t="s">
        <v>2988</v>
      </c>
      <c r="Q25" s="25">
        <v>0.11428146106051533</v>
      </c>
    </row>
    <row r="26" spans="1:17" x14ac:dyDescent="0.4">
      <c r="M26" s="13"/>
    </row>
    <row r="27" spans="1:17" x14ac:dyDescent="0.4">
      <c r="M27" s="13"/>
      <c r="Q27" s="26">
        <f>GETPIVOTDATA("Profit Margin",$P$24)</f>
        <v>0.11428146106051533</v>
      </c>
    </row>
    <row r="28" spans="1:17" x14ac:dyDescent="0.4">
      <c r="A28" s="13" t="s">
        <v>3029</v>
      </c>
      <c r="M28" s="13"/>
    </row>
    <row r="29" spans="1:17" x14ac:dyDescent="0.4">
      <c r="M29" s="13"/>
    </row>
    <row r="30" spans="1:17" x14ac:dyDescent="0.4">
      <c r="B30" s="10" t="s">
        <v>3016</v>
      </c>
      <c r="C30" t="s">
        <v>3030</v>
      </c>
      <c r="D30" t="s">
        <v>3026</v>
      </c>
      <c r="M30" s="13"/>
      <c r="N30" s="17" t="s">
        <v>3044</v>
      </c>
    </row>
    <row r="31" spans="1:17" x14ac:dyDescent="0.4">
      <c r="B31" s="11" t="s">
        <v>29</v>
      </c>
      <c r="C31" s="12">
        <v>619578.75000000035</v>
      </c>
      <c r="D31" s="12">
        <v>49515.527436350014</v>
      </c>
      <c r="M31" s="13"/>
      <c r="P31" s="10" t="s">
        <v>3045</v>
      </c>
      <c r="Q31" t="s">
        <v>2988</v>
      </c>
    </row>
    <row r="32" spans="1:17" x14ac:dyDescent="0.4">
      <c r="B32" s="11" t="s">
        <v>24</v>
      </c>
      <c r="C32" s="12">
        <v>549681.06999999948</v>
      </c>
      <c r="D32" s="12">
        <v>90204.715936799927</v>
      </c>
      <c r="M32" s="13"/>
      <c r="P32" t="s">
        <v>2988</v>
      </c>
      <c r="Q32" s="12">
        <v>971.86196797520688</v>
      </c>
    </row>
    <row r="33" spans="1:17" x14ac:dyDescent="0.4">
      <c r="B33" s="11" t="s">
        <v>7</v>
      </c>
      <c r="C33" s="12">
        <v>712264.94999999972</v>
      </c>
      <c r="D33" s="12">
        <v>75303.156364000024</v>
      </c>
      <c r="M33" s="13"/>
    </row>
    <row r="34" spans="1:17" x14ac:dyDescent="0.4">
      <c r="B34" s="11" t="s">
        <v>3017</v>
      </c>
      <c r="C34" s="12">
        <v>1881524.7699999996</v>
      </c>
      <c r="D34" s="12">
        <v>215023.39973714997</v>
      </c>
      <c r="M34" s="13"/>
      <c r="Q34" s="20">
        <f>GETPIVOTDATA("Sales",$P$31)</f>
        <v>971.86196797520688</v>
      </c>
    </row>
    <row r="35" spans="1:17" x14ac:dyDescent="0.4">
      <c r="M35" s="13"/>
    </row>
    <row r="36" spans="1:17" x14ac:dyDescent="0.4">
      <c r="M36" s="13"/>
    </row>
    <row r="37" spans="1:17" x14ac:dyDescent="0.4">
      <c r="M37" s="13"/>
    </row>
    <row r="38" spans="1:17" x14ac:dyDescent="0.4">
      <c r="M38" s="13"/>
    </row>
    <row r="39" spans="1:17" x14ac:dyDescent="0.4">
      <c r="A39" s="13" t="s">
        <v>3031</v>
      </c>
      <c r="M39" s="13"/>
    </row>
    <row r="40" spans="1:17" x14ac:dyDescent="0.4">
      <c r="M40" s="13"/>
    </row>
    <row r="41" spans="1:17" x14ac:dyDescent="0.4">
      <c r="B41" s="10" t="s">
        <v>3016</v>
      </c>
      <c r="C41" t="s">
        <v>3030</v>
      </c>
      <c r="D41" t="s">
        <v>3026</v>
      </c>
      <c r="M41" s="13"/>
    </row>
    <row r="42" spans="1:17" x14ac:dyDescent="0.4">
      <c r="B42" s="11" t="s">
        <v>3032</v>
      </c>
      <c r="C42" s="12">
        <v>441445.61999999982</v>
      </c>
      <c r="D42" s="12">
        <v>78645.775268600017</v>
      </c>
      <c r="M42" s="13"/>
    </row>
    <row r="43" spans="1:17" x14ac:dyDescent="0.4">
      <c r="B43" s="11" t="s">
        <v>3033</v>
      </c>
      <c r="C43" s="12">
        <v>584724.18999999983</v>
      </c>
      <c r="D43" s="12">
        <v>85577.445846000017</v>
      </c>
      <c r="M43" s="13"/>
    </row>
    <row r="44" spans="1:17" x14ac:dyDescent="0.4">
      <c r="B44" s="11" t="s">
        <v>3034</v>
      </c>
      <c r="C44" s="12">
        <v>341328.31999999966</v>
      </c>
      <c r="D44" s="12">
        <v>-17431.355779449979</v>
      </c>
      <c r="M44" s="13"/>
    </row>
    <row r="45" spans="1:17" x14ac:dyDescent="0.4">
      <c r="B45" s="11" t="s">
        <v>3035</v>
      </c>
      <c r="C45" s="12">
        <v>514026.64000000019</v>
      </c>
      <c r="D45" s="12">
        <v>68231.534402000005</v>
      </c>
      <c r="M45" s="13"/>
    </row>
    <row r="46" spans="1:17" x14ac:dyDescent="0.4">
      <c r="B46" s="11" t="s">
        <v>3017</v>
      </c>
      <c r="C46" s="12">
        <v>1881524.7699999993</v>
      </c>
      <c r="D46" s="12">
        <v>215023.39973715006</v>
      </c>
      <c r="M46" s="13"/>
    </row>
    <row r="47" spans="1:17" x14ac:dyDescent="0.4">
      <c r="M47" s="13"/>
    </row>
    <row r="48" spans="1:17" x14ac:dyDescent="0.4">
      <c r="A48" s="16" t="s">
        <v>3036</v>
      </c>
      <c r="M48" s="13"/>
    </row>
    <row r="49" spans="1:13" x14ac:dyDescent="0.4">
      <c r="M49" s="13"/>
    </row>
    <row r="50" spans="1:13" x14ac:dyDescent="0.4">
      <c r="B50" s="10" t="s">
        <v>3016</v>
      </c>
      <c r="C50" t="s">
        <v>3030</v>
      </c>
      <c r="D50" t="s">
        <v>3026</v>
      </c>
      <c r="M50" s="13"/>
    </row>
    <row r="51" spans="1:13" x14ac:dyDescent="0.4">
      <c r="B51" s="11" t="s">
        <v>8</v>
      </c>
      <c r="C51" s="12">
        <v>394051.70000000007</v>
      </c>
      <c r="D51" s="12">
        <v>46524.707372600009</v>
      </c>
      <c r="M51" s="13"/>
    </row>
    <row r="52" spans="1:13" x14ac:dyDescent="0.4">
      <c r="B52" s="11" t="s">
        <v>39</v>
      </c>
      <c r="C52" s="12">
        <v>634861.31000000017</v>
      </c>
      <c r="D52" s="12">
        <v>52542.787802400002</v>
      </c>
      <c r="M52" s="13"/>
    </row>
    <row r="53" spans="1:13" x14ac:dyDescent="0.4">
      <c r="B53" s="11" t="s">
        <v>16</v>
      </c>
      <c r="C53" s="12">
        <v>461345.74</v>
      </c>
      <c r="D53" s="12">
        <v>51665.445270920027</v>
      </c>
      <c r="M53" s="13"/>
    </row>
    <row r="54" spans="1:13" x14ac:dyDescent="0.4">
      <c r="B54" s="11" t="s">
        <v>51</v>
      </c>
      <c r="C54" s="12">
        <v>391266.0199999999</v>
      </c>
      <c r="D54" s="12">
        <v>64290.459291230021</v>
      </c>
      <c r="M54" s="13"/>
    </row>
    <row r="55" spans="1:13" x14ac:dyDescent="0.4">
      <c r="B55" s="11" t="s">
        <v>3017</v>
      </c>
      <c r="C55" s="12">
        <v>1881524.77</v>
      </c>
      <c r="D55" s="12">
        <v>215023.39973715006</v>
      </c>
      <c r="M55" s="13"/>
    </row>
    <row r="56" spans="1:13" x14ac:dyDescent="0.4">
      <c r="M56" s="13"/>
    </row>
    <row r="59" spans="1:13" x14ac:dyDescent="0.4">
      <c r="A59" s="16" t="s">
        <v>3066</v>
      </c>
    </row>
    <row r="62" spans="1:13" x14ac:dyDescent="0.4">
      <c r="B62" s="10" t="s">
        <v>3016</v>
      </c>
      <c r="C62" t="s">
        <v>3024</v>
      </c>
    </row>
    <row r="63" spans="1:13" x14ac:dyDescent="0.4">
      <c r="B63" s="11" t="s">
        <v>70</v>
      </c>
      <c r="C63" s="12">
        <v>441445.61999999982</v>
      </c>
    </row>
    <row r="64" spans="1:13" x14ac:dyDescent="0.4">
      <c r="B64" s="11" t="s">
        <v>2</v>
      </c>
      <c r="C64" s="12">
        <v>584724.18999999983</v>
      </c>
    </row>
    <row r="65" spans="1:3" x14ac:dyDescent="0.4">
      <c r="B65" s="11" t="s">
        <v>21</v>
      </c>
      <c r="C65" s="12">
        <v>341328.31999999966</v>
      </c>
    </row>
    <row r="66" spans="1:3" x14ac:dyDescent="0.4">
      <c r="B66" s="11" t="s">
        <v>48</v>
      </c>
      <c r="C66" s="12">
        <v>514026.64000000019</v>
      </c>
    </row>
    <row r="67" spans="1:3" x14ac:dyDescent="0.4">
      <c r="B67" s="11" t="s">
        <v>3017</v>
      </c>
      <c r="C67" s="12">
        <v>1881524.7699999993</v>
      </c>
    </row>
    <row r="72" spans="1:3" x14ac:dyDescent="0.4">
      <c r="A72" s="16" t="s">
        <v>3067</v>
      </c>
    </row>
    <row r="74" spans="1:3" x14ac:dyDescent="0.4">
      <c r="B74" s="10" t="s">
        <v>3016</v>
      </c>
      <c r="C74" t="s">
        <v>3024</v>
      </c>
    </row>
    <row r="75" spans="1:3" x14ac:dyDescent="0.4">
      <c r="B75" s="11" t="s">
        <v>29</v>
      </c>
      <c r="C75" s="12">
        <v>619578.75000000035</v>
      </c>
    </row>
    <row r="76" spans="1:3" x14ac:dyDescent="0.4">
      <c r="B76" s="11" t="s">
        <v>24</v>
      </c>
      <c r="C76" s="12">
        <v>549681.06999999948</v>
      </c>
    </row>
    <row r="77" spans="1:3" x14ac:dyDescent="0.4">
      <c r="B77" s="11" t="s">
        <v>7</v>
      </c>
      <c r="C77" s="12">
        <v>712264.94999999972</v>
      </c>
    </row>
    <row r="78" spans="1:3" x14ac:dyDescent="0.4">
      <c r="B78" s="11" t="s">
        <v>3017</v>
      </c>
      <c r="C78" s="12">
        <v>1881524.7699999996</v>
      </c>
    </row>
    <row r="82" spans="1:3" x14ac:dyDescent="0.4">
      <c r="A82" s="16" t="s">
        <v>3068</v>
      </c>
    </row>
    <row r="84" spans="1:3" x14ac:dyDescent="0.4">
      <c r="B84" s="10" t="s">
        <v>3016</v>
      </c>
      <c r="C84" t="s">
        <v>3024</v>
      </c>
    </row>
    <row r="85" spans="1:3" x14ac:dyDescent="0.4">
      <c r="B85" s="11" t="s">
        <v>8</v>
      </c>
      <c r="C85" s="12">
        <v>394051.70000000007</v>
      </c>
    </row>
    <row r="86" spans="1:3" x14ac:dyDescent="0.4">
      <c r="B86" s="11" t="s">
        <v>39</v>
      </c>
      <c r="C86" s="12">
        <v>634861.31000000017</v>
      </c>
    </row>
    <row r="87" spans="1:3" x14ac:dyDescent="0.4">
      <c r="B87" s="11" t="s">
        <v>16</v>
      </c>
      <c r="C87" s="12">
        <v>461345.74</v>
      </c>
    </row>
    <row r="88" spans="1:3" x14ac:dyDescent="0.4">
      <c r="B88" s="11" t="s">
        <v>51</v>
      </c>
      <c r="C88" s="12">
        <v>391266.0199999999</v>
      </c>
    </row>
    <row r="89" spans="1:3" x14ac:dyDescent="0.4">
      <c r="B89" s="11" t="s">
        <v>3017</v>
      </c>
      <c r="C89" s="12">
        <v>1881524.77</v>
      </c>
    </row>
  </sheetData>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A0517-20F5-468A-986B-810E8E63804F}">
  <dimension ref="A1:U98"/>
  <sheetViews>
    <sheetView workbookViewId="0">
      <selection sqref="A1:C1"/>
    </sheetView>
  </sheetViews>
  <sheetFormatPr defaultRowHeight="13.15" x14ac:dyDescent="0.4"/>
  <cols>
    <col min="1" max="1" width="25.85546875" bestFit="1" customWidth="1"/>
    <col min="3" max="3" width="25.85546875" bestFit="1" customWidth="1"/>
    <col min="4" max="4" width="10.85546875" bestFit="1" customWidth="1"/>
    <col min="5" max="5" width="12.85546875" bestFit="1" customWidth="1"/>
    <col min="6" max="6" width="10.85546875" bestFit="1" customWidth="1"/>
    <col min="7" max="7" width="12.28515625" bestFit="1" customWidth="1"/>
    <col min="18" max="18" width="14.140625" bestFit="1" customWidth="1"/>
    <col min="20" max="20" width="16.28515625" bestFit="1" customWidth="1"/>
    <col min="21" max="21" width="5.85546875" bestFit="1" customWidth="1"/>
  </cols>
  <sheetData>
    <row r="1" spans="1:21" x14ac:dyDescent="0.4">
      <c r="Q1" s="23"/>
      <c r="R1" s="24" t="s">
        <v>3038</v>
      </c>
    </row>
    <row r="2" spans="1:21" x14ac:dyDescent="0.4">
      <c r="A2" s="22" t="s">
        <v>3048</v>
      </c>
      <c r="Q2" s="22"/>
    </row>
    <row r="3" spans="1:21" x14ac:dyDescent="0.4">
      <c r="Q3" s="22"/>
      <c r="R3" t="s">
        <v>3055</v>
      </c>
    </row>
    <row r="4" spans="1:21" x14ac:dyDescent="0.4">
      <c r="C4" s="10" t="s">
        <v>3024</v>
      </c>
      <c r="D4" s="10" t="s">
        <v>3046</v>
      </c>
      <c r="Q4" s="22"/>
      <c r="T4" s="10" t="s">
        <v>3024</v>
      </c>
      <c r="U4" t="s">
        <v>2988</v>
      </c>
    </row>
    <row r="5" spans="1:21" x14ac:dyDescent="0.4">
      <c r="C5" s="10" t="s">
        <v>3016</v>
      </c>
      <c r="D5" t="s">
        <v>29</v>
      </c>
      <c r="E5" t="s">
        <v>24</v>
      </c>
      <c r="F5" t="s">
        <v>7</v>
      </c>
      <c r="G5" t="s">
        <v>3017</v>
      </c>
      <c r="Q5" s="22"/>
      <c r="T5" t="s">
        <v>2988</v>
      </c>
      <c r="U5" s="12">
        <v>1881524.7700000005</v>
      </c>
    </row>
    <row r="6" spans="1:21" x14ac:dyDescent="0.4">
      <c r="C6" s="11" t="s">
        <v>3018</v>
      </c>
      <c r="D6" s="12">
        <v>77992.7</v>
      </c>
      <c r="E6" s="12">
        <v>68799.839999999997</v>
      </c>
      <c r="F6" s="12">
        <v>118206.01000000004</v>
      </c>
      <c r="G6" s="12">
        <v>264998.55000000005</v>
      </c>
      <c r="Q6" s="22"/>
    </row>
    <row r="7" spans="1:21" x14ac:dyDescent="0.4">
      <c r="C7" s="11" t="s">
        <v>3019</v>
      </c>
      <c r="D7" s="12">
        <v>125695.12000000004</v>
      </c>
      <c r="E7" s="12">
        <v>41657.679999999993</v>
      </c>
      <c r="F7" s="12">
        <v>158149.63999999996</v>
      </c>
      <c r="G7" s="12">
        <v>325502.44</v>
      </c>
      <c r="Q7" s="22"/>
      <c r="U7" s="20">
        <f>GETPIVOTDATA("Sales",$T$4)</f>
        <v>1881524.7700000005</v>
      </c>
    </row>
    <row r="8" spans="1:21" x14ac:dyDescent="0.4">
      <c r="C8" s="11" t="s">
        <v>3020</v>
      </c>
      <c r="D8" s="12">
        <v>81913.340000000026</v>
      </c>
      <c r="E8" s="12">
        <v>68019.710000000021</v>
      </c>
      <c r="F8" s="12">
        <v>115234.08000000003</v>
      </c>
      <c r="G8" s="12">
        <v>265167.13000000006</v>
      </c>
      <c r="Q8" s="22"/>
      <c r="R8" t="s">
        <v>3041</v>
      </c>
    </row>
    <row r="9" spans="1:21" x14ac:dyDescent="0.4">
      <c r="C9" s="11" t="s">
        <v>3021</v>
      </c>
      <c r="D9" s="12">
        <v>111743.53999999998</v>
      </c>
      <c r="E9" s="12">
        <v>181592.15</v>
      </c>
      <c r="F9" s="12">
        <v>90693.500000000015</v>
      </c>
      <c r="G9" s="12">
        <v>384029.18999999994</v>
      </c>
      <c r="Q9" s="22"/>
      <c r="T9" s="10" t="s">
        <v>3025</v>
      </c>
      <c r="U9" t="s">
        <v>2988</v>
      </c>
    </row>
    <row r="10" spans="1:21" x14ac:dyDescent="0.4">
      <c r="C10" s="11" t="s">
        <v>3022</v>
      </c>
      <c r="D10" s="12">
        <v>96904.989999999976</v>
      </c>
      <c r="E10" s="12">
        <v>109443.89000000003</v>
      </c>
      <c r="F10" s="12">
        <v>83881.970000000016</v>
      </c>
      <c r="G10" s="12">
        <v>290230.85000000003</v>
      </c>
      <c r="Q10" s="22"/>
      <c r="T10" t="s">
        <v>2988</v>
      </c>
      <c r="U10" s="12">
        <v>215023.39973715012</v>
      </c>
    </row>
    <row r="11" spans="1:21" x14ac:dyDescent="0.4">
      <c r="C11" s="11" t="s">
        <v>3023</v>
      </c>
      <c r="D11" s="12">
        <v>125329.06</v>
      </c>
      <c r="E11" s="12">
        <v>80167.799999999974</v>
      </c>
      <c r="F11" s="12">
        <v>146099.74999999997</v>
      </c>
      <c r="G11" s="12">
        <v>351596.61</v>
      </c>
      <c r="Q11" s="22"/>
    </row>
    <row r="12" spans="1:21" x14ac:dyDescent="0.4">
      <c r="C12" s="11" t="s">
        <v>3017</v>
      </c>
      <c r="D12" s="12">
        <v>619578.75</v>
      </c>
      <c r="E12" s="12">
        <v>549681.06999999995</v>
      </c>
      <c r="F12" s="12">
        <v>712264.95000000007</v>
      </c>
      <c r="G12" s="12">
        <v>1881524.77</v>
      </c>
      <c r="Q12" s="22"/>
      <c r="U12" s="20">
        <f>GETPIVOTDATA("Profit",$T$9)</f>
        <v>215023.39973715012</v>
      </c>
    </row>
    <row r="13" spans="1:21" x14ac:dyDescent="0.4">
      <c r="Q13" s="22"/>
    </row>
    <row r="14" spans="1:21" x14ac:dyDescent="0.4">
      <c r="Q14" s="22"/>
      <c r="R14" t="s">
        <v>3042</v>
      </c>
    </row>
    <row r="15" spans="1:21" x14ac:dyDescent="0.4">
      <c r="Q15" s="22"/>
      <c r="T15" s="10" t="s">
        <v>3043</v>
      </c>
      <c r="U15" t="s">
        <v>2988</v>
      </c>
    </row>
    <row r="16" spans="1:21" x14ac:dyDescent="0.4">
      <c r="A16" s="22" t="s">
        <v>3047</v>
      </c>
      <c r="Q16" s="22"/>
      <c r="T16" t="s">
        <v>2988</v>
      </c>
      <c r="U16" s="21">
        <v>0.11428146106051533</v>
      </c>
    </row>
    <row r="17" spans="1:21" x14ac:dyDescent="0.4">
      <c r="Q17" s="22"/>
    </row>
    <row r="18" spans="1:21" x14ac:dyDescent="0.4">
      <c r="Q18" s="22"/>
      <c r="U18" s="26">
        <f>GETPIVOTDATA("Profit Margin",$T$15)</f>
        <v>0.11428146106051533</v>
      </c>
    </row>
    <row r="19" spans="1:21" x14ac:dyDescent="0.4">
      <c r="C19" s="10" t="s">
        <v>3016</v>
      </c>
      <c r="D19" t="s">
        <v>3024</v>
      </c>
      <c r="Q19" s="22"/>
    </row>
    <row r="20" spans="1:21" x14ac:dyDescent="0.4">
      <c r="C20" s="11" t="s">
        <v>29</v>
      </c>
      <c r="D20" s="12">
        <v>619578.75000000035</v>
      </c>
      <c r="Q20" s="22"/>
      <c r="R20" t="s">
        <v>3056</v>
      </c>
    </row>
    <row r="21" spans="1:21" x14ac:dyDescent="0.4">
      <c r="C21" s="11" t="s">
        <v>24</v>
      </c>
      <c r="D21" s="12">
        <v>549681.06999999948</v>
      </c>
      <c r="Q21" s="22"/>
    </row>
    <row r="22" spans="1:21" x14ac:dyDescent="0.4">
      <c r="C22" s="11" t="s">
        <v>7</v>
      </c>
      <c r="D22" s="12">
        <v>712264.94999999972</v>
      </c>
      <c r="Q22" s="22"/>
      <c r="T22" s="10" t="s">
        <v>3051</v>
      </c>
      <c r="U22" t="s">
        <v>2988</v>
      </c>
    </row>
    <row r="23" spans="1:21" x14ac:dyDescent="0.4">
      <c r="C23" s="11" t="s">
        <v>3017</v>
      </c>
      <c r="D23" s="12">
        <v>1881524.7699999996</v>
      </c>
      <c r="Q23" s="22"/>
      <c r="T23" t="s">
        <v>2988</v>
      </c>
      <c r="U23">
        <v>25102</v>
      </c>
    </row>
    <row r="24" spans="1:21" x14ac:dyDescent="0.4">
      <c r="Q24" s="22"/>
    </row>
    <row r="25" spans="1:21" x14ac:dyDescent="0.4">
      <c r="Q25" s="22"/>
      <c r="U25" s="19">
        <f>GETPIVOTDATA("Quantity ",$T$22)</f>
        <v>25102</v>
      </c>
    </row>
    <row r="26" spans="1:21" x14ac:dyDescent="0.4">
      <c r="Q26" s="22"/>
    </row>
    <row r="27" spans="1:21" x14ac:dyDescent="0.4">
      <c r="Q27" s="22"/>
    </row>
    <row r="28" spans="1:21" x14ac:dyDescent="0.4">
      <c r="Q28" s="22"/>
      <c r="R28" t="s">
        <v>3057</v>
      </c>
    </row>
    <row r="29" spans="1:21" x14ac:dyDescent="0.4">
      <c r="Q29" s="22"/>
      <c r="T29" s="10" t="s">
        <v>3058</v>
      </c>
      <c r="U29" t="s">
        <v>2988</v>
      </c>
    </row>
    <row r="30" spans="1:21" x14ac:dyDescent="0.4">
      <c r="Q30" s="22"/>
      <c r="T30" t="s">
        <v>2988</v>
      </c>
      <c r="U30" s="25">
        <v>4.8858471074380315E-2</v>
      </c>
    </row>
    <row r="31" spans="1:21" x14ac:dyDescent="0.4">
      <c r="A31" s="22" t="s">
        <v>3049</v>
      </c>
      <c r="Q31" s="22"/>
    </row>
    <row r="32" spans="1:21" x14ac:dyDescent="0.4">
      <c r="Q32" s="22"/>
      <c r="U32" s="26">
        <f>GETPIVOTDATA("Discount",$T$29)</f>
        <v>4.8858471074380315E-2</v>
      </c>
    </row>
    <row r="33" spans="1:17" x14ac:dyDescent="0.4">
      <c r="C33" s="10" t="s">
        <v>3016</v>
      </c>
      <c r="D33" t="s">
        <v>3025</v>
      </c>
      <c r="Q33" s="22"/>
    </row>
    <row r="34" spans="1:17" x14ac:dyDescent="0.4">
      <c r="C34" s="11" t="s">
        <v>29</v>
      </c>
      <c r="D34" s="12">
        <v>49515.527436350014</v>
      </c>
      <c r="Q34" s="22"/>
    </row>
    <row r="35" spans="1:17" x14ac:dyDescent="0.4">
      <c r="C35" s="11" t="s">
        <v>24</v>
      </c>
      <c r="D35" s="12">
        <v>90204.715936799927</v>
      </c>
      <c r="Q35" s="22"/>
    </row>
    <row r="36" spans="1:17" x14ac:dyDescent="0.4">
      <c r="C36" s="11" t="s">
        <v>7</v>
      </c>
      <c r="D36" s="12">
        <v>75303.156364000024</v>
      </c>
      <c r="Q36" s="22"/>
    </row>
    <row r="37" spans="1:17" x14ac:dyDescent="0.4">
      <c r="C37" s="11" t="s">
        <v>3017</v>
      </c>
      <c r="D37" s="12">
        <v>215023.39973714997</v>
      </c>
      <c r="Q37" s="22"/>
    </row>
    <row r="38" spans="1:17" x14ac:dyDescent="0.4">
      <c r="Q38" s="22"/>
    </row>
    <row r="39" spans="1:17" x14ac:dyDescent="0.4">
      <c r="Q39" s="22"/>
    </row>
    <row r="40" spans="1:17" x14ac:dyDescent="0.4">
      <c r="Q40" s="22"/>
    </row>
    <row r="41" spans="1:17" x14ac:dyDescent="0.4">
      <c r="Q41" s="22"/>
    </row>
    <row r="42" spans="1:17" x14ac:dyDescent="0.4">
      <c r="Q42" s="22"/>
    </row>
    <row r="43" spans="1:17" x14ac:dyDescent="0.4">
      <c r="A43" s="22" t="s">
        <v>3050</v>
      </c>
      <c r="Q43" s="22"/>
    </row>
    <row r="44" spans="1:17" x14ac:dyDescent="0.4">
      <c r="Q44" s="22"/>
    </row>
    <row r="45" spans="1:17" x14ac:dyDescent="0.4">
      <c r="C45" s="10" t="s">
        <v>3016</v>
      </c>
      <c r="D45" t="s">
        <v>3051</v>
      </c>
      <c r="Q45" s="22"/>
    </row>
    <row r="46" spans="1:17" x14ac:dyDescent="0.4">
      <c r="C46" s="11" t="s">
        <v>29</v>
      </c>
      <c r="D46">
        <v>4912</v>
      </c>
      <c r="Q46" s="22"/>
    </row>
    <row r="47" spans="1:17" x14ac:dyDescent="0.4">
      <c r="C47" s="11" t="s">
        <v>24</v>
      </c>
      <c r="D47">
        <v>14272</v>
      </c>
      <c r="Q47" s="22"/>
    </row>
    <row r="48" spans="1:17" x14ac:dyDescent="0.4">
      <c r="C48" s="11" t="s">
        <v>7</v>
      </c>
      <c r="D48">
        <v>5918</v>
      </c>
      <c r="Q48" s="22"/>
    </row>
    <row r="49" spans="1:17" x14ac:dyDescent="0.4">
      <c r="C49" s="11" t="s">
        <v>3017</v>
      </c>
      <c r="D49">
        <v>25102</v>
      </c>
      <c r="Q49" s="22"/>
    </row>
    <row r="50" spans="1:17" x14ac:dyDescent="0.4">
      <c r="Q50" s="22"/>
    </row>
    <row r="51" spans="1:17" x14ac:dyDescent="0.4">
      <c r="Q51" s="22"/>
    </row>
    <row r="52" spans="1:17" x14ac:dyDescent="0.4">
      <c r="Q52" s="22"/>
    </row>
    <row r="53" spans="1:17" x14ac:dyDescent="0.4">
      <c r="A53" t="s">
        <v>3052</v>
      </c>
      <c r="Q53" s="22"/>
    </row>
    <row r="54" spans="1:17" x14ac:dyDescent="0.4">
      <c r="Q54" s="22"/>
    </row>
    <row r="55" spans="1:17" x14ac:dyDescent="0.4">
      <c r="C55" s="10" t="s">
        <v>3016</v>
      </c>
      <c r="D55" t="s">
        <v>3051</v>
      </c>
      <c r="Q55" s="22"/>
    </row>
    <row r="56" spans="1:17" x14ac:dyDescent="0.4">
      <c r="C56" s="11" t="s">
        <v>144</v>
      </c>
      <c r="D56">
        <v>903</v>
      </c>
      <c r="Q56" s="22"/>
    </row>
    <row r="57" spans="1:17" x14ac:dyDescent="0.4">
      <c r="C57" s="11" t="s">
        <v>153</v>
      </c>
      <c r="D57">
        <v>1138</v>
      </c>
      <c r="Q57" s="22"/>
    </row>
    <row r="58" spans="1:17" x14ac:dyDescent="0.4">
      <c r="C58" s="11" t="s">
        <v>45</v>
      </c>
      <c r="D58">
        <v>1187</v>
      </c>
      <c r="Q58" s="22"/>
    </row>
    <row r="59" spans="1:17" x14ac:dyDescent="0.4">
      <c r="C59" s="11" t="s">
        <v>23</v>
      </c>
      <c r="D59">
        <v>1889</v>
      </c>
      <c r="Q59" s="22"/>
    </row>
    <row r="60" spans="1:17" x14ac:dyDescent="0.4">
      <c r="C60" s="11" t="s">
        <v>28</v>
      </c>
      <c r="D60">
        <v>2356</v>
      </c>
      <c r="Q60" s="22"/>
    </row>
    <row r="61" spans="1:17" x14ac:dyDescent="0.4">
      <c r="C61" s="11" t="s">
        <v>6</v>
      </c>
      <c r="D61">
        <v>2358</v>
      </c>
      <c r="Q61" s="22"/>
    </row>
    <row r="62" spans="1:17" x14ac:dyDescent="0.4">
      <c r="C62" s="11" t="s">
        <v>15</v>
      </c>
      <c r="D62">
        <v>2481</v>
      </c>
      <c r="Q62" s="22"/>
    </row>
    <row r="63" spans="1:17" x14ac:dyDescent="0.4">
      <c r="C63" s="11" t="s">
        <v>106</v>
      </c>
      <c r="D63">
        <v>2554</v>
      </c>
      <c r="Q63" s="22"/>
    </row>
    <row r="64" spans="1:17" x14ac:dyDescent="0.4">
      <c r="C64" s="11" t="s">
        <v>79</v>
      </c>
      <c r="D64">
        <v>2744</v>
      </c>
      <c r="Q64" s="22"/>
    </row>
    <row r="65" spans="1:17" x14ac:dyDescent="0.4">
      <c r="C65" s="11" t="s">
        <v>38</v>
      </c>
      <c r="D65">
        <v>3481</v>
      </c>
      <c r="Q65" s="22"/>
    </row>
    <row r="66" spans="1:17" x14ac:dyDescent="0.4">
      <c r="C66" s="11" t="s">
        <v>3017</v>
      </c>
      <c r="D66">
        <v>21091</v>
      </c>
      <c r="Q66" s="22"/>
    </row>
    <row r="67" spans="1:17" x14ac:dyDescent="0.4">
      <c r="Q67" s="22"/>
    </row>
    <row r="68" spans="1:17" x14ac:dyDescent="0.4">
      <c r="Q68" s="22"/>
    </row>
    <row r="69" spans="1:17" x14ac:dyDescent="0.4">
      <c r="A69" t="s">
        <v>3053</v>
      </c>
      <c r="Q69" s="22"/>
    </row>
    <row r="70" spans="1:17" x14ac:dyDescent="0.4">
      <c r="Q70" s="22"/>
    </row>
    <row r="71" spans="1:17" x14ac:dyDescent="0.4">
      <c r="C71" s="10" t="s">
        <v>3016</v>
      </c>
      <c r="D71" t="s">
        <v>3024</v>
      </c>
      <c r="Q71" s="22"/>
    </row>
    <row r="72" spans="1:17" x14ac:dyDescent="0.4">
      <c r="C72" s="11" t="s">
        <v>15</v>
      </c>
      <c r="D72" s="12">
        <v>96261.300000000017</v>
      </c>
      <c r="Q72" s="22"/>
    </row>
    <row r="73" spans="1:17" x14ac:dyDescent="0.4">
      <c r="C73" s="11" t="s">
        <v>28</v>
      </c>
      <c r="D73" s="12">
        <v>98070.909999999989</v>
      </c>
      <c r="Q73" s="22"/>
    </row>
    <row r="74" spans="1:17" x14ac:dyDescent="0.4">
      <c r="C74" s="11" t="s">
        <v>43</v>
      </c>
      <c r="D74" s="12">
        <v>99069.48</v>
      </c>
      <c r="Q74" s="22"/>
    </row>
    <row r="75" spans="1:17" x14ac:dyDescent="0.4">
      <c r="C75" s="11" t="s">
        <v>130</v>
      </c>
      <c r="D75" s="12">
        <v>107796.09000000004</v>
      </c>
      <c r="Q75" s="22"/>
    </row>
    <row r="76" spans="1:17" x14ac:dyDescent="0.4">
      <c r="C76" s="11" t="s">
        <v>165</v>
      </c>
      <c r="D76" s="12">
        <v>172511.33000000002</v>
      </c>
      <c r="Q76" s="22"/>
    </row>
    <row r="77" spans="1:17" x14ac:dyDescent="0.4">
      <c r="C77" s="11" t="s">
        <v>23</v>
      </c>
      <c r="D77" s="12">
        <v>175730.04999999996</v>
      </c>
      <c r="Q77" s="22"/>
    </row>
    <row r="78" spans="1:17" x14ac:dyDescent="0.4">
      <c r="C78" s="11" t="s">
        <v>106</v>
      </c>
      <c r="D78" s="12">
        <v>185928.13999999984</v>
      </c>
      <c r="Q78" s="22"/>
    </row>
    <row r="79" spans="1:17" x14ac:dyDescent="0.4">
      <c r="C79" s="11" t="s">
        <v>6</v>
      </c>
      <c r="D79" s="12">
        <v>198764.48999999985</v>
      </c>
      <c r="Q79" s="22"/>
    </row>
    <row r="80" spans="1:17" x14ac:dyDescent="0.4">
      <c r="C80" s="11" t="s">
        <v>153</v>
      </c>
      <c r="D80" s="12">
        <v>241200.42000000007</v>
      </c>
      <c r="Q80" s="22"/>
    </row>
    <row r="81" spans="1:17" x14ac:dyDescent="0.4">
      <c r="C81" s="11" t="s">
        <v>118</v>
      </c>
      <c r="D81" s="12">
        <v>318169.67999999993</v>
      </c>
      <c r="Q81" s="22"/>
    </row>
    <row r="82" spans="1:17" x14ac:dyDescent="0.4">
      <c r="C82" s="11" t="s">
        <v>3017</v>
      </c>
      <c r="D82" s="12">
        <v>1693501.89</v>
      </c>
      <c r="Q82" s="22"/>
    </row>
    <row r="83" spans="1:17" x14ac:dyDescent="0.4">
      <c r="Q83" s="22"/>
    </row>
    <row r="84" spans="1:17" x14ac:dyDescent="0.4">
      <c r="Q84" s="22"/>
    </row>
    <row r="85" spans="1:17" x14ac:dyDescent="0.4">
      <c r="A85" t="s">
        <v>3054</v>
      </c>
      <c r="Q85" s="22"/>
    </row>
    <row r="86" spans="1:17" x14ac:dyDescent="0.4">
      <c r="Q86" s="22"/>
    </row>
    <row r="87" spans="1:17" x14ac:dyDescent="0.4">
      <c r="C87" s="10" t="s">
        <v>3016</v>
      </c>
      <c r="D87" t="s">
        <v>3025</v>
      </c>
      <c r="Q87" s="22"/>
    </row>
    <row r="88" spans="1:17" x14ac:dyDescent="0.4">
      <c r="C88" s="11" t="s">
        <v>144</v>
      </c>
      <c r="D88" s="12">
        <v>7028.1595000000016</v>
      </c>
      <c r="Q88" s="22"/>
    </row>
    <row r="89" spans="1:17" x14ac:dyDescent="0.4">
      <c r="C89" s="11" t="s">
        <v>38</v>
      </c>
      <c r="D89" s="12">
        <v>7769.3150699999978</v>
      </c>
      <c r="Q89" s="22"/>
    </row>
    <row r="90" spans="1:17" x14ac:dyDescent="0.4">
      <c r="C90" s="11" t="s">
        <v>23</v>
      </c>
      <c r="D90" s="12">
        <v>7803.9946</v>
      </c>
      <c r="Q90" s="22"/>
    </row>
    <row r="91" spans="1:17" x14ac:dyDescent="0.4">
      <c r="C91" s="11" t="s">
        <v>118</v>
      </c>
      <c r="D91" s="12">
        <v>8824.3905639999939</v>
      </c>
      <c r="Q91" s="22"/>
    </row>
    <row r="92" spans="1:17" x14ac:dyDescent="0.4">
      <c r="C92" s="11" t="s">
        <v>45</v>
      </c>
      <c r="D92" s="12">
        <v>12594.820600000001</v>
      </c>
      <c r="Q92" s="22"/>
    </row>
    <row r="93" spans="1:17" x14ac:dyDescent="0.4">
      <c r="C93" s="11" t="s">
        <v>28</v>
      </c>
      <c r="D93" s="12">
        <v>18724.1191</v>
      </c>
      <c r="Q93" s="22"/>
    </row>
    <row r="94" spans="1:17" x14ac:dyDescent="0.4">
      <c r="C94" s="11" t="s">
        <v>43</v>
      </c>
      <c r="D94" s="12">
        <v>23990.207579999998</v>
      </c>
      <c r="Q94" s="22"/>
    </row>
    <row r="95" spans="1:17" x14ac:dyDescent="0.4">
      <c r="C95" s="11" t="s">
        <v>153</v>
      </c>
      <c r="D95" s="12">
        <v>39808.485999999997</v>
      </c>
      <c r="Q95" s="22"/>
    </row>
    <row r="96" spans="1:17" x14ac:dyDescent="0.4">
      <c r="C96" s="11" t="s">
        <v>6</v>
      </c>
      <c r="D96" s="12">
        <v>40790.514240000019</v>
      </c>
      <c r="Q96" s="22"/>
    </row>
    <row r="97" spans="3:17" x14ac:dyDescent="0.4">
      <c r="C97" s="11" t="s">
        <v>106</v>
      </c>
      <c r="D97" s="12">
        <v>59296.389429999988</v>
      </c>
      <c r="Q97" s="22"/>
    </row>
    <row r="98" spans="3:17" x14ac:dyDescent="0.4">
      <c r="C98" s="11" t="s">
        <v>3017</v>
      </c>
      <c r="D98" s="12">
        <v>226630.39668400004</v>
      </c>
      <c r="Q98" s="22"/>
    </row>
  </sheetData>
  <pageMargins left="0.7" right="0.7" top="0.75" bottom="0.75" header="0.3" footer="0.3"/>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Formated Data</vt:lpstr>
      <vt:lpstr>Executive Summery</vt:lpstr>
      <vt:lpstr>Dashboard- Product_Analysis</vt:lpstr>
      <vt:lpstr>Dashboard - Order Analysis</vt:lpstr>
      <vt:lpstr>Order analysis</vt:lpstr>
      <vt:lpstr>Sales_analysis</vt:lpstr>
      <vt:lpstr>Product Analysis</vt:lpstr>
      <vt:lpstr>'Formated Data'!ExternalData_1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alok singh</dc:creator>
  <cp:lastModifiedBy>alok singh</cp:lastModifiedBy>
  <cp:lastPrinted>2024-07-31T14:59:49Z</cp:lastPrinted>
  <dcterms:created xsi:type="dcterms:W3CDTF">2024-06-04T15:40:43Z</dcterms:created>
  <dcterms:modified xsi:type="dcterms:W3CDTF">2024-07-31T15:49:36Z</dcterms:modified>
</cp:coreProperties>
</file>