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D064880\Downloads\"/>
    </mc:Choice>
  </mc:AlternateContent>
  <bookViews>
    <workbookView xWindow="0" yWindow="0" windowWidth="28770" windowHeight="12180"/>
  </bookViews>
  <sheets>
    <sheet name="Tabelle1" sheetId="1" r:id="rId1"/>
  </sheets>
  <definedNames>
    <definedName name="AdministrateBarsFP">Tabelle1!$K$96</definedName>
    <definedName name="ChangeInfoFP">Tabelle1!$K$72</definedName>
    <definedName name="CommentFP">Tabelle1!$K$64</definedName>
    <definedName name="CreateGroupFP">Tabelle1!$K$16</definedName>
    <definedName name="DownloadFP">Tabelle1!$K$56</definedName>
    <definedName name="GetBarInfoFP">Tabelle1!$K$48</definedName>
    <definedName name="JoinGroupFP">Tabelle1!$K$40</definedName>
    <definedName name="LoginFP">Tabelle1!$K$24</definedName>
    <definedName name="RateBarFP">Tabelle1!$K$56</definedName>
    <definedName name="RegisterFp">Tabelle1!$K$32</definedName>
    <definedName name="SearchBarFP">Tabelle1!$K$16</definedName>
    <definedName name="SeeMapsFP">Tabelle1!$K$80</definedName>
    <definedName name="SeePinboardsFP">Tabelle1!$K$40</definedName>
    <definedName name="SelectDownloadFP">Tabelle1!$K$64</definedName>
    <definedName name="SelectFP">Tabelle1!$K$48</definedName>
    <definedName name="SelectUploadImagesFP">Tabelle1!$K$48</definedName>
    <definedName name="SetTagsFP">Tabelle1!$K$88</definedName>
    <definedName name="SurveysFP">Tabelle1!#REF!</definedName>
  </definedName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8" i="1"/>
  <c r="C10" i="1"/>
  <c r="C11" i="1"/>
  <c r="S39" i="1" l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I111" i="1" l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E26" i="1"/>
  <c r="E31" i="1" s="1"/>
  <c r="E36" i="1" s="1"/>
  <c r="E41" i="1" s="1"/>
  <c r="E46" i="1" s="1"/>
  <c r="E51" i="1" s="1"/>
  <c r="E56" i="1" s="1"/>
  <c r="E61" i="1" s="1"/>
  <c r="E66" i="1" s="1"/>
  <c r="E71" i="1" s="1"/>
  <c r="E76" i="1" s="1"/>
  <c r="E81" i="1" s="1"/>
  <c r="E86" i="1" s="1"/>
  <c r="E91" i="1" s="1"/>
  <c r="E96" i="1" s="1"/>
  <c r="E101" i="1" s="1"/>
  <c r="E106" i="1" s="1"/>
  <c r="E111" i="1" s="1"/>
  <c r="I25" i="1"/>
  <c r="E25" i="1"/>
  <c r="E30" i="1" s="1"/>
  <c r="E35" i="1" s="1"/>
  <c r="E40" i="1" s="1"/>
  <c r="E45" i="1" s="1"/>
  <c r="E50" i="1" s="1"/>
  <c r="E55" i="1" s="1"/>
  <c r="E60" i="1" s="1"/>
  <c r="E65" i="1" s="1"/>
  <c r="E70" i="1" s="1"/>
  <c r="E75" i="1" s="1"/>
  <c r="E80" i="1" s="1"/>
  <c r="E85" i="1" s="1"/>
  <c r="E90" i="1" s="1"/>
  <c r="E95" i="1" s="1"/>
  <c r="E100" i="1" s="1"/>
  <c r="E105" i="1" s="1"/>
  <c r="E110" i="1" s="1"/>
  <c r="I24" i="1"/>
  <c r="E24" i="1"/>
  <c r="E29" i="1" s="1"/>
  <c r="E34" i="1" s="1"/>
  <c r="E39" i="1" s="1"/>
  <c r="E44" i="1" s="1"/>
  <c r="E49" i="1" s="1"/>
  <c r="E54" i="1" s="1"/>
  <c r="E59" i="1" s="1"/>
  <c r="E64" i="1" s="1"/>
  <c r="E69" i="1" s="1"/>
  <c r="E74" i="1" s="1"/>
  <c r="E79" i="1" s="1"/>
  <c r="E84" i="1" s="1"/>
  <c r="E89" i="1" s="1"/>
  <c r="E94" i="1" s="1"/>
  <c r="E99" i="1" s="1"/>
  <c r="E104" i="1" s="1"/>
  <c r="E109" i="1" s="1"/>
  <c r="I23" i="1"/>
  <c r="E23" i="1"/>
  <c r="E28" i="1" s="1"/>
  <c r="E33" i="1" s="1"/>
  <c r="E38" i="1" s="1"/>
  <c r="E43" i="1" s="1"/>
  <c r="E48" i="1" s="1"/>
  <c r="E53" i="1" s="1"/>
  <c r="E58" i="1" s="1"/>
  <c r="E63" i="1" s="1"/>
  <c r="E68" i="1" s="1"/>
  <c r="E73" i="1" s="1"/>
  <c r="E78" i="1" s="1"/>
  <c r="E83" i="1" s="1"/>
  <c r="E88" i="1" s="1"/>
  <c r="E93" i="1" s="1"/>
  <c r="E98" i="1" s="1"/>
  <c r="E103" i="1" s="1"/>
  <c r="E108" i="1" s="1"/>
  <c r="I22" i="1"/>
  <c r="E22" i="1"/>
  <c r="E27" i="1" s="1"/>
  <c r="E32" i="1" s="1"/>
  <c r="E37" i="1" s="1"/>
  <c r="E42" i="1" s="1"/>
  <c r="E47" i="1" s="1"/>
  <c r="E52" i="1" s="1"/>
  <c r="E57" i="1" s="1"/>
  <c r="E62" i="1" s="1"/>
  <c r="E67" i="1" s="1"/>
  <c r="E72" i="1" s="1"/>
  <c r="E77" i="1" s="1"/>
  <c r="E82" i="1" s="1"/>
  <c r="E87" i="1" s="1"/>
  <c r="E92" i="1" s="1"/>
  <c r="E97" i="1" s="1"/>
  <c r="E102" i="1" s="1"/>
  <c r="E107" i="1" s="1"/>
  <c r="I21" i="1"/>
  <c r="I20" i="1"/>
  <c r="I19" i="1"/>
  <c r="I18" i="1"/>
  <c r="I17" i="1"/>
</calcChain>
</file>

<file path=xl/sharedStrings.xml><?xml version="1.0" encoding="utf-8"?>
<sst xmlns="http://schemas.openxmlformats.org/spreadsheetml/2006/main" count="251" uniqueCount="91">
  <si>
    <t>UC Name</t>
  </si>
  <si>
    <t>Documentation</t>
  </si>
  <si>
    <t>Coding</t>
  </si>
  <si>
    <t>Testing</t>
  </si>
  <si>
    <t>Total</t>
  </si>
  <si>
    <t>FP</t>
  </si>
  <si>
    <t>DET</t>
  </si>
  <si>
    <t>register</t>
  </si>
  <si>
    <t>login</t>
  </si>
  <si>
    <t>logout</t>
  </si>
  <si>
    <t>edit user profile</t>
  </si>
  <si>
    <t>delete user profile</t>
  </si>
  <si>
    <t>Use Case</t>
  </si>
  <si>
    <t>Estimated (h)</t>
  </si>
  <si>
    <t>Logged (h)</t>
  </si>
  <si>
    <t>Transaction</t>
  </si>
  <si>
    <t>Function Points</t>
  </si>
  <si>
    <t>RET</t>
  </si>
  <si>
    <t>FTR</t>
  </si>
  <si>
    <t>Complexity</t>
  </si>
  <si>
    <t>Number of</t>
  </si>
  <si>
    <t>Register</t>
  </si>
  <si>
    <t>Inputs</t>
  </si>
  <si>
    <t>x</t>
  </si>
  <si>
    <t>Outputs</t>
  </si>
  <si>
    <t>Inquiries</t>
  </si>
  <si>
    <t>Logical Files</t>
  </si>
  <si>
    <t>External Interface</t>
  </si>
  <si>
    <t>Login</t>
  </si>
  <si>
    <t>Logout</t>
  </si>
  <si>
    <t>View meets</t>
  </si>
  <si>
    <t>xx</t>
  </si>
  <si>
    <t>Create meets</t>
  </si>
  <si>
    <t>Join meets</t>
  </si>
  <si>
    <t>21.20</t>
  </si>
  <si>
    <t>WIRD FÜR DIE AUTO. „Complexity“-BERECHNUNG BENÖTIGT</t>
  </si>
  <si>
    <t>Leave meets</t>
  </si>
  <si>
    <t>EI</t>
  </si>
  <si>
    <t>DETS</t>
  </si>
  <si>
    <t>Comment on meets</t>
  </si>
  <si>
    <t>28.62</t>
  </si>
  <si>
    <t>Low</t>
  </si>
  <si>
    <t>Avg</t>
  </si>
  <si>
    <t>High</t>
  </si>
  <si>
    <t>Edit own user profile</t>
  </si>
  <si>
    <t>EO + EQ</t>
  </si>
  <si>
    <t>Delete own profile</t>
  </si>
  <si>
    <t>ILF + ELF</t>
  </si>
  <si>
    <t>RETS</t>
  </si>
  <si>
    <t>View user profile</t>
  </si>
  <si>
    <t>EO</t>
  </si>
  <si>
    <t>Send friendship requests</t>
  </si>
  <si>
    <t>EQ</t>
  </si>
  <si>
    <t>ILF</t>
  </si>
  <si>
    <t>ELF</t>
  </si>
  <si>
    <t>Accept friendship requests</t>
  </si>
  <si>
    <t>Friend list</t>
  </si>
  <si>
    <t>Accept users</t>
  </si>
  <si>
    <t>Decline users</t>
  </si>
  <si>
    <t>Kick users</t>
  </si>
  <si>
    <t>Delete own meets</t>
  </si>
  <si>
    <t>Edit own meets</t>
  </si>
  <si>
    <t>Time spent on</t>
  </si>
  <si>
    <t>System</t>
  </si>
  <si>
    <t>General</t>
  </si>
  <si>
    <t>login system</t>
  </si>
  <si>
    <t>interact with meets</t>
  </si>
  <si>
    <t>view meets</t>
  </si>
  <si>
    <t>create meets</t>
  </si>
  <si>
    <t>leave meets</t>
  </si>
  <si>
    <t>comment on meets</t>
  </si>
  <si>
    <t>user system</t>
  </si>
  <si>
    <t>edit own user profile</t>
  </si>
  <si>
    <t>2.,5</t>
  </si>
  <si>
    <t>0.9</t>
  </si>
  <si>
    <t>delete own profile</t>
  </si>
  <si>
    <t>0.5</t>
  </si>
  <si>
    <t>0.8</t>
  </si>
  <si>
    <t>view user profile</t>
  </si>
  <si>
    <t>send friendship requests</t>
  </si>
  <si>
    <t>accept friendship requests</t>
  </si>
  <si>
    <t>friend list</t>
  </si>
  <si>
    <t>administrate meets</t>
  </si>
  <si>
    <t>accept users</t>
  </si>
  <si>
    <t>decline users</t>
  </si>
  <si>
    <t>kick users</t>
  </si>
  <si>
    <t>manipulating meets</t>
  </si>
  <si>
    <t>delete own meets</t>
  </si>
  <si>
    <t>edit own meets</t>
  </si>
  <si>
    <t>Time spent</t>
  </si>
  <si>
    <t>join meets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</si>
</sst>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[$-F400]h:mm:ss\ AM/PM"/>
    <numFmt numFmtId="165" formatCode="0.0"/>
    <numFmt numFmtId="169" formatCode="[h]:mm:ss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wrapText="1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Alignment="1">
      <alignment horizontal="center"/>
    </xf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2" fillId="3" borderId="7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2" borderId="14" xfId="0" applyFill="1" applyBorder="1"/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0" fillId="2" borderId="2" xfId="1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" fontId="0" fillId="3" borderId="2" xfId="1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169" fontId="0" fillId="0" borderId="0" xfId="0" applyNumberFormat="1"/>
    <xf numFmtId="169" fontId="0" fillId="0" borderId="0" xfId="0" applyNumberFormat="1" applyAlignment="1">
      <alignment vertical="center"/>
    </xf>
    <xf numFmtId="169" fontId="0" fillId="0" borderId="1" xfId="0" applyNumberFormat="1" applyBorder="1"/>
    <xf numFmtId="164" fontId="0" fillId="3" borderId="2" xfId="1" applyNumberFormat="1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9" fontId="0" fillId="2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numFmt numFmtId="169" formatCode="[h]:mm:ss;@"/>
    </dxf>
    <dxf>
      <numFmt numFmtId="2" formatCode="0.0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5.1546233476155029E-2"/>
                  <c:y val="-3.2711279971295124E-2"/>
                </c:manualLayout>
              </c:layout>
              <c:numFmt formatCode="General" sourceLinked="0"/>
            </c:trendlineLbl>
          </c:trendline>
          <c:xVal>
            <c:numRef>
              <c:f>Tabelle1!$D$3:$D$11</c:f>
              <c:numCache>
                <c:formatCode>0.00</c:formatCode>
                <c:ptCount val="9"/>
                <c:pt idx="0">
                  <c:v>23.3</c:v>
                </c:pt>
                <c:pt idx="1">
                  <c:v>13.8</c:v>
                </c:pt>
                <c:pt idx="2">
                  <c:v>3.2</c:v>
                </c:pt>
                <c:pt idx="3">
                  <c:v>8.5</c:v>
                </c:pt>
                <c:pt idx="4">
                  <c:v>7</c:v>
                </c:pt>
                <c:pt idx="5">
                  <c:v>56.18</c:v>
                </c:pt>
                <c:pt idx="6">
                  <c:v>66.78</c:v>
                </c:pt>
                <c:pt idx="7">
                  <c:v>21.2</c:v>
                </c:pt>
                <c:pt idx="8">
                  <c:v>21.2</c:v>
                </c:pt>
              </c:numCache>
            </c:numRef>
          </c:xVal>
          <c:yVal>
            <c:numRef>
              <c:f>Tabelle1!$C$3:$C$11</c:f>
              <c:numCache>
                <c:formatCode>[h]:mm:ss;@</c:formatCode>
                <c:ptCount val="9"/>
                <c:pt idx="0">
                  <c:v>0.60416666666666663</c:v>
                </c:pt>
                <c:pt idx="1">
                  <c:v>0.47916666666666669</c:v>
                </c:pt>
                <c:pt idx="2">
                  <c:v>0.47569444444444442</c:v>
                </c:pt>
                <c:pt idx="3">
                  <c:v>0.35416666666666669</c:v>
                </c:pt>
                <c:pt idx="4">
                  <c:v>0.29166666666666669</c:v>
                </c:pt>
                <c:pt idx="5">
                  <c:v>0.93647999999999998</c:v>
                </c:pt>
                <c:pt idx="6">
                  <c:v>1.05308</c:v>
                </c:pt>
                <c:pt idx="7">
                  <c:v>0.55169999999999997</c:v>
                </c:pt>
                <c:pt idx="8">
                  <c:v>0.55169999999999997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F-4F45-816B-FB13B28BD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20992"/>
        <c:axId val="6568709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Tabelle1!$B$3</c15:sqref>
                        </c15:formulaRef>
                      </c:ext>
                    </c:extLst>
                    <c:strCache>
                      <c:ptCount val="1"/>
                      <c:pt idx="0">
                        <c:v>register</c:v>
                      </c:pt>
                    </c:strCache>
                  </c:strRef>
                </c:tx>
                <c:spPr>
                  <a:ln w="25400">
                    <a:noFill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1">
                            <a:lumMod val="110000"/>
                            <a:satMod val="105000"/>
                            <a:tint val="67000"/>
                          </a:schemeClr>
                        </a:gs>
                        <a:gs pos="50000">
                          <a:schemeClr val="accent1">
                            <a:lumMod val="105000"/>
                            <a:satMod val="103000"/>
                            <a:tint val="73000"/>
                          </a:schemeClr>
                        </a:gs>
                        <a:gs pos="100000">
                          <a:schemeClr val="accent1">
                            <a:lumMod val="105000"/>
                            <a:satMod val="109000"/>
                            <a:tint val="81000"/>
                          </a:schemeClr>
                        </a:gs>
                      </a:gsLst>
                      <a:lin ang="5400000" scaled="0"/>
                    </a:gradFill>
                    <a:ln w="9525" cap="flat" cmpd="sng" algn="ctr">
                      <a:solidFill>
                        <a:schemeClr val="accent1">
                          <a:shade val="95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Tabelle1!$D$3:$D$6</c15:sqref>
                        </c15:formulaRef>
                      </c:ext>
                    </c:extLst>
                    <c:numCache>
                      <c:formatCode>0.00</c:formatCode>
                      <c:ptCount val="4"/>
                      <c:pt idx="0">
                        <c:v>23.3</c:v>
                      </c:pt>
                      <c:pt idx="1">
                        <c:v>13.8</c:v>
                      </c:pt>
                      <c:pt idx="2">
                        <c:v>3.2</c:v>
                      </c:pt>
                      <c:pt idx="3">
                        <c:v>8.5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Tabelle1!$C$3:$C$6</c15:sqref>
                        </c15:formulaRef>
                      </c:ext>
                    </c:extLst>
                    <c:numCache>
                      <c:formatCode>[h]:mm:ss;@</c:formatCode>
                      <c:ptCount val="4"/>
                      <c:pt idx="0">
                        <c:v>0.60416666666666663</c:v>
                      </c:pt>
                      <c:pt idx="1">
                        <c:v>0.47916666666666669</c:v>
                      </c:pt>
                      <c:pt idx="2">
                        <c:v>0.47569444444444442</c:v>
                      </c:pt>
                      <c:pt idx="3">
                        <c:v>0.35416666666666669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E34-46AA-89BF-542A51C037F1}"/>
                  </c:ext>
                </c:extLst>
              </c15:ser>
            </c15:filteredScatterSeries>
          </c:ext>
        </c:extLst>
      </c:scatterChart>
      <c:valAx>
        <c:axId val="59782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6870992"/>
        <c:crosses val="autoZero"/>
        <c:crossBetween val="midCat"/>
      </c:valAx>
      <c:valAx>
        <c:axId val="65687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782099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15875</xdr:colOff>
      <xdr:row>0</xdr:row>
      <xdr:rowOff>187324</xdr:rowOff>
    </xdr:from>
    <xdr:to>
      <xdr:col>19</xdr:col>
      <xdr:colOff>31749</xdr:colOff>
      <xdr:row>14</xdr:row>
      <xdr:rowOff>142875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2:D11" totalsRowShown="0">
  <autoFilter ref="B2:D11"/>
  <sortState ref="B3:L12">
    <sortCondition ref="L2:L12"/>
  </sortState>
  <tableColumns count="3">
    <tableColumn id="1" name="UC Name"/>
    <tableColumn id="2" name="Time spent" dataDxfId="0"/>
    <tableColumn id="7" name="FP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V111"/>
  <sheetViews>
    <sheetView tabSelected="1" topLeftCell="A19" zoomScaleNormal="100" workbookViewId="0">
      <selection activeCell="C47" sqref="C47:C51"/>
    </sheetView>
  </sheetViews>
  <sheetFormatPr defaultColWidth="11.42578125" defaultRowHeight="15"/>
  <cols>
    <col min="1" max="1" width="3.140625" customWidth="1"/>
    <col min="2" max="2" width="28.85546875" customWidth="1"/>
    <col min="3" max="3" width="16.85546875" customWidth="1"/>
    <col min="10" max="10" width="16.85546875" hidden="1" customWidth="1"/>
    <col min="14" max="14" width="22.85546875" customWidth="1"/>
    <col min="15" max="15" width="18.42578125" customWidth="1"/>
  </cols>
  <sheetData>
    <row r="2" spans="2:17">
      <c r="B2" t="s">
        <v>0</v>
      </c>
      <c r="C2" t="s">
        <v>89</v>
      </c>
      <c r="D2" t="s">
        <v>5</v>
      </c>
    </row>
    <row r="3" spans="2:17">
      <c r="B3" t="s">
        <v>7</v>
      </c>
      <c r="C3" s="53">
        <v>0.60416666666666663</v>
      </c>
      <c r="D3" s="50">
        <v>23.3</v>
      </c>
      <c r="E3" s="2"/>
      <c r="F3" s="1"/>
      <c r="G3" s="1"/>
      <c r="H3" s="1"/>
      <c r="I3" s="1"/>
      <c r="J3" s="2"/>
      <c r="K3" s="2"/>
      <c r="L3" s="3"/>
    </row>
    <row r="4" spans="2:17">
      <c r="B4" t="s">
        <v>8</v>
      </c>
      <c r="C4" s="53">
        <v>0.47916666666666669</v>
      </c>
      <c r="D4" s="50">
        <v>13.8</v>
      </c>
      <c r="E4" s="2"/>
      <c r="F4" s="1"/>
      <c r="G4" s="1"/>
      <c r="H4" s="1"/>
      <c r="I4" s="1"/>
      <c r="J4" s="2"/>
      <c r="K4" s="2"/>
      <c r="L4" s="3"/>
    </row>
    <row r="5" spans="2:17">
      <c r="B5" t="s">
        <v>9</v>
      </c>
      <c r="C5" s="53">
        <v>0.47569444444444442</v>
      </c>
      <c r="D5" s="50">
        <v>3.2</v>
      </c>
      <c r="E5" s="2"/>
      <c r="F5" s="1"/>
      <c r="G5" s="1"/>
      <c r="H5" s="1"/>
      <c r="I5" s="1"/>
      <c r="J5" s="2"/>
      <c r="K5" s="2"/>
      <c r="L5" s="3"/>
    </row>
    <row r="6" spans="2:17">
      <c r="B6" s="48" t="s">
        <v>10</v>
      </c>
      <c r="C6" s="54">
        <v>0.35416666666666669</v>
      </c>
      <c r="D6" s="50">
        <v>8.5</v>
      </c>
      <c r="E6" s="2"/>
      <c r="F6" s="1"/>
      <c r="G6" s="1"/>
      <c r="I6" s="1"/>
      <c r="J6" s="2"/>
      <c r="K6" s="2"/>
      <c r="L6" s="3"/>
    </row>
    <row r="7" spans="2:17">
      <c r="B7" s="4" t="s">
        <v>11</v>
      </c>
      <c r="C7" s="55">
        <v>0.29166666666666669</v>
      </c>
      <c r="D7" s="51">
        <v>7</v>
      </c>
      <c r="E7" s="2"/>
      <c r="F7" s="1"/>
      <c r="G7" s="1"/>
      <c r="I7" s="1"/>
      <c r="J7" s="2"/>
      <c r="K7" s="2"/>
      <c r="L7" s="3"/>
    </row>
    <row r="8" spans="2:17">
      <c r="B8" s="49" t="s">
        <v>67</v>
      </c>
      <c r="C8" s="53">
        <f xml:space="preserve"> 0.011*D8 + 0.3185</f>
        <v>0.93647999999999998</v>
      </c>
      <c r="D8" s="52">
        <v>56.18</v>
      </c>
      <c r="E8" s="2"/>
      <c r="F8" s="1"/>
      <c r="G8" s="1"/>
      <c r="I8" s="1"/>
      <c r="J8" s="2"/>
      <c r="K8" s="2"/>
      <c r="L8" s="3"/>
    </row>
    <row r="9" spans="2:17">
      <c r="B9" s="49" t="s">
        <v>68</v>
      </c>
      <c r="C9" s="53">
        <f xml:space="preserve"> 0.011*D9 + 0.3185</f>
        <v>1.05308</v>
      </c>
      <c r="D9" s="52">
        <v>66.78</v>
      </c>
      <c r="E9" s="1"/>
      <c r="F9" s="1"/>
      <c r="G9" s="1"/>
      <c r="H9" s="1"/>
      <c r="I9" s="1"/>
      <c r="J9" s="2"/>
      <c r="K9" s="2"/>
      <c r="L9" s="3"/>
    </row>
    <row r="10" spans="2:17">
      <c r="B10" s="49" t="s">
        <v>90</v>
      </c>
      <c r="C10" s="53">
        <f t="shared" ref="C9:C11" si="0" xml:space="preserve"> 0.011*D10 + 0.3185</f>
        <v>0.55169999999999997</v>
      </c>
      <c r="D10" s="52">
        <v>21.2</v>
      </c>
      <c r="E10" s="1"/>
      <c r="F10" s="1"/>
      <c r="G10" s="1"/>
      <c r="H10" s="1"/>
      <c r="I10" s="1"/>
      <c r="J10" s="2"/>
      <c r="K10" s="3"/>
    </row>
    <row r="11" spans="2:17">
      <c r="B11" s="49" t="s">
        <v>69</v>
      </c>
      <c r="C11" s="53">
        <f t="shared" si="0"/>
        <v>0.55169999999999997</v>
      </c>
      <c r="D11" s="52">
        <v>21.2</v>
      </c>
    </row>
    <row r="12" spans="2:17">
      <c r="L12" s="7"/>
      <c r="M12" s="8"/>
      <c r="N12" s="8"/>
      <c r="O12" s="7"/>
      <c r="P12" s="7"/>
      <c r="Q12" s="7"/>
    </row>
    <row r="13" spans="2:17">
      <c r="M13" s="8"/>
      <c r="N13" s="8"/>
      <c r="O13" s="8"/>
    </row>
    <row r="14" spans="2:17">
      <c r="M14" s="8"/>
      <c r="N14" s="8"/>
      <c r="O14" s="8"/>
    </row>
    <row r="15" spans="2:17">
      <c r="B15" s="5" t="s">
        <v>12</v>
      </c>
      <c r="C15" s="5" t="s">
        <v>13</v>
      </c>
      <c r="D15" s="5" t="s">
        <v>14</v>
      </c>
      <c r="E15" s="5" t="s">
        <v>15</v>
      </c>
      <c r="F15" s="6"/>
      <c r="G15" s="6"/>
      <c r="H15" s="6"/>
      <c r="I15" s="6"/>
      <c r="J15" s="6"/>
      <c r="K15" s="5" t="s">
        <v>16</v>
      </c>
      <c r="M15" s="8"/>
      <c r="N15" s="8"/>
      <c r="O15" s="8"/>
    </row>
    <row r="16" spans="2:17">
      <c r="B16" s="9"/>
      <c r="C16" s="10"/>
      <c r="D16" s="10"/>
      <c r="E16" s="11"/>
      <c r="F16" s="8" t="s">
        <v>6</v>
      </c>
      <c r="G16" s="8" t="s">
        <v>17</v>
      </c>
      <c r="H16" s="8" t="s">
        <v>18</v>
      </c>
      <c r="I16" s="8" t="s">
        <v>19</v>
      </c>
      <c r="J16" s="8" t="s">
        <v>20</v>
      </c>
      <c r="K16" s="12"/>
      <c r="M16" s="8"/>
      <c r="N16" s="8"/>
      <c r="O16" s="8"/>
    </row>
    <row r="17" spans="2:22">
      <c r="B17" s="38" t="s">
        <v>21</v>
      </c>
      <c r="C17" s="39">
        <v>11</v>
      </c>
      <c r="D17" s="39">
        <v>14.5</v>
      </c>
      <c r="E17" s="13" t="s">
        <v>22</v>
      </c>
      <c r="F17" s="14">
        <v>6</v>
      </c>
      <c r="G17" s="14" t="s">
        <v>23</v>
      </c>
      <c r="H17" s="14">
        <v>1</v>
      </c>
      <c r="I17" s="14">
        <f>VLOOKUP( IF(H17&lt;$M$42,$M$42,IF(H17&lt;$M$43,$M$43,$M$44)), $M$42:$P$44, IF(F17&lt;$N$41,2,IF(F17&lt;$O$41,3,4)), 0 )</f>
        <v>0</v>
      </c>
      <c r="J17" s="14">
        <v>1</v>
      </c>
      <c r="K17" s="40">
        <v>23.32</v>
      </c>
      <c r="M17" s="8"/>
      <c r="N17" s="8"/>
      <c r="O17" s="8"/>
    </row>
    <row r="18" spans="2:22">
      <c r="B18" s="38"/>
      <c r="C18" s="39"/>
      <c r="D18" s="39"/>
      <c r="E18" s="15" t="s">
        <v>24</v>
      </c>
      <c r="F18" s="16">
        <v>0</v>
      </c>
      <c r="G18" s="16" t="s">
        <v>23</v>
      </c>
      <c r="H18" s="16">
        <v>0</v>
      </c>
      <c r="I18" s="16">
        <f>VLOOKUP( IF(H18&lt;$M$48,$M$48,IF(H18&lt;$M$49,$M$49,$M$50)),$M$48:$P$50, IF(F18&lt;$N$47,2,IF(F18&lt;$O$47,3,4)),0)</f>
        <v>0</v>
      </c>
      <c r="J18" s="16">
        <v>0</v>
      </c>
      <c r="K18" s="40"/>
      <c r="M18" s="34"/>
      <c r="N18" s="34"/>
      <c r="O18" s="8"/>
      <c r="P18" s="8"/>
      <c r="Q18" s="8"/>
      <c r="R18" s="8"/>
      <c r="S18" s="8"/>
      <c r="V18" s="8"/>
    </row>
    <row r="19" spans="2:22">
      <c r="B19" s="38"/>
      <c r="C19" s="39"/>
      <c r="D19" s="39"/>
      <c r="E19" s="17" t="s">
        <v>25</v>
      </c>
      <c r="F19" s="16">
        <v>2</v>
      </c>
      <c r="G19" s="16" t="s">
        <v>23</v>
      </c>
      <c r="H19" s="16">
        <v>1</v>
      </c>
      <c r="I19" s="16">
        <f>VLOOKUP( IF(H19&lt;$M$48,$M$48,IF(H19&lt;$M$49,$M$49,$M$50)),$M$48:$P$50, IF(F19&lt;$N$47,2,IF(F19&lt;$O$47,3,4)),0)</f>
        <v>0</v>
      </c>
      <c r="J19" s="16">
        <v>1</v>
      </c>
      <c r="K19" s="40"/>
      <c r="M19" s="34"/>
      <c r="N19" s="34"/>
      <c r="O19" s="37" t="s">
        <v>62</v>
      </c>
      <c r="P19" s="37"/>
      <c r="Q19" s="37"/>
      <c r="R19" s="37"/>
      <c r="S19" s="37"/>
      <c r="V19" s="8"/>
    </row>
    <row r="20" spans="2:22">
      <c r="B20" s="38"/>
      <c r="C20" s="39"/>
      <c r="D20" s="39"/>
      <c r="E20" s="15" t="s">
        <v>26</v>
      </c>
      <c r="F20" s="16">
        <v>5</v>
      </c>
      <c r="G20" s="16">
        <v>2</v>
      </c>
      <c r="H20" s="16" t="s">
        <v>23</v>
      </c>
      <c r="I20" s="16">
        <f>VLOOKUP( IF(G20&lt;$M$54,$M$54,IF(G20&lt;$M$55,$M$55,$M$56)), $M$54:$P$56, IF(F20&lt;$N$53,2,IF(F20&lt;$O$53,3,4)), 0 )</f>
        <v>0</v>
      </c>
      <c r="J20" s="16">
        <v>1</v>
      </c>
      <c r="K20" s="40"/>
      <c r="M20" s="35" t="s">
        <v>63</v>
      </c>
      <c r="N20" s="35" t="s">
        <v>12</v>
      </c>
      <c r="O20" s="35" t="s">
        <v>64</v>
      </c>
      <c r="P20" s="35" t="s">
        <v>1</v>
      </c>
      <c r="Q20" s="35" t="s">
        <v>2</v>
      </c>
      <c r="R20" s="35" t="s">
        <v>3</v>
      </c>
      <c r="S20" s="35" t="s">
        <v>4</v>
      </c>
      <c r="V20" s="8"/>
    </row>
    <row r="21" spans="2:22">
      <c r="B21" s="38"/>
      <c r="C21" s="39"/>
      <c r="D21" s="39"/>
      <c r="E21" s="15" t="s">
        <v>27</v>
      </c>
      <c r="F21" s="16">
        <v>1</v>
      </c>
      <c r="G21" s="16">
        <v>1</v>
      </c>
      <c r="H21" s="16" t="s">
        <v>23</v>
      </c>
      <c r="I21" s="16">
        <f>VLOOKUP( IF(G21&lt;$M$54,$M$54,IF(G21&lt;$M$55,$M$55,$M$56)), $M$54:$P$56, IF(F21&lt;$N$53,2,IF(F21&lt;$O$53,3,4)), 0 )</f>
        <v>0</v>
      </c>
      <c r="J21" s="16">
        <v>1</v>
      </c>
      <c r="K21" s="40"/>
      <c r="M21" s="34" t="s">
        <v>65</v>
      </c>
      <c r="N21" s="34" t="s">
        <v>7</v>
      </c>
      <c r="O21" s="36">
        <v>2.5</v>
      </c>
      <c r="P21" s="36">
        <v>3</v>
      </c>
      <c r="Q21" s="36">
        <v>8</v>
      </c>
      <c r="R21" s="36">
        <v>1</v>
      </c>
      <c r="S21" s="8">
        <f t="shared" ref="S21:S39" si="1">SUM(O21:R21)</f>
        <v>14.5</v>
      </c>
      <c r="V21" s="8"/>
    </row>
    <row r="22" spans="2:22">
      <c r="B22" s="41" t="s">
        <v>28</v>
      </c>
      <c r="C22" s="42">
        <v>8</v>
      </c>
      <c r="D22" s="42">
        <v>11.5</v>
      </c>
      <c r="E22" s="18" t="str">
        <f t="shared" ref="E22:E85" si="2">E17</f>
        <v>Inputs</v>
      </c>
      <c r="F22" s="19">
        <v>3</v>
      </c>
      <c r="G22" s="19" t="s">
        <v>23</v>
      </c>
      <c r="H22" s="19">
        <v>1</v>
      </c>
      <c r="I22" s="19">
        <f>VLOOKUP( IF(H22&lt;$M$42,$M$42,IF(H22&lt;$M$43,$M$43,$M$44)), $M$42:$P$44, IF(F22&lt;$N$41,2,IF(F22&lt;$O$41,3,4)), 0 )</f>
        <v>0</v>
      </c>
      <c r="J22" s="19">
        <v>1</v>
      </c>
      <c r="K22" s="43">
        <v>13.78</v>
      </c>
      <c r="M22" s="34"/>
      <c r="N22" s="34" t="s">
        <v>8</v>
      </c>
      <c r="O22" s="36">
        <v>2</v>
      </c>
      <c r="P22" s="36">
        <v>2.5</v>
      </c>
      <c r="Q22" s="36">
        <v>6.5</v>
      </c>
      <c r="R22" s="36">
        <v>0.5</v>
      </c>
      <c r="S22" s="8">
        <f t="shared" si="1"/>
        <v>11.5</v>
      </c>
      <c r="V22" s="8"/>
    </row>
    <row r="23" spans="2:22">
      <c r="B23" s="41"/>
      <c r="C23" s="42"/>
      <c r="D23" s="42"/>
      <c r="E23" s="20" t="str">
        <f t="shared" si="2"/>
        <v>Outputs</v>
      </c>
      <c r="F23" s="21">
        <v>0</v>
      </c>
      <c r="G23" s="21" t="s">
        <v>23</v>
      </c>
      <c r="H23" s="21">
        <v>0</v>
      </c>
      <c r="I23" s="21">
        <f>VLOOKUP( IF(H23&lt;$M$48,$M$48,IF(H23&lt;$M$49,$M$49,$M$50)),$M$48:$P$50, IF(F23&lt;$N$47,2,IF(F23&lt;$O$47,3,4)),0)</f>
        <v>0</v>
      </c>
      <c r="J23" s="21">
        <v>0</v>
      </c>
      <c r="K23" s="43"/>
      <c r="M23" s="34"/>
      <c r="N23" s="34" t="s">
        <v>9</v>
      </c>
      <c r="O23" s="36">
        <v>1.5</v>
      </c>
      <c r="P23" s="36">
        <v>2</v>
      </c>
      <c r="Q23" s="36">
        <v>6</v>
      </c>
      <c r="R23" s="36">
        <v>0.8</v>
      </c>
      <c r="S23" s="8">
        <f t="shared" si="1"/>
        <v>10.3</v>
      </c>
      <c r="V23" s="8"/>
    </row>
    <row r="24" spans="2:22">
      <c r="B24" s="41"/>
      <c r="C24" s="42"/>
      <c r="D24" s="42"/>
      <c r="E24" s="20" t="str">
        <f t="shared" si="2"/>
        <v>Inquiries</v>
      </c>
      <c r="F24" s="21">
        <v>1</v>
      </c>
      <c r="G24" s="21" t="s">
        <v>23</v>
      </c>
      <c r="H24" s="21">
        <v>1</v>
      </c>
      <c r="I24" s="21">
        <f>VLOOKUP( IF(H24&lt;$M$48,$M$48,IF(H24&lt;$M$49,$M$49,$M$50)),$M$48:$P$50, IF(F24&lt;$N$47,2,IF(F24&lt;$O$47,3,4)),0)</f>
        <v>0</v>
      </c>
      <c r="J24" s="21">
        <v>1</v>
      </c>
      <c r="K24" s="43"/>
      <c r="M24" s="34" t="s">
        <v>66</v>
      </c>
      <c r="N24" s="34" t="s">
        <v>67</v>
      </c>
      <c r="O24" s="36"/>
      <c r="P24" s="36"/>
      <c r="Q24" s="36"/>
      <c r="R24" s="36"/>
      <c r="S24" s="8">
        <f t="shared" si="1"/>
        <v>0</v>
      </c>
      <c r="V24" s="8"/>
    </row>
    <row r="25" spans="2:22">
      <c r="B25" s="41"/>
      <c r="C25" s="42"/>
      <c r="D25" s="42"/>
      <c r="E25" s="20" t="str">
        <f t="shared" si="2"/>
        <v>Logical Files</v>
      </c>
      <c r="F25" s="21">
        <v>2</v>
      </c>
      <c r="G25" s="21">
        <v>1</v>
      </c>
      <c r="H25" s="21" t="s">
        <v>23</v>
      </c>
      <c r="I25" s="21">
        <f>VLOOKUP( IF(G25&lt;$M$54,$M$54,IF(G25&lt;$M$55,$M$55,$M$56)), $M$54:$P$56, IF(F25&lt;$N$53,2,IF(F25&lt;$O$53,3,4)), 0 )</f>
        <v>0</v>
      </c>
      <c r="J25" s="21">
        <v>1</v>
      </c>
      <c r="K25" s="43"/>
      <c r="M25" s="34"/>
      <c r="N25" s="34" t="s">
        <v>68</v>
      </c>
      <c r="O25" s="36"/>
      <c r="P25" s="36"/>
      <c r="Q25" s="36"/>
      <c r="R25" s="36"/>
      <c r="S25" s="8">
        <f t="shared" si="1"/>
        <v>0</v>
      </c>
      <c r="V25" s="8"/>
    </row>
    <row r="26" spans="2:22">
      <c r="B26" s="41"/>
      <c r="C26" s="42"/>
      <c r="D26" s="42"/>
      <c r="E26" s="20" t="str">
        <f t="shared" si="2"/>
        <v>External Interface</v>
      </c>
      <c r="F26" s="21">
        <v>0</v>
      </c>
      <c r="G26" s="21">
        <v>0</v>
      </c>
      <c r="H26" s="21" t="s">
        <v>23</v>
      </c>
      <c r="I26" s="21">
        <f>VLOOKUP( IF(G26&lt;$M$54,$M$54,IF(G26&lt;$M$55,$M$55,$M$56)), $M$54:$P$56, IF(F26&lt;$N$53,2,IF(F26&lt;$O$53,3,4)), 0 )</f>
        <v>0</v>
      </c>
      <c r="J26" s="21">
        <v>0</v>
      </c>
      <c r="K26" s="43"/>
      <c r="M26" s="34"/>
      <c r="N26" s="34" t="s">
        <v>90</v>
      </c>
      <c r="O26" s="36"/>
      <c r="P26" s="36"/>
      <c r="Q26" s="36"/>
      <c r="R26" s="36"/>
      <c r="S26" s="8">
        <f t="shared" si="1"/>
        <v>0</v>
      </c>
      <c r="V26" s="8"/>
    </row>
    <row r="27" spans="2:22">
      <c r="B27" s="38" t="s">
        <v>29</v>
      </c>
      <c r="C27" s="39">
        <v>8</v>
      </c>
      <c r="D27" s="39">
        <v>11.3</v>
      </c>
      <c r="E27" s="13" t="str">
        <f t="shared" si="2"/>
        <v>Inputs</v>
      </c>
      <c r="F27" s="14">
        <v>1</v>
      </c>
      <c r="G27" s="14" t="s">
        <v>23</v>
      </c>
      <c r="H27" s="14">
        <v>1</v>
      </c>
      <c r="I27" s="14">
        <f>VLOOKUP( IF(H27&lt;$M$42,$M$42,IF(H27&lt;$M$43,$M$43,$M$44)), $M$42:$P$44, IF(F27&lt;$N$41,2,IF(F27&lt;$O$41,3,4)), 0 )</f>
        <v>0</v>
      </c>
      <c r="J27" s="14">
        <v>1</v>
      </c>
      <c r="K27" s="40">
        <v>3.18</v>
      </c>
      <c r="M27" s="34"/>
      <c r="N27" s="34" t="s">
        <v>69</v>
      </c>
      <c r="O27" s="36"/>
      <c r="P27" s="36"/>
      <c r="Q27" s="36"/>
      <c r="R27" s="36"/>
      <c r="S27" s="8">
        <f t="shared" si="1"/>
        <v>0</v>
      </c>
      <c r="V27" s="8"/>
    </row>
    <row r="28" spans="2:22">
      <c r="B28" s="38"/>
      <c r="C28" s="39"/>
      <c r="D28" s="39"/>
      <c r="E28" s="15" t="str">
        <f t="shared" si="2"/>
        <v>Outputs</v>
      </c>
      <c r="F28" s="16">
        <v>0</v>
      </c>
      <c r="G28" s="16" t="s">
        <v>23</v>
      </c>
      <c r="H28" s="16">
        <v>0</v>
      </c>
      <c r="I28" s="16">
        <f>VLOOKUP( IF(H28&lt;$M$48,$M$48,IF(H28&lt;$M$49,$M$49,$M$50)),$M$48:$P$50, IF(F28&lt;$N$47,2,IF(F28&lt;$O$47,3,4)),0)</f>
        <v>0</v>
      </c>
      <c r="J28" s="16">
        <v>0</v>
      </c>
      <c r="K28" s="40"/>
      <c r="M28" s="34"/>
      <c r="N28" s="34" t="s">
        <v>70</v>
      </c>
      <c r="O28" s="36"/>
      <c r="P28" s="36"/>
      <c r="Q28" s="36"/>
      <c r="R28" s="36"/>
      <c r="S28" s="8">
        <f t="shared" si="1"/>
        <v>0</v>
      </c>
      <c r="V28" s="8"/>
    </row>
    <row r="29" spans="2:22">
      <c r="B29" s="38"/>
      <c r="C29" s="39"/>
      <c r="D29" s="39"/>
      <c r="E29" s="17" t="str">
        <f t="shared" si="2"/>
        <v>Inquiries</v>
      </c>
      <c r="F29" s="16">
        <v>0</v>
      </c>
      <c r="G29" s="16" t="s">
        <v>23</v>
      </c>
      <c r="H29" s="16">
        <v>1</v>
      </c>
      <c r="I29" s="16">
        <f>VLOOKUP( IF(H29&lt;$M$48,$M$48,IF(H29&lt;$M$49,$M$49,$M$50)),$M$48:$P$50, IF(F29&lt;$N$47,2,IF(F29&lt;$O$47,3,4)),0)</f>
        <v>0</v>
      </c>
      <c r="J29" s="16">
        <v>0</v>
      </c>
      <c r="K29" s="40"/>
      <c r="M29" s="34" t="s">
        <v>71</v>
      </c>
      <c r="N29" s="34" t="s">
        <v>72</v>
      </c>
      <c r="O29" s="36">
        <v>1.3</v>
      </c>
      <c r="P29" s="36" t="s">
        <v>73</v>
      </c>
      <c r="Q29" s="36">
        <v>7.2</v>
      </c>
      <c r="R29" s="36" t="s">
        <v>74</v>
      </c>
      <c r="S29" s="8">
        <f t="shared" si="1"/>
        <v>8.5</v>
      </c>
      <c r="V29" s="8"/>
    </row>
    <row r="30" spans="2:22">
      <c r="B30" s="38"/>
      <c r="C30" s="39"/>
      <c r="D30" s="39"/>
      <c r="E30" s="15" t="str">
        <f t="shared" si="2"/>
        <v>Logical Files</v>
      </c>
      <c r="F30" s="16">
        <v>0</v>
      </c>
      <c r="G30" s="16">
        <v>0</v>
      </c>
      <c r="H30" s="16" t="s">
        <v>23</v>
      </c>
      <c r="I30" s="16">
        <f>VLOOKUP( IF(G30&lt;$M$54,$M$54,IF(G30&lt;$M$55,$M$55,$M$56)), $M$54:$P$56, IF(F30&lt;$N$53,2,IF(F30&lt;$O$53,3,4)), 0 )</f>
        <v>0</v>
      </c>
      <c r="J30" s="16">
        <v>0</v>
      </c>
      <c r="K30" s="40"/>
      <c r="M30" s="34"/>
      <c r="N30" s="34" t="s">
        <v>75</v>
      </c>
      <c r="O30" s="36" t="s">
        <v>76</v>
      </c>
      <c r="P30" s="36">
        <v>1.5</v>
      </c>
      <c r="Q30" s="36">
        <v>5.5</v>
      </c>
      <c r="R30" s="36" t="s">
        <v>77</v>
      </c>
      <c r="S30" s="8">
        <f t="shared" si="1"/>
        <v>7</v>
      </c>
      <c r="V30" s="8"/>
    </row>
    <row r="31" spans="2:22">
      <c r="B31" s="38"/>
      <c r="C31" s="39"/>
      <c r="D31" s="39"/>
      <c r="E31" s="15" t="str">
        <f t="shared" si="2"/>
        <v>External Interface</v>
      </c>
      <c r="F31" s="16">
        <v>0</v>
      </c>
      <c r="G31" s="16">
        <v>0</v>
      </c>
      <c r="H31" s="16" t="s">
        <v>23</v>
      </c>
      <c r="I31" s="16">
        <f>VLOOKUP( IF(G31&lt;$M$54,$M$54,IF(G31&lt;$M$55,$M$55,$M$56)), $M$54:$P$56, IF(F31&lt;$N$53,2,IF(F31&lt;$O$53,3,4)), 0 )</f>
        <v>0</v>
      </c>
      <c r="J31" s="16">
        <v>0</v>
      </c>
      <c r="K31" s="40"/>
      <c r="M31" s="34"/>
      <c r="N31" s="34" t="s">
        <v>78</v>
      </c>
      <c r="O31" s="36"/>
      <c r="P31" s="36"/>
      <c r="Q31" s="36"/>
      <c r="R31" s="36"/>
      <c r="S31" s="8">
        <f t="shared" si="1"/>
        <v>0</v>
      </c>
      <c r="V31" s="8"/>
    </row>
    <row r="32" spans="2:22">
      <c r="B32" s="41" t="s">
        <v>30</v>
      </c>
      <c r="C32" s="56">
        <v>0.93647999999999998</v>
      </c>
      <c r="D32" s="42" t="s">
        <v>31</v>
      </c>
      <c r="E32" s="18" t="str">
        <f t="shared" si="2"/>
        <v>Inputs</v>
      </c>
      <c r="F32" s="19">
        <v>4</v>
      </c>
      <c r="G32" s="19" t="s">
        <v>23</v>
      </c>
      <c r="H32" s="19">
        <v>1</v>
      </c>
      <c r="I32" s="19">
        <f>VLOOKUP( IF(H32&lt;$M$42,$M$42,IF(H32&lt;$M$43,$M$43,$M$44)), $M$42:$P$44, IF(F32&lt;$N$41,2,IF(F32&lt;$O$41,3,4)), 0 )</f>
        <v>0</v>
      </c>
      <c r="J32" s="19">
        <v>1</v>
      </c>
      <c r="K32" s="43">
        <v>56.18</v>
      </c>
      <c r="M32" s="34"/>
      <c r="N32" s="34" t="s">
        <v>79</v>
      </c>
      <c r="O32" s="36"/>
      <c r="P32" s="36"/>
      <c r="Q32" s="36"/>
      <c r="R32" s="36"/>
      <c r="S32" s="8">
        <f t="shared" si="1"/>
        <v>0</v>
      </c>
      <c r="V32" s="8"/>
    </row>
    <row r="33" spans="2:22">
      <c r="B33" s="41"/>
      <c r="C33" s="56"/>
      <c r="D33" s="42"/>
      <c r="E33" s="20" t="str">
        <f t="shared" si="2"/>
        <v>Outputs</v>
      </c>
      <c r="F33" s="21">
        <v>6</v>
      </c>
      <c r="G33" s="21" t="s">
        <v>23</v>
      </c>
      <c r="H33" s="21">
        <v>1</v>
      </c>
      <c r="I33" s="21">
        <f>VLOOKUP( IF(H33&lt;$M$48,$M$48,IF(H33&lt;$M$49,$M$49,$M$50)),$M$48:$P$50, IF(F33&lt;$N$47,2,IF(F33&lt;$O$47,3,4)),0)</f>
        <v>0</v>
      </c>
      <c r="J33" s="21">
        <v>1</v>
      </c>
      <c r="K33" s="43"/>
      <c r="M33" s="34"/>
      <c r="N33" s="34" t="s">
        <v>80</v>
      </c>
      <c r="O33" s="36"/>
      <c r="P33" s="36"/>
      <c r="Q33" s="36"/>
      <c r="R33" s="36"/>
      <c r="S33" s="8">
        <f t="shared" si="1"/>
        <v>0</v>
      </c>
      <c r="V33" s="8"/>
    </row>
    <row r="34" spans="2:22">
      <c r="B34" s="41"/>
      <c r="C34" s="56"/>
      <c r="D34" s="42"/>
      <c r="E34" s="20" t="str">
        <f t="shared" si="2"/>
        <v>Inquiries</v>
      </c>
      <c r="F34" s="21">
        <v>1</v>
      </c>
      <c r="G34" s="21" t="s">
        <v>23</v>
      </c>
      <c r="H34" s="21">
        <v>1</v>
      </c>
      <c r="I34" s="21">
        <f>VLOOKUP( IF(H34&lt;$M$48,$M$48,IF(H34&lt;$M$49,$M$49,$M$50)),$M$48:$P$50, IF(F34&lt;$N$47,2,IF(F34&lt;$O$47,3,4)),0)</f>
        <v>0</v>
      </c>
      <c r="J34" s="21">
        <v>1</v>
      </c>
      <c r="K34" s="43"/>
      <c r="M34" s="34"/>
      <c r="N34" s="34" t="s">
        <v>81</v>
      </c>
      <c r="O34" s="36"/>
      <c r="P34" s="36"/>
      <c r="Q34" s="36"/>
      <c r="R34" s="36"/>
      <c r="S34" s="8">
        <f t="shared" si="1"/>
        <v>0</v>
      </c>
      <c r="V34" s="8"/>
    </row>
    <row r="35" spans="2:22">
      <c r="B35" s="41"/>
      <c r="C35" s="56"/>
      <c r="D35" s="42"/>
      <c r="E35" s="20" t="str">
        <f t="shared" si="2"/>
        <v>Logical Files</v>
      </c>
      <c r="F35" s="21">
        <v>2</v>
      </c>
      <c r="G35" s="21">
        <v>1</v>
      </c>
      <c r="H35" s="21" t="s">
        <v>23</v>
      </c>
      <c r="I35" s="21">
        <f>VLOOKUP( IF(G35&lt;$M$54,$M$54,IF(G35&lt;$M$55,$M$55,$M$56)), $M$54:$P$56, IF(F35&lt;$N$53,2,IF(F35&lt;$O$53,3,4)), 0 )</f>
        <v>0</v>
      </c>
      <c r="J35" s="21">
        <v>1</v>
      </c>
      <c r="K35" s="43"/>
      <c r="M35" s="34" t="s">
        <v>82</v>
      </c>
      <c r="N35" s="34" t="s">
        <v>83</v>
      </c>
      <c r="O35" s="36"/>
      <c r="P35" s="36"/>
      <c r="Q35" s="36"/>
      <c r="R35" s="36"/>
      <c r="S35" s="8">
        <f t="shared" si="1"/>
        <v>0</v>
      </c>
      <c r="V35" s="8"/>
    </row>
    <row r="36" spans="2:22">
      <c r="B36" s="41"/>
      <c r="C36" s="56"/>
      <c r="D36" s="42"/>
      <c r="E36" s="20" t="str">
        <f t="shared" si="2"/>
        <v>External Interface</v>
      </c>
      <c r="F36" s="21">
        <v>0</v>
      </c>
      <c r="G36" s="21">
        <v>0</v>
      </c>
      <c r="H36" s="21" t="s">
        <v>23</v>
      </c>
      <c r="I36" s="21">
        <f>VLOOKUP( IF(G36&lt;$M$54,$M$54,IF(G36&lt;$M$55,$M$55,$M$56)), $M$54:$P$56, IF(F36&lt;$N$53,2,IF(F36&lt;$O$53,3,4)), 0 )</f>
        <v>0</v>
      </c>
      <c r="J36" s="21">
        <v>0</v>
      </c>
      <c r="K36" s="43"/>
      <c r="M36" s="34"/>
      <c r="N36" s="34" t="s">
        <v>84</v>
      </c>
      <c r="O36" s="36"/>
      <c r="P36" s="36"/>
      <c r="Q36" s="36"/>
      <c r="R36" s="36"/>
      <c r="S36" s="8">
        <f t="shared" si="1"/>
        <v>0</v>
      </c>
      <c r="V36" s="8"/>
    </row>
    <row r="37" spans="2:22">
      <c r="B37" s="38" t="s">
        <v>32</v>
      </c>
      <c r="C37" s="58">
        <v>1.05308</v>
      </c>
      <c r="D37" s="39" t="s">
        <v>31</v>
      </c>
      <c r="E37" s="13" t="str">
        <f t="shared" si="2"/>
        <v>Inputs</v>
      </c>
      <c r="F37" s="14">
        <v>9</v>
      </c>
      <c r="G37" s="14" t="s">
        <v>23</v>
      </c>
      <c r="H37" s="14">
        <v>1</v>
      </c>
      <c r="I37" s="14">
        <f>VLOOKUP( IF(H37&lt;$M$42,$M$42,IF(H37&lt;$M$43,$M$43,$M$44)), $M$42:$P$44, IF(F37&lt;$N$41,2,IF(F37&lt;$O$41,3,4)), 0 )</f>
        <v>0</v>
      </c>
      <c r="J37" s="14">
        <v>1</v>
      </c>
      <c r="K37" s="40">
        <v>66.78</v>
      </c>
      <c r="M37" s="34"/>
      <c r="N37" s="34" t="s">
        <v>85</v>
      </c>
      <c r="O37" s="36"/>
      <c r="P37" s="36"/>
      <c r="Q37" s="36"/>
      <c r="R37" s="36"/>
      <c r="S37" s="8">
        <f t="shared" si="1"/>
        <v>0</v>
      </c>
      <c r="V37" s="8"/>
    </row>
    <row r="38" spans="2:22">
      <c r="B38" s="38"/>
      <c r="C38" s="58"/>
      <c r="D38" s="39"/>
      <c r="E38" s="15" t="str">
        <f t="shared" si="2"/>
        <v>Outputs</v>
      </c>
      <c r="F38" s="16">
        <v>0</v>
      </c>
      <c r="G38" s="16" t="s">
        <v>23</v>
      </c>
      <c r="H38" s="16">
        <v>0</v>
      </c>
      <c r="I38" s="16">
        <f>VLOOKUP( IF(H38&lt;$M$48,$M$48,IF(H38&lt;$M$49,$M$49,$M$50)),$M$48:$P$50, IF(F38&lt;$N$47,2,IF(F38&lt;$O$47,3,4)),0)</f>
        <v>0</v>
      </c>
      <c r="J38" s="16">
        <v>0</v>
      </c>
      <c r="K38" s="40"/>
      <c r="M38" s="34" t="s">
        <v>86</v>
      </c>
      <c r="N38" s="34" t="s">
        <v>87</v>
      </c>
      <c r="O38" s="36"/>
      <c r="P38" s="36"/>
      <c r="Q38" s="36"/>
      <c r="R38" s="36"/>
      <c r="S38" s="8">
        <f t="shared" si="1"/>
        <v>0</v>
      </c>
      <c r="V38" s="8"/>
    </row>
    <row r="39" spans="2:22">
      <c r="B39" s="38"/>
      <c r="C39" s="58"/>
      <c r="D39" s="39"/>
      <c r="E39" s="17" t="str">
        <f t="shared" si="2"/>
        <v>Inquiries</v>
      </c>
      <c r="F39" s="16">
        <v>1</v>
      </c>
      <c r="G39" s="16" t="s">
        <v>23</v>
      </c>
      <c r="H39" s="16">
        <v>1</v>
      </c>
      <c r="I39" s="16">
        <f>VLOOKUP( IF(H39&lt;$M$48,$M$48,IF(H39&lt;$M$49,$M$49,$M$50)),$M$48:$P$50, IF(F39&lt;$N$47,2,IF(F39&lt;$O$47,3,4)),0)</f>
        <v>0</v>
      </c>
      <c r="J39" s="16">
        <v>1</v>
      </c>
      <c r="K39" s="40"/>
      <c r="M39" s="34"/>
      <c r="N39" s="34" t="s">
        <v>88</v>
      </c>
      <c r="O39" s="36"/>
      <c r="P39" s="36"/>
      <c r="Q39" s="36"/>
      <c r="R39" s="36"/>
      <c r="S39" s="8">
        <f t="shared" si="1"/>
        <v>0</v>
      </c>
      <c r="V39" s="8"/>
    </row>
    <row r="40" spans="2:22">
      <c r="B40" s="38"/>
      <c r="C40" s="58"/>
      <c r="D40" s="39"/>
      <c r="E40" s="15" t="str">
        <f t="shared" si="2"/>
        <v>Logical Files</v>
      </c>
      <c r="F40" s="16">
        <v>4</v>
      </c>
      <c r="G40" s="16">
        <v>2</v>
      </c>
      <c r="H40" s="16" t="s">
        <v>23</v>
      </c>
      <c r="I40" s="16">
        <f>VLOOKUP( IF(G40&lt;$M$54,$M$54,IF(G40&lt;$M$55,$M$55,$M$56)), $M$54:$P$56, IF(F40&lt;$N$53,2,IF(F40&lt;$O$53,3,4)), 0 )</f>
        <v>0</v>
      </c>
      <c r="J40" s="16">
        <v>2</v>
      </c>
      <c r="K40" s="40"/>
      <c r="O40" s="8"/>
    </row>
    <row r="41" spans="2:22">
      <c r="B41" s="38"/>
      <c r="C41" s="58"/>
      <c r="D41" s="39"/>
      <c r="E41" s="15" t="str">
        <f t="shared" si="2"/>
        <v>External Interface</v>
      </c>
      <c r="F41" s="16">
        <v>1</v>
      </c>
      <c r="G41" s="16">
        <v>1</v>
      </c>
      <c r="H41" s="16" t="s">
        <v>23</v>
      </c>
      <c r="I41" s="16">
        <f>VLOOKUP( IF(G41&lt;$M$54,$M$54,IF(G41&lt;$M$55,$M$55,$M$56)), $M$54:$P$56, IF(F41&lt;$N$53,2,IF(F41&lt;$O$53,3,4)), 0 )</f>
        <v>0</v>
      </c>
      <c r="J41" s="16">
        <v>1</v>
      </c>
      <c r="K41" s="40"/>
      <c r="Q41" s="8"/>
    </row>
    <row r="42" spans="2:22">
      <c r="B42" s="41" t="s">
        <v>33</v>
      </c>
      <c r="C42" s="56">
        <v>0.55169999999999997</v>
      </c>
      <c r="D42" s="42" t="s">
        <v>31</v>
      </c>
      <c r="E42" s="18" t="str">
        <f t="shared" si="2"/>
        <v>Inputs</v>
      </c>
      <c r="F42" s="19">
        <v>1</v>
      </c>
      <c r="G42" s="19" t="s">
        <v>23</v>
      </c>
      <c r="H42" s="19">
        <v>1</v>
      </c>
      <c r="I42" s="19">
        <f>VLOOKUP( IF(H42&lt;$M$42,$M$42,IF(H42&lt;$M$43,$M$43,$M$44)), $M$42:$P$44, IF(F42&lt;$N$41,2,IF(F42&lt;$O$41,3,4)), 0 )</f>
        <v>0</v>
      </c>
      <c r="J42" s="19">
        <v>1</v>
      </c>
      <c r="K42" s="43" t="s">
        <v>34</v>
      </c>
      <c r="M42" s="47" t="s">
        <v>35</v>
      </c>
      <c r="N42" s="47"/>
      <c r="O42" s="47"/>
      <c r="P42" s="47"/>
      <c r="Q42" s="8"/>
    </row>
    <row r="43" spans="2:22">
      <c r="B43" s="41"/>
      <c r="C43" s="56"/>
      <c r="D43" s="42"/>
      <c r="E43" s="20" t="str">
        <f t="shared" si="2"/>
        <v>Outputs</v>
      </c>
      <c r="F43" s="21">
        <v>0</v>
      </c>
      <c r="G43" s="21" t="s">
        <v>23</v>
      </c>
      <c r="H43" s="21">
        <v>0</v>
      </c>
      <c r="I43" s="21">
        <f>VLOOKUP( IF(H43&lt;$M$48,$M$48,IF(H43&lt;$M$49,$M$49,$M$50)),$M$48:$P$50, IF(F43&lt;$N$47,2,IF(F43&lt;$O$47,3,4)),0)</f>
        <v>0</v>
      </c>
      <c r="J43" s="21">
        <v>0</v>
      </c>
      <c r="K43" s="43"/>
      <c r="M43" s="47"/>
      <c r="N43" s="47"/>
      <c r="O43" s="47"/>
      <c r="P43" s="47"/>
      <c r="Q43" s="8"/>
    </row>
    <row r="44" spans="2:22">
      <c r="B44" s="41"/>
      <c r="C44" s="56"/>
      <c r="D44" s="42"/>
      <c r="E44" s="20" t="str">
        <f t="shared" si="2"/>
        <v>Inquiries</v>
      </c>
      <c r="F44" s="21">
        <v>1</v>
      </c>
      <c r="G44" s="21" t="s">
        <v>23</v>
      </c>
      <c r="H44" s="21">
        <v>1</v>
      </c>
      <c r="I44" s="21">
        <f>VLOOKUP( IF(H44&lt;$M$48,$M$48,IF(H44&lt;$M$49,$M$49,$M$50)),$M$48:$P$50, IF(F44&lt;$N$47,2,IF(F44&lt;$O$47,3,4)),0)</f>
        <v>0</v>
      </c>
      <c r="J44" s="21">
        <v>1</v>
      </c>
      <c r="K44" s="43"/>
      <c r="M44" s="47"/>
      <c r="N44" s="47"/>
      <c r="O44" s="47"/>
      <c r="P44" s="47"/>
    </row>
    <row r="45" spans="2:22">
      <c r="B45" s="41"/>
      <c r="C45" s="56"/>
      <c r="D45" s="42"/>
      <c r="E45" s="20" t="str">
        <f t="shared" si="2"/>
        <v>Logical Files</v>
      </c>
      <c r="F45" s="21">
        <v>2</v>
      </c>
      <c r="G45" s="21">
        <v>1</v>
      </c>
      <c r="H45" s="21" t="s">
        <v>23</v>
      </c>
      <c r="I45" s="21">
        <f>VLOOKUP( IF(G45&lt;$M$54,$M$54,IF(G45&lt;$M$55,$M$55,$M$56)), $M$54:$P$56, IF(F45&lt;$N$53,2,IF(F45&lt;$O$53,3,4)), 0 )</f>
        <v>0</v>
      </c>
      <c r="J45" s="21">
        <v>1</v>
      </c>
      <c r="K45" s="43"/>
      <c r="M45" s="47"/>
      <c r="N45" s="47"/>
      <c r="O45" s="47"/>
      <c r="P45" s="47"/>
    </row>
    <row r="46" spans="2:22">
      <c r="B46" s="41"/>
      <c r="C46" s="56"/>
      <c r="D46" s="42"/>
      <c r="E46" s="20" t="str">
        <f t="shared" si="2"/>
        <v>External Interface</v>
      </c>
      <c r="F46" s="21">
        <v>0</v>
      </c>
      <c r="G46" s="21">
        <v>0</v>
      </c>
      <c r="H46" s="21" t="s">
        <v>23</v>
      </c>
      <c r="I46" s="21">
        <f>VLOOKUP( IF(G46&lt;$M$54,$M$54,IF(G46&lt;$M$55,$M$55,$M$56)), $M$54:$P$56, IF(F46&lt;$N$53,2,IF(F46&lt;$O$53,3,4)), 0 )</f>
        <v>0</v>
      </c>
      <c r="J46" s="21">
        <v>0</v>
      </c>
      <c r="K46" s="43"/>
      <c r="M46" s="22"/>
      <c r="N46" s="23"/>
      <c r="O46" s="23"/>
      <c r="P46" s="24"/>
    </row>
    <row r="47" spans="2:22">
      <c r="B47" s="38" t="s">
        <v>36</v>
      </c>
      <c r="C47" s="57">
        <v>0.55169999999999997</v>
      </c>
      <c r="D47" s="39" t="s">
        <v>31</v>
      </c>
      <c r="E47" s="13" t="str">
        <f t="shared" si="2"/>
        <v>Inputs</v>
      </c>
      <c r="F47" s="14">
        <v>1</v>
      </c>
      <c r="G47" s="14" t="s">
        <v>23</v>
      </c>
      <c r="H47" s="14">
        <v>1</v>
      </c>
      <c r="I47" s="14">
        <f>VLOOKUP( IF(H47&lt;$M$42,$M$42,IF(H47&lt;$M$43,$M$43,$M$44)), $M$42:$P$44, IF(F47&lt;$N$41,2,IF(F47&lt;$O$41,3,4)), 0 )</f>
        <v>0</v>
      </c>
      <c r="J47" s="14">
        <v>1</v>
      </c>
      <c r="K47" s="40" t="s">
        <v>34</v>
      </c>
      <c r="M47" s="22"/>
      <c r="N47" s="23"/>
      <c r="O47" s="23"/>
      <c r="P47" s="24"/>
    </row>
    <row r="48" spans="2:22">
      <c r="B48" s="38"/>
      <c r="C48" s="57"/>
      <c r="D48" s="39"/>
      <c r="E48" s="15" t="str">
        <f t="shared" si="2"/>
        <v>Outputs</v>
      </c>
      <c r="F48" s="16">
        <v>0</v>
      </c>
      <c r="G48" s="16" t="s">
        <v>23</v>
      </c>
      <c r="H48" s="16">
        <v>0</v>
      </c>
      <c r="I48" s="16">
        <f>VLOOKUP( IF(H48&lt;$M$48,$M$48,IF(H48&lt;$M$49,$M$49,$M$50)),$M$48:$P$50, IF(F48&lt;$N$47,2,IF(F48&lt;$O$47,3,4)),0)</f>
        <v>0</v>
      </c>
      <c r="J48" s="16">
        <v>0</v>
      </c>
      <c r="K48" s="40"/>
      <c r="M48" s="25" t="s">
        <v>37</v>
      </c>
      <c r="N48" s="26" t="s">
        <v>38</v>
      </c>
      <c r="O48" s="26"/>
      <c r="P48" s="27"/>
    </row>
    <row r="49" spans="2:16">
      <c r="B49" s="38"/>
      <c r="C49" s="57"/>
      <c r="D49" s="39"/>
      <c r="E49" s="17" t="str">
        <f t="shared" si="2"/>
        <v>Inquiries</v>
      </c>
      <c r="F49" s="16">
        <v>1</v>
      </c>
      <c r="G49" s="16" t="s">
        <v>23</v>
      </c>
      <c r="H49" s="16">
        <v>1</v>
      </c>
      <c r="I49" s="16">
        <f>VLOOKUP( IF(H49&lt;$M$48,$M$48,IF(H49&lt;$M$49,$M$49,$M$50)),$M$48:$P$50, IF(F49&lt;$N$47,2,IF(F49&lt;$O$47,3,4)),0)</f>
        <v>0</v>
      </c>
      <c r="J49" s="16">
        <v>1</v>
      </c>
      <c r="K49" s="40"/>
      <c r="M49" s="28" t="s">
        <v>18</v>
      </c>
      <c r="N49" s="26">
        <v>5</v>
      </c>
      <c r="O49" s="26">
        <v>16</v>
      </c>
      <c r="P49" s="27">
        <v>17</v>
      </c>
    </row>
    <row r="50" spans="2:16">
      <c r="B50" s="38"/>
      <c r="C50" s="57"/>
      <c r="D50" s="39"/>
      <c r="E50" s="15" t="str">
        <f t="shared" si="2"/>
        <v>Logical Files</v>
      </c>
      <c r="F50" s="16">
        <v>2</v>
      </c>
      <c r="G50" s="16">
        <v>1</v>
      </c>
      <c r="H50" s="16" t="s">
        <v>23</v>
      </c>
      <c r="I50" s="16">
        <f>VLOOKUP( IF(G50&lt;$M$54,$M$54,IF(G50&lt;$M$55,$M$55,$M$56)), $M$54:$P$56, IF(F50&lt;$N$53,2,IF(F50&lt;$O$53,3,4)), 0 )</f>
        <v>0</v>
      </c>
      <c r="J50" s="16">
        <v>1</v>
      </c>
      <c r="K50" s="40"/>
      <c r="M50" s="28">
        <v>2</v>
      </c>
      <c r="N50" s="26" t="s">
        <v>41</v>
      </c>
      <c r="O50" s="26" t="s">
        <v>41</v>
      </c>
      <c r="P50" s="27" t="s">
        <v>42</v>
      </c>
    </row>
    <row r="51" spans="2:16">
      <c r="B51" s="38"/>
      <c r="C51" s="57"/>
      <c r="D51" s="39"/>
      <c r="E51" s="15" t="str">
        <f t="shared" si="2"/>
        <v>External Interface</v>
      </c>
      <c r="F51" s="16">
        <v>0</v>
      </c>
      <c r="G51" s="16">
        <v>0</v>
      </c>
      <c r="H51" s="16" t="s">
        <v>23</v>
      </c>
      <c r="I51" s="16">
        <f>VLOOKUP( IF(G51&lt;$M$54,$M$54,IF(G51&lt;$M$55,$M$55,$M$56)), $M$54:$P$56, IF(F51&lt;$N$53,2,IF(F51&lt;$O$53,3,4)), 0 )</f>
        <v>0</v>
      </c>
      <c r="J51" s="16">
        <v>0</v>
      </c>
      <c r="K51" s="40"/>
      <c r="M51" s="28">
        <v>3</v>
      </c>
      <c r="N51" s="26" t="s">
        <v>41</v>
      </c>
      <c r="O51" s="26" t="s">
        <v>42</v>
      </c>
      <c r="P51" s="27" t="s">
        <v>43</v>
      </c>
    </row>
    <row r="52" spans="2:16">
      <c r="B52" s="41" t="s">
        <v>39</v>
      </c>
      <c r="C52" s="42" t="s">
        <v>31</v>
      </c>
      <c r="D52" s="42" t="s">
        <v>31</v>
      </c>
      <c r="E52" s="18" t="str">
        <f t="shared" si="2"/>
        <v>Inputs</v>
      </c>
      <c r="F52" s="19">
        <v>2</v>
      </c>
      <c r="G52" s="19" t="s">
        <v>23</v>
      </c>
      <c r="H52" s="19">
        <v>1</v>
      </c>
      <c r="I52" s="19">
        <f>VLOOKUP( IF(H52&lt;$M$42,$M$42,IF(H52&lt;$M$43,$M$43,$M$44)), $M$42:$P$44, IF(F52&lt;$N$41,2,IF(F52&lt;$O$41,3,4)), 0 )</f>
        <v>0</v>
      </c>
      <c r="J52" s="19">
        <v>1</v>
      </c>
      <c r="K52" s="43" t="s">
        <v>40</v>
      </c>
      <c r="M52" s="28">
        <v>4</v>
      </c>
      <c r="N52" s="26" t="s">
        <v>42</v>
      </c>
      <c r="O52" s="26" t="s">
        <v>43</v>
      </c>
      <c r="P52" s="27" t="s">
        <v>43</v>
      </c>
    </row>
    <row r="53" spans="2:16">
      <c r="B53" s="41"/>
      <c r="C53" s="42"/>
      <c r="D53" s="42"/>
      <c r="E53" s="20" t="str">
        <f t="shared" si="2"/>
        <v>Outputs</v>
      </c>
      <c r="F53" s="21">
        <v>1</v>
      </c>
      <c r="G53" s="21" t="s">
        <v>23</v>
      </c>
      <c r="H53" s="21">
        <v>1</v>
      </c>
      <c r="I53" s="21">
        <f>VLOOKUP( IF(H53&lt;$M$48,$M$48,IF(H53&lt;$M$49,$M$49,$M$50)),$M$48:$P$50, IF(F53&lt;$N$47,2,IF(F53&lt;$O$47,3,4)),0)</f>
        <v>0</v>
      </c>
      <c r="J53" s="21">
        <v>1</v>
      </c>
      <c r="K53" s="43"/>
      <c r="M53" s="28"/>
      <c r="N53" s="26"/>
      <c r="O53" s="26"/>
      <c r="P53" s="27"/>
    </row>
    <row r="54" spans="2:16">
      <c r="B54" s="41"/>
      <c r="C54" s="42"/>
      <c r="D54" s="42"/>
      <c r="E54" s="20" t="str">
        <f t="shared" si="2"/>
        <v>Inquiries</v>
      </c>
      <c r="F54" s="21">
        <v>1</v>
      </c>
      <c r="G54" s="21" t="s">
        <v>23</v>
      </c>
      <c r="H54" s="21">
        <v>1</v>
      </c>
      <c r="I54" s="21">
        <f>VLOOKUP( IF(H54&lt;$M$48,$M$48,IF(H54&lt;$M$49,$M$49,$M$50)),$M$48:$P$50, IF(F54&lt;$N$47,2,IF(F54&lt;$O$47,3,4)),0)</f>
        <v>0</v>
      </c>
      <c r="J54" s="21">
        <v>1</v>
      </c>
      <c r="K54" s="43"/>
      <c r="M54" s="25" t="s">
        <v>45</v>
      </c>
      <c r="N54" s="26" t="s">
        <v>38</v>
      </c>
      <c r="O54" s="26"/>
      <c r="P54" s="27"/>
    </row>
    <row r="55" spans="2:16">
      <c r="B55" s="41"/>
      <c r="C55" s="42"/>
      <c r="D55" s="42"/>
      <c r="E55" s="20" t="str">
        <f t="shared" si="2"/>
        <v>Logical Files</v>
      </c>
      <c r="F55" s="21">
        <v>2</v>
      </c>
      <c r="G55" s="21">
        <v>1</v>
      </c>
      <c r="H55" s="21" t="s">
        <v>23</v>
      </c>
      <c r="I55" s="21">
        <f>VLOOKUP( IF(G55&lt;$M$54,$M$54,IF(G55&lt;$M$55,$M$55,$M$56)), $M$54:$P$56, IF(F55&lt;$N$53,2,IF(F55&lt;$O$53,3,4)), 0 )</f>
        <v>0</v>
      </c>
      <c r="J55" s="21">
        <v>1</v>
      </c>
      <c r="K55" s="43"/>
      <c r="M55" s="28" t="s">
        <v>18</v>
      </c>
      <c r="N55" s="26">
        <v>6</v>
      </c>
      <c r="O55" s="26">
        <v>20</v>
      </c>
      <c r="P55" s="27">
        <v>21</v>
      </c>
    </row>
    <row r="56" spans="2:16">
      <c r="B56" s="41"/>
      <c r="C56" s="42"/>
      <c r="D56" s="42"/>
      <c r="E56" s="20" t="str">
        <f t="shared" si="2"/>
        <v>External Interface</v>
      </c>
      <c r="F56" s="21">
        <v>0</v>
      </c>
      <c r="G56" s="21">
        <v>0</v>
      </c>
      <c r="H56" s="21" t="s">
        <v>23</v>
      </c>
      <c r="I56" s="21">
        <f>VLOOKUP( IF(G56&lt;$M$54,$M$54,IF(G56&lt;$M$55,$M$55,$M$56)), $M$54:$P$56, IF(F56&lt;$N$53,2,IF(F56&lt;$O$53,3,4)), 0 )</f>
        <v>0</v>
      </c>
      <c r="J56" s="21">
        <v>0</v>
      </c>
      <c r="K56" s="43"/>
      <c r="M56" s="28">
        <v>2</v>
      </c>
      <c r="N56" s="26" t="s">
        <v>41</v>
      </c>
      <c r="O56" s="26" t="s">
        <v>41</v>
      </c>
      <c r="P56" s="27" t="s">
        <v>42</v>
      </c>
    </row>
    <row r="57" spans="2:16">
      <c r="B57" s="38" t="s">
        <v>44</v>
      </c>
      <c r="C57" s="39">
        <v>12</v>
      </c>
      <c r="D57" s="39">
        <v>8.5</v>
      </c>
      <c r="E57" s="13" t="str">
        <f t="shared" si="2"/>
        <v>Inputs</v>
      </c>
      <c r="F57" s="14">
        <v>6</v>
      </c>
      <c r="G57" s="14" t="s">
        <v>23</v>
      </c>
      <c r="H57" s="14">
        <v>1</v>
      </c>
      <c r="I57" s="14">
        <f>VLOOKUP( IF(H57&lt;$M$42,$M$42,IF(H57&lt;$M$43,$M$43,$M$44)), $M$42:$P$44, IF(F57&lt;$N$41,2,IF(F57&lt;$O$41,3,4)), 0 )</f>
        <v>0</v>
      </c>
      <c r="J57" s="14">
        <v>1</v>
      </c>
      <c r="K57" s="40">
        <v>37.1</v>
      </c>
      <c r="M57" s="28">
        <v>4</v>
      </c>
      <c r="N57" s="26" t="s">
        <v>41</v>
      </c>
      <c r="O57" s="26" t="s">
        <v>42</v>
      </c>
      <c r="P57" s="27" t="s">
        <v>43</v>
      </c>
    </row>
    <row r="58" spans="2:16">
      <c r="B58" s="38"/>
      <c r="C58" s="39"/>
      <c r="D58" s="39"/>
      <c r="E58" s="15" t="str">
        <f t="shared" si="2"/>
        <v>Outputs</v>
      </c>
      <c r="F58" s="16">
        <v>0</v>
      </c>
      <c r="G58" s="16" t="s">
        <v>23</v>
      </c>
      <c r="H58" s="16">
        <v>0</v>
      </c>
      <c r="I58" s="16">
        <f>VLOOKUP( IF(H58&lt;$M$48,$M$48,IF(H58&lt;$M$49,$M$49,$M$50)),$M$48:$P$50, IF(F58&lt;$N$47,2,IF(F58&lt;$O$47,3,4)),0)</f>
        <v>0</v>
      </c>
      <c r="J58" s="16">
        <v>0</v>
      </c>
      <c r="K58" s="40"/>
      <c r="M58" s="28">
        <v>5</v>
      </c>
      <c r="N58" s="26" t="s">
        <v>42</v>
      </c>
      <c r="O58" s="26" t="s">
        <v>43</v>
      </c>
      <c r="P58" s="27" t="s">
        <v>43</v>
      </c>
    </row>
    <row r="59" spans="2:16">
      <c r="B59" s="38"/>
      <c r="C59" s="39"/>
      <c r="D59" s="39"/>
      <c r="E59" s="17" t="str">
        <f t="shared" si="2"/>
        <v>Inquiries</v>
      </c>
      <c r="F59" s="16">
        <v>1</v>
      </c>
      <c r="G59" s="16" t="s">
        <v>23</v>
      </c>
      <c r="H59" s="16">
        <v>1</v>
      </c>
      <c r="I59" s="16">
        <f>VLOOKUP( IF(H59&lt;$M$48,$M$48,IF(H59&lt;$M$49,$M$49,$M$50)),$M$48:$P$50, IF(F59&lt;$N$47,2,IF(F59&lt;$O$47,3,4)),0)</f>
        <v>0</v>
      </c>
      <c r="J59" s="16">
        <v>1</v>
      </c>
      <c r="K59" s="40"/>
      <c r="M59" s="28"/>
      <c r="N59" s="26"/>
      <c r="O59" s="26"/>
      <c r="P59" s="27"/>
    </row>
    <row r="60" spans="2:16">
      <c r="B60" s="38"/>
      <c r="C60" s="39"/>
      <c r="D60" s="39"/>
      <c r="E60" s="15" t="str">
        <f t="shared" si="2"/>
        <v>Logical Files</v>
      </c>
      <c r="F60" s="16">
        <v>2</v>
      </c>
      <c r="G60" s="16">
        <v>1</v>
      </c>
      <c r="H60" s="16" t="s">
        <v>23</v>
      </c>
      <c r="I60" s="16">
        <f>VLOOKUP( IF(G60&lt;$M$54,$M$54,IF(G60&lt;$M$55,$M$55,$M$56)), $M$54:$P$56, IF(F60&lt;$N$53,2,IF(F60&lt;$O$53,3,4)), 0 )</f>
        <v>0</v>
      </c>
      <c r="J60" s="16">
        <v>1</v>
      </c>
      <c r="K60" s="40"/>
      <c r="M60" s="25" t="s">
        <v>47</v>
      </c>
      <c r="N60" s="26" t="s">
        <v>38</v>
      </c>
      <c r="O60" s="26"/>
      <c r="P60" s="27"/>
    </row>
    <row r="61" spans="2:16">
      <c r="B61" s="38"/>
      <c r="C61" s="39"/>
      <c r="D61" s="39"/>
      <c r="E61" s="15" t="str">
        <f t="shared" si="2"/>
        <v>External Interface</v>
      </c>
      <c r="F61" s="16">
        <v>0</v>
      </c>
      <c r="G61" s="16">
        <v>0</v>
      </c>
      <c r="H61" s="16" t="s">
        <v>23</v>
      </c>
      <c r="I61" s="16">
        <f>VLOOKUP( IF(G61&lt;$M$54,$M$54,IF(G61&lt;$M$55,$M$55,$M$56)), $M$54:$P$56, IF(F61&lt;$N$53,2,IF(F61&lt;$O$53,3,4)), 0 )</f>
        <v>0</v>
      </c>
      <c r="J61" s="16">
        <v>0</v>
      </c>
      <c r="K61" s="40"/>
      <c r="M61" s="28" t="s">
        <v>48</v>
      </c>
      <c r="N61" s="26">
        <v>20</v>
      </c>
      <c r="O61" s="26">
        <v>51</v>
      </c>
      <c r="P61" s="27">
        <v>52</v>
      </c>
    </row>
    <row r="62" spans="2:16">
      <c r="B62" s="41" t="s">
        <v>46</v>
      </c>
      <c r="C62" s="42">
        <v>10</v>
      </c>
      <c r="D62" s="42">
        <v>7</v>
      </c>
      <c r="E62" s="18" t="str">
        <f t="shared" si="2"/>
        <v>Inputs</v>
      </c>
      <c r="F62" s="19">
        <v>6</v>
      </c>
      <c r="G62" s="19" t="s">
        <v>23</v>
      </c>
      <c r="H62" s="19">
        <v>1</v>
      </c>
      <c r="I62" s="19">
        <f>VLOOKUP( IF(H62&lt;$M$42,$M$42,IF(H62&lt;$M$43,$M$43,$M$44)), $M$42:$P$44, IF(F62&lt;$N$41,2,IF(F62&lt;$O$41,3,4)), 0 )</f>
        <v>0</v>
      </c>
      <c r="J62" s="19">
        <v>0</v>
      </c>
      <c r="K62" s="43">
        <v>270.39999999999998</v>
      </c>
      <c r="M62" s="28">
        <v>2</v>
      </c>
      <c r="N62" s="26" t="s">
        <v>41</v>
      </c>
      <c r="O62" s="26" t="s">
        <v>41</v>
      </c>
      <c r="P62" s="27" t="s">
        <v>42</v>
      </c>
    </row>
    <row r="63" spans="2:16">
      <c r="B63" s="41"/>
      <c r="C63" s="42"/>
      <c r="D63" s="42"/>
      <c r="E63" s="20" t="str">
        <f t="shared" si="2"/>
        <v>Outputs</v>
      </c>
      <c r="F63" s="21">
        <v>0</v>
      </c>
      <c r="G63" s="21" t="s">
        <v>23</v>
      </c>
      <c r="H63" s="21">
        <v>0</v>
      </c>
      <c r="I63" s="21">
        <f>VLOOKUP( IF(H63&lt;$M$48,$M$48,IF(H63&lt;$M$49,$M$49,$M$50)),$M$48:$P$50, IF(F63&lt;$N$47,2,IF(F63&lt;$O$47,3,4)),0)</f>
        <v>0</v>
      </c>
      <c r="J63" s="21">
        <v>0</v>
      </c>
      <c r="K63" s="43"/>
      <c r="M63" s="28">
        <v>6</v>
      </c>
      <c r="N63" s="26" t="s">
        <v>41</v>
      </c>
      <c r="O63" s="26" t="s">
        <v>42</v>
      </c>
      <c r="P63" s="27" t="s">
        <v>43</v>
      </c>
    </row>
    <row r="64" spans="2:16">
      <c r="B64" s="41"/>
      <c r="C64" s="42"/>
      <c r="D64" s="42"/>
      <c r="E64" s="20" t="str">
        <f t="shared" si="2"/>
        <v>Inquiries</v>
      </c>
      <c r="F64" s="21">
        <v>2</v>
      </c>
      <c r="G64" s="21" t="s">
        <v>23</v>
      </c>
      <c r="H64" s="21">
        <v>5</v>
      </c>
      <c r="I64" s="21">
        <f>VLOOKUP( IF(H64&lt;$M$48,$M$48,IF(H64&lt;$M$49,$M$49,$M$50)),$M$48:$P$50, IF(F64&lt;$N$47,2,IF(F64&lt;$O$47,3,4)),0)</f>
        <v>0</v>
      </c>
      <c r="J64" s="21">
        <v>1</v>
      </c>
      <c r="K64" s="43"/>
      <c r="M64" s="28">
        <v>7</v>
      </c>
      <c r="N64" s="26" t="s">
        <v>42</v>
      </c>
      <c r="O64" s="26" t="s">
        <v>43</v>
      </c>
      <c r="P64" s="27" t="s">
        <v>43</v>
      </c>
    </row>
    <row r="65" spans="2:17">
      <c r="B65" s="41"/>
      <c r="C65" s="42"/>
      <c r="D65" s="42"/>
      <c r="E65" s="20" t="str">
        <f t="shared" si="2"/>
        <v>Logical Files</v>
      </c>
      <c r="F65" s="21">
        <v>26</v>
      </c>
      <c r="G65" s="21">
        <v>7</v>
      </c>
      <c r="H65" s="21" t="s">
        <v>23</v>
      </c>
      <c r="I65" s="21">
        <f>VLOOKUP( IF(G65&lt;$M$54,$M$54,IF(G65&lt;$M$55,$M$55,$M$56)), $M$54:$P$56, IF(F65&lt;$N$53,2,IF(F65&lt;$O$53,3,4)), 0 )</f>
        <v>0</v>
      </c>
      <c r="J65" s="21">
        <v>4</v>
      </c>
      <c r="K65" s="43"/>
      <c r="M65" s="22"/>
      <c r="N65" s="26"/>
      <c r="O65" s="26"/>
      <c r="P65" s="27"/>
    </row>
    <row r="66" spans="2:17">
      <c r="B66" s="41"/>
      <c r="C66" s="42"/>
      <c r="D66" s="42"/>
      <c r="E66" s="20" t="str">
        <f t="shared" si="2"/>
        <v>External Interface</v>
      </c>
      <c r="F66" s="21">
        <v>0</v>
      </c>
      <c r="G66" s="21">
        <v>0</v>
      </c>
      <c r="H66" s="21" t="s">
        <v>23</v>
      </c>
      <c r="I66" s="21">
        <f>VLOOKUP( IF(G66&lt;$M$54,$M$54,IF(G66&lt;$M$55,$M$55,$M$56)), $M$54:$P$56, IF(F66&lt;$N$53,2,IF(F66&lt;$O$53,3,4)), 0 )</f>
        <v>0</v>
      </c>
      <c r="J66" s="21">
        <v>0</v>
      </c>
      <c r="K66" s="43"/>
      <c r="M66" s="22"/>
      <c r="N66" s="26"/>
      <c r="O66" s="26"/>
      <c r="P66" s="27"/>
    </row>
    <row r="67" spans="2:17">
      <c r="B67" s="38" t="s">
        <v>49</v>
      </c>
      <c r="C67" s="39" t="s">
        <v>31</v>
      </c>
      <c r="D67" s="39" t="s">
        <v>31</v>
      </c>
      <c r="E67" s="13" t="str">
        <f t="shared" si="2"/>
        <v>Inputs</v>
      </c>
      <c r="F67" s="14">
        <v>1</v>
      </c>
      <c r="G67" s="14" t="s">
        <v>23</v>
      </c>
      <c r="H67" s="14">
        <v>1</v>
      </c>
      <c r="I67" s="14">
        <f>VLOOKUP( IF(H67&lt;$M$42,$M$42,IF(H67&lt;$M$43,$M$43,$M$44)), $M$42:$P$44, IF(F67&lt;$N$41,2,IF(F67&lt;$O$41,3,4)), 0 )</f>
        <v>0</v>
      </c>
      <c r="J67" s="14">
        <v>0</v>
      </c>
      <c r="K67" s="40">
        <v>15.6</v>
      </c>
      <c r="M67" s="46" t="s">
        <v>22</v>
      </c>
      <c r="N67" s="46"/>
      <c r="O67" s="19" t="s">
        <v>37</v>
      </c>
      <c r="P67" s="29"/>
    </row>
    <row r="68" spans="2:17">
      <c r="B68" s="38"/>
      <c r="C68" s="39"/>
      <c r="D68" s="39"/>
      <c r="E68" s="15" t="str">
        <f t="shared" si="2"/>
        <v>Outputs</v>
      </c>
      <c r="F68" s="16">
        <v>1</v>
      </c>
      <c r="G68" s="16" t="s">
        <v>23</v>
      </c>
      <c r="H68" s="16">
        <v>1</v>
      </c>
      <c r="I68" s="16">
        <f>VLOOKUP( IF(H68&lt;$M$48,$M$48,IF(H68&lt;$M$49,$M$49,$M$50)),$M$48:$P$50, IF(F68&lt;$N$47,2,IF(F68&lt;$O$47,3,4)),0)</f>
        <v>0</v>
      </c>
      <c r="J68" s="16">
        <v>0</v>
      </c>
      <c r="K68" s="40"/>
      <c r="M68" s="44" t="s">
        <v>24</v>
      </c>
      <c r="N68" s="44"/>
      <c r="O68" s="21" t="s">
        <v>50</v>
      </c>
      <c r="P68" s="27"/>
    </row>
    <row r="69" spans="2:17">
      <c r="B69" s="38"/>
      <c r="C69" s="39"/>
      <c r="D69" s="39"/>
      <c r="E69" s="17" t="str">
        <f t="shared" si="2"/>
        <v>Inquiries</v>
      </c>
      <c r="F69" s="16">
        <v>1</v>
      </c>
      <c r="G69" s="16" t="s">
        <v>23</v>
      </c>
      <c r="H69" s="16">
        <v>1</v>
      </c>
      <c r="I69" s="16">
        <f>VLOOKUP( IF(H69&lt;$M$48,$M$48,IF(H69&lt;$M$49,$M$49,$M$50)),$M$48:$P$50, IF(F69&lt;$N$47,2,IF(F69&lt;$O$47,3,4)),0)</f>
        <v>0</v>
      </c>
      <c r="J69" s="16">
        <v>1</v>
      </c>
      <c r="K69" s="40"/>
      <c r="M69" s="44" t="s">
        <v>25</v>
      </c>
      <c r="N69" s="44"/>
      <c r="O69" s="21" t="s">
        <v>52</v>
      </c>
      <c r="P69" s="27"/>
      <c r="Q69" s="8"/>
    </row>
    <row r="70" spans="2:17">
      <c r="B70" s="38"/>
      <c r="C70" s="39"/>
      <c r="D70" s="39"/>
      <c r="E70" s="15" t="str">
        <f t="shared" si="2"/>
        <v>Logical Files</v>
      </c>
      <c r="F70" s="16">
        <v>2</v>
      </c>
      <c r="G70" s="16">
        <v>1</v>
      </c>
      <c r="H70" s="16" t="s">
        <v>23</v>
      </c>
      <c r="I70" s="16">
        <f>VLOOKUP( IF(G70&lt;$M$54,$M$54,IF(G70&lt;$M$55,$M$55,$M$56)), $M$54:$P$56, IF(F70&lt;$N$53,2,IF(F70&lt;$O$53,3,4)), 0 )</f>
        <v>0</v>
      </c>
      <c r="J70" s="16">
        <v>1</v>
      </c>
      <c r="K70" s="40"/>
      <c r="M70" s="44" t="s">
        <v>26</v>
      </c>
      <c r="N70" s="44"/>
      <c r="O70" s="21" t="s">
        <v>53</v>
      </c>
      <c r="P70" s="27"/>
      <c r="Q70" s="8"/>
    </row>
    <row r="71" spans="2:17">
      <c r="B71" s="38"/>
      <c r="C71" s="39"/>
      <c r="D71" s="39"/>
      <c r="E71" s="15" t="str">
        <f t="shared" si="2"/>
        <v>External Interface</v>
      </c>
      <c r="F71" s="16">
        <v>0</v>
      </c>
      <c r="G71" s="16">
        <v>0</v>
      </c>
      <c r="H71" s="16" t="s">
        <v>23</v>
      </c>
      <c r="I71" s="16">
        <f>VLOOKUP( IF(G71&lt;$M$54,$M$54,IF(G71&lt;$M$55,$M$55,$M$56)), $M$54:$P$56, IF(F71&lt;$N$53,2,IF(F71&lt;$O$53,3,4)), 0 )</f>
        <v>0</v>
      </c>
      <c r="J71" s="16">
        <v>0</v>
      </c>
      <c r="K71" s="40"/>
      <c r="M71" s="45" t="s">
        <v>27</v>
      </c>
      <c r="N71" s="45"/>
      <c r="O71" s="30" t="s">
        <v>54</v>
      </c>
      <c r="P71" s="31"/>
      <c r="Q71" s="8"/>
    </row>
    <row r="72" spans="2:17">
      <c r="B72" s="41" t="s">
        <v>51</v>
      </c>
      <c r="C72" s="42" t="s">
        <v>31</v>
      </c>
      <c r="D72" s="42" t="s">
        <v>31</v>
      </c>
      <c r="E72" s="18" t="str">
        <f t="shared" si="2"/>
        <v>Inputs</v>
      </c>
      <c r="F72" s="19">
        <v>0</v>
      </c>
      <c r="G72" s="19" t="s">
        <v>23</v>
      </c>
      <c r="H72" s="19">
        <v>0</v>
      </c>
      <c r="I72" s="19">
        <f>VLOOKUP( IF(H72&lt;$M$42,$M$42,IF(H72&lt;$M$43,$M$43,$M$44)), $M$42:$P$44, IF(F72&lt;$N$41,2,IF(F72&lt;$O$41,3,4)), 0 )</f>
        <v>0</v>
      </c>
      <c r="J72" s="19">
        <v>0</v>
      </c>
      <c r="K72" s="43">
        <v>11.6</v>
      </c>
      <c r="Q72" s="8"/>
    </row>
    <row r="73" spans="2:17">
      <c r="B73" s="41"/>
      <c r="C73" s="42"/>
      <c r="D73" s="42"/>
      <c r="E73" s="20" t="str">
        <f t="shared" si="2"/>
        <v>Outputs</v>
      </c>
      <c r="F73" s="21">
        <v>0</v>
      </c>
      <c r="G73" s="21" t="s">
        <v>23</v>
      </c>
      <c r="H73" s="21">
        <v>0</v>
      </c>
      <c r="I73" s="21">
        <f>VLOOKUP( IF(H73&lt;$M$48,$M$48,IF(H73&lt;$M$49,$M$49,$M$50)),$M$48:$P$50, IF(F73&lt;$N$47,2,IF(F73&lt;$O$47,3,4)),0)</f>
        <v>0</v>
      </c>
      <c r="J73" s="21">
        <v>0</v>
      </c>
      <c r="K73" s="43"/>
      <c r="Q73" s="8"/>
    </row>
    <row r="74" spans="2:17">
      <c r="B74" s="41"/>
      <c r="C74" s="42"/>
      <c r="D74" s="42"/>
      <c r="E74" s="20" t="str">
        <f t="shared" si="2"/>
        <v>Inquiries</v>
      </c>
      <c r="F74" s="21">
        <v>1</v>
      </c>
      <c r="G74" s="21" t="s">
        <v>23</v>
      </c>
      <c r="H74" s="21">
        <v>1</v>
      </c>
      <c r="I74" s="21">
        <f>VLOOKUP( IF(H74&lt;$M$48,$M$48,IF(H74&lt;$M$49,$M$49,$M$50)),$M$48:$P$50, IF(F74&lt;$N$47,2,IF(F74&lt;$O$47,3,4)),0)</f>
        <v>0</v>
      </c>
      <c r="J74" s="21">
        <v>1</v>
      </c>
      <c r="K74" s="43"/>
      <c r="M74" s="8"/>
      <c r="N74" s="8"/>
      <c r="O74" s="8"/>
      <c r="P74" s="8"/>
      <c r="Q74" s="8"/>
    </row>
    <row r="75" spans="2:17">
      <c r="B75" s="41"/>
      <c r="C75" s="42"/>
      <c r="D75" s="42"/>
      <c r="E75" s="20" t="str">
        <f t="shared" si="2"/>
        <v>Logical Files</v>
      </c>
      <c r="F75" s="21">
        <v>2</v>
      </c>
      <c r="G75" s="21">
        <v>1</v>
      </c>
      <c r="H75" s="21" t="s">
        <v>23</v>
      </c>
      <c r="I75" s="21">
        <f>VLOOKUP( IF(G75&lt;$M$54,$M$54,IF(G75&lt;$M$55,$M$55,$M$56)), $M$54:$P$56, IF(F75&lt;$N$53,2,IF(F75&lt;$O$53,3,4)), 0 )</f>
        <v>0</v>
      </c>
      <c r="J75" s="21">
        <v>1</v>
      </c>
      <c r="K75" s="43"/>
      <c r="M75" s="8"/>
      <c r="N75" s="8"/>
      <c r="O75" s="8"/>
      <c r="P75" s="8"/>
      <c r="Q75" s="8"/>
    </row>
    <row r="76" spans="2:17">
      <c r="B76" s="41"/>
      <c r="C76" s="42"/>
      <c r="D76" s="42"/>
      <c r="E76" s="20" t="str">
        <f t="shared" si="2"/>
        <v>External Interface</v>
      </c>
      <c r="F76" s="21">
        <v>0</v>
      </c>
      <c r="G76" s="21">
        <v>0</v>
      </c>
      <c r="H76" s="21" t="s">
        <v>23</v>
      </c>
      <c r="I76" s="21">
        <f>VLOOKUP( IF(G76&lt;$M$54,$M$54,IF(G76&lt;$M$55,$M$55,$M$56)), $M$54:$P$56, IF(F76&lt;$N$53,2,IF(F76&lt;$O$53,3,4)), 0 )</f>
        <v>0</v>
      </c>
      <c r="J76" s="21">
        <v>0</v>
      </c>
      <c r="K76" s="43"/>
      <c r="M76" s="8"/>
      <c r="N76" s="8"/>
      <c r="O76" s="8"/>
      <c r="P76" s="8"/>
      <c r="Q76" s="8"/>
    </row>
    <row r="77" spans="2:17">
      <c r="B77" s="38" t="s">
        <v>55</v>
      </c>
      <c r="C77" s="39" t="s">
        <v>31</v>
      </c>
      <c r="D77" s="39" t="s">
        <v>31</v>
      </c>
      <c r="E77" s="13" t="str">
        <f t="shared" si="2"/>
        <v>Inputs</v>
      </c>
      <c r="F77" s="14">
        <v>1</v>
      </c>
      <c r="G77" s="14" t="s">
        <v>23</v>
      </c>
      <c r="H77" s="14">
        <v>1</v>
      </c>
      <c r="I77" s="14">
        <f>VLOOKUP( IF(H77&lt;$M$42,$M$42,IF(H77&lt;$M$43,$M$43,$M$44)), $M$42:$P$44, IF(F77&lt;$N$41,2,IF(F77&lt;$O$41,3,4)), 0 )</f>
        <v>0</v>
      </c>
      <c r="J77" s="14">
        <v>0</v>
      </c>
      <c r="K77" s="40">
        <v>11.6</v>
      </c>
      <c r="M77" s="8"/>
      <c r="N77" s="8"/>
      <c r="O77" s="8"/>
      <c r="P77" s="8"/>
      <c r="Q77" s="8"/>
    </row>
    <row r="78" spans="2:17">
      <c r="B78" s="38"/>
      <c r="C78" s="39"/>
      <c r="D78" s="39"/>
      <c r="E78" s="15" t="str">
        <f t="shared" si="2"/>
        <v>Outputs</v>
      </c>
      <c r="F78" s="16">
        <v>0</v>
      </c>
      <c r="G78" s="16" t="s">
        <v>23</v>
      </c>
      <c r="H78" s="16">
        <v>0</v>
      </c>
      <c r="I78" s="16">
        <f>VLOOKUP( IF(H78&lt;$M$48,$M$48,IF(H78&lt;$M$49,$M$49,$M$50)),$M$48:$P$50, IF(F78&lt;$N$47,2,IF(F78&lt;$O$47,3,4)),0)</f>
        <v>0</v>
      </c>
      <c r="J78" s="16">
        <v>0</v>
      </c>
      <c r="K78" s="40"/>
      <c r="M78" s="8"/>
      <c r="N78" s="8"/>
      <c r="O78" s="8"/>
      <c r="P78" s="8"/>
      <c r="Q78" s="8"/>
    </row>
    <row r="79" spans="2:17">
      <c r="B79" s="38"/>
      <c r="C79" s="39"/>
      <c r="D79" s="39"/>
      <c r="E79" s="17" t="str">
        <f t="shared" si="2"/>
        <v>Inquiries</v>
      </c>
      <c r="F79" s="16">
        <v>1</v>
      </c>
      <c r="G79" s="16" t="s">
        <v>23</v>
      </c>
      <c r="H79" s="16">
        <v>1</v>
      </c>
      <c r="I79" s="16">
        <f>VLOOKUP( IF(H79&lt;$M$48,$M$48,IF(H79&lt;$M$49,$M$49,$M$50)),$M$48:$P$50, IF(F79&lt;$N$47,2,IF(F79&lt;$O$47,3,4)),0)</f>
        <v>0</v>
      </c>
      <c r="J79" s="16">
        <v>1</v>
      </c>
      <c r="K79" s="40"/>
      <c r="M79" s="8"/>
      <c r="N79" s="8"/>
      <c r="O79" s="8"/>
      <c r="P79" s="8"/>
      <c r="Q79" s="8"/>
    </row>
    <row r="80" spans="2:17">
      <c r="B80" s="38"/>
      <c r="C80" s="39"/>
      <c r="D80" s="39"/>
      <c r="E80" s="15" t="str">
        <f t="shared" si="2"/>
        <v>Logical Files</v>
      </c>
      <c r="F80" s="16">
        <v>2</v>
      </c>
      <c r="G80" s="16">
        <v>1</v>
      </c>
      <c r="H80" s="16" t="s">
        <v>23</v>
      </c>
      <c r="I80" s="16">
        <f>VLOOKUP( IF(G80&lt;$M$54,$M$54,IF(G80&lt;$M$55,$M$55,$M$56)), $M$54:$P$56, IF(F80&lt;$N$53,2,IF(F80&lt;$O$53,3,4)), 0 )</f>
        <v>0</v>
      </c>
      <c r="J80" s="16">
        <v>1</v>
      </c>
      <c r="K80" s="40"/>
      <c r="M80" s="8"/>
      <c r="N80" s="8"/>
      <c r="O80" s="8"/>
      <c r="P80" s="8"/>
      <c r="Q80" s="8"/>
    </row>
    <row r="81" spans="2:17">
      <c r="B81" s="38"/>
      <c r="C81" s="39"/>
      <c r="D81" s="39"/>
      <c r="E81" s="15" t="str">
        <f t="shared" si="2"/>
        <v>External Interface</v>
      </c>
      <c r="F81" s="16">
        <v>0</v>
      </c>
      <c r="G81" s="16">
        <v>0</v>
      </c>
      <c r="H81" s="16" t="s">
        <v>23</v>
      </c>
      <c r="I81" s="16">
        <f>VLOOKUP( IF(G81&lt;$M$54,$M$54,IF(G81&lt;$M$55,$M$55,$M$56)), $M$54:$P$56, IF(F81&lt;$N$53,2,IF(F81&lt;$O$53,3,4)), 0 )</f>
        <v>0</v>
      </c>
      <c r="J81" s="16">
        <v>0</v>
      </c>
      <c r="K81" s="40"/>
      <c r="M81" s="8"/>
      <c r="N81" s="8"/>
      <c r="O81" s="8"/>
      <c r="P81" s="8"/>
      <c r="Q81" s="8"/>
    </row>
    <row r="82" spans="2:17">
      <c r="B82" s="41" t="s">
        <v>56</v>
      </c>
      <c r="C82" s="42" t="s">
        <v>31</v>
      </c>
      <c r="D82" s="42" t="s">
        <v>31</v>
      </c>
      <c r="E82" s="18" t="str">
        <f t="shared" si="2"/>
        <v>Inputs</v>
      </c>
      <c r="F82" s="19">
        <v>1</v>
      </c>
      <c r="G82" s="19" t="s">
        <v>23</v>
      </c>
      <c r="H82" s="19">
        <v>1</v>
      </c>
      <c r="I82" s="19">
        <f>VLOOKUP( IF(H82&lt;$M$42,$M$42,IF(H82&lt;$M$43,$M$43,$M$44)), $M$42:$P$44, IF(F82&lt;$N$41,2,IF(F82&lt;$O$41,3,4)), 0 )</f>
        <v>0</v>
      </c>
      <c r="J82" s="19">
        <v>0</v>
      </c>
      <c r="K82" s="43">
        <v>11.6</v>
      </c>
      <c r="M82" s="8"/>
      <c r="N82" s="8"/>
      <c r="O82" s="8"/>
      <c r="P82" s="8"/>
      <c r="Q82" s="8"/>
    </row>
    <row r="83" spans="2:17">
      <c r="B83" s="41"/>
      <c r="C83" s="42"/>
      <c r="D83" s="42"/>
      <c r="E83" s="20" t="str">
        <f t="shared" si="2"/>
        <v>Outputs</v>
      </c>
      <c r="F83" s="21">
        <v>0</v>
      </c>
      <c r="G83" s="21" t="s">
        <v>23</v>
      </c>
      <c r="H83" s="21">
        <v>0</v>
      </c>
      <c r="I83" s="21">
        <f>VLOOKUP( IF(H83&lt;$M$48,$M$48,IF(H83&lt;$M$49,$M$49,$M$50)),$M$48:$P$50, IF(F83&lt;$N$47,2,IF(F83&lt;$O$47,3,4)),0)</f>
        <v>0</v>
      </c>
      <c r="J83" s="21">
        <v>0</v>
      </c>
      <c r="K83" s="43"/>
      <c r="M83" s="8"/>
      <c r="N83" s="8"/>
      <c r="O83" s="8"/>
      <c r="P83" s="8"/>
      <c r="Q83" s="8"/>
    </row>
    <row r="84" spans="2:17">
      <c r="B84" s="41"/>
      <c r="C84" s="42"/>
      <c r="D84" s="42"/>
      <c r="E84" s="20" t="str">
        <f t="shared" si="2"/>
        <v>Inquiries</v>
      </c>
      <c r="F84" s="21">
        <v>1</v>
      </c>
      <c r="G84" s="21" t="s">
        <v>23</v>
      </c>
      <c r="H84" s="21">
        <v>1</v>
      </c>
      <c r="I84" s="21">
        <f>VLOOKUP( IF(H84&lt;$M$48,$M$48,IF(H84&lt;$M$49,$M$49,$M$50)),$M$48:$P$50, IF(F84&lt;$N$47,2,IF(F84&lt;$O$47,3,4)),0)</f>
        <v>0</v>
      </c>
      <c r="J84" s="21">
        <v>1</v>
      </c>
      <c r="K84" s="43"/>
      <c r="M84" s="8"/>
      <c r="N84" s="8"/>
      <c r="O84" s="8"/>
      <c r="P84" s="8"/>
      <c r="Q84" s="8"/>
    </row>
    <row r="85" spans="2:17">
      <c r="B85" s="41"/>
      <c r="C85" s="42"/>
      <c r="D85" s="42"/>
      <c r="E85" s="20" t="str">
        <f t="shared" si="2"/>
        <v>Logical Files</v>
      </c>
      <c r="F85" s="21">
        <v>2</v>
      </c>
      <c r="G85" s="21">
        <v>1</v>
      </c>
      <c r="H85" s="21" t="s">
        <v>23</v>
      </c>
      <c r="I85" s="21">
        <f>VLOOKUP( IF(G85&lt;$M$54,$M$54,IF(G85&lt;$M$55,$M$55,$M$56)), $M$54:$P$56, IF(F85&lt;$N$53,2,IF(F85&lt;$O$53,3,4)), 0 )</f>
        <v>0</v>
      </c>
      <c r="J85" s="21">
        <v>1</v>
      </c>
      <c r="K85" s="43"/>
      <c r="M85" s="8"/>
      <c r="N85" s="8"/>
      <c r="O85" s="8"/>
      <c r="P85" s="8"/>
      <c r="Q85" s="8"/>
    </row>
    <row r="86" spans="2:17">
      <c r="B86" s="41"/>
      <c r="C86" s="42"/>
      <c r="D86" s="42"/>
      <c r="E86" s="20" t="str">
        <f t="shared" ref="E86:E111" si="3">E81</f>
        <v>External Interface</v>
      </c>
      <c r="F86" s="21">
        <v>0</v>
      </c>
      <c r="G86" s="21">
        <v>0</v>
      </c>
      <c r="H86" s="21" t="s">
        <v>23</v>
      </c>
      <c r="I86" s="21">
        <f>VLOOKUP( IF(G86&lt;$M$54,$M$54,IF(G86&lt;$M$55,$M$55,$M$56)), $M$54:$P$56, IF(F86&lt;$N$53,2,IF(F86&lt;$O$53,3,4)), 0 )</f>
        <v>0</v>
      </c>
      <c r="J86" s="21">
        <v>0</v>
      </c>
      <c r="K86" s="43"/>
      <c r="M86" s="8"/>
      <c r="N86" s="8"/>
      <c r="O86" s="8"/>
      <c r="P86" s="8"/>
      <c r="Q86" s="8"/>
    </row>
    <row r="87" spans="2:17">
      <c r="B87" s="38" t="s">
        <v>57</v>
      </c>
      <c r="C87" s="39" t="s">
        <v>31</v>
      </c>
      <c r="D87" s="39" t="s">
        <v>31</v>
      </c>
      <c r="E87" s="13" t="str">
        <f t="shared" si="3"/>
        <v>Inputs</v>
      </c>
      <c r="F87" s="14">
        <v>1</v>
      </c>
      <c r="G87" s="14" t="s">
        <v>23</v>
      </c>
      <c r="H87" s="14">
        <v>1</v>
      </c>
      <c r="I87" s="14">
        <f>VLOOKUP( IF(H87&lt;$M$42,$M$42,IF(H87&lt;$M$43,$M$43,$M$44)), $M$42:$P$44, IF(F87&lt;$N$41,2,IF(F87&lt;$O$41,3,4)), 0 )</f>
        <v>0</v>
      </c>
      <c r="J87" s="14">
        <v>0</v>
      </c>
      <c r="K87" s="40">
        <v>11.6</v>
      </c>
      <c r="M87" s="8"/>
      <c r="N87" s="8"/>
      <c r="O87" s="8"/>
      <c r="P87" s="8"/>
      <c r="Q87" s="8"/>
    </row>
    <row r="88" spans="2:17">
      <c r="B88" s="38"/>
      <c r="C88" s="39"/>
      <c r="D88" s="39"/>
      <c r="E88" s="15" t="str">
        <f t="shared" si="3"/>
        <v>Outputs</v>
      </c>
      <c r="F88" s="16">
        <v>0</v>
      </c>
      <c r="G88" s="16" t="s">
        <v>23</v>
      </c>
      <c r="H88" s="16">
        <v>0</v>
      </c>
      <c r="I88" s="16">
        <f>VLOOKUP( IF(H88&lt;$M$48,$M$48,IF(H88&lt;$M$49,$M$49,$M$50)),$M$48:$P$50, IF(F88&lt;$N$47,2,IF(F88&lt;$O$47,3,4)),0)</f>
        <v>0</v>
      </c>
      <c r="J88" s="16">
        <v>0</v>
      </c>
      <c r="K88" s="40"/>
      <c r="M88" s="8"/>
      <c r="N88" s="8"/>
      <c r="O88" s="8"/>
      <c r="P88" s="8"/>
      <c r="Q88" s="8"/>
    </row>
    <row r="89" spans="2:17">
      <c r="B89" s="38"/>
      <c r="C89" s="39"/>
      <c r="D89" s="39"/>
      <c r="E89" s="17" t="str">
        <f t="shared" si="3"/>
        <v>Inquiries</v>
      </c>
      <c r="F89" s="16">
        <v>1</v>
      </c>
      <c r="G89" s="16" t="s">
        <v>23</v>
      </c>
      <c r="H89" s="16">
        <v>1</v>
      </c>
      <c r="I89" s="16">
        <f>VLOOKUP( IF(H89&lt;$M$48,$M$48,IF(H89&lt;$M$49,$M$49,$M$50)),$M$48:$P$50, IF(F89&lt;$N$47,2,IF(F89&lt;$O$47,3,4)),0)</f>
        <v>0</v>
      </c>
      <c r="J89" s="16">
        <v>1</v>
      </c>
      <c r="K89" s="40"/>
      <c r="M89" s="8"/>
      <c r="N89" s="8"/>
      <c r="O89" s="8"/>
      <c r="P89" s="8"/>
      <c r="Q89" s="8"/>
    </row>
    <row r="90" spans="2:17">
      <c r="B90" s="38"/>
      <c r="C90" s="39"/>
      <c r="D90" s="39"/>
      <c r="E90" s="15" t="str">
        <f t="shared" si="3"/>
        <v>Logical Files</v>
      </c>
      <c r="F90" s="16">
        <v>2</v>
      </c>
      <c r="G90" s="16">
        <v>1</v>
      </c>
      <c r="H90" s="16" t="s">
        <v>23</v>
      </c>
      <c r="I90" s="16">
        <f>VLOOKUP( IF(G90&lt;$M$54,$M$54,IF(G90&lt;$M$55,$M$55,$M$56)), $M$54:$P$56, IF(F90&lt;$N$53,2,IF(F90&lt;$O$53,3,4)), 0 )</f>
        <v>0</v>
      </c>
      <c r="J90" s="16">
        <v>1</v>
      </c>
      <c r="K90" s="40"/>
      <c r="M90" s="8"/>
      <c r="N90" s="8"/>
      <c r="O90" s="8"/>
      <c r="P90" s="8"/>
      <c r="Q90" s="8"/>
    </row>
    <row r="91" spans="2:17">
      <c r="B91" s="38"/>
      <c r="C91" s="39"/>
      <c r="D91" s="39"/>
      <c r="E91" s="15" t="str">
        <f t="shared" si="3"/>
        <v>External Interface</v>
      </c>
      <c r="F91" s="16">
        <v>0</v>
      </c>
      <c r="G91" s="16">
        <v>0</v>
      </c>
      <c r="H91" s="16" t="s">
        <v>23</v>
      </c>
      <c r="I91" s="16">
        <f>VLOOKUP( IF(G91&lt;$M$54,$M$54,IF(G91&lt;$M$55,$M$55,$M$56)), $M$54:$P$56, IF(F91&lt;$N$53,2,IF(F91&lt;$O$53,3,4)), 0 )</f>
        <v>0</v>
      </c>
      <c r="J91" s="16">
        <v>0</v>
      </c>
      <c r="K91" s="40"/>
      <c r="M91" s="8"/>
      <c r="N91" s="8"/>
      <c r="O91" s="8"/>
      <c r="P91" s="8"/>
      <c r="Q91" s="8"/>
    </row>
    <row r="92" spans="2:17">
      <c r="B92" s="41" t="s">
        <v>58</v>
      </c>
      <c r="C92" s="42" t="s">
        <v>31</v>
      </c>
      <c r="D92" s="42" t="s">
        <v>31</v>
      </c>
      <c r="E92" s="18" t="str">
        <f t="shared" si="3"/>
        <v>Inputs</v>
      </c>
      <c r="F92" s="19">
        <v>1</v>
      </c>
      <c r="G92" s="19" t="s">
        <v>23</v>
      </c>
      <c r="H92" s="19">
        <v>1</v>
      </c>
      <c r="I92" s="19">
        <f>VLOOKUP( IF(H92&lt;$M$42,$M$42,IF(H92&lt;$M$43,$M$43,$M$44)), $M$42:$P$44, IF(F92&lt;$N$41,2,IF(F92&lt;$O$41,3,4)), 0 )</f>
        <v>0</v>
      </c>
      <c r="J92" s="19">
        <v>0</v>
      </c>
      <c r="K92" s="43">
        <v>11.6</v>
      </c>
      <c r="M92" s="8"/>
      <c r="N92" s="8"/>
      <c r="O92" s="8"/>
      <c r="P92" s="8"/>
      <c r="Q92" s="8"/>
    </row>
    <row r="93" spans="2:17">
      <c r="B93" s="41"/>
      <c r="C93" s="42"/>
      <c r="D93" s="42"/>
      <c r="E93" s="20" t="str">
        <f t="shared" si="3"/>
        <v>Outputs</v>
      </c>
      <c r="F93" s="21">
        <v>0</v>
      </c>
      <c r="G93" s="21" t="s">
        <v>23</v>
      </c>
      <c r="H93" s="21">
        <v>0</v>
      </c>
      <c r="I93" s="21">
        <f>VLOOKUP( IF(H93&lt;$M$48,$M$48,IF(H93&lt;$M$49,$M$49,$M$50)),$M$48:$P$50, IF(F93&lt;$N$47,2,IF(F93&lt;$O$47,3,4)),0)</f>
        <v>0</v>
      </c>
      <c r="J93" s="21">
        <v>0</v>
      </c>
      <c r="K93" s="43"/>
      <c r="M93" s="8"/>
      <c r="N93" s="8"/>
      <c r="O93" s="8"/>
      <c r="P93" s="8"/>
      <c r="Q93" s="8"/>
    </row>
    <row r="94" spans="2:17">
      <c r="B94" s="41"/>
      <c r="C94" s="42"/>
      <c r="D94" s="42"/>
      <c r="E94" s="20" t="str">
        <f t="shared" si="3"/>
        <v>Inquiries</v>
      </c>
      <c r="F94" s="21">
        <v>1</v>
      </c>
      <c r="G94" s="21" t="s">
        <v>23</v>
      </c>
      <c r="H94" s="21">
        <v>1</v>
      </c>
      <c r="I94" s="21">
        <f>VLOOKUP( IF(H94&lt;$M$48,$M$48,IF(H94&lt;$M$49,$M$49,$M$50)),$M$48:$P$50, IF(F94&lt;$N$47,2,IF(F94&lt;$O$47,3,4)),0)</f>
        <v>0</v>
      </c>
      <c r="J94" s="21">
        <v>1</v>
      </c>
      <c r="K94" s="43"/>
      <c r="M94" s="8"/>
      <c r="N94" s="8"/>
      <c r="O94" s="8"/>
      <c r="P94" s="8"/>
      <c r="Q94" s="8"/>
    </row>
    <row r="95" spans="2:17">
      <c r="B95" s="41"/>
      <c r="C95" s="42"/>
      <c r="D95" s="42"/>
      <c r="E95" s="20" t="str">
        <f t="shared" si="3"/>
        <v>Logical Files</v>
      </c>
      <c r="F95" s="21">
        <v>2</v>
      </c>
      <c r="G95" s="21">
        <v>1</v>
      </c>
      <c r="H95" s="21" t="s">
        <v>23</v>
      </c>
      <c r="I95" s="21">
        <f>VLOOKUP( IF(G95&lt;$M$54,$M$54,IF(G95&lt;$M$55,$M$55,$M$56)), $M$54:$P$56, IF(F95&lt;$N$53,2,IF(F95&lt;$O$53,3,4)), 0 )</f>
        <v>0</v>
      </c>
      <c r="J95" s="21">
        <v>1</v>
      </c>
      <c r="K95" s="43"/>
      <c r="M95" s="8"/>
      <c r="N95" s="8"/>
      <c r="O95" s="8"/>
      <c r="P95" s="8"/>
      <c r="Q95" s="8"/>
    </row>
    <row r="96" spans="2:17">
      <c r="B96" s="41"/>
      <c r="C96" s="42"/>
      <c r="D96" s="42"/>
      <c r="E96" s="20" t="str">
        <f t="shared" si="3"/>
        <v>External Interface</v>
      </c>
      <c r="F96" s="21">
        <v>0</v>
      </c>
      <c r="G96" s="21">
        <v>0</v>
      </c>
      <c r="H96" s="21" t="s">
        <v>23</v>
      </c>
      <c r="I96" s="21">
        <f>VLOOKUP( IF(G96&lt;$M$54,$M$54,IF(G96&lt;$M$55,$M$55,$M$56)), $M$54:$P$56, IF(F96&lt;$N$53,2,IF(F96&lt;$O$53,3,4)), 0 )</f>
        <v>0</v>
      </c>
      <c r="J96" s="21">
        <v>0</v>
      </c>
      <c r="K96" s="43"/>
      <c r="M96" s="8"/>
      <c r="N96" s="8"/>
      <c r="O96" s="8"/>
      <c r="P96" s="8"/>
      <c r="Q96" s="8"/>
    </row>
    <row r="97" spans="2:17">
      <c r="B97" s="38" t="s">
        <v>59</v>
      </c>
      <c r="C97" s="39" t="s">
        <v>31</v>
      </c>
      <c r="D97" s="39" t="s">
        <v>31</v>
      </c>
      <c r="E97" s="13" t="str">
        <f t="shared" si="3"/>
        <v>Inputs</v>
      </c>
      <c r="F97" s="14">
        <v>1</v>
      </c>
      <c r="G97" s="14" t="s">
        <v>23</v>
      </c>
      <c r="H97" s="14">
        <v>1</v>
      </c>
      <c r="I97" s="14">
        <f>VLOOKUP( IF(H97&lt;$M$42,$M$42,IF(H97&lt;$M$43,$M$43,$M$44)), $M$42:$P$44, IF(F97&lt;$N$41,2,IF(F97&lt;$O$41,3,4)), 0 )</f>
        <v>0</v>
      </c>
      <c r="J97" s="14">
        <v>0</v>
      </c>
      <c r="K97" s="40">
        <v>11.6</v>
      </c>
      <c r="M97" s="8"/>
      <c r="N97" s="8"/>
      <c r="O97" s="8"/>
      <c r="P97" s="8"/>
      <c r="Q97" s="8"/>
    </row>
    <row r="98" spans="2:17">
      <c r="B98" s="38"/>
      <c r="C98" s="39"/>
      <c r="D98" s="39"/>
      <c r="E98" s="15" t="str">
        <f t="shared" si="3"/>
        <v>Outputs</v>
      </c>
      <c r="F98" s="16">
        <v>0</v>
      </c>
      <c r="G98" s="16" t="s">
        <v>23</v>
      </c>
      <c r="H98" s="16">
        <v>0</v>
      </c>
      <c r="I98" s="16">
        <f>VLOOKUP( IF(H98&lt;$M$48,$M$48,IF(H98&lt;$M$49,$M$49,$M$50)),$M$48:$P$50, IF(F98&lt;$N$47,2,IF(F98&lt;$O$47,3,4)),0)</f>
        <v>0</v>
      </c>
      <c r="J98" s="16">
        <v>0</v>
      </c>
      <c r="K98" s="40"/>
      <c r="M98" s="8"/>
      <c r="N98" s="8"/>
      <c r="O98" s="8"/>
      <c r="P98" s="8"/>
      <c r="Q98" s="8"/>
    </row>
    <row r="99" spans="2:17">
      <c r="B99" s="38"/>
      <c r="C99" s="39"/>
      <c r="D99" s="39"/>
      <c r="E99" s="17" t="str">
        <f t="shared" si="3"/>
        <v>Inquiries</v>
      </c>
      <c r="F99" s="16">
        <v>1</v>
      </c>
      <c r="G99" s="16" t="s">
        <v>23</v>
      </c>
      <c r="H99" s="16">
        <v>1</v>
      </c>
      <c r="I99" s="16">
        <f>VLOOKUP( IF(H99&lt;$M$48,$M$48,IF(H99&lt;$M$49,$M$49,$M$50)),$M$48:$P$50, IF(F99&lt;$N$47,2,IF(F99&lt;$O$47,3,4)),0)</f>
        <v>0</v>
      </c>
      <c r="J99" s="16">
        <v>1</v>
      </c>
      <c r="K99" s="40"/>
      <c r="M99" s="8"/>
      <c r="N99" s="8"/>
      <c r="O99" s="8"/>
      <c r="P99" s="8"/>
      <c r="Q99" s="8"/>
    </row>
    <row r="100" spans="2:17">
      <c r="B100" s="38"/>
      <c r="C100" s="39"/>
      <c r="D100" s="39"/>
      <c r="E100" s="15" t="str">
        <f t="shared" si="3"/>
        <v>Logical Files</v>
      </c>
      <c r="F100" s="16">
        <v>2</v>
      </c>
      <c r="G100" s="16">
        <v>1</v>
      </c>
      <c r="H100" s="16" t="s">
        <v>23</v>
      </c>
      <c r="I100" s="16">
        <f>VLOOKUP( IF(G100&lt;$M$54,$M$54,IF(G100&lt;$M$55,$M$55,$M$56)), $M$54:$P$56, IF(F100&lt;$N$53,2,IF(F100&lt;$O$53,3,4)), 0 )</f>
        <v>0</v>
      </c>
      <c r="J100" s="16">
        <v>1</v>
      </c>
      <c r="K100" s="40"/>
      <c r="M100" s="8"/>
      <c r="N100" s="8"/>
      <c r="O100" s="8"/>
      <c r="P100" s="8"/>
      <c r="Q100" s="8"/>
    </row>
    <row r="101" spans="2:17">
      <c r="B101" s="38"/>
      <c r="C101" s="39"/>
      <c r="D101" s="39"/>
      <c r="E101" s="15" t="str">
        <f t="shared" si="3"/>
        <v>External Interface</v>
      </c>
      <c r="F101" s="16">
        <v>0</v>
      </c>
      <c r="G101" s="16">
        <v>0</v>
      </c>
      <c r="H101" s="16" t="s">
        <v>23</v>
      </c>
      <c r="I101" s="16">
        <f>VLOOKUP( IF(G101&lt;$M$54,$M$54,IF(G101&lt;$M$55,$M$55,$M$56)), $M$54:$P$56, IF(F101&lt;$N$53,2,IF(F101&lt;$O$53,3,4)), 0 )</f>
        <v>0</v>
      </c>
      <c r="J101" s="16">
        <v>0</v>
      </c>
      <c r="K101" s="40"/>
      <c r="M101" s="8"/>
      <c r="N101" s="8"/>
      <c r="O101" s="8"/>
      <c r="P101" s="8"/>
      <c r="Q101" s="8"/>
    </row>
    <row r="102" spans="2:17">
      <c r="B102" s="41" t="s">
        <v>60</v>
      </c>
      <c r="C102" s="42" t="s">
        <v>31</v>
      </c>
      <c r="D102" s="42" t="s">
        <v>31</v>
      </c>
      <c r="E102" s="18" t="str">
        <f t="shared" si="3"/>
        <v>Inputs</v>
      </c>
      <c r="F102" s="19">
        <v>1</v>
      </c>
      <c r="G102" s="19" t="s">
        <v>23</v>
      </c>
      <c r="H102" s="19">
        <v>1</v>
      </c>
      <c r="I102" s="19">
        <f>VLOOKUP( IF(H102&lt;$M$42,$M$42,IF(H102&lt;$M$43,$M$43,$M$44)), $M$42:$P$44, IF(F102&lt;$N$41,2,IF(F102&lt;$O$41,3,4)), 0 )</f>
        <v>0</v>
      </c>
      <c r="J102" s="19">
        <v>0</v>
      </c>
      <c r="K102" s="43">
        <v>58.5</v>
      </c>
      <c r="M102" s="8"/>
      <c r="N102" s="8"/>
      <c r="O102" s="8"/>
      <c r="P102" s="8"/>
      <c r="Q102" s="8"/>
    </row>
    <row r="103" spans="2:17">
      <c r="B103" s="41"/>
      <c r="C103" s="42"/>
      <c r="D103" s="42"/>
      <c r="E103" s="20" t="str">
        <f t="shared" si="3"/>
        <v>Outputs</v>
      </c>
      <c r="F103" s="21">
        <v>0</v>
      </c>
      <c r="G103" s="21" t="s">
        <v>23</v>
      </c>
      <c r="H103" s="21">
        <v>0</v>
      </c>
      <c r="I103" s="21">
        <f>VLOOKUP( IF(H103&lt;$M$48,$M$48,IF(H103&lt;$M$49,$M$49,$M$50)),$M$48:$P$50, IF(F103&lt;$N$47,2,IF(F103&lt;$O$47,3,4)),0)</f>
        <v>0</v>
      </c>
      <c r="J103" s="21">
        <v>0</v>
      </c>
      <c r="K103" s="43"/>
      <c r="M103" s="8"/>
      <c r="N103" s="8"/>
      <c r="O103" s="8"/>
      <c r="P103" s="8"/>
      <c r="Q103" s="8"/>
    </row>
    <row r="104" spans="2:17">
      <c r="B104" s="41"/>
      <c r="C104" s="42"/>
      <c r="D104" s="42"/>
      <c r="E104" s="20" t="str">
        <f t="shared" si="3"/>
        <v>Inquiries</v>
      </c>
      <c r="F104" s="21">
        <v>2</v>
      </c>
      <c r="G104" s="21" t="s">
        <v>23</v>
      </c>
      <c r="H104" s="21">
        <v>1</v>
      </c>
      <c r="I104" s="21">
        <f>VLOOKUP( IF(H104&lt;$M$48,$M$48,IF(H104&lt;$M$49,$M$49,$M$50)),$M$48:$P$50, IF(F104&lt;$N$47,2,IF(F104&lt;$O$47,3,4)),0)</f>
        <v>0</v>
      </c>
      <c r="J104" s="21">
        <v>1</v>
      </c>
      <c r="K104" s="43"/>
      <c r="M104" s="8"/>
      <c r="N104" s="8"/>
      <c r="O104" s="8"/>
      <c r="P104" s="8"/>
      <c r="Q104" s="8"/>
    </row>
    <row r="105" spans="2:17">
      <c r="B105" s="41"/>
      <c r="C105" s="42"/>
      <c r="D105" s="42"/>
      <c r="E105" s="20" t="str">
        <f t="shared" si="3"/>
        <v>Logical Files</v>
      </c>
      <c r="F105" s="21">
        <v>12</v>
      </c>
      <c r="G105" s="21">
        <v>2</v>
      </c>
      <c r="H105" s="21" t="s">
        <v>23</v>
      </c>
      <c r="I105" s="21">
        <f>VLOOKUP( IF(G105&lt;$M$54,$M$54,IF(G105&lt;$M$55,$M$55,$M$56)), $M$54:$P$56, IF(F105&lt;$N$53,2,IF(F105&lt;$O$53,3,4)), 0 )</f>
        <v>0</v>
      </c>
      <c r="J105" s="21">
        <v>2</v>
      </c>
      <c r="K105" s="43"/>
      <c r="M105" s="8"/>
      <c r="N105" s="8"/>
      <c r="O105" s="8"/>
      <c r="P105" s="8"/>
      <c r="Q105" s="8"/>
    </row>
    <row r="106" spans="2:17">
      <c r="B106" s="41"/>
      <c r="C106" s="42"/>
      <c r="D106" s="42"/>
      <c r="E106" s="20" t="str">
        <f t="shared" si="3"/>
        <v>External Interface</v>
      </c>
      <c r="F106" s="21">
        <v>0</v>
      </c>
      <c r="G106" s="21">
        <v>0</v>
      </c>
      <c r="H106" s="21" t="s">
        <v>23</v>
      </c>
      <c r="I106" s="21">
        <f>VLOOKUP( IF(G106&lt;$M$54,$M$54,IF(G106&lt;$M$55,$M$55,$M$56)), $M$54:$P$56, IF(F106&lt;$N$53,2,IF(F106&lt;$O$53,3,4)), 0 )</f>
        <v>0</v>
      </c>
      <c r="J106" s="21">
        <v>0</v>
      </c>
      <c r="K106" s="43"/>
      <c r="M106" s="8"/>
      <c r="N106" s="8"/>
      <c r="O106" s="8"/>
      <c r="P106" s="8"/>
      <c r="Q106" s="8"/>
    </row>
    <row r="107" spans="2:17">
      <c r="B107" s="38" t="s">
        <v>61</v>
      </c>
      <c r="C107" s="39" t="s">
        <v>31</v>
      </c>
      <c r="D107" s="39" t="s">
        <v>31</v>
      </c>
      <c r="E107" s="13" t="str">
        <f t="shared" si="3"/>
        <v>Inputs</v>
      </c>
      <c r="F107" s="14">
        <v>9</v>
      </c>
      <c r="G107" s="14" t="s">
        <v>23</v>
      </c>
      <c r="H107" s="14">
        <v>1</v>
      </c>
      <c r="I107" s="14">
        <f>VLOOKUP( IF(H107&lt;$M$42,$M$42,IF(H107&lt;$M$43,$M$43,$M$44)), $M$42:$P$44, IF(F107&lt;$N$41,2,IF(F107&lt;$O$41,3,4)), 0 )</f>
        <v>0</v>
      </c>
      <c r="J107" s="14">
        <v>1</v>
      </c>
      <c r="K107" s="40">
        <v>37.700000000000003</v>
      </c>
      <c r="M107" s="8"/>
      <c r="N107" s="8"/>
      <c r="O107" s="8"/>
      <c r="P107" s="8"/>
      <c r="Q107" s="8"/>
    </row>
    <row r="108" spans="2:17">
      <c r="B108" s="38"/>
      <c r="C108" s="39"/>
      <c r="D108" s="39"/>
      <c r="E108" s="15" t="str">
        <f t="shared" si="3"/>
        <v>Outputs</v>
      </c>
      <c r="F108" s="16">
        <v>0</v>
      </c>
      <c r="G108" s="16" t="s">
        <v>23</v>
      </c>
      <c r="H108" s="16">
        <v>0</v>
      </c>
      <c r="I108" s="16">
        <f>VLOOKUP( IF(H108&lt;$M$48,$M$48,IF(H108&lt;$M$49,$M$49,$M$50)),$M$48:$P$50, IF(F108&lt;$N$47,2,IF(F108&lt;$O$47,3,4)),0)</f>
        <v>0</v>
      </c>
      <c r="J108" s="16">
        <v>0</v>
      </c>
      <c r="K108" s="40"/>
      <c r="M108" s="8"/>
      <c r="N108" s="8"/>
      <c r="O108" s="8"/>
      <c r="P108" s="8"/>
      <c r="Q108" s="8"/>
    </row>
    <row r="109" spans="2:17">
      <c r="B109" s="38"/>
      <c r="C109" s="39"/>
      <c r="D109" s="39"/>
      <c r="E109" s="17" t="str">
        <f t="shared" si="3"/>
        <v>Inquiries</v>
      </c>
      <c r="F109" s="16">
        <v>1</v>
      </c>
      <c r="G109" s="16" t="s">
        <v>23</v>
      </c>
      <c r="H109" s="16">
        <v>1</v>
      </c>
      <c r="I109" s="16">
        <f>VLOOKUP( IF(H109&lt;$M$48,$M$48,IF(H109&lt;$M$49,$M$49,$M$50)),$M$48:$P$50, IF(F109&lt;$N$47,2,IF(F109&lt;$O$47,3,4)),0)</f>
        <v>0</v>
      </c>
      <c r="J109" s="16">
        <v>1</v>
      </c>
      <c r="K109" s="40"/>
    </row>
    <row r="110" spans="2:17">
      <c r="B110" s="38"/>
      <c r="C110" s="39"/>
      <c r="D110" s="39"/>
      <c r="E110" s="15" t="str">
        <f t="shared" si="3"/>
        <v>Logical Files</v>
      </c>
      <c r="F110" s="16">
        <v>4</v>
      </c>
      <c r="G110" s="16">
        <v>2</v>
      </c>
      <c r="H110" s="16" t="s">
        <v>23</v>
      </c>
      <c r="I110" s="16">
        <f>VLOOKUP( IF(G110&lt;$M$54,$M$54,IF(G110&lt;$M$55,$M$55,$M$56)), $M$54:$P$56, IF(F110&lt;$N$53,2,IF(F110&lt;$O$53,3,4)), 0 )</f>
        <v>0</v>
      </c>
      <c r="J110" s="16">
        <v>1</v>
      </c>
      <c r="K110" s="40"/>
    </row>
    <row r="111" spans="2:17">
      <c r="B111" s="38"/>
      <c r="C111" s="39"/>
      <c r="D111" s="39"/>
      <c r="E111" s="32" t="str">
        <f t="shared" si="3"/>
        <v>External Interface</v>
      </c>
      <c r="F111" s="33">
        <v>0</v>
      </c>
      <c r="G111" s="33">
        <v>0</v>
      </c>
      <c r="H111" s="33" t="s">
        <v>23</v>
      </c>
      <c r="I111" s="33">
        <f>VLOOKUP( IF(G111&lt;$M$54,$M$54,IF(G111&lt;$M$55,$M$55,$M$56)), $M$54:$P$56, IF(F111&lt;$N$53,2,IF(F111&lt;$O$53,3,4)), 0 )</f>
        <v>0</v>
      </c>
      <c r="J111" s="33">
        <v>0</v>
      </c>
      <c r="K111" s="40"/>
    </row>
  </sheetData>
  <mergeCells count="82">
    <mergeCell ref="B17:B21"/>
    <mergeCell ref="C17:C21"/>
    <mergeCell ref="D17:D21"/>
    <mergeCell ref="K17:K21"/>
    <mergeCell ref="B22:B26"/>
    <mergeCell ref="C22:C26"/>
    <mergeCell ref="D22:D26"/>
    <mergeCell ref="K22:K26"/>
    <mergeCell ref="B27:B31"/>
    <mergeCell ref="C27:C31"/>
    <mergeCell ref="D27:D31"/>
    <mergeCell ref="K27:K31"/>
    <mergeCell ref="B32:B36"/>
    <mergeCell ref="C32:C36"/>
    <mergeCell ref="D32:D36"/>
    <mergeCell ref="K32:K36"/>
    <mergeCell ref="B52:B56"/>
    <mergeCell ref="C52:C56"/>
    <mergeCell ref="D52:D56"/>
    <mergeCell ref="K52:K56"/>
    <mergeCell ref="B37:B41"/>
    <mergeCell ref="C37:C41"/>
    <mergeCell ref="D37:D41"/>
    <mergeCell ref="K37:K41"/>
    <mergeCell ref="B42:B46"/>
    <mergeCell ref="C42:C46"/>
    <mergeCell ref="D42:D46"/>
    <mergeCell ref="K42:K46"/>
    <mergeCell ref="M42:P45"/>
    <mergeCell ref="B47:B51"/>
    <mergeCell ref="C47:C51"/>
    <mergeCell ref="D47:D51"/>
    <mergeCell ref="K47:K51"/>
    <mergeCell ref="B57:B61"/>
    <mergeCell ref="C57:C61"/>
    <mergeCell ref="D57:D61"/>
    <mergeCell ref="K57:K61"/>
    <mergeCell ref="B62:B66"/>
    <mergeCell ref="C62:C66"/>
    <mergeCell ref="D62:D66"/>
    <mergeCell ref="K62:K66"/>
    <mergeCell ref="B67:B71"/>
    <mergeCell ref="C67:C71"/>
    <mergeCell ref="D67:D71"/>
    <mergeCell ref="K67:K71"/>
    <mergeCell ref="M67:N67"/>
    <mergeCell ref="M68:N68"/>
    <mergeCell ref="B72:B76"/>
    <mergeCell ref="C72:C76"/>
    <mergeCell ref="D72:D76"/>
    <mergeCell ref="K72:K76"/>
    <mergeCell ref="M69:N69"/>
    <mergeCell ref="M70:N70"/>
    <mergeCell ref="M71:N71"/>
    <mergeCell ref="B77:B81"/>
    <mergeCell ref="C77:C81"/>
    <mergeCell ref="D77:D81"/>
    <mergeCell ref="K77:K81"/>
    <mergeCell ref="B82:B86"/>
    <mergeCell ref="C82:C86"/>
    <mergeCell ref="D82:D86"/>
    <mergeCell ref="K82:K86"/>
    <mergeCell ref="B87:B91"/>
    <mergeCell ref="C87:C91"/>
    <mergeCell ref="D87:D91"/>
    <mergeCell ref="K87:K91"/>
    <mergeCell ref="B92:B96"/>
    <mergeCell ref="C92:C96"/>
    <mergeCell ref="D92:D96"/>
    <mergeCell ref="K92:K96"/>
    <mergeCell ref="B107:B111"/>
    <mergeCell ref="C107:C111"/>
    <mergeCell ref="D107:D111"/>
    <mergeCell ref="K107:K111"/>
    <mergeCell ref="B97:B101"/>
    <mergeCell ref="C97:C101"/>
    <mergeCell ref="D97:D101"/>
    <mergeCell ref="K97:K101"/>
    <mergeCell ref="B102:B106"/>
    <mergeCell ref="C102:C106"/>
    <mergeCell ref="D102:D106"/>
    <mergeCell ref="K102:K10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Tabelle1</vt:lpstr>
      <vt:lpstr>AdministrateBarsFP</vt:lpstr>
      <vt:lpstr>ChangeInfoFP</vt:lpstr>
      <vt:lpstr>CommentFP</vt:lpstr>
      <vt:lpstr>CreateGroupFP</vt:lpstr>
      <vt:lpstr>DownloadFP</vt:lpstr>
      <vt:lpstr>GetBarInfoFP</vt:lpstr>
      <vt:lpstr>JoinGroupFP</vt:lpstr>
      <vt:lpstr>LoginFP</vt:lpstr>
      <vt:lpstr>RateBarFP</vt:lpstr>
      <vt:lpstr>RegisterFp</vt:lpstr>
      <vt:lpstr>SearchBarFP</vt:lpstr>
      <vt:lpstr>SeeMapsFP</vt:lpstr>
      <vt:lpstr>SeePinboardsFP</vt:lpstr>
      <vt:lpstr>SelectDownloadFP</vt:lpstr>
      <vt:lpstr>SelectFP</vt:lpstr>
      <vt:lpstr>SelectUploadImagesFP</vt:lpstr>
      <vt:lpstr>SetTagsFP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Fehrmann</dc:creator>
  <cp:keywords/>
  <dc:description/>
  <cp:lastModifiedBy>Carotenuto, Luca</cp:lastModifiedBy>
  <cp:revision/>
  <dcterms:created xsi:type="dcterms:W3CDTF">2016-04-06T09:08:04Z</dcterms:created>
  <dcterms:modified xsi:type="dcterms:W3CDTF">2017-05-04T08:44:45Z</dcterms:modified>
  <cp:category/>
  <cp:contentStatus/>
</cp:coreProperties>
</file>