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\OneDrive\Escritorio\"/>
    </mc:Choice>
  </mc:AlternateContent>
  <xr:revisionPtr revIDLastSave="0" documentId="13_ncr:1_{F04FD75C-1090-4B82-B522-F689D64DF0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CIAL" sheetId="4" r:id="rId1"/>
  </sheets>
  <definedNames>
    <definedName name="_xlnm.Print_Area" localSheetId="0">PARCIAL!$A$5:$K$18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4" l="1"/>
  <c r="H7" i="4"/>
  <c r="H8" i="4"/>
  <c r="H9" i="4"/>
  <c r="H10" i="4"/>
  <c r="H11" i="4"/>
  <c r="H12" i="4"/>
  <c r="H13" i="4"/>
  <c r="H14" i="4"/>
  <c r="H15" i="4"/>
  <c r="H16" i="4"/>
  <c r="H17" i="4"/>
  <c r="H18" i="4"/>
  <c r="H6" i="4"/>
  <c r="D7" i="4"/>
  <c r="D8" i="4"/>
  <c r="D9" i="4"/>
  <c r="D10" i="4"/>
  <c r="D11" i="4"/>
  <c r="D12" i="4"/>
  <c r="D13" i="4"/>
  <c r="D14" i="4"/>
  <c r="D15" i="4"/>
  <c r="D16" i="4"/>
  <c r="D17" i="4"/>
  <c r="D18" i="4"/>
  <c r="D6" i="4"/>
  <c r="E34" i="4"/>
  <c r="F34" i="4" s="1"/>
  <c r="G2" i="4"/>
  <c r="G10" i="4" s="1"/>
  <c r="I10" i="4" s="1"/>
  <c r="K15" i="4" l="1"/>
  <c r="K14" i="4"/>
  <c r="K13" i="4"/>
  <c r="K12" i="4"/>
  <c r="K18" i="4"/>
  <c r="K16" i="4"/>
  <c r="K11" i="4"/>
  <c r="K10" i="4"/>
  <c r="K9" i="4"/>
  <c r="K8" i="4"/>
  <c r="K17" i="4"/>
  <c r="K7" i="4"/>
  <c r="K6" i="4"/>
  <c r="G6" i="4"/>
  <c r="J10" i="4"/>
  <c r="G14" i="4"/>
  <c r="G12" i="4"/>
  <c r="G17" i="4"/>
  <c r="G16" i="4"/>
  <c r="G15" i="4"/>
  <c r="G13" i="4"/>
  <c r="G11" i="4"/>
  <c r="G9" i="4"/>
  <c r="G8" i="4"/>
  <c r="G7" i="4"/>
  <c r="G18" i="4"/>
  <c r="I9" i="4" l="1"/>
  <c r="J9" i="4"/>
  <c r="I16" i="4"/>
  <c r="J16" i="4"/>
  <c r="I17" i="4"/>
  <c r="J17" i="4"/>
  <c r="I7" i="4"/>
  <c r="J7" i="4"/>
  <c r="I8" i="4"/>
  <c r="J8" i="4"/>
  <c r="I11" i="4"/>
  <c r="J11" i="4"/>
  <c r="I13" i="4"/>
  <c r="J13" i="4"/>
  <c r="I15" i="4"/>
  <c r="J15" i="4"/>
  <c r="I12" i="4"/>
  <c r="J12" i="4"/>
  <c r="I14" i="4"/>
  <c r="J14" i="4"/>
  <c r="I18" i="4"/>
  <c r="J18" i="4"/>
  <c r="J6" i="4"/>
  <c r="I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G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cuantos dias lleva el proyecto desde que empezo hasta hoy</t>
        </r>
      </text>
    </comment>
    <comment ref="H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cuando termina el proyecto</t>
        </r>
      </text>
    </comment>
    <comment ref="I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si el Proyecto esta dentro o Fuera de los plazos establecidos</t>
        </r>
      </text>
    </comment>
    <comment ref="K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cuando dias laborables reales se van</t>
        </r>
      </text>
    </comment>
  </commentList>
</comments>
</file>

<file path=xl/sharedStrings.xml><?xml version="1.0" encoding="utf-8"?>
<sst xmlns="http://schemas.openxmlformats.org/spreadsheetml/2006/main" count="114" uniqueCount="102">
  <si>
    <t>Apellido</t>
  </si>
  <si>
    <t>Nombre</t>
  </si>
  <si>
    <t>ARCE</t>
  </si>
  <si>
    <t>Kevin</t>
  </si>
  <si>
    <t>BARRIENTOS</t>
  </si>
  <si>
    <t>Franco</t>
  </si>
  <si>
    <t>BENITEZ</t>
  </si>
  <si>
    <t>Ariel</t>
  </si>
  <si>
    <t>BRITO</t>
  </si>
  <si>
    <t>Hernán</t>
  </si>
  <si>
    <t>ESMOK</t>
  </si>
  <si>
    <t>Federico</t>
  </si>
  <si>
    <t>JALLER</t>
  </si>
  <si>
    <t>Nicolas</t>
  </si>
  <si>
    <t>KEISER</t>
  </si>
  <si>
    <t>Julián</t>
  </si>
  <si>
    <t>MINICHILLO</t>
  </si>
  <si>
    <t>Matías</t>
  </si>
  <si>
    <t>ORTIZ</t>
  </si>
  <si>
    <t>Nahuel</t>
  </si>
  <si>
    <t xml:space="preserve">PEREZ </t>
  </si>
  <si>
    <t>Matias</t>
  </si>
  <si>
    <t>SUAREZ</t>
  </si>
  <si>
    <t>Sebastián</t>
  </si>
  <si>
    <t>TABOADA</t>
  </si>
  <si>
    <t>Thomas</t>
  </si>
  <si>
    <t>ACEVEDO</t>
  </si>
  <si>
    <t>Salma</t>
  </si>
  <si>
    <t>Fecha de nacimiento</t>
  </si>
  <si>
    <t>Edad</t>
  </si>
  <si>
    <t>Fecha de inicio del proyecto</t>
  </si>
  <si>
    <t>Plazo máximo en días</t>
  </si>
  <si>
    <t>Fecha límite</t>
  </si>
  <si>
    <t>Días transcurridos</t>
  </si>
  <si>
    <t>Estado</t>
  </si>
  <si>
    <t>Metodología de la Investigación Tecnológica</t>
  </si>
  <si>
    <t>Planilla de control de proyectos</t>
  </si>
  <si>
    <t>(1)</t>
  </si>
  <si>
    <t>(3)</t>
  </si>
  <si>
    <t>(4)</t>
  </si>
  <si>
    <t>(3): Fecha límite para entregar el proyecto</t>
  </si>
  <si>
    <t>(2): Días transcurridos desde el inicio del proyecto (corridos)</t>
  </si>
  <si>
    <t>Domingo</t>
  </si>
  <si>
    <t>Año Nuevo</t>
  </si>
  <si>
    <t>Carnaval</t>
  </si>
  <si>
    <t>Lunes</t>
  </si>
  <si>
    <t>Sábado</t>
  </si>
  <si>
    <t>Día Nacional de la Memoria por la Verdad y la Justicia</t>
  </si>
  <si>
    <t>Día del Veterano y de los Caídos en la Guerra de Malvinas</t>
  </si>
  <si>
    <t>Viernes</t>
  </si>
  <si>
    <t>Viernes Santo</t>
  </si>
  <si>
    <t>Feriado Puente Turístico</t>
  </si>
  <si>
    <t>Martes</t>
  </si>
  <si>
    <t>Día del Trabajador</t>
  </si>
  <si>
    <t>Día de la Revolución de Mayo</t>
  </si>
  <si>
    <t>Miércoles</t>
  </si>
  <si>
    <t>Paso a la Inmortalidad del General Manuel Belgrano</t>
  </si>
  <si>
    <t>Día de la Independencia</t>
  </si>
  <si>
    <t>Inmaculada Concepción de María</t>
  </si>
  <si>
    <t>Paso a la Inmortalidad del General José de San Martín</t>
  </si>
  <si>
    <t>Día del Respeto a la Diversidad Cultural</t>
  </si>
  <si>
    <t>Feriados y días no laborables</t>
  </si>
  <si>
    <t>por el 17/08</t>
  </si>
  <si>
    <t>por el 12/10</t>
  </si>
  <si>
    <t>por el 20/11</t>
  </si>
  <si>
    <t>Día de la Soberanía Nacional</t>
  </si>
  <si>
    <t>(5)</t>
  </si>
  <si>
    <t>Días laborables</t>
  </si>
  <si>
    <t>Jueves</t>
  </si>
  <si>
    <t>Bicentenario de la Asamblea General Constituyente de 1813</t>
  </si>
  <si>
    <t>Navidad</t>
  </si>
  <si>
    <t>Jueves Santo</t>
  </si>
  <si>
    <t>&gt; 180</t>
  </si>
  <si>
    <t>Leyenda de la tabla de referencia</t>
  </si>
  <si>
    <t>(1): Calcular la edad del Empleado</t>
  </si>
  <si>
    <t>(6)</t>
  </si>
  <si>
    <t>(5): En base a los dias transcurridos, determinar que leyenda se pondra, según la tabla de referencia en amarillo</t>
  </si>
  <si>
    <r>
      <t>(4): Indicar si todavía se encuentra "</t>
    </r>
    <r>
      <rPr>
        <b/>
        <sz val="14"/>
        <color rgb="FF00B050"/>
        <rFont val="Arial"/>
        <family val="2"/>
      </rPr>
      <t>dentro"</t>
    </r>
    <r>
      <rPr>
        <b/>
        <sz val="14"/>
        <rFont val="Arial"/>
        <family val="2"/>
      </rPr>
      <t xml:space="preserve"> o "</t>
    </r>
    <r>
      <rPr>
        <b/>
        <sz val="14"/>
        <color rgb="FFFF0000"/>
        <rFont val="Arial"/>
        <family val="2"/>
      </rPr>
      <t>fuera"</t>
    </r>
    <r>
      <rPr>
        <b/>
        <sz val="14"/>
        <rFont val="Arial"/>
        <family val="2"/>
      </rPr>
      <t xml:space="preserve"> de la fecha límite( la misma con un formato condicional informarla en ROJO si esta FUERA)</t>
    </r>
  </si>
  <si>
    <t>punto 1</t>
  </si>
  <si>
    <t>punto 2</t>
  </si>
  <si>
    <t>punto 3</t>
  </si>
  <si>
    <t>punto 4</t>
  </si>
  <si>
    <t>punto 5</t>
  </si>
  <si>
    <t>punto 6</t>
  </si>
  <si>
    <t>punto 7</t>
  </si>
  <si>
    <t>punto 8</t>
  </si>
  <si>
    <t>punto 9</t>
  </si>
  <si>
    <t>(2)</t>
  </si>
  <si>
    <t>fecha actual</t>
  </si>
  <si>
    <t>Parcial Finaliza a las 9. horas</t>
  </si>
  <si>
    <t>(9) ubicar vertical y horizontalmente esta planilla en la hoja de impresión</t>
  </si>
  <si>
    <t>(7) El Promedio de edad de los mayores a 25 años --&gt;</t>
  </si>
  <si>
    <t>(6): En base al calendario oficial calcular la cantidad de días laborables con que se cuenta para cada proyecto incluyendo los dias feriados de la tabla</t>
  </si>
  <si>
    <r>
      <t>Tabla de referencia(</t>
    </r>
    <r>
      <rPr>
        <sz val="14"/>
        <color rgb="FFFF0000"/>
        <rFont val="Arial"/>
        <family val="2"/>
      </rPr>
      <t xml:space="preserve"> no es para usar buscarV</t>
    </r>
    <r>
      <rPr>
        <sz val="14"/>
        <rFont val="Arial"/>
        <family val="2"/>
      </rPr>
      <t>)</t>
    </r>
  </si>
  <si>
    <t>entre 80 y179</t>
  </si>
  <si>
    <t>&lt;79</t>
  </si>
  <si>
    <t>Punto A</t>
  </si>
  <si>
    <t>Punto B</t>
  </si>
  <si>
    <t>Punto C</t>
  </si>
  <si>
    <t>nota</t>
  </si>
  <si>
    <t>NO TOCAR</t>
  </si>
  <si>
    <r>
      <t xml:space="preserve">(8) establecer el area de impresión de la tabla </t>
    </r>
    <r>
      <rPr>
        <b/>
        <sz val="14"/>
        <color rgb="FFFF0000"/>
        <rFont val="Arial"/>
        <family val="2"/>
      </rPr>
      <t>A5</t>
    </r>
    <r>
      <rPr>
        <b/>
        <sz val="14"/>
        <rFont val="Arial"/>
        <family val="2"/>
      </rPr>
      <t xml:space="preserve"> a </t>
    </r>
    <r>
      <rPr>
        <b/>
        <sz val="14"/>
        <color rgb="FFFF0000"/>
        <rFont val="Arial"/>
        <family val="2"/>
      </rPr>
      <t>K18</t>
    </r>
    <r>
      <rPr>
        <b/>
        <sz val="14"/>
        <rFont val="Arial"/>
        <family val="2"/>
      </rPr>
      <t>, y el encabezado para impresión de titulos, QUE ESTA EL LA FILA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</si>
</sst>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[$-F400]h:mm:ss\ AM/PM"/>
    <numFmt numFmtId="166" formatCode="_ * #,##0_ ;_ * \-#,##0_ ;_ * &quot;-&quot;??_ ;_ @_ "/>
  </numFmts>
  <fonts count="1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9"/>
      <color indexed="63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B05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4"/>
      <color rgb="FFFF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1" fontId="3" fillId="0" borderId="3" xfId="0" applyNumberFormat="1" applyFont="1" applyBorder="1"/>
    <xf numFmtId="0" fontId="3" fillId="0" borderId="4" xfId="0" applyFont="1" applyBorder="1"/>
    <xf numFmtId="0" fontId="3" fillId="0" borderId="0" xfId="0" applyFont="1"/>
    <xf numFmtId="0" fontId="5" fillId="0" borderId="4" xfId="0" applyFont="1" applyBorder="1"/>
    <xf numFmtId="1" fontId="3" fillId="0" borderId="5" xfId="0" applyNumberFormat="1" applyFont="1" applyBorder="1"/>
    <xf numFmtId="14" fontId="3" fillId="0" borderId="3" xfId="0" applyNumberFormat="1" applyFont="1" applyBorder="1"/>
    <xf numFmtId="0" fontId="3" fillId="0" borderId="6" xfId="0" applyFont="1" applyBorder="1"/>
    <xf numFmtId="0" fontId="3" fillId="0" borderId="7" xfId="0" applyFont="1" applyBorder="1"/>
    <xf numFmtId="1" fontId="3" fillId="0" borderId="7" xfId="0" applyNumberFormat="1" applyFont="1" applyBorder="1"/>
    <xf numFmtId="49" fontId="0" fillId="0" borderId="0" xfId="0" applyNumberFormat="1"/>
    <xf numFmtId="165" fontId="6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 wrapText="1"/>
    </xf>
    <xf numFmtId="0" fontId="8" fillId="3" borderId="5" xfId="0" applyFont="1" applyFill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/>
    </xf>
    <xf numFmtId="0" fontId="0" fillId="4" borderId="5" xfId="0" applyFill="1" applyBorder="1"/>
    <xf numFmtId="2" fontId="2" fillId="0" borderId="10" xfId="0" applyNumberFormat="1" applyFont="1" applyBorder="1" applyAlignment="1">
      <alignment horizontal="center" vertical="center" wrapText="1"/>
    </xf>
    <xf numFmtId="14" fontId="3" fillId="4" borderId="5" xfId="0" applyNumberFormat="1" applyFont="1" applyFill="1" applyBorder="1"/>
    <xf numFmtId="0" fontId="4" fillId="4" borderId="5" xfId="0" applyFont="1" applyFill="1" applyBorder="1"/>
    <xf numFmtId="1" fontId="0" fillId="0" borderId="0" xfId="0" applyNumberFormat="1"/>
    <xf numFmtId="164" fontId="0" fillId="0" borderId="0" xfId="0" applyNumberFormat="1"/>
    <xf numFmtId="49" fontId="6" fillId="6" borderId="0" xfId="0" applyNumberFormat="1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left" vertical="center"/>
    </xf>
    <xf numFmtId="0" fontId="7" fillId="6" borderId="5" xfId="0" applyFont="1" applyFill="1" applyBorder="1" applyAlignment="1">
      <alignment horizontal="left" vertical="center" wrapText="1"/>
    </xf>
    <xf numFmtId="2" fontId="7" fillId="6" borderId="5" xfId="0" applyNumberFormat="1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/>
    </xf>
    <xf numFmtId="2" fontId="8" fillId="6" borderId="0" xfId="0" applyNumberFormat="1" applyFont="1" applyFill="1" applyAlignment="1">
      <alignment horizontal="left" vertical="center"/>
    </xf>
    <xf numFmtId="0" fontId="0" fillId="6" borderId="0" xfId="0" applyFill="1"/>
    <xf numFmtId="2" fontId="0" fillId="6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2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4" fontId="6" fillId="3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8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15" fillId="0" borderId="0" xfId="0" applyFont="1"/>
    <xf numFmtId="14" fontId="7" fillId="9" borderId="5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2" fontId="7" fillId="2" borderId="5" xfId="0" applyNumberFormat="1" applyFont="1" applyFill="1" applyBorder="1" applyAlignment="1">
      <alignment horizontal="left" vertical="center" wrapText="1"/>
    </xf>
    <xf numFmtId="2" fontId="8" fillId="3" borderId="5" xfId="0" applyNumberFormat="1" applyFont="1" applyFill="1" applyBorder="1"/>
    <xf numFmtId="166" fontId="3" fillId="4" borderId="5" xfId="2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6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" fontId="3" fillId="7" borderId="7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3"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2D05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zoomScale="90" zoomScaleNormal="90" workbookViewId="0">
      <selection activeCell="G42" sqref="G42"/>
    </sheetView>
  </sheetViews>
  <sheetFormatPr baseColWidth="10" defaultRowHeight="12.75" x14ac:dyDescent="0.2"/>
  <cols>
    <col min="1" max="1" width="15.7109375" bestFit="1" customWidth="1"/>
    <col min="3" max="3" width="14.28515625" customWidth="1"/>
    <col min="4" max="4" width="12.5703125" style="18" customWidth="1"/>
    <col min="5" max="5" width="13.28515625" customWidth="1"/>
    <col min="6" max="6" width="12.7109375" bestFit="1" customWidth="1"/>
    <col min="7" max="7" width="18" style="18" customWidth="1"/>
    <col min="8" max="8" width="12.7109375" bestFit="1" customWidth="1"/>
    <col min="9" max="9" width="14.140625" bestFit="1" customWidth="1"/>
    <col min="10" max="10" width="22.7109375" bestFit="1" customWidth="1"/>
    <col min="11" max="11" width="12.85546875" style="16" bestFit="1" customWidth="1"/>
    <col min="12" max="12" width="8" style="21" customWidth="1"/>
    <col min="13" max="13" width="7" customWidth="1"/>
    <col min="14" max="14" width="11.42578125" customWidth="1"/>
    <col min="15" max="15" width="14.5703125" customWidth="1"/>
    <col min="16" max="16" width="49.28515625" bestFit="1" customWidth="1"/>
  </cols>
  <sheetData>
    <row r="1" spans="1:16" ht="18" x14ac:dyDescent="0.25">
      <c r="A1" s="14" t="s">
        <v>35</v>
      </c>
      <c r="B1" s="15"/>
      <c r="C1" s="15"/>
      <c r="G1" s="54" t="s">
        <v>88</v>
      </c>
    </row>
    <row r="2" spans="1:16" ht="15.75" x14ac:dyDescent="0.25">
      <c r="G2" s="53">
        <f ca="1">TODAY()</f>
        <v>45589</v>
      </c>
    </row>
    <row r="3" spans="1:16" x14ac:dyDescent="0.2">
      <c r="A3" s="44" t="s">
        <v>36</v>
      </c>
    </row>
    <row r="4" spans="1:16" ht="13.5" thickBot="1" x14ac:dyDescent="0.25">
      <c r="D4" s="45" t="s">
        <v>37</v>
      </c>
      <c r="E4" s="17"/>
      <c r="F4" s="17"/>
      <c r="G4" s="46" t="s">
        <v>87</v>
      </c>
      <c r="H4" s="46" t="s">
        <v>38</v>
      </c>
      <c r="I4" s="46" t="s">
        <v>39</v>
      </c>
      <c r="J4" s="46" t="s">
        <v>66</v>
      </c>
      <c r="K4" s="46" t="s">
        <v>75</v>
      </c>
    </row>
    <row r="5" spans="1:16" ht="54" customHeight="1" thickBot="1" x14ac:dyDescent="0.25">
      <c r="A5" s="1" t="s">
        <v>0</v>
      </c>
      <c r="B5" s="1" t="s">
        <v>1</v>
      </c>
      <c r="C5" s="2" t="s">
        <v>28</v>
      </c>
      <c r="D5" s="19" t="s">
        <v>29</v>
      </c>
      <c r="E5" s="2" t="s">
        <v>30</v>
      </c>
      <c r="F5" s="2" t="s">
        <v>31</v>
      </c>
      <c r="G5" s="27" t="s">
        <v>33</v>
      </c>
      <c r="H5" s="24" t="s">
        <v>32</v>
      </c>
      <c r="I5" s="24" t="s">
        <v>34</v>
      </c>
      <c r="J5" s="24" t="s">
        <v>73</v>
      </c>
      <c r="K5" s="24" t="s">
        <v>67</v>
      </c>
      <c r="L5" s="43"/>
      <c r="O5" s="71" t="s">
        <v>93</v>
      </c>
      <c r="P5" s="71"/>
    </row>
    <row r="6" spans="1:16" ht="25.15" customHeight="1" x14ac:dyDescent="0.2">
      <c r="A6" s="3" t="s">
        <v>2</v>
      </c>
      <c r="B6" s="10" t="s">
        <v>3</v>
      </c>
      <c r="C6" s="9">
        <v>33377</v>
      </c>
      <c r="D6" s="25">
        <f>2024-YEAR(C6)</f>
        <v>33</v>
      </c>
      <c r="E6" s="9">
        <v>43555</v>
      </c>
      <c r="F6" s="4">
        <v>200</v>
      </c>
      <c r="G6" s="60">
        <f t="shared" ref="G6:G17" ca="1" si="0">_xlfn.DAYS(E6,$G$2)</f>
        <v>-2034</v>
      </c>
      <c r="H6" s="28">
        <f>E6+F6</f>
        <v>43755</v>
      </c>
      <c r="I6" s="29" t="str">
        <f ca="1">IF(G6&gt;0,"dentro","fuera")</f>
        <v>fuera</v>
      </c>
      <c r="J6" s="26" t="str">
        <f ca="1">IF(G6&lt;=-180,"Punto A",IF(G6&gt;=-79,"Punto C","Punto B"))</f>
        <v>Punto A</v>
      </c>
      <c r="K6" s="47">
        <f ca="1">NETWORKDAYS.INTL(E6,$G$2,1,$N$11:$N$29)</f>
        <v>1444</v>
      </c>
      <c r="O6" s="59" t="s">
        <v>72</v>
      </c>
      <c r="P6" s="20" t="s">
        <v>96</v>
      </c>
    </row>
    <row r="7" spans="1:16" ht="25.15" customHeight="1" x14ac:dyDescent="0.2">
      <c r="A7" s="5" t="s">
        <v>4</v>
      </c>
      <c r="B7" s="6" t="s">
        <v>5</v>
      </c>
      <c r="C7" s="9">
        <v>32930</v>
      </c>
      <c r="D7" s="25">
        <f t="shared" ref="D7:D18" si="1">2024-YEAR(C7)</f>
        <v>34</v>
      </c>
      <c r="E7" s="9">
        <v>43540</v>
      </c>
      <c r="F7" s="4">
        <v>230</v>
      </c>
      <c r="G7" s="60">
        <f t="shared" ca="1" si="0"/>
        <v>-2049</v>
      </c>
      <c r="H7" s="28">
        <f t="shared" ref="H7:H18" si="2">E7+F7</f>
        <v>43770</v>
      </c>
      <c r="I7" s="29" t="str">
        <f t="shared" ref="I7:I18" ca="1" si="3">IF(G7&gt;0,"dentro","fuera")</f>
        <v>fuera</v>
      </c>
      <c r="J7" s="26" t="str">
        <f t="shared" ref="J7:J18" ca="1" si="4">IF(G7&lt;=-180,"Punto A",IF(G7&gt;=-79,"Punto C","Punto B"))</f>
        <v>Punto A</v>
      </c>
      <c r="K7" s="47">
        <f t="shared" ref="K7:K18" ca="1" si="5">NETWORKDAYS.INTL(E7,$G$2,1,$N$11:$N$29)</f>
        <v>1452</v>
      </c>
      <c r="O7" s="20" t="s">
        <v>94</v>
      </c>
      <c r="P7" s="20" t="s">
        <v>97</v>
      </c>
    </row>
    <row r="8" spans="1:16" ht="25.15" customHeight="1" x14ac:dyDescent="0.2">
      <c r="A8" s="7" t="s">
        <v>6</v>
      </c>
      <c r="B8" s="11" t="s">
        <v>7</v>
      </c>
      <c r="C8" s="9">
        <v>33216</v>
      </c>
      <c r="D8" s="25">
        <f t="shared" si="1"/>
        <v>34</v>
      </c>
      <c r="E8" s="9">
        <v>43656</v>
      </c>
      <c r="F8" s="4">
        <v>150</v>
      </c>
      <c r="G8" s="60">
        <f t="shared" ca="1" si="0"/>
        <v>-1933</v>
      </c>
      <c r="H8" s="28">
        <f t="shared" si="2"/>
        <v>43806</v>
      </c>
      <c r="I8" s="29" t="str">
        <f t="shared" ca="1" si="3"/>
        <v>fuera</v>
      </c>
      <c r="J8" s="26" t="str">
        <f t="shared" ca="1" si="4"/>
        <v>Punto A</v>
      </c>
      <c r="K8" s="47">
        <f t="shared" ca="1" si="5"/>
        <v>1378</v>
      </c>
      <c r="O8" s="20" t="s">
        <v>95</v>
      </c>
      <c r="P8" s="20" t="s">
        <v>98</v>
      </c>
    </row>
    <row r="9" spans="1:16" ht="25.15" customHeight="1" x14ac:dyDescent="0.2">
      <c r="A9" s="5" t="s">
        <v>8</v>
      </c>
      <c r="B9" s="11" t="s">
        <v>9</v>
      </c>
      <c r="C9" s="9">
        <v>33895</v>
      </c>
      <c r="D9" s="25">
        <f t="shared" si="1"/>
        <v>32</v>
      </c>
      <c r="E9" s="9">
        <v>43555</v>
      </c>
      <c r="F9" s="4">
        <v>15</v>
      </c>
      <c r="G9" s="60">
        <f t="shared" ca="1" si="0"/>
        <v>-2034</v>
      </c>
      <c r="H9" s="28">
        <f t="shared" si="2"/>
        <v>43570</v>
      </c>
      <c r="I9" s="29" t="str">
        <f t="shared" ca="1" si="3"/>
        <v>fuera</v>
      </c>
      <c r="J9" s="26" t="str">
        <f t="shared" ca="1" si="4"/>
        <v>Punto A</v>
      </c>
      <c r="K9" s="47">
        <f t="shared" ca="1" si="5"/>
        <v>1444</v>
      </c>
    </row>
    <row r="10" spans="1:16" ht="25.15" customHeight="1" x14ac:dyDescent="0.2">
      <c r="A10" s="5" t="s">
        <v>10</v>
      </c>
      <c r="B10" s="11" t="s">
        <v>11</v>
      </c>
      <c r="C10" s="9">
        <v>33450</v>
      </c>
      <c r="D10" s="25">
        <f t="shared" si="1"/>
        <v>33</v>
      </c>
      <c r="E10" s="9">
        <v>43581</v>
      </c>
      <c r="F10" s="4">
        <v>145</v>
      </c>
      <c r="G10" s="60">
        <f t="shared" ca="1" si="0"/>
        <v>-2008</v>
      </c>
      <c r="H10" s="28">
        <f t="shared" si="2"/>
        <v>43726</v>
      </c>
      <c r="I10" s="29" t="str">
        <f t="shared" ca="1" si="3"/>
        <v>fuera</v>
      </c>
      <c r="J10" s="26" t="str">
        <f t="shared" ca="1" si="4"/>
        <v>Punto A</v>
      </c>
      <c r="K10" s="47">
        <f t="shared" ca="1" si="5"/>
        <v>1427</v>
      </c>
      <c r="N10" s="70" t="s">
        <v>61</v>
      </c>
      <c r="O10" s="70"/>
      <c r="P10" s="70"/>
    </row>
    <row r="11" spans="1:16" ht="25.15" customHeight="1" x14ac:dyDescent="0.2">
      <c r="A11" s="5" t="s">
        <v>12</v>
      </c>
      <c r="B11" s="11" t="s">
        <v>13</v>
      </c>
      <c r="C11" s="9">
        <v>33641</v>
      </c>
      <c r="D11" s="25">
        <f t="shared" si="1"/>
        <v>32</v>
      </c>
      <c r="E11" s="9">
        <v>43555</v>
      </c>
      <c r="F11" s="4">
        <v>40</v>
      </c>
      <c r="G11" s="60">
        <f t="shared" ca="1" si="0"/>
        <v>-2034</v>
      </c>
      <c r="H11" s="28">
        <f t="shared" si="2"/>
        <v>43595</v>
      </c>
      <c r="I11" s="29" t="str">
        <f t="shared" ca="1" si="3"/>
        <v>fuera</v>
      </c>
      <c r="J11" s="26" t="str">
        <f t="shared" ca="1" si="4"/>
        <v>Punto A</v>
      </c>
      <c r="K11" s="47">
        <f t="shared" ca="1" si="5"/>
        <v>1444</v>
      </c>
      <c r="N11" s="56">
        <v>43466</v>
      </c>
      <c r="O11" s="57" t="s">
        <v>52</v>
      </c>
      <c r="P11" s="58" t="s">
        <v>43</v>
      </c>
    </row>
    <row r="12" spans="1:16" ht="25.15" customHeight="1" x14ac:dyDescent="0.2">
      <c r="A12" s="5" t="s">
        <v>14</v>
      </c>
      <c r="B12" s="11" t="s">
        <v>15</v>
      </c>
      <c r="C12" s="9">
        <v>33588</v>
      </c>
      <c r="D12" s="25">
        <f t="shared" si="1"/>
        <v>33</v>
      </c>
      <c r="E12" s="9">
        <v>43535</v>
      </c>
      <c r="F12" s="4">
        <v>127</v>
      </c>
      <c r="G12" s="60">
        <f t="shared" ca="1" si="0"/>
        <v>-2054</v>
      </c>
      <c r="H12" s="28">
        <f t="shared" si="2"/>
        <v>43662</v>
      </c>
      <c r="I12" s="29" t="str">
        <f t="shared" ca="1" si="3"/>
        <v>fuera</v>
      </c>
      <c r="J12" s="26" t="str">
        <f t="shared" ca="1" si="4"/>
        <v>Punto A</v>
      </c>
      <c r="K12" s="47">
        <f t="shared" ca="1" si="5"/>
        <v>1457</v>
      </c>
      <c r="N12" s="56">
        <v>43496</v>
      </c>
      <c r="O12" s="57" t="s">
        <v>68</v>
      </c>
      <c r="P12" s="58" t="s">
        <v>69</v>
      </c>
    </row>
    <row r="13" spans="1:16" ht="25.15" customHeight="1" x14ac:dyDescent="0.2">
      <c r="A13" s="5" t="s">
        <v>16</v>
      </c>
      <c r="B13" s="11" t="s">
        <v>17</v>
      </c>
      <c r="C13" s="9">
        <v>33192</v>
      </c>
      <c r="D13" s="25">
        <f t="shared" si="1"/>
        <v>34</v>
      </c>
      <c r="E13" s="9">
        <v>43596</v>
      </c>
      <c r="F13" s="4">
        <v>45</v>
      </c>
      <c r="G13" s="60">
        <f t="shared" ca="1" si="0"/>
        <v>-1993</v>
      </c>
      <c r="H13" s="28">
        <f t="shared" si="2"/>
        <v>43641</v>
      </c>
      <c r="I13" s="29" t="str">
        <f t="shared" ca="1" si="3"/>
        <v>fuera</v>
      </c>
      <c r="J13" s="26" t="str">
        <f t="shared" ca="1" si="4"/>
        <v>Punto A</v>
      </c>
      <c r="K13" s="47">
        <f t="shared" ca="1" si="5"/>
        <v>1417</v>
      </c>
      <c r="N13" s="56">
        <v>43507</v>
      </c>
      <c r="O13" s="57" t="s">
        <v>45</v>
      </c>
      <c r="P13" s="58" t="s">
        <v>44</v>
      </c>
    </row>
    <row r="14" spans="1:16" ht="25.15" customHeight="1" x14ac:dyDescent="0.2">
      <c r="A14" s="5" t="s">
        <v>18</v>
      </c>
      <c r="B14" s="11" t="s">
        <v>19</v>
      </c>
      <c r="C14" s="9">
        <v>33215</v>
      </c>
      <c r="D14" s="25">
        <f t="shared" si="1"/>
        <v>34</v>
      </c>
      <c r="E14" s="9">
        <v>43585</v>
      </c>
      <c r="F14" s="4">
        <v>60</v>
      </c>
      <c r="G14" s="60">
        <f t="shared" ca="1" si="0"/>
        <v>-2004</v>
      </c>
      <c r="H14" s="28">
        <f t="shared" si="2"/>
        <v>43645</v>
      </c>
      <c r="I14" s="29" t="str">
        <f t="shared" ca="1" si="3"/>
        <v>fuera</v>
      </c>
      <c r="J14" s="26" t="str">
        <f t="shared" ca="1" si="4"/>
        <v>Punto A</v>
      </c>
      <c r="K14" s="47">
        <f t="shared" ca="1" si="5"/>
        <v>1425</v>
      </c>
      <c r="N14" s="56">
        <v>43508</v>
      </c>
      <c r="O14" s="57" t="s">
        <v>52</v>
      </c>
      <c r="P14" s="58" t="s">
        <v>44</v>
      </c>
    </row>
    <row r="15" spans="1:16" ht="25.15" customHeight="1" x14ac:dyDescent="0.2">
      <c r="A15" s="5" t="s">
        <v>20</v>
      </c>
      <c r="B15" s="11" t="s">
        <v>21</v>
      </c>
      <c r="C15" s="9">
        <v>33300</v>
      </c>
      <c r="D15" s="25">
        <f t="shared" si="1"/>
        <v>33</v>
      </c>
      <c r="E15" s="9">
        <v>43617</v>
      </c>
      <c r="F15" s="4">
        <v>210</v>
      </c>
      <c r="G15" s="60">
        <f t="shared" ca="1" si="0"/>
        <v>-1972</v>
      </c>
      <c r="H15" s="28">
        <f t="shared" si="2"/>
        <v>43827</v>
      </c>
      <c r="I15" s="29" t="str">
        <f t="shared" ca="1" si="3"/>
        <v>fuera</v>
      </c>
      <c r="J15" s="26" t="str">
        <f t="shared" ca="1" si="4"/>
        <v>Punto A</v>
      </c>
      <c r="K15" s="47">
        <f t="shared" ca="1" si="5"/>
        <v>1402</v>
      </c>
      <c r="N15" s="56">
        <v>43548</v>
      </c>
      <c r="O15" s="57" t="s">
        <v>42</v>
      </c>
      <c r="P15" s="58" t="s">
        <v>47</v>
      </c>
    </row>
    <row r="16" spans="1:16" ht="25.15" customHeight="1" x14ac:dyDescent="0.2">
      <c r="A16" s="5" t="s">
        <v>22</v>
      </c>
      <c r="B16" s="11" t="s">
        <v>23</v>
      </c>
      <c r="C16" s="9">
        <v>33215</v>
      </c>
      <c r="D16" s="25">
        <f t="shared" si="1"/>
        <v>34</v>
      </c>
      <c r="E16" s="9">
        <v>43540</v>
      </c>
      <c r="F16" s="4">
        <v>97</v>
      </c>
      <c r="G16" s="60">
        <f t="shared" ca="1" si="0"/>
        <v>-2049</v>
      </c>
      <c r="H16" s="28">
        <f t="shared" si="2"/>
        <v>43637</v>
      </c>
      <c r="I16" s="29" t="str">
        <f t="shared" ca="1" si="3"/>
        <v>fuera</v>
      </c>
      <c r="J16" s="26" t="str">
        <f t="shared" ca="1" si="4"/>
        <v>Punto A</v>
      </c>
      <c r="K16" s="47">
        <f t="shared" ca="1" si="5"/>
        <v>1452</v>
      </c>
      <c r="N16" s="56">
        <v>43552</v>
      </c>
      <c r="O16" s="57" t="s">
        <v>68</v>
      </c>
      <c r="P16" s="58" t="s">
        <v>71</v>
      </c>
    </row>
    <row r="17" spans="1:16" ht="25.15" customHeight="1" x14ac:dyDescent="0.2">
      <c r="A17" s="5" t="s">
        <v>24</v>
      </c>
      <c r="B17" s="11" t="s">
        <v>25</v>
      </c>
      <c r="C17" s="9">
        <v>33889</v>
      </c>
      <c r="D17" s="25">
        <f t="shared" si="1"/>
        <v>32</v>
      </c>
      <c r="E17" s="9">
        <v>43616</v>
      </c>
      <c r="F17" s="4">
        <v>45</v>
      </c>
      <c r="G17" s="60">
        <f t="shared" ca="1" si="0"/>
        <v>-1973</v>
      </c>
      <c r="H17" s="28">
        <f t="shared" si="2"/>
        <v>43661</v>
      </c>
      <c r="I17" s="29" t="str">
        <f t="shared" ca="1" si="3"/>
        <v>fuera</v>
      </c>
      <c r="J17" s="26" t="str">
        <f t="shared" ca="1" si="4"/>
        <v>Punto A</v>
      </c>
      <c r="K17" s="47">
        <f t="shared" ca="1" si="5"/>
        <v>1403</v>
      </c>
      <c r="N17" s="56">
        <v>43553</v>
      </c>
      <c r="O17" s="57" t="s">
        <v>49</v>
      </c>
      <c r="P17" s="58" t="s">
        <v>50</v>
      </c>
    </row>
    <row r="18" spans="1:16" ht="25.15" customHeight="1" x14ac:dyDescent="0.2">
      <c r="A18" s="8" t="s">
        <v>26</v>
      </c>
      <c r="B18" s="12" t="s">
        <v>27</v>
      </c>
      <c r="C18" s="9">
        <v>33897</v>
      </c>
      <c r="D18" s="25">
        <f t="shared" si="1"/>
        <v>32</v>
      </c>
      <c r="E18" s="9">
        <v>45590</v>
      </c>
      <c r="F18" s="4">
        <v>200</v>
      </c>
      <c r="G18" s="60">
        <f ca="1">_xlfn.DAYS(E18,$G$2)</f>
        <v>1</v>
      </c>
      <c r="H18" s="28">
        <f t="shared" si="2"/>
        <v>45790</v>
      </c>
      <c r="I18" s="29" t="str">
        <f t="shared" ca="1" si="3"/>
        <v>dentro</v>
      </c>
      <c r="J18" s="26" t="str">
        <f t="shared" ca="1" si="4"/>
        <v>Punto C</v>
      </c>
      <c r="K18" s="47">
        <f t="shared" ca="1" si="5"/>
        <v>-2</v>
      </c>
      <c r="N18" s="56">
        <v>43556</v>
      </c>
      <c r="O18" s="57" t="s">
        <v>45</v>
      </c>
      <c r="P18" s="58" t="s">
        <v>51</v>
      </c>
    </row>
    <row r="19" spans="1:16" s="16" customFormat="1" ht="16.5" customHeight="1" x14ac:dyDescent="0.2">
      <c r="D19" s="45"/>
      <c r="E19" s="17"/>
      <c r="F19" s="17"/>
      <c r="G19" s="46"/>
      <c r="H19" s="46"/>
      <c r="I19" s="46"/>
      <c r="J19" s="46"/>
      <c r="K19" s="46"/>
      <c r="L19" s="22"/>
      <c r="N19" s="56">
        <v>43557</v>
      </c>
      <c r="O19" s="57" t="s">
        <v>52</v>
      </c>
      <c r="P19" s="58" t="s">
        <v>48</v>
      </c>
    </row>
    <row r="20" spans="1:16" ht="20.25" x14ac:dyDescent="0.3">
      <c r="A20" s="55" t="s">
        <v>89</v>
      </c>
      <c r="N20" s="56">
        <v>43586</v>
      </c>
      <c r="O20" s="57" t="s">
        <v>55</v>
      </c>
      <c r="P20" s="58" t="s">
        <v>53</v>
      </c>
    </row>
    <row r="21" spans="1:16" x14ac:dyDescent="0.2">
      <c r="L21" s="23"/>
      <c r="M21" s="13"/>
      <c r="N21" s="56">
        <v>43610</v>
      </c>
      <c r="O21" s="57" t="s">
        <v>46</v>
      </c>
      <c r="P21" s="58" t="s">
        <v>54</v>
      </c>
    </row>
    <row r="22" spans="1:16" s="33" customFormat="1" ht="25.15" customHeight="1" x14ac:dyDescent="0.2">
      <c r="A22" s="32" t="s">
        <v>74</v>
      </c>
      <c r="D22" s="34"/>
      <c r="G22" s="34"/>
      <c r="N22" s="56">
        <v>43636</v>
      </c>
      <c r="O22" s="35" t="s">
        <v>68</v>
      </c>
      <c r="P22" s="36" t="s">
        <v>56</v>
      </c>
    </row>
    <row r="23" spans="1:16" s="33" customFormat="1" ht="25.15" customHeight="1" x14ac:dyDescent="0.2">
      <c r="A23" s="32" t="s">
        <v>41</v>
      </c>
      <c r="D23" s="34"/>
      <c r="G23" s="34"/>
      <c r="N23" s="56">
        <v>43637</v>
      </c>
      <c r="O23" s="35" t="s">
        <v>49</v>
      </c>
      <c r="P23" s="36" t="s">
        <v>51</v>
      </c>
    </row>
    <row r="24" spans="1:16" s="33" customFormat="1" ht="25.15" customHeight="1" x14ac:dyDescent="0.2">
      <c r="A24" s="32" t="s">
        <v>40</v>
      </c>
      <c r="D24" s="34"/>
      <c r="G24" s="34"/>
      <c r="N24" s="56">
        <v>43655</v>
      </c>
      <c r="O24" s="35" t="s">
        <v>52</v>
      </c>
      <c r="P24" s="36" t="s">
        <v>57</v>
      </c>
    </row>
    <row r="25" spans="1:16" s="33" customFormat="1" ht="38.25" customHeight="1" x14ac:dyDescent="0.2">
      <c r="A25" s="74" t="s">
        <v>77</v>
      </c>
      <c r="B25" s="74"/>
      <c r="C25" s="74"/>
      <c r="D25" s="74"/>
      <c r="E25" s="74"/>
      <c r="F25" s="74"/>
      <c r="G25" s="74"/>
      <c r="H25" s="74"/>
      <c r="I25" s="74"/>
      <c r="N25" s="56">
        <v>43807</v>
      </c>
      <c r="O25" s="35" t="s">
        <v>42</v>
      </c>
      <c r="P25" s="36" t="s">
        <v>58</v>
      </c>
    </row>
    <row r="26" spans="1:16" s="37" customFormat="1" ht="25.15" customHeight="1" x14ac:dyDescent="0.2">
      <c r="A26" s="32" t="s">
        <v>76</v>
      </c>
      <c r="D26" s="38"/>
      <c r="G26" s="38"/>
      <c r="N26" s="56">
        <v>43824</v>
      </c>
      <c r="O26" s="35" t="s">
        <v>55</v>
      </c>
      <c r="P26" s="36" t="s">
        <v>70</v>
      </c>
    </row>
    <row r="27" spans="1:16" s="33" customFormat="1" ht="33.75" customHeight="1" x14ac:dyDescent="0.2">
      <c r="A27" s="74" t="s">
        <v>92</v>
      </c>
      <c r="B27" s="74"/>
      <c r="C27" s="74"/>
      <c r="D27" s="74"/>
      <c r="E27" s="74"/>
      <c r="F27" s="74"/>
      <c r="G27" s="74"/>
      <c r="H27" s="74"/>
      <c r="I27" s="74"/>
      <c r="J27" s="74"/>
      <c r="N27" s="56">
        <v>43696</v>
      </c>
      <c r="O27" s="35" t="s">
        <v>62</v>
      </c>
      <c r="P27" s="36" t="s">
        <v>59</v>
      </c>
    </row>
    <row r="28" spans="1:16" s="33" customFormat="1" ht="25.15" customHeight="1" x14ac:dyDescent="0.2">
      <c r="A28" s="32" t="s">
        <v>91</v>
      </c>
      <c r="B28" s="39"/>
      <c r="C28" s="39"/>
      <c r="D28" s="40"/>
      <c r="F28" s="72">
        <f>AVERAGEIF(D6:D18,"&gt;25")</f>
        <v>33.07692307692308</v>
      </c>
      <c r="G28" s="73"/>
      <c r="N28" s="56">
        <v>43752</v>
      </c>
      <c r="O28" s="35" t="s">
        <v>63</v>
      </c>
      <c r="P28" s="36" t="s">
        <v>60</v>
      </c>
    </row>
    <row r="29" spans="1:16" s="39" customFormat="1" ht="25.15" customHeight="1" x14ac:dyDescent="0.2">
      <c r="A29" s="32" t="s">
        <v>101</v>
      </c>
      <c r="D29" s="40"/>
      <c r="K29" s="41"/>
      <c r="L29" s="42"/>
      <c r="N29" s="56">
        <v>43794</v>
      </c>
      <c r="O29" s="35" t="s">
        <v>64</v>
      </c>
      <c r="P29" s="36" t="s">
        <v>65</v>
      </c>
    </row>
    <row r="30" spans="1:16" s="39" customFormat="1" ht="28.5" customHeight="1" x14ac:dyDescent="0.2">
      <c r="A30" s="32" t="s">
        <v>90</v>
      </c>
      <c r="D30" s="40"/>
      <c r="K30" s="41"/>
      <c r="L30" s="42"/>
    </row>
    <row r="31" spans="1:16" s="39" customFormat="1" x14ac:dyDescent="0.2">
      <c r="G31" s="40"/>
      <c r="K31" s="41"/>
      <c r="L31" s="42"/>
    </row>
    <row r="33" spans="2:17" ht="15.75" x14ac:dyDescent="0.2">
      <c r="C33" s="69" t="s">
        <v>100</v>
      </c>
      <c r="D33" s="69"/>
      <c r="E33" s="69"/>
      <c r="F33" s="52" t="s">
        <v>99</v>
      </c>
    </row>
    <row r="34" spans="2:17" ht="20.100000000000001" customHeight="1" x14ac:dyDescent="0.2">
      <c r="B34" s="30"/>
      <c r="D34" s="51"/>
      <c r="E34" s="64">
        <f>COUNTIF(E35:E43,"s")</f>
        <v>0</v>
      </c>
      <c r="F34" s="48" t="e">
        <f>HLOOKUP(E34,I35:Q36,2,TRUE)</f>
        <v>#N/A</v>
      </c>
      <c r="I34" s="68" t="s">
        <v>100</v>
      </c>
      <c r="J34" s="68"/>
      <c r="K34" s="68"/>
      <c r="L34" s="68"/>
      <c r="M34" s="68"/>
      <c r="N34" s="68"/>
      <c r="O34" s="68"/>
      <c r="P34" s="68"/>
      <c r="Q34" s="68"/>
    </row>
    <row r="35" spans="2:17" ht="20.100000000000001" customHeight="1" x14ac:dyDescent="0.25">
      <c r="C35" s="61" t="s">
        <v>78</v>
      </c>
      <c r="D35" s="62"/>
      <c r="E35" s="61"/>
      <c r="F35" s="31"/>
      <c r="I35" s="65">
        <v>1</v>
      </c>
      <c r="J35" s="65">
        <v>2</v>
      </c>
      <c r="K35" s="65">
        <v>3</v>
      </c>
      <c r="L35" s="65">
        <v>4</v>
      </c>
      <c r="M35" s="66">
        <v>5</v>
      </c>
      <c r="N35" s="65">
        <v>6</v>
      </c>
      <c r="O35" s="65">
        <v>7</v>
      </c>
      <c r="P35" s="65">
        <v>8</v>
      </c>
      <c r="Q35" s="65">
        <v>9</v>
      </c>
    </row>
    <row r="36" spans="2:17" ht="20.100000000000001" customHeight="1" x14ac:dyDescent="0.25">
      <c r="C36" s="61" t="s">
        <v>79</v>
      </c>
      <c r="D36" s="62"/>
      <c r="E36" s="61"/>
      <c r="I36" s="64">
        <v>2</v>
      </c>
      <c r="J36" s="64">
        <v>2</v>
      </c>
      <c r="K36" s="64">
        <v>2</v>
      </c>
      <c r="L36" s="63">
        <v>2</v>
      </c>
      <c r="M36" s="67">
        <v>4</v>
      </c>
      <c r="N36" s="64">
        <v>6</v>
      </c>
      <c r="O36" s="64">
        <v>8</v>
      </c>
      <c r="P36" s="64">
        <v>9</v>
      </c>
      <c r="Q36" s="64">
        <v>10</v>
      </c>
    </row>
    <row r="37" spans="2:17" ht="20.100000000000001" customHeight="1" x14ac:dyDescent="0.2">
      <c r="C37" s="61" t="s">
        <v>80</v>
      </c>
      <c r="D37" s="62"/>
      <c r="E37" s="61"/>
    </row>
    <row r="38" spans="2:17" ht="20.100000000000001" customHeight="1" x14ac:dyDescent="0.2">
      <c r="C38" s="61" t="s">
        <v>81</v>
      </c>
      <c r="D38" s="62"/>
      <c r="E38" s="61"/>
    </row>
    <row r="39" spans="2:17" ht="20.100000000000001" customHeight="1" x14ac:dyDescent="0.2">
      <c r="C39" s="61" t="s">
        <v>82</v>
      </c>
      <c r="D39" s="62"/>
      <c r="E39" s="61"/>
    </row>
    <row r="40" spans="2:17" ht="20.100000000000001" customHeight="1" x14ac:dyDescent="0.2">
      <c r="C40" s="61" t="s">
        <v>83</v>
      </c>
      <c r="D40" s="62"/>
      <c r="E40" s="61"/>
    </row>
    <row r="41" spans="2:17" ht="20.100000000000001" customHeight="1" x14ac:dyDescent="0.2">
      <c r="C41" s="61" t="s">
        <v>84</v>
      </c>
      <c r="D41" s="62"/>
      <c r="E41" s="61"/>
    </row>
    <row r="42" spans="2:17" ht="20.100000000000001" customHeight="1" x14ac:dyDescent="0.2">
      <c r="C42" s="61" t="s">
        <v>85</v>
      </c>
      <c r="D42" s="62"/>
      <c r="E42" s="61"/>
    </row>
    <row r="43" spans="2:17" ht="20.100000000000001" customHeight="1" x14ac:dyDescent="0.2">
      <c r="C43" s="61" t="s">
        <v>86</v>
      </c>
      <c r="D43" s="62"/>
      <c r="E43" s="61"/>
    </row>
    <row r="44" spans="2:17" ht="20.100000000000001" customHeight="1" x14ac:dyDescent="0.2">
      <c r="C44" s="49"/>
      <c r="D44" s="50"/>
      <c r="E44" s="21"/>
    </row>
  </sheetData>
  <mergeCells count="7">
    <mergeCell ref="I34:Q34"/>
    <mergeCell ref="C33:E33"/>
    <mergeCell ref="N10:P10"/>
    <mergeCell ref="O5:P5"/>
    <mergeCell ref="F28:G28"/>
    <mergeCell ref="A27:J27"/>
    <mergeCell ref="A25:I25"/>
  </mergeCells>
  <conditionalFormatting sqref="C35:E44">
    <cfRule type="expression" dxfId="3" priority="5">
      <formula>$E35="n"</formula>
    </cfRule>
    <cfRule type="expression" dxfId="2" priority="6">
      <formula>$E35="s"</formula>
    </cfRule>
  </conditionalFormatting>
  <conditionalFormatting sqref="I6:I18">
    <cfRule type="expression" dxfId="0" priority="2">
      <formula>$G6&lt;0</formula>
    </cfRule>
    <cfRule type="expression" dxfId="1" priority="1">
      <formula>$G6&gt;0</formula>
    </cfRule>
  </conditionalFormatting>
  <printOptions headings="1"/>
  <pageMargins left="0.74803149606299213" right="0.74803149606299213" top="0.98425196850393704" bottom="0.98425196850393704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PARCIAL</vt:lpstr>
      <vt:lpstr>PARCIAL!Área_de_impresión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Damian Agustin Baluja</cp:lastModifiedBy>
  <cp:lastPrinted>2019-07-04T12:03:14Z</cp:lastPrinted>
  <dcterms:created xsi:type="dcterms:W3CDTF">2012-04-10T20:25:39Z</dcterms:created>
  <dcterms:modified xsi:type="dcterms:W3CDTF">2024-10-24T21:53:01Z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e0432c53-b4d4-41c6-beef-43df875c0221</vt:lpwstr>
  </property>
</Properties>
</file>