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U ANALISTA DE DADOS\PORTFOLIO\PROJETOS\Projeto Excel\DIO\"/>
    </mc:Choice>
  </mc:AlternateContent>
  <xr:revisionPtr revIDLastSave="0" documentId="13_ncr:1_{4B029AEA-F12E-4121-A5A1-0217A7897998}" xr6:coauthVersionLast="47" xr6:coauthVersionMax="47" xr10:uidLastSave="{00000000-0000-0000-0000-000000000000}"/>
  <bookViews>
    <workbookView xWindow="-120" yWindow="-120" windowWidth="21840" windowHeight="13140" tabRatio="990" xr2:uid="{6F2A2441-0B78-4BC5-85D2-3F598D77F713}"/>
  </bookViews>
  <sheets>
    <sheet name="HOME" sheetId="6" r:id="rId1"/>
    <sheet name="HOME2" sheetId="8" r:id="rId2"/>
    <sheet name="TITULAR" sheetId="1" r:id="rId3"/>
    <sheet name="INFORMES" sheetId="4" r:id="rId4"/>
    <sheet name="INFORMES (2)" sheetId="13" r:id="rId5"/>
    <sheet name="NOTA_ENTRADA" sheetId="5" r:id="rId6"/>
    <sheet name="NOTA DE SAIDA" sheetId="14" r:id="rId7"/>
    <sheet name="HISTORICO" sheetId="9" state="hidden" r:id="rId8"/>
    <sheet name="TABELAS" sheetId="7" state="hidden" r:id="rId9"/>
  </sheets>
  <definedNames>
    <definedName name="campos_historico_IR">HOME!$E$14:$F$21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3" l="1"/>
  <c r="I18" i="6"/>
  <c r="L18" i="6"/>
  <c r="K18" i="6"/>
  <c r="H18" i="6"/>
  <c r="J18" i="6"/>
  <c r="L15" i="6"/>
  <c r="K15" i="6"/>
  <c r="J15" i="6"/>
  <c r="I15" i="6"/>
  <c r="H15" i="6"/>
  <c r="E12" i="6"/>
  <c r="D13" i="6"/>
  <c r="F14" i="6"/>
  <c r="D14" i="6" s="1"/>
  <c r="F21" i="6"/>
  <c r="F20" i="6"/>
  <c r="F19" i="6"/>
  <c r="F18" i="6"/>
  <c r="F17" i="6"/>
  <c r="F16" i="6"/>
  <c r="F15" i="6"/>
  <c r="D6" i="4"/>
  <c r="C2" i="6" l="1"/>
</calcChain>
</file>

<file path=xl/sharedStrings.xml><?xml version="1.0" encoding="utf-8"?>
<sst xmlns="http://schemas.openxmlformats.org/spreadsheetml/2006/main" count="190" uniqueCount="133">
  <si>
    <t>😁</t>
  </si>
  <si>
    <t>CPF</t>
  </si>
  <si>
    <t>NASCIMENTO</t>
  </si>
  <si>
    <t>TÍTULO DE ELEITOR</t>
  </si>
  <si>
    <t>RUA</t>
  </si>
  <si>
    <t>CEP</t>
  </si>
  <si>
    <t>DDD</t>
  </si>
  <si>
    <t>TELEFONE</t>
  </si>
  <si>
    <t>EMAIL</t>
  </si>
  <si>
    <t>HOUVE ALTERAÇÕES DA ENTREGA ANTERIOR</t>
  </si>
  <si>
    <t>DEPENDENTE CÔNJUNGE</t>
  </si>
  <si>
    <t>RESIDÊNCIA NO EXTERIOR</t>
  </si>
  <si>
    <t>DADOS DO TITULAR</t>
  </si>
  <si>
    <t>PASSO 1</t>
  </si>
  <si>
    <t>Preencha os dados da pessoa física abaixo</t>
  </si>
  <si>
    <t>TESTE</t>
  </si>
  <si>
    <t>FFFD</t>
  </si>
  <si>
    <t>CELULAR (SEM O DDD)</t>
  </si>
  <si>
    <t>fsf.dovalle@gmail.com</t>
  </si>
  <si>
    <t>PASSO 2</t>
  </si>
  <si>
    <t>Preencha os dados de todos os seus bancos ativos</t>
  </si>
  <si>
    <t>BANCO</t>
  </si>
  <si>
    <t>VALOR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</si>
  <si>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</si>
  <si>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</si>
  <si>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</si>
  <si>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</si>
  <si>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</si>
  <si>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</si>
  <si>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</si>
  <si>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</si>
  <si>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</si>
  <si>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</si>
  <si>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</si>
  <si>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</si>
  <si>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</si>
  <si>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</si>
  <si>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</si>
  <si>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</si>
  <si>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</si>
  <si>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</si>
  <si>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</si>
  <si>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</si>
  <si>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</si>
  <si>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</si>
  <si>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</si>
  <si>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</si>
  <si>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</si>
  <si>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</si>
  <si>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</si>
  <si>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</si>
  <si>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</si>
  <si>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</si>
  <si>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</si>
  <si>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</si>
  <si>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</si>
  <si>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</si>
  <si>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</si>
  <si>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</si>
  <si>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</si>
  <si>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</si>
  <si>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</si>
  <si>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</si>
  <si>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</si>
  <si>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</si>
  <si>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</si>
  <si>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</si>
  <si>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</si>
  <si>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</si>
  <si>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</si>
  <si>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</si>
  <si>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</si>
  <si>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</si>
  <si>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</si>
  <si>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</si>
  <si>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 1</t>
  </si>
  <si>
    <t>VALOR TOTAL</t>
  </si>
  <si>
    <t>PASSO 3</t>
  </si>
  <si>
    <t>INFORMES DE RENDIMENTOS BANCÁRIOS</t>
  </si>
  <si>
    <t>ENTRADA</t>
  </si>
  <si>
    <t>DATA</t>
  </si>
  <si>
    <t>CATEGORIA</t>
  </si>
  <si>
    <t>MOSTRAR ATRAVES DE PROCV E FUNCAO MINIMO  O INICIO DO UO DA FERRAMENTA PARA IR</t>
  </si>
  <si>
    <t>HISTÓRICO DAS DECLARAÇÕES DE IR</t>
  </si>
  <si>
    <t>Aqui você encontra seu hitorico das eclarações (IR) do início do uso desta ferramenta.</t>
  </si>
  <si>
    <t>NÚMERO DA CASA</t>
  </si>
  <si>
    <t>BAIRRO</t>
  </si>
  <si>
    <t>BANCO 2</t>
  </si>
  <si>
    <t>BANCO 3</t>
  </si>
  <si>
    <t>Preencha somente os dados de entrada. Os dados de saída estarão na página seguinte.</t>
  </si>
  <si>
    <t>NOTAS BANCÁRIAS, EXTRATOS DE HOLERITES</t>
  </si>
  <si>
    <t>SAÍDA</t>
  </si>
  <si>
    <t>Tipo de declaração</t>
  </si>
  <si>
    <t>Status</t>
  </si>
  <si>
    <t>Rendimento total</t>
  </si>
  <si>
    <t>Imposto devido</t>
  </si>
  <si>
    <t>Imposto pago</t>
  </si>
  <si>
    <t>Restituição</t>
  </si>
  <si>
    <t>ANO BASE</t>
  </si>
  <si>
    <t>DATA DE ENTREGA</t>
  </si>
  <si>
    <t>Ano Base</t>
  </si>
  <si>
    <t>Data de Entrega</t>
  </si>
  <si>
    <t>Tipo de Declaração</t>
  </si>
  <si>
    <t>FAZER ALGUM GRAFICO E ENVIAR PARA OME QUE MOSTRE INSIGHTS</t>
  </si>
  <si>
    <t xml:space="preserve">ATENÇÃO! </t>
  </si>
  <si>
    <t>Digite o ano que deseja consultar ou declarar</t>
  </si>
  <si>
    <t>Total de IR pago</t>
  </si>
  <si>
    <t>Total Rendimento</t>
  </si>
  <si>
    <t>Total IR devido</t>
  </si>
  <si>
    <t>Total restituição</t>
  </si>
  <si>
    <t>Média IR devido</t>
  </si>
  <si>
    <t>RESULTADO DA BUSCA</t>
  </si>
  <si>
    <t>Primeiro IR</t>
  </si>
  <si>
    <t>Maior IR</t>
  </si>
  <si>
    <t>Menor IR</t>
  </si>
  <si>
    <t>Média de IR</t>
  </si>
  <si>
    <t>RESUMO DE TODAS AS DECLARAÇÕES DE IMPOSTOS DE RENDA</t>
  </si>
  <si>
    <t>Rendimento médio</t>
  </si>
  <si>
    <t>CÔNJUNGE (preencher somente se tiver cônjunge)</t>
  </si>
  <si>
    <t>NOME COMPLETO</t>
  </si>
  <si>
    <t>AUTOMÓVEL (preencher semente em caso positivo)</t>
  </si>
  <si>
    <t>SIM</t>
  </si>
  <si>
    <t>ENDEREÇO DA  NO RESIDÊNCIA NO EXTERIOR</t>
  </si>
  <si>
    <t>Bens e direitos</t>
  </si>
  <si>
    <t>Valor de herança (se houver)</t>
  </si>
  <si>
    <t>Investimentos (valor total em reais)</t>
  </si>
  <si>
    <t>OBSERVAÇÃO</t>
  </si>
  <si>
    <t>Preencha somente os dados de saída.</t>
  </si>
  <si>
    <t>Completa</t>
  </si>
  <si>
    <t>Processada</t>
  </si>
  <si>
    <t>Simplificada</t>
  </si>
  <si>
    <t>Pendente</t>
  </si>
  <si>
    <t>Rejeitada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</si>
</sst>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"/>
    <numFmt numFmtId="167" formatCode="0&quot; &quot;0000&quot;-&quot;0000"/>
    <numFmt numFmtId="168" formatCode="&quot;R$&quot;\ #,##0.00"/>
    <numFmt numFmtId="169" formatCode="[$-416]mmm\-yy;@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sz val="11"/>
      <color theme="1"/>
      <name val="Nunito SemiBold"/>
    </font>
    <font>
      <sz val="11"/>
      <color theme="1"/>
      <name val="OCR-B 10 BT"/>
      <family val="2"/>
    </font>
    <font>
      <sz val="11"/>
      <color theme="1"/>
      <name val="Nunito Black"/>
    </font>
    <font>
      <i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Nunito SemiBold"/>
    </font>
    <font>
      <sz val="16"/>
      <color theme="8" tint="-0.249977111117893"/>
      <name val="Nunito Black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2"/>
      <color theme="1"/>
      <name val="Nunito SemiBold"/>
    </font>
    <font>
      <sz val="10"/>
      <color theme="1"/>
      <name val="Nunito"/>
    </font>
    <font>
      <sz val="9"/>
      <color theme="0" tint="-0.499984740745262"/>
      <name val="Nunito"/>
    </font>
    <font>
      <sz val="20"/>
      <color theme="0" tint="-4.9989318521683403E-2"/>
      <name val="Calibri"/>
      <family val="2"/>
      <scheme val="minor"/>
    </font>
    <font>
      <b/>
      <sz val="11"/>
      <color theme="1"/>
      <name val="Nunito ExtraBold"/>
    </font>
    <font>
      <b/>
      <sz val="12"/>
      <color theme="1"/>
      <name val="Calibri"/>
      <family val="2"/>
      <scheme val="minor"/>
    </font>
    <font>
      <b/>
      <sz val="11"/>
      <color rgb="FFF3F4F5"/>
      <name val="Segoe UI"/>
      <family val="2"/>
    </font>
    <font>
      <b/>
      <sz val="12"/>
      <color rgb="FF00B050"/>
      <name val="Calibri"/>
      <family val="2"/>
      <scheme val="minor"/>
    </font>
    <font>
      <b/>
      <sz val="14"/>
      <color theme="0"/>
      <name val="Nunito Black"/>
    </font>
    <font>
      <sz val="13"/>
      <color theme="1"/>
      <name val="Calibri"/>
      <family val="2"/>
      <scheme val="minor"/>
    </font>
    <font>
      <b/>
      <sz val="12"/>
      <color theme="0"/>
      <name val="Nunito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Nunito ExtraBold"/>
    </font>
    <font>
      <sz val="14"/>
      <color theme="1"/>
      <name val="Nunito ExtraBold"/>
    </font>
    <font>
      <sz val="11"/>
      <color theme="0"/>
      <name val="Consolas"/>
      <family val="3"/>
    </font>
    <font>
      <b/>
      <sz val="12"/>
      <color theme="1"/>
      <name val="Nunito"/>
    </font>
    <font>
      <b/>
      <sz val="14"/>
      <color theme="0"/>
      <name val="Consolas"/>
      <family val="3"/>
    </font>
    <font>
      <b/>
      <sz val="12"/>
      <color rgb="FF0070C0"/>
      <name val="Nunito"/>
    </font>
    <font>
      <i/>
      <sz val="11"/>
      <color theme="0"/>
      <name val="Nunito Black"/>
    </font>
    <font>
      <sz val="11"/>
      <color theme="0"/>
      <name val="Nunito Black"/>
    </font>
    <font>
      <sz val="12"/>
      <color theme="0"/>
      <name val="Nunito"/>
    </font>
    <font>
      <sz val="11"/>
      <color theme="0"/>
      <name val="Nunito"/>
    </font>
    <font>
      <sz val="11"/>
      <color theme="0"/>
      <name val="Nunito SemiBold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C0C0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double">
        <color rgb="FF00B0F0"/>
      </bottom>
      <diagonal/>
    </border>
    <border>
      <left/>
      <right style="thin">
        <color theme="0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7FB1DE"/>
      </left>
      <right style="double">
        <color rgb="FF7FB1DE"/>
      </right>
      <top style="double">
        <color rgb="FF7FB1DE"/>
      </top>
      <bottom style="double">
        <color rgb="FF7FB1DE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1454817346722"/>
      </right>
      <top/>
      <bottom style="thin">
        <color theme="8" tint="0.39994506668294322"/>
      </bottom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4506668294322"/>
      </bottom>
      <diagonal/>
    </border>
    <border>
      <left style="thin">
        <color theme="8" tint="0.39991454817346722"/>
      </left>
      <right/>
      <top/>
      <bottom style="thin">
        <color theme="8" tint="0.39994506668294322"/>
      </bottom>
      <diagonal/>
    </border>
    <border>
      <left/>
      <right style="thin">
        <color theme="8" tint="0.399914548173467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14548173467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94506668294322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5" fillId="0" borderId="3" xfId="0" applyFont="1" applyBorder="1"/>
    <xf numFmtId="0" fontId="0" fillId="4" borderId="8" xfId="0" applyFill="1" applyBorder="1"/>
    <xf numFmtId="0" fontId="6" fillId="0" borderId="0" xfId="0" applyFont="1"/>
    <xf numFmtId="0" fontId="0" fillId="6" borderId="0" xfId="0" applyFill="1"/>
    <xf numFmtId="0" fontId="8" fillId="6" borderId="0" xfId="0" applyFont="1" applyFill="1" applyAlignment="1">
      <alignment horizontal="left" vertical="center" indent="1"/>
    </xf>
    <xf numFmtId="0" fontId="11" fillId="4" borderId="8" xfId="0" applyFont="1" applyFill="1" applyBorder="1"/>
    <xf numFmtId="0" fontId="0" fillId="0" borderId="9" xfId="0" applyBorder="1"/>
    <xf numFmtId="0" fontId="13" fillId="3" borderId="10" xfId="0" applyFont="1" applyFill="1" applyBorder="1"/>
    <xf numFmtId="0" fontId="12" fillId="0" borderId="11" xfId="0" applyFont="1" applyBorder="1"/>
    <xf numFmtId="0" fontId="12" fillId="0" borderId="12" xfId="0" applyFont="1" applyBorder="1"/>
    <xf numFmtId="0" fontId="0" fillId="0" borderId="13" xfId="0" applyBorder="1"/>
    <xf numFmtId="0" fontId="16" fillId="0" borderId="0" xfId="0" applyFont="1" applyAlignment="1">
      <alignment horizontal="left" vertical="center"/>
    </xf>
    <xf numFmtId="0" fontId="7" fillId="7" borderId="0" xfId="0" applyFont="1" applyFill="1"/>
    <xf numFmtId="168" fontId="0" fillId="7" borderId="0" xfId="0" applyNumberFormat="1" applyFill="1"/>
    <xf numFmtId="0" fontId="0" fillId="4" borderId="0" xfId="0" applyFill="1"/>
    <xf numFmtId="0" fontId="5" fillId="5" borderId="4" xfId="0" applyFont="1" applyFill="1" applyBorder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4" fillId="5" borderId="4" xfId="0" applyFont="1" applyFill="1" applyBorder="1" applyAlignment="1" applyProtection="1">
      <alignment horizontal="right"/>
      <protection locked="0"/>
    </xf>
    <xf numFmtId="168" fontId="5" fillId="5" borderId="4" xfId="0" applyNumberFormat="1" applyFont="1" applyFill="1" applyBorder="1" applyAlignment="1" applyProtection="1">
      <alignment horizontal="right"/>
      <protection locked="0"/>
    </xf>
    <xf numFmtId="0" fontId="0" fillId="0" borderId="14" xfId="0" applyBorder="1"/>
    <xf numFmtId="0" fontId="2" fillId="0" borderId="0" xfId="0" applyFont="1" applyAlignment="1">
      <alignment horizontal="center" vertical="center" wrapText="1"/>
    </xf>
    <xf numFmtId="0" fontId="11" fillId="4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vertical="center"/>
    </xf>
    <xf numFmtId="164" fontId="5" fillId="5" borderId="6" xfId="0" applyNumberFormat="1" applyFont="1" applyFill="1" applyBorder="1" applyAlignment="1" applyProtection="1">
      <alignment horizontal="center" vertical="center"/>
      <protection locked="0"/>
    </xf>
    <xf numFmtId="14" fontId="5" fillId="5" borderId="6" xfId="0" applyNumberFormat="1" applyFont="1" applyFill="1" applyBorder="1" applyAlignment="1" applyProtection="1">
      <alignment horizontal="center" vertical="center"/>
      <protection locked="0"/>
    </xf>
    <xf numFmtId="1" fontId="5" fillId="5" borderId="6" xfId="0" applyNumberFormat="1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1" fontId="5" fillId="5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vertical="center"/>
    </xf>
    <xf numFmtId="165" fontId="5" fillId="5" borderId="6" xfId="0" applyNumberFormat="1" applyFont="1" applyFill="1" applyBorder="1" applyAlignment="1" applyProtection="1">
      <alignment horizontal="center" vertical="center"/>
      <protection locked="0"/>
    </xf>
    <xf numFmtId="166" fontId="5" fillId="5" borderId="4" xfId="0" applyNumberFormat="1" applyFont="1" applyFill="1" applyBorder="1" applyAlignment="1" applyProtection="1">
      <alignment horizontal="center" vertical="center"/>
      <protection locked="0"/>
    </xf>
    <xf numFmtId="167" fontId="5" fillId="5" borderId="4" xfId="0" applyNumberFormat="1" applyFont="1" applyFill="1" applyBorder="1" applyAlignment="1" applyProtection="1">
      <alignment horizontal="center" vertical="center"/>
      <protection locked="0"/>
    </xf>
    <xf numFmtId="0" fontId="10" fillId="5" borderId="4" xfId="1" applyFont="1" applyFill="1" applyBorder="1" applyAlignment="1" applyProtection="1">
      <alignment horizontal="center" vertical="center"/>
      <protection locked="0"/>
    </xf>
    <xf numFmtId="0" fontId="37" fillId="0" borderId="3" xfId="0" applyFont="1" applyBorder="1" applyAlignment="1">
      <alignment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169" fontId="15" fillId="0" borderId="20" xfId="0" applyNumberFormat="1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169" fontId="15" fillId="4" borderId="20" xfId="0" applyNumberFormat="1" applyFont="1" applyFill="1" applyBorder="1" applyAlignment="1" applyProtection="1">
      <alignment horizontal="center"/>
      <protection locked="0"/>
    </xf>
    <xf numFmtId="0" fontId="15" fillId="4" borderId="21" xfId="0" applyFont="1" applyFill="1" applyBorder="1" applyAlignment="1" applyProtection="1">
      <alignment horizontal="center"/>
      <protection locked="0"/>
    </xf>
    <xf numFmtId="169" fontId="15" fillId="0" borderId="22" xfId="0" applyNumberFormat="1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168" fontId="15" fillId="0" borderId="24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20" fillId="8" borderId="28" xfId="0" applyFont="1" applyFill="1" applyBorder="1" applyAlignment="1">
      <alignment horizontal="center" vertical="center" wrapText="1"/>
    </xf>
    <xf numFmtId="14" fontId="38" fillId="4" borderId="16" xfId="0" applyNumberFormat="1" applyFont="1" applyFill="1" applyBorder="1" applyAlignment="1">
      <alignment horizontal="center" vertical="center" wrapText="1"/>
    </xf>
    <xf numFmtId="0" fontId="38" fillId="4" borderId="16" xfId="0" applyFont="1" applyFill="1" applyBorder="1" applyAlignment="1">
      <alignment horizontal="center" vertical="center" wrapText="1"/>
    </xf>
    <xf numFmtId="4" fontId="38" fillId="4" borderId="16" xfId="0" applyNumberFormat="1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/>
    </xf>
    <xf numFmtId="1" fontId="38" fillId="4" borderId="16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21" fillId="0" borderId="0" xfId="0" applyFont="1" applyAlignment="1">
      <alignment horizontal="center"/>
    </xf>
    <xf numFmtId="0" fontId="0" fillId="0" borderId="14" xfId="0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1" fontId="29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2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8" fillId="9" borderId="15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8" fillId="5" borderId="26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27" xfId="0" applyBorder="1" applyProtection="1">
      <protection locked="0"/>
    </xf>
    <xf numFmtId="0" fontId="27" fillId="0" borderId="0" xfId="0" applyFont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33" fillId="4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33">
    <dxf>
      <fill>
        <patternFill>
          <bgColor theme="8" tint="0.79998168889431442"/>
        </patternFill>
      </fill>
    </dxf>
    <dxf>
      <font>
        <color theme="1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/>
        <horizontal/>
      </border>
    </dxf>
    <dxf>
      <font>
        <b/>
        <i val="0"/>
        <color theme="8" tint="-0.24994659260841701"/>
      </font>
      <fill>
        <patternFill>
          <bgColor theme="8" tint="0.79998168889431442"/>
        </patternFill>
      </fill>
      <border>
        <top style="thin">
          <color theme="8" tint="0.39994506668294322"/>
        </top>
        <vertical/>
        <horizontal/>
      </border>
    </dxf>
    <dxf>
      <font>
        <color rgb="FF002060"/>
      </font>
      <fill>
        <patternFill>
          <bgColor theme="8" tint="0.79998168889431442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</border>
    </dxf>
    <dxf>
      <font>
        <color theme="8" tint="-0.24994659260841701"/>
      </font>
      <fill>
        <patternFill>
          <bgColor theme="8" tint="0.79998168889431442"/>
        </patternFill>
      </fill>
      <border>
        <top style="thin">
          <color rgb="FF00B0F0"/>
        </top>
        <vertical/>
        <horizontal/>
      </border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unito ExtraBold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numFmt numFmtId="168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/>
        <horizontal style="thin">
          <color theme="8" tint="0.39988402966399123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914548173467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1454817346722"/>
        </vertical>
        <horizontal style="thin">
          <color theme="8" tint="0.39994506668294322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numFmt numFmtId="169" formatCode="[$-416]mmm\-yy;@"/>
      <alignment horizontal="center" vertical="bottom" textRotation="0" wrapText="0" indent="0" justifyLastLine="0" shrinkToFit="0" readingOrder="0"/>
      <border diagonalUp="0" diagonalDown="0">
        <left/>
        <right style="thin">
          <color theme="8" tint="0.399914548173467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1454817346722"/>
        </vertical>
        <horizontal style="thin">
          <color theme="8" tint="0.39994506668294322"/>
        </horizontal>
      </border>
      <protection locked="0" hidden="0"/>
    </dxf>
    <dxf>
      <border>
        <top style="thin">
          <color rgb="FF9BC2E6"/>
        </top>
      </border>
    </dxf>
    <dxf>
      <border diagonalUp="0" diagonalDown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Nunito"/>
        <scheme val="none"/>
      </font>
      <alignment horizontal="center" vertical="bottom" textRotation="0" wrapText="0" indent="0" justifyLastLine="0" shrinkToFit="0" readingOrder="0"/>
      <protection locked="0" hidden="0"/>
    </dxf>
    <dxf>
      <border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unito ExtraBold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91454817346722"/>
        </right>
        <top/>
        <bottom/>
        <vertical style="thin">
          <color theme="8" tint="0.39991454817346722"/>
        </vertical>
        <horizontal style="thin">
          <color theme="8" tint="0.39994506668294322"/>
        </horizontal>
      </border>
    </dxf>
    <dxf>
      <border outline="0">
        <bottom style="thin">
          <color theme="8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unito ExtraBold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numFmt numFmtId="168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88402966399123"/>
        </right>
        <top style="thin">
          <color theme="8" tint="0.39988402966399123"/>
        </top>
        <bottom style="thin">
          <color theme="8" tint="0.39988402966399123"/>
        </bottom>
        <vertical/>
        <horizontal style="thin">
          <color theme="8" tint="0.39988402966399123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914548173467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1454817346722"/>
        </vertical>
        <horizontal style="thin">
          <color theme="8" tint="0.39994506668294322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numFmt numFmtId="169" formatCode="[$-416]mmm\-yy;@"/>
      <alignment horizontal="center" vertical="bottom" textRotation="0" wrapText="0" indent="0" justifyLastLine="0" shrinkToFit="0" readingOrder="0"/>
      <border diagonalUp="0" diagonalDown="0">
        <left/>
        <right style="thin">
          <color theme="8" tint="0.399914548173467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1454817346722"/>
        </vertical>
        <horizontal style="thin">
          <color theme="8" tint="0.39994506668294322"/>
        </horizontal>
      </border>
      <protection locked="0" hidden="0"/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Nunito"/>
        <scheme val="none"/>
      </font>
      <alignment horizontal="center" vertical="bottom" textRotation="0" wrapText="0" indent="0" justifyLastLine="0" shrinkToFit="0" readingOrder="0"/>
      <protection locked="0" hidden="0"/>
    </dxf>
    <dxf>
      <border>
        <bottom style="thin">
          <color theme="8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unito ExtraBold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1454817346722"/>
        </left>
        <right style="thin">
          <color theme="8" tint="0.39991454817346722"/>
        </right>
        <top/>
        <bottom/>
        <vertical style="thin">
          <color theme="8" tint="0.39991454817346722"/>
        </vertical>
        <horizontal style="thin">
          <color theme="8" tint="0.39994506668294322"/>
        </horizontal>
      </border>
    </dxf>
  </dxfs>
  <tableStyles count="0" defaultTableStyle="TableStyleMedium2" defaultPivotStyle="PivotStyleLight16"/>
  <colors>
    <mruColors>
      <color rgb="FF444444"/>
      <color rgb="FF7FB1DE"/>
      <color rgb="FFFFFFFF"/>
      <color rgb="FFEFF6FB"/>
      <color rgb="FF181717"/>
      <color rgb="FFDAE3F3"/>
      <color rgb="FF0C0C0C"/>
      <color rgb="FF131313"/>
      <color rgb="FF2C2C2C"/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RENDIMENTOS</a:t>
            </a:r>
            <a:r>
              <a:rPr lang="pt-BR" baseline="0"/>
              <a:t> X IMPOSTOS PAGOS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HISTORICO!$F$7</c:f>
              <c:strCache>
                <c:ptCount val="1"/>
                <c:pt idx="0">
                  <c:v>Rendimento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HISTORICO!$B$8:$B$17</c:f>
              <c:numCache>
                <c:formatCode>General</c:formatCode>
                <c:ptCount val="10"/>
                <c:pt idx="0" formatCode="0">
                  <c:v>2024</c:v>
                </c:pt>
                <c:pt idx="1">
                  <c:v>2021</c:v>
                </c:pt>
                <c:pt idx="2">
                  <c:v>2022</c:v>
                </c:pt>
                <c:pt idx="3">
                  <c:v>2019</c:v>
                </c:pt>
                <c:pt idx="4">
                  <c:v>2023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HISTORICO!$F$8:$F$17</c:f>
              <c:numCache>
                <c:formatCode>#,##0.00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30000</c:v>
                </c:pt>
                <c:pt idx="4">
                  <c:v>120000</c:v>
                </c:pt>
                <c:pt idx="5">
                  <c:v>60000</c:v>
                </c:pt>
                <c:pt idx="6">
                  <c:v>50000</c:v>
                </c:pt>
                <c:pt idx="7">
                  <c:v>90000</c:v>
                </c:pt>
                <c:pt idx="8">
                  <c:v>70000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3-4992-A829-F08CD63909B7}"/>
            </c:ext>
          </c:extLst>
        </c:ser>
        <c:ser>
          <c:idx val="1"/>
          <c:order val="1"/>
          <c:tx>
            <c:strRef>
              <c:f>HISTORICO!$H$7</c:f>
              <c:strCache>
                <c:ptCount val="1"/>
                <c:pt idx="0">
                  <c:v>Imposto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HISTORICO!$B$8:$B$17</c:f>
              <c:numCache>
                <c:formatCode>General</c:formatCode>
                <c:ptCount val="10"/>
                <c:pt idx="0" formatCode="0">
                  <c:v>2024</c:v>
                </c:pt>
                <c:pt idx="1">
                  <c:v>2021</c:v>
                </c:pt>
                <c:pt idx="2">
                  <c:v>2022</c:v>
                </c:pt>
                <c:pt idx="3">
                  <c:v>2019</c:v>
                </c:pt>
                <c:pt idx="4">
                  <c:v>2023</c:v>
                </c:pt>
                <c:pt idx="5">
                  <c:v>2018</c:v>
                </c:pt>
                <c:pt idx="6">
                  <c:v>2020</c:v>
                </c:pt>
                <c:pt idx="7">
                  <c:v>2022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HISTORICO!$H$8:$H$17</c:f>
              <c:numCache>
                <c:formatCode>General</c:formatCode>
                <c:ptCount val="10"/>
                <c:pt idx="0" formatCode="#,##0.00">
                  <c:v>1000</c:v>
                </c:pt>
                <c:pt idx="1">
                  <c:v>0</c:v>
                </c:pt>
                <c:pt idx="2" formatCode="#,##0.00">
                  <c:v>12000</c:v>
                </c:pt>
                <c:pt idx="3">
                  <c:v>0</c:v>
                </c:pt>
                <c:pt idx="4" formatCode="#,##0.00">
                  <c:v>15000</c:v>
                </c:pt>
                <c:pt idx="5" formatCode="#,##0.00">
                  <c:v>5000</c:v>
                </c:pt>
                <c:pt idx="6" formatCode="#,##0.00">
                  <c:v>3500</c:v>
                </c:pt>
                <c:pt idx="7">
                  <c:v>0</c:v>
                </c:pt>
                <c:pt idx="8" formatCode="#,##0.00">
                  <c:v>6500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3-4992-A829-F08CD639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292287"/>
        <c:axId val="1794285087"/>
      </c:barChart>
      <c:catAx>
        <c:axId val="17942922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85087"/>
        <c:crosses val="autoZero"/>
        <c:auto val="1"/>
        <c:lblAlgn val="ctr"/>
        <c:lblOffset val="100"/>
        <c:noMultiLvlLbl val="0"/>
      </c:catAx>
      <c:valAx>
        <c:axId val="17942850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HOME2!A1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mynetwork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hyperlink" Target="#HOME!A1"/><Relationship Id="rId1" Type="http://schemas.openxmlformats.org/officeDocument/2006/relationships/hyperlink" Target="#TITULAR!A1"/><Relationship Id="rId6" Type="http://schemas.microsoft.com/office/2007/relationships/hdphoto" Target="../media/hdphoto1.wdp"/><Relationship Id="rId5" Type="http://schemas.openxmlformats.org/officeDocument/2006/relationships/image" Target="../media/image7.png"/><Relationship Id="rId4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NOTAS!A1"/><Relationship Id="rId7" Type="http://schemas.openxmlformats.org/officeDocument/2006/relationships/hyperlink" Target="#HOME2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.png"/><Relationship Id="rId4" Type="http://schemas.openxmlformats.org/officeDocument/2006/relationships/hyperlink" Target="#HOME!A1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NOTAS!A1"/><Relationship Id="rId7" Type="http://schemas.openxmlformats.org/officeDocument/2006/relationships/hyperlink" Target="#'INFORMES (2)'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hyperlink" Target="#HOME!A1"/><Relationship Id="rId9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NOTAS!A1"/><Relationship Id="rId7" Type="http://schemas.openxmlformats.org/officeDocument/2006/relationships/hyperlink" Target="#NOTA_ENTRADA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hyperlink" Target="#HOME!A1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INFORMES (2)'!A1"/><Relationship Id="rId3" Type="http://schemas.openxmlformats.org/officeDocument/2006/relationships/hyperlink" Target="#NOTAS!A1"/><Relationship Id="rId7" Type="http://schemas.openxmlformats.org/officeDocument/2006/relationships/hyperlink" Target="#'NOTA DE SAIDA'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microsoft.com/office/2007/relationships/hdphoto" Target="../media/hdphoto1.wdp"/><Relationship Id="rId4" Type="http://schemas.openxmlformats.org/officeDocument/2006/relationships/hyperlink" Target="#HOME!A1"/><Relationship Id="rId9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NOTAS!A1"/><Relationship Id="rId7" Type="http://schemas.openxmlformats.org/officeDocument/2006/relationships/hyperlink" Target="#NOTA_ENTRADA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1.png"/><Relationship Id="rId4" Type="http://schemas.openxmlformats.org/officeDocument/2006/relationships/hyperlink" Target="#HOME!A1"/><Relationship Id="rId9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542704</xdr:colOff>
      <xdr:row>4</xdr:row>
      <xdr:rowOff>155058</xdr:rowOff>
    </xdr:from>
    <xdr:to>
      <xdr:col>4</xdr:col>
      <xdr:colOff>0</xdr:colOff>
      <xdr:row>5</xdr:row>
      <xdr:rowOff>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DF5C1D-F6C2-79CD-66FD-2A9ECC8EE4D5}"/>
            </a:ext>
          </a:extLst>
        </xdr:cNvPr>
        <xdr:cNvSpPr/>
      </xdr:nvSpPr>
      <xdr:spPr>
        <a:xfrm>
          <a:off x="3389128" y="930349"/>
          <a:ext cx="930349" cy="8860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1900805</xdr:colOff>
      <xdr:row>7</xdr:row>
      <xdr:rowOff>57261</xdr:rowOff>
    </xdr:from>
    <xdr:to>
      <xdr:col>2</xdr:col>
      <xdr:colOff>727046</xdr:colOff>
      <xdr:row>19</xdr:row>
      <xdr:rowOff>180210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85B7AF9-4F9A-AFA2-6F07-46843C19C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10763" flipH="1">
          <a:off x="1900805" y="1436744"/>
          <a:ext cx="1672793" cy="336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114300</xdr:rowOff>
    </xdr:to>
    <xdr:sp macro="" textlink="">
      <xdr:nvSpPr>
        <xdr:cNvPr id="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0551F6C3-499A-4548-8EAA-1B85D27F8DF1}"/>
            </a:ext>
          </a:extLst>
        </xdr:cNvPr>
        <xdr:cNvSpPr>
          <a:spLocks noChangeAspect="1" noChangeArrowheads="1"/>
        </xdr:cNvSpPr>
      </xdr:nvSpPr>
      <xdr:spPr bwMode="auto">
        <a:xfrm>
          <a:off x="4600575" y="6858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697762</xdr:colOff>
      <xdr:row>9</xdr:row>
      <xdr:rowOff>77530</xdr:rowOff>
    </xdr:from>
    <xdr:to>
      <xdr:col>7</xdr:col>
      <xdr:colOff>1002562</xdr:colOff>
      <xdr:row>10</xdr:row>
      <xdr:rowOff>147527</xdr:rowOff>
    </xdr:to>
    <xdr:sp macro="" textlink="">
      <xdr:nvSpPr>
        <xdr:cNvPr id="3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CEFDFCA7-D4B8-462D-9E3E-EAA8F16BF167}"/>
            </a:ext>
          </a:extLst>
        </xdr:cNvPr>
        <xdr:cNvSpPr>
          <a:spLocks noChangeAspect="1" noChangeArrowheads="1"/>
        </xdr:cNvSpPr>
      </xdr:nvSpPr>
      <xdr:spPr bwMode="auto">
        <a:xfrm>
          <a:off x="9159506" y="1982530"/>
          <a:ext cx="304800" cy="302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164224</xdr:colOff>
      <xdr:row>14</xdr:row>
      <xdr:rowOff>191408</xdr:rowOff>
    </xdr:from>
    <xdr:to>
      <xdr:col>9</xdr:col>
      <xdr:colOff>469024</xdr:colOff>
      <xdr:row>15</xdr:row>
      <xdr:rowOff>217104</xdr:rowOff>
    </xdr:to>
    <xdr:sp macro="" textlink="">
      <xdr:nvSpPr>
        <xdr:cNvPr id="4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DDC0D52C-29B6-477A-87BE-264FA24B53AB}"/>
            </a:ext>
          </a:extLst>
        </xdr:cNvPr>
        <xdr:cNvSpPr>
          <a:spLocks noChangeAspect="1" noChangeArrowheads="1"/>
        </xdr:cNvSpPr>
      </xdr:nvSpPr>
      <xdr:spPr bwMode="auto">
        <a:xfrm>
          <a:off x="10674569" y="3443046"/>
          <a:ext cx="304800" cy="299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1</xdr:row>
      <xdr:rowOff>99680</xdr:rowOff>
    </xdr:from>
    <xdr:to>
      <xdr:col>1</xdr:col>
      <xdr:colOff>88605</xdr:colOff>
      <xdr:row>5</xdr:row>
      <xdr:rowOff>22150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C783C79-6CB6-4599-AD99-972EA4107C23}"/>
            </a:ext>
          </a:extLst>
        </xdr:cNvPr>
        <xdr:cNvSpPr/>
      </xdr:nvSpPr>
      <xdr:spPr>
        <a:xfrm>
          <a:off x="0" y="198214"/>
          <a:ext cx="2245415" cy="8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10</xdr:row>
      <xdr:rowOff>265813</xdr:rowOff>
    </xdr:from>
    <xdr:to>
      <xdr:col>0</xdr:col>
      <xdr:colOff>2004680</xdr:colOff>
      <xdr:row>13</xdr:row>
      <xdr:rowOff>55376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873611D-5DE0-44C2-B2F5-7EA8E2A821F5}"/>
            </a:ext>
          </a:extLst>
        </xdr:cNvPr>
        <xdr:cNvSpPr/>
      </xdr:nvSpPr>
      <xdr:spPr>
        <a:xfrm>
          <a:off x="188285" y="2261633"/>
          <a:ext cx="1816395" cy="482895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95000"/>
                  <a:lumOff val="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188285</xdr:colOff>
      <xdr:row>14</xdr:row>
      <xdr:rowOff>5537</xdr:rowOff>
    </xdr:from>
    <xdr:to>
      <xdr:col>0</xdr:col>
      <xdr:colOff>2004680</xdr:colOff>
      <xdr:row>16</xdr:row>
      <xdr:rowOff>16612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A25297B-1993-4D56-8A5C-47F9F6A0EAED}"/>
            </a:ext>
          </a:extLst>
        </xdr:cNvPr>
        <xdr:cNvSpPr/>
      </xdr:nvSpPr>
      <xdr:spPr>
        <a:xfrm>
          <a:off x="188285" y="2929490"/>
          <a:ext cx="1816395" cy="480680"/>
        </a:xfrm>
        <a:prstGeom prst="roundRect">
          <a:avLst>
            <a:gd name="adj" fmla="val 50000"/>
          </a:avLst>
        </a:prstGeom>
        <a:solidFill>
          <a:schemeClr val="tx1">
            <a:lumMod val="95000"/>
            <a:lumOff val="5000"/>
          </a:scheme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16</xdr:row>
      <xdr:rowOff>243662</xdr:rowOff>
    </xdr:from>
    <xdr:to>
      <xdr:col>0</xdr:col>
      <xdr:colOff>2004680</xdr:colOff>
      <xdr:row>19</xdr:row>
      <xdr:rowOff>22151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6FD492F-946F-4A09-8A05-A505E18DF941}"/>
            </a:ext>
          </a:extLst>
        </xdr:cNvPr>
        <xdr:cNvSpPr/>
      </xdr:nvSpPr>
      <xdr:spPr>
        <a:xfrm>
          <a:off x="188285" y="4075813"/>
          <a:ext cx="1816395" cy="609158"/>
        </a:xfrm>
        <a:prstGeom prst="roundRect">
          <a:avLst>
            <a:gd name="adj" fmla="val 50000"/>
          </a:avLst>
        </a:prstGeom>
        <a:solidFill>
          <a:schemeClr val="tx1">
            <a:lumMod val="95000"/>
            <a:lumOff val="5000"/>
          </a:scheme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29</xdr:row>
      <xdr:rowOff>88606</xdr:rowOff>
    </xdr:from>
    <xdr:to>
      <xdr:col>0</xdr:col>
      <xdr:colOff>2104360</xdr:colOff>
      <xdr:row>31</xdr:row>
      <xdr:rowOff>177210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878D592-4137-4C49-9711-D017C221E92A}"/>
            </a:ext>
          </a:extLst>
        </xdr:cNvPr>
        <xdr:cNvSpPr/>
      </xdr:nvSpPr>
      <xdr:spPr>
        <a:xfrm>
          <a:off x="66453" y="5613106"/>
          <a:ext cx="2037907" cy="4696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2</xdr:col>
      <xdr:colOff>0</xdr:colOff>
      <xdr:row>0</xdr:row>
      <xdr:rowOff>77528</xdr:rowOff>
    </xdr:from>
    <xdr:to>
      <xdr:col>5</xdr:col>
      <xdr:colOff>22151</xdr:colOff>
      <xdr:row>7</xdr:row>
      <xdr:rowOff>0</xdr:rowOff>
    </xdr:to>
    <xdr:sp macro="" textlink="">
      <xdr:nvSpPr>
        <xdr:cNvPr id="17" name="Balão de Fala: Retângulo 16">
          <a:extLst>
            <a:ext uri="{FF2B5EF4-FFF2-40B4-BE49-F238E27FC236}">
              <a16:creationId xmlns:a16="http://schemas.microsoft.com/office/drawing/2014/main" id="{1962B46B-B0C2-F351-5624-F8A11E35302A}"/>
            </a:ext>
          </a:extLst>
        </xdr:cNvPr>
        <xdr:cNvSpPr/>
      </xdr:nvSpPr>
      <xdr:spPr>
        <a:xfrm>
          <a:off x="2846424" y="77528"/>
          <a:ext cx="3023634" cy="1317995"/>
        </a:xfrm>
        <a:prstGeom prst="wedgeRectCallout">
          <a:avLst>
            <a:gd name="adj1" fmla="val -37063"/>
            <a:gd name="adj2" fmla="val 77443"/>
          </a:avLst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endParaRPr lang="pt-BR" sz="1200"/>
        </a:p>
      </xdr:txBody>
    </xdr:sp>
    <xdr:clientData/>
  </xdr:twoCellAnchor>
  <xdr:twoCellAnchor editAs="absolute">
    <xdr:from>
      <xdr:col>0</xdr:col>
      <xdr:colOff>398722</xdr:colOff>
      <xdr:row>6</xdr:row>
      <xdr:rowOff>23701</xdr:rowOff>
    </xdr:from>
    <xdr:to>
      <xdr:col>0</xdr:col>
      <xdr:colOff>1805320</xdr:colOff>
      <xdr:row>11</xdr:row>
      <xdr:rowOff>143981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627309E-366F-1AE5-3735-FC0A073DF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5">
              <a:shade val="45000"/>
              <a:satMod val="135000"/>
            </a:schemeClr>
            <a:prstClr val="white"/>
          </a:duotone>
          <a:alphaModFix amt="20000"/>
        </a:blip>
        <a:stretch>
          <a:fillRect/>
        </a:stretch>
      </xdr:blipFill>
      <xdr:spPr>
        <a:xfrm>
          <a:off x="398722" y="1286317"/>
          <a:ext cx="1406598" cy="1349670"/>
        </a:xfrm>
        <a:prstGeom prst="rect">
          <a:avLst/>
        </a:prstGeom>
      </xdr:spPr>
    </xdr:pic>
    <xdr:clientData/>
  </xdr:twoCellAnchor>
  <xdr:twoCellAnchor>
    <xdr:from>
      <xdr:col>5</xdr:col>
      <xdr:colOff>1041105</xdr:colOff>
      <xdr:row>11</xdr:row>
      <xdr:rowOff>11081</xdr:rowOff>
    </xdr:from>
    <xdr:to>
      <xdr:col>5</xdr:col>
      <xdr:colOff>1561657</xdr:colOff>
      <xdr:row>12</xdr:row>
      <xdr:rowOff>0</xdr:rowOff>
    </xdr:to>
    <xdr:sp macro="" textlink="">
      <xdr:nvSpPr>
        <xdr:cNvPr id="11" name="Seta: para Baixo 10">
          <a:extLst>
            <a:ext uri="{FF2B5EF4-FFF2-40B4-BE49-F238E27FC236}">
              <a16:creationId xmlns:a16="http://schemas.microsoft.com/office/drawing/2014/main" id="{3AE235FD-614C-17EC-13CE-4ACC22946390}"/>
            </a:ext>
          </a:extLst>
        </xdr:cNvPr>
        <xdr:cNvSpPr/>
      </xdr:nvSpPr>
      <xdr:spPr>
        <a:xfrm rot="5400000">
          <a:off x="7016384" y="2375715"/>
          <a:ext cx="265808" cy="520552"/>
        </a:xfrm>
        <a:prstGeom prst="downArrow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166140</xdr:colOff>
      <xdr:row>11</xdr:row>
      <xdr:rowOff>22152</xdr:rowOff>
    </xdr:from>
    <xdr:to>
      <xdr:col>3</xdr:col>
      <xdr:colOff>675616</xdr:colOff>
      <xdr:row>12</xdr:row>
      <xdr:rowOff>0</xdr:rowOff>
    </xdr:to>
    <xdr:sp macro="" textlink="">
      <xdr:nvSpPr>
        <xdr:cNvPr id="12" name="Seta: para Baixo 11">
          <a:extLst>
            <a:ext uri="{FF2B5EF4-FFF2-40B4-BE49-F238E27FC236}">
              <a16:creationId xmlns:a16="http://schemas.microsoft.com/office/drawing/2014/main" id="{2FD30BD3-39D6-4FF9-86C7-DF7116DE775B}"/>
            </a:ext>
          </a:extLst>
        </xdr:cNvPr>
        <xdr:cNvSpPr/>
      </xdr:nvSpPr>
      <xdr:spPr>
        <a:xfrm rot="16200000">
          <a:off x="3881997" y="2386789"/>
          <a:ext cx="254737" cy="509476"/>
        </a:xfrm>
        <a:prstGeom prst="downArrow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223870</xdr:colOff>
      <xdr:row>18</xdr:row>
      <xdr:rowOff>181709</xdr:rowOff>
    </xdr:from>
    <xdr:to>
      <xdr:col>11</xdr:col>
      <xdr:colOff>320842</xdr:colOff>
      <xdr:row>25</xdr:row>
      <xdr:rowOff>130385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D3316D5-E454-2079-9D6D-96CAC2E7B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5212" y="4563209"/>
          <a:ext cx="1530735" cy="1552887"/>
        </a:xfrm>
        <a:prstGeom prst="rect">
          <a:avLst/>
        </a:prstGeom>
      </xdr:spPr>
    </xdr:pic>
    <xdr:clientData/>
  </xdr:twoCellAnchor>
  <xdr:twoCellAnchor editAs="oneCell">
    <xdr:from>
      <xdr:col>10</xdr:col>
      <xdr:colOff>670943</xdr:colOff>
      <xdr:row>26</xdr:row>
      <xdr:rowOff>74737</xdr:rowOff>
    </xdr:from>
    <xdr:to>
      <xdr:col>10</xdr:col>
      <xdr:colOff>1102039</xdr:colOff>
      <xdr:row>28</xdr:row>
      <xdr:rowOff>145435</xdr:rowOff>
    </xdr:to>
    <xdr:pic>
      <xdr:nvPicPr>
        <xdr:cNvPr id="36" name="Imagem 35" descr="Ícones brancos de Linkedin – Baixe gratuitamente em SVG, PNG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B476EF-2102-1FE3-E471-131D1BA45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2285" y="6250948"/>
          <a:ext cx="431096" cy="451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3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CE80DA39-BEC4-4C56-865D-166380917C08}"/>
            </a:ext>
          </a:extLst>
        </xdr:cNvPr>
        <xdr:cNvSpPr>
          <a:spLocks noChangeAspect="1" noChangeArrowheads="1"/>
        </xdr:cNvSpPr>
      </xdr:nvSpPr>
      <xdr:spPr bwMode="auto">
        <a:xfrm>
          <a:off x="4600575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69997</xdr:rowOff>
    </xdr:to>
    <xdr:sp macro="" textlink="">
      <xdr:nvSpPr>
        <xdr:cNvPr id="4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230C49AD-094E-47ED-BC07-34CE0DF53876}"/>
            </a:ext>
          </a:extLst>
        </xdr:cNvPr>
        <xdr:cNvSpPr>
          <a:spLocks noChangeAspect="1" noChangeArrowheads="1"/>
        </xdr:cNvSpPr>
      </xdr:nvSpPr>
      <xdr:spPr bwMode="auto">
        <a:xfrm>
          <a:off x="3990975" y="4305300"/>
          <a:ext cx="304800" cy="29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69997</xdr:rowOff>
    </xdr:to>
    <xdr:sp macro="" textlink="">
      <xdr:nvSpPr>
        <xdr:cNvPr id="5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143DF3E6-990D-4611-B189-A372DE8076D5}"/>
            </a:ext>
          </a:extLst>
        </xdr:cNvPr>
        <xdr:cNvSpPr>
          <a:spLocks noChangeAspect="1" noChangeArrowheads="1"/>
        </xdr:cNvSpPr>
      </xdr:nvSpPr>
      <xdr:spPr bwMode="auto">
        <a:xfrm>
          <a:off x="8867775" y="3390900"/>
          <a:ext cx="304800" cy="29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4</xdr:row>
      <xdr:rowOff>22150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5A5035D-03F9-4FFE-AC36-BD9DE28746A8}"/>
            </a:ext>
          </a:extLst>
        </xdr:cNvPr>
        <xdr:cNvSpPr/>
      </xdr:nvSpPr>
      <xdr:spPr>
        <a:xfrm>
          <a:off x="0" y="99680"/>
          <a:ext cx="2250780" cy="827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10</xdr:row>
      <xdr:rowOff>77529</xdr:rowOff>
    </xdr:from>
    <xdr:to>
      <xdr:col>0</xdr:col>
      <xdr:colOff>2004680</xdr:colOff>
      <xdr:row>12</xdr:row>
      <xdr:rowOff>221510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C27027-1A22-41E2-B3E4-89E94F83371F}"/>
            </a:ext>
          </a:extLst>
        </xdr:cNvPr>
        <xdr:cNvSpPr/>
      </xdr:nvSpPr>
      <xdr:spPr>
        <a:xfrm>
          <a:off x="188285" y="2414033"/>
          <a:ext cx="1816395" cy="597195"/>
        </a:xfrm>
        <a:prstGeom prst="roundRect">
          <a:avLst>
            <a:gd name="adj" fmla="val 50000"/>
          </a:avLst>
        </a:prstGeom>
        <a:gradFill flip="none" rotWithShape="1">
          <a:gsLst>
            <a:gs pos="2492">
              <a:srgbClr val="FFFFFF"/>
            </a:gs>
            <a:gs pos="28000">
              <a:srgbClr val="DAE3F3"/>
            </a:gs>
            <a:gs pos="92000">
              <a:srgbClr val="7FB1DE"/>
            </a:gs>
          </a:gsLst>
          <a:lin ang="0" scaled="1"/>
          <a:tileRect/>
        </a:gradFill>
        <a:ln>
          <a:noFill/>
        </a:ln>
        <a:effectLst>
          <a:outerShdw blurRad="190500" dist="25400" dir="6000000" algn="t" rotWithShape="0">
            <a:schemeClr val="accent5">
              <a:lumMod val="60000"/>
              <a:lumOff val="40000"/>
              <a:alpha val="8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188285</xdr:colOff>
      <xdr:row>13</xdr:row>
      <xdr:rowOff>215973</xdr:rowOff>
    </xdr:from>
    <xdr:to>
      <xdr:col>0</xdr:col>
      <xdr:colOff>2004680</xdr:colOff>
      <xdr:row>16</xdr:row>
      <xdr:rowOff>83065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51580FD-3B75-4593-87CC-487A8469E33A}"/>
            </a:ext>
          </a:extLst>
        </xdr:cNvPr>
        <xdr:cNvSpPr/>
      </xdr:nvSpPr>
      <xdr:spPr>
        <a:xfrm>
          <a:off x="188285" y="3234290"/>
          <a:ext cx="1816395" cy="556880"/>
        </a:xfrm>
        <a:prstGeom prst="roundRect">
          <a:avLst>
            <a:gd name="adj" fmla="val 50000"/>
          </a:avLst>
        </a:prstGeom>
        <a:gradFill>
          <a:gsLst>
            <a:gs pos="23000">
              <a:srgbClr val="DAE3F3"/>
            </a:gs>
            <a:gs pos="0">
              <a:srgbClr val="FFFFFF"/>
            </a:gs>
            <a:gs pos="94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17</xdr:row>
      <xdr:rowOff>77528</xdr:rowOff>
    </xdr:from>
    <xdr:to>
      <xdr:col>0</xdr:col>
      <xdr:colOff>2004680</xdr:colOff>
      <xdr:row>19</xdr:row>
      <xdr:rowOff>221512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D918BE4-1BF9-41D9-A7ED-B27439DB710A}"/>
            </a:ext>
          </a:extLst>
        </xdr:cNvPr>
        <xdr:cNvSpPr/>
      </xdr:nvSpPr>
      <xdr:spPr>
        <a:xfrm>
          <a:off x="188285" y="4014233"/>
          <a:ext cx="1816395" cy="597196"/>
        </a:xfrm>
        <a:prstGeom prst="roundRect">
          <a:avLst>
            <a:gd name="adj" fmla="val 50000"/>
          </a:avLst>
        </a:prstGeom>
        <a:gradFill>
          <a:gsLst>
            <a:gs pos="23000">
              <a:srgbClr val="DAE3F3"/>
            </a:gs>
            <a:gs pos="0">
              <a:srgbClr val="FFFFFF"/>
            </a:gs>
            <a:gs pos="94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28</xdr:row>
      <xdr:rowOff>88606</xdr:rowOff>
    </xdr:from>
    <xdr:to>
      <xdr:col>0</xdr:col>
      <xdr:colOff>2104360</xdr:colOff>
      <xdr:row>30</xdr:row>
      <xdr:rowOff>177210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EEBB1ED-548F-4B97-80FF-F4FE7DEADA70}"/>
            </a:ext>
          </a:extLst>
        </xdr:cNvPr>
        <xdr:cNvSpPr/>
      </xdr:nvSpPr>
      <xdr:spPr>
        <a:xfrm>
          <a:off x="66453" y="6146506"/>
          <a:ext cx="2037907" cy="4696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939800</xdr:colOff>
      <xdr:row>22</xdr:row>
      <xdr:rowOff>175881</xdr:rowOff>
    </xdr:from>
    <xdr:to>
      <xdr:col>0</xdr:col>
      <xdr:colOff>1254125</xdr:colOff>
      <xdr:row>24</xdr:row>
      <xdr:rowOff>113636</xdr:rowOff>
    </xdr:to>
    <xdr:pic>
      <xdr:nvPicPr>
        <xdr:cNvPr id="12" name="HOME" descr="Início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C1948F-CDB0-443E-A58E-8E576BB1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9800" y="5181600"/>
          <a:ext cx="314325" cy="318756"/>
        </a:xfrm>
        <a:prstGeom prst="rect">
          <a:avLst/>
        </a:prstGeom>
      </xdr:spPr>
    </xdr:pic>
    <xdr:clientData/>
  </xdr:twoCellAnchor>
  <xdr:twoCellAnchor editAs="absolute">
    <xdr:from>
      <xdr:col>0</xdr:col>
      <xdr:colOff>463550</xdr:colOff>
      <xdr:row>22</xdr:row>
      <xdr:rowOff>31898</xdr:rowOff>
    </xdr:from>
    <xdr:to>
      <xdr:col>0</xdr:col>
      <xdr:colOff>1766038</xdr:colOff>
      <xdr:row>23</xdr:row>
      <xdr:rowOff>64902</xdr:rowOff>
    </xdr:to>
    <xdr:sp macro="" textlink="">
      <xdr:nvSpPr>
        <xdr:cNvPr id="13" name="TEXTO MEN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314F37-B48D-4C2F-A85E-B90700CBA8F5}"/>
            </a:ext>
          </a:extLst>
        </xdr:cNvPr>
        <xdr:cNvSpPr/>
      </xdr:nvSpPr>
      <xdr:spPr>
        <a:xfrm>
          <a:off x="463550" y="5035402"/>
          <a:ext cx="1302488" cy="223504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575930</xdr:colOff>
      <xdr:row>5</xdr:row>
      <xdr:rowOff>155058</xdr:rowOff>
    </xdr:from>
    <xdr:to>
      <xdr:col>4</xdr:col>
      <xdr:colOff>465174</xdr:colOff>
      <xdr:row>9</xdr:row>
      <xdr:rowOff>221511</xdr:rowOff>
    </xdr:to>
    <xdr:sp macro="" textlink="">
      <xdr:nvSpPr>
        <xdr:cNvPr id="14" name="Balão de Fala: Retângulo 13">
          <a:extLst>
            <a:ext uri="{FF2B5EF4-FFF2-40B4-BE49-F238E27FC236}">
              <a16:creationId xmlns:a16="http://schemas.microsoft.com/office/drawing/2014/main" id="{D74C63F5-03D1-41DE-9874-F0B6C103AF57}"/>
            </a:ext>
          </a:extLst>
        </xdr:cNvPr>
        <xdr:cNvSpPr/>
      </xdr:nvSpPr>
      <xdr:spPr>
        <a:xfrm flipH="1">
          <a:off x="2735668" y="1317994"/>
          <a:ext cx="1716715" cy="1041104"/>
        </a:xfrm>
        <a:prstGeom prst="wedgeRectCallout">
          <a:avLst>
            <a:gd name="adj1" fmla="val -37063"/>
            <a:gd name="adj2" fmla="val 77443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Nunito" panose="00000500000000000000" pitchFamily="2" charset="0"/>
            </a:rPr>
            <a:t>Para iniciar o preenchimento basta clicar no botão ao lado</a:t>
          </a:r>
        </a:p>
      </xdr:txBody>
    </xdr:sp>
    <xdr:clientData/>
  </xdr:twoCellAnchor>
  <xdr:twoCellAnchor>
    <xdr:from>
      <xdr:col>13</xdr:col>
      <xdr:colOff>354419</xdr:colOff>
      <xdr:row>0</xdr:row>
      <xdr:rowOff>77529</xdr:rowOff>
    </xdr:from>
    <xdr:to>
      <xdr:col>16</xdr:col>
      <xdr:colOff>299043</xdr:colOff>
      <xdr:row>2</xdr:row>
      <xdr:rowOff>121829</xdr:rowOff>
    </xdr:to>
    <xdr:sp macro="" textlink="">
      <xdr:nvSpPr>
        <xdr:cNvPr id="19" name="Retângulo: Cantos Arredondados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AD5987-7AD2-412C-BAFC-28ECC7266C48}"/>
            </a:ext>
          </a:extLst>
        </xdr:cNvPr>
        <xdr:cNvSpPr/>
      </xdr:nvSpPr>
      <xdr:spPr>
        <a:xfrm>
          <a:off x="9824041" y="77529"/>
          <a:ext cx="1772095" cy="47624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</a:p>
      </xdr:txBody>
    </xdr:sp>
    <xdr:clientData/>
  </xdr:twoCellAnchor>
  <xdr:twoCellAnchor editAs="absolute">
    <xdr:from>
      <xdr:col>0</xdr:col>
      <xdr:colOff>376570</xdr:colOff>
      <xdr:row>3</xdr:row>
      <xdr:rowOff>121831</xdr:rowOff>
    </xdr:from>
    <xdr:to>
      <xdr:col>0</xdr:col>
      <xdr:colOff>1783168</xdr:colOff>
      <xdr:row>8</xdr:row>
      <xdr:rowOff>321191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AE79CDF5-2E21-4F4F-94AF-79AD5C391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6570" y="797441"/>
          <a:ext cx="1406598" cy="13401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76200</xdr:rowOff>
    </xdr:to>
    <xdr:sp macro="" textlink="">
      <xdr:nvSpPr>
        <xdr:cNvPr id="3077" name="AutoShape 5" descr="Desenhos animados de homem ou empresário chutando a porta trancada Vetor de  ©ursus@zdeneksasek.com 203859038">
          <a:extLst>
            <a:ext uri="{FF2B5EF4-FFF2-40B4-BE49-F238E27FC236}">
              <a16:creationId xmlns:a16="http://schemas.microsoft.com/office/drawing/2014/main" id="{4380FD21-9B57-8952-8713-09CA0949583B}"/>
            </a:ext>
          </a:extLst>
        </xdr:cNvPr>
        <xdr:cNvSpPr>
          <a:spLocks noChangeAspect="1" noChangeArrowheads="1"/>
        </xdr:cNvSpPr>
      </xdr:nvSpPr>
      <xdr:spPr bwMode="auto">
        <a:xfrm>
          <a:off x="8258175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76200</xdr:rowOff>
    </xdr:to>
    <xdr:sp macro="" textlink="">
      <xdr:nvSpPr>
        <xdr:cNvPr id="3078" name="AutoShape 6" descr="Desenhos animados de homem ou empresário chutando a porta trancada Vetor de  ©ursus@zdeneksasek.com 203859038">
          <a:extLst>
            <a:ext uri="{FF2B5EF4-FFF2-40B4-BE49-F238E27FC236}">
              <a16:creationId xmlns:a16="http://schemas.microsoft.com/office/drawing/2014/main" id="{706567B3-15AF-2168-FA89-8F17219B163F}"/>
            </a:ext>
          </a:extLst>
        </xdr:cNvPr>
        <xdr:cNvSpPr>
          <a:spLocks noChangeAspect="1" noChangeArrowheads="1"/>
        </xdr:cNvSpPr>
      </xdr:nvSpPr>
      <xdr:spPr bwMode="auto">
        <a:xfrm>
          <a:off x="88677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225598</xdr:colOff>
      <xdr:row>10</xdr:row>
      <xdr:rowOff>74036</xdr:rowOff>
    </xdr:from>
    <xdr:to>
      <xdr:col>7</xdr:col>
      <xdr:colOff>88606</xdr:colOff>
      <xdr:row>22</xdr:row>
      <xdr:rowOff>79612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9D34A9B9-B7C3-0CF9-C7C0-02DB58718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85336" y="2444210"/>
          <a:ext cx="3517950" cy="2708018"/>
        </a:xfrm>
        <a:prstGeom prst="rect">
          <a:avLst/>
        </a:prstGeom>
      </xdr:spPr>
    </xdr:pic>
    <xdr:clientData/>
  </xdr:twoCellAnchor>
  <xdr:twoCellAnchor>
    <xdr:from>
      <xdr:col>10</xdr:col>
      <xdr:colOff>343343</xdr:colOff>
      <xdr:row>0</xdr:row>
      <xdr:rowOff>77529</xdr:rowOff>
    </xdr:from>
    <xdr:to>
      <xdr:col>13</xdr:col>
      <xdr:colOff>287965</xdr:colOff>
      <xdr:row>2</xdr:row>
      <xdr:rowOff>132906</xdr:rowOff>
    </xdr:to>
    <xdr:sp macro="" textlink="">
      <xdr:nvSpPr>
        <xdr:cNvPr id="24" name="Retângulo: Cantos Arredondados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11F83D-9A94-4F33-96AB-E72D31281D65}"/>
            </a:ext>
          </a:extLst>
        </xdr:cNvPr>
        <xdr:cNvSpPr/>
      </xdr:nvSpPr>
      <xdr:spPr>
        <a:xfrm>
          <a:off x="7985494" y="77529"/>
          <a:ext cx="1772093" cy="48732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114300</xdr:rowOff>
    </xdr:to>
    <xdr:sp macro="" textlink="">
      <xdr:nvSpPr>
        <xdr:cNvPr id="103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223C21CD-EA17-F9D0-3151-FBA528FF04AC}"/>
            </a:ext>
          </a:extLst>
        </xdr:cNvPr>
        <xdr:cNvSpPr>
          <a:spLocks noChangeAspect="1" noChangeArrowheads="1"/>
        </xdr:cNvSpPr>
      </xdr:nvSpPr>
      <xdr:spPr bwMode="auto">
        <a:xfrm>
          <a:off x="432435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22152</xdr:colOff>
      <xdr:row>21</xdr:row>
      <xdr:rowOff>33227</xdr:rowOff>
    </xdr:from>
    <xdr:to>
      <xdr:col>4</xdr:col>
      <xdr:colOff>326952</xdr:colOff>
      <xdr:row>22</xdr:row>
      <xdr:rowOff>47846</xdr:rowOff>
    </xdr:to>
    <xdr:sp macro="" textlink="">
      <xdr:nvSpPr>
        <xdr:cNvPr id="1034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B8A947ED-AC73-0F05-00ED-67CE131AD7B0}"/>
            </a:ext>
          </a:extLst>
        </xdr:cNvPr>
        <xdr:cNvSpPr>
          <a:spLocks noChangeAspect="1" noChangeArrowheads="1"/>
        </xdr:cNvSpPr>
      </xdr:nvSpPr>
      <xdr:spPr bwMode="auto">
        <a:xfrm>
          <a:off x="9724361" y="5017239"/>
          <a:ext cx="304800" cy="302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14620</xdr:rowOff>
    </xdr:to>
    <xdr:sp macro="" textlink="">
      <xdr:nvSpPr>
        <xdr:cNvPr id="1035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9078846B-1F9E-8AD4-F5CC-81ECE76D3527}"/>
            </a:ext>
          </a:extLst>
        </xdr:cNvPr>
        <xdr:cNvSpPr>
          <a:spLocks noChangeAspect="1" noChangeArrowheads="1"/>
        </xdr:cNvSpPr>
      </xdr:nvSpPr>
      <xdr:spPr bwMode="auto">
        <a:xfrm>
          <a:off x="85915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3</xdr:row>
      <xdr:rowOff>199359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340B8999-50A7-147E-ADD9-CF38A1813090}"/>
            </a:ext>
          </a:extLst>
        </xdr:cNvPr>
        <xdr:cNvSpPr/>
      </xdr:nvSpPr>
      <xdr:spPr>
        <a:xfrm>
          <a:off x="0" y="99680"/>
          <a:ext cx="2248343" cy="84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9</xdr:row>
      <xdr:rowOff>188284</xdr:rowOff>
    </xdr:from>
    <xdr:to>
      <xdr:col>0</xdr:col>
      <xdr:colOff>2004680</xdr:colOff>
      <xdr:row>11</xdr:row>
      <xdr:rowOff>221511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79D9C-FC59-35D3-93C0-8024FAF22EF6}"/>
            </a:ext>
          </a:extLst>
        </xdr:cNvPr>
        <xdr:cNvSpPr/>
      </xdr:nvSpPr>
      <xdr:spPr>
        <a:xfrm>
          <a:off x="188285" y="2270493"/>
          <a:ext cx="1816395" cy="476250"/>
        </a:xfrm>
        <a:prstGeom prst="roundRect">
          <a:avLst>
            <a:gd name="adj" fmla="val 50000"/>
          </a:avLst>
        </a:prstGeom>
        <a:gradFill flip="none" rotWithShape="1">
          <a:gsLst>
            <a:gs pos="2492">
              <a:schemeClr val="bg1"/>
            </a:gs>
            <a:gs pos="28000">
              <a:schemeClr val="accent1">
                <a:lumMod val="20000"/>
                <a:lumOff val="80000"/>
              </a:schemeClr>
            </a:gs>
            <a:gs pos="92000">
              <a:srgbClr val="7FB1DE"/>
            </a:gs>
          </a:gsLst>
          <a:lin ang="0" scaled="1"/>
          <a:tileRect/>
        </a:gradFill>
        <a:ln>
          <a:noFill/>
        </a:ln>
        <a:effectLst>
          <a:outerShdw blurRad="190500" dist="25400" dir="6000000" sx="110000" sy="11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188285</xdr:colOff>
      <xdr:row>12</xdr:row>
      <xdr:rowOff>160595</xdr:rowOff>
    </xdr:from>
    <xdr:to>
      <xdr:col>0</xdr:col>
      <xdr:colOff>2004680</xdr:colOff>
      <xdr:row>14</xdr:row>
      <xdr:rowOff>149518</xdr:rowOff>
    </xdr:to>
    <xdr:sp macro="" textlink="">
      <xdr:nvSpPr>
        <xdr:cNvPr id="23" name="Retângulo: Cantos Arredondados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C1D22C-3702-4B16-BCC8-0884280EA049}"/>
            </a:ext>
          </a:extLst>
        </xdr:cNvPr>
        <xdr:cNvSpPr/>
      </xdr:nvSpPr>
      <xdr:spPr>
        <a:xfrm>
          <a:off x="188285" y="2929490"/>
          <a:ext cx="1816395" cy="476250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rgbClr val="444444"/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15</xdr:row>
      <xdr:rowOff>88604</xdr:rowOff>
    </xdr:from>
    <xdr:to>
      <xdr:col>0</xdr:col>
      <xdr:colOff>2004680</xdr:colOff>
      <xdr:row>17</xdr:row>
      <xdr:rowOff>121831</xdr:rowOff>
    </xdr:to>
    <xdr:sp macro="" textlink="">
      <xdr:nvSpPr>
        <xdr:cNvPr id="25" name="Retângulo: Cantos Arredondados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23F4F8-7BF1-4E15-82C4-3B095E8DA031}"/>
            </a:ext>
          </a:extLst>
        </xdr:cNvPr>
        <xdr:cNvSpPr/>
      </xdr:nvSpPr>
      <xdr:spPr>
        <a:xfrm>
          <a:off x="188285" y="3599563"/>
          <a:ext cx="1816395" cy="476251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110756</xdr:colOff>
      <xdr:row>25</xdr:row>
      <xdr:rowOff>110757</xdr:rowOff>
    </xdr:from>
    <xdr:to>
      <xdr:col>0</xdr:col>
      <xdr:colOff>2148663</xdr:colOff>
      <xdr:row>28</xdr:row>
      <xdr:rowOff>11076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862D25BD-F6CE-88F0-A2A7-C5F047E451EE}"/>
            </a:ext>
          </a:extLst>
        </xdr:cNvPr>
        <xdr:cNvSpPr/>
      </xdr:nvSpPr>
      <xdr:spPr>
        <a:xfrm>
          <a:off x="110756" y="5980815"/>
          <a:ext cx="2037907" cy="4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939800</xdr:colOff>
      <xdr:row>18</xdr:row>
      <xdr:rowOff>202906</xdr:rowOff>
    </xdr:from>
    <xdr:to>
      <xdr:col>0</xdr:col>
      <xdr:colOff>1254125</xdr:colOff>
      <xdr:row>19</xdr:row>
      <xdr:rowOff>227050</xdr:rowOff>
    </xdr:to>
    <xdr:pic>
      <xdr:nvPicPr>
        <xdr:cNvPr id="35" name="HOME" descr="Iníci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EC23B2-EA38-40B8-8507-B2F00E90E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9800" y="5253371"/>
          <a:ext cx="314325" cy="312109"/>
        </a:xfrm>
        <a:prstGeom prst="rect">
          <a:avLst/>
        </a:prstGeom>
      </xdr:spPr>
    </xdr:pic>
    <xdr:clientData/>
  </xdr:twoCellAnchor>
  <xdr:twoCellAnchor editAs="absolute">
    <xdr:from>
      <xdr:col>0</xdr:col>
      <xdr:colOff>457201</xdr:colOff>
      <xdr:row>18</xdr:row>
      <xdr:rowOff>41644</xdr:rowOff>
    </xdr:from>
    <xdr:to>
      <xdr:col>0</xdr:col>
      <xdr:colOff>1764563</xdr:colOff>
      <xdr:row>18</xdr:row>
      <xdr:rowOff>262934</xdr:rowOff>
    </xdr:to>
    <xdr:sp macro="" textlink="">
      <xdr:nvSpPr>
        <xdr:cNvPr id="37" name="TEXTO MENU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87EA6F-FA2E-4862-BDBB-B29B5F5AB5D9}"/>
            </a:ext>
          </a:extLst>
        </xdr:cNvPr>
        <xdr:cNvSpPr/>
      </xdr:nvSpPr>
      <xdr:spPr>
        <a:xfrm>
          <a:off x="457201" y="5092109"/>
          <a:ext cx="1307362" cy="22129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3222993</xdr:colOff>
      <xdr:row>0</xdr:row>
      <xdr:rowOff>55379</xdr:rowOff>
    </xdr:from>
    <xdr:to>
      <xdr:col>4</xdr:col>
      <xdr:colOff>1605960</xdr:colOff>
      <xdr:row>2</xdr:row>
      <xdr:rowOff>99679</xdr:rowOff>
    </xdr:to>
    <xdr:sp macro="" textlink="">
      <xdr:nvSpPr>
        <xdr:cNvPr id="33" name="Retângulo: Cantos Arredondados 3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622D09-BDEB-BBDF-1A2B-7EE65DC42E73}"/>
            </a:ext>
          </a:extLst>
        </xdr:cNvPr>
        <xdr:cNvSpPr/>
      </xdr:nvSpPr>
      <xdr:spPr>
        <a:xfrm>
          <a:off x="9812964" y="55379"/>
          <a:ext cx="1772095" cy="47624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</a:p>
      </xdr:txBody>
    </xdr:sp>
    <xdr:clientData/>
  </xdr:twoCellAnchor>
  <xdr:twoCellAnchor editAs="absolute">
    <xdr:from>
      <xdr:col>3</xdr:col>
      <xdr:colOff>1384448</xdr:colOff>
      <xdr:row>0</xdr:row>
      <xdr:rowOff>66454</xdr:rowOff>
    </xdr:from>
    <xdr:to>
      <xdr:col>3</xdr:col>
      <xdr:colOff>3156541</xdr:colOff>
      <xdr:row>2</xdr:row>
      <xdr:rowOff>121831</xdr:rowOff>
    </xdr:to>
    <xdr:sp macro="" textlink="">
      <xdr:nvSpPr>
        <xdr:cNvPr id="39" name="Retângulo: Cantos Arredondados 3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3ADF66-C7EB-488A-9B01-B2011AE45CB9}"/>
            </a:ext>
          </a:extLst>
        </xdr:cNvPr>
        <xdr:cNvSpPr/>
      </xdr:nvSpPr>
      <xdr:spPr>
        <a:xfrm>
          <a:off x="7974419" y="66454"/>
          <a:ext cx="1772093" cy="48732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 editAs="absolute">
    <xdr:from>
      <xdr:col>0</xdr:col>
      <xdr:colOff>377225</xdr:colOff>
      <xdr:row>3</xdr:row>
      <xdr:rowOff>66453</xdr:rowOff>
    </xdr:from>
    <xdr:to>
      <xdr:col>0</xdr:col>
      <xdr:colOff>1783823</xdr:colOff>
      <xdr:row>7</xdr:row>
      <xdr:rowOff>265813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3FB036-23C6-4D58-8113-B1E96679A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7225" y="808517"/>
          <a:ext cx="1406598" cy="1340145"/>
        </a:xfrm>
        <a:prstGeom prst="rect">
          <a:avLst/>
        </a:prstGeom>
      </xdr:spPr>
    </xdr:pic>
    <xdr:clientData/>
  </xdr:twoCellAnchor>
  <xdr:twoCellAnchor editAs="absolute">
    <xdr:from>
      <xdr:col>4</xdr:col>
      <xdr:colOff>1010905</xdr:colOff>
      <xdr:row>18</xdr:row>
      <xdr:rowOff>215156</xdr:rowOff>
    </xdr:from>
    <xdr:to>
      <xdr:col>4</xdr:col>
      <xdr:colOff>1723230</xdr:colOff>
      <xdr:row>22</xdr:row>
      <xdr:rowOff>249310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7289E93-B532-4FF7-943C-6FEBDE8AD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370766" flipH="1">
          <a:off x="10990004" y="5265621"/>
          <a:ext cx="712325" cy="118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114301</xdr:rowOff>
    </xdr:to>
    <xdr:sp macro="" textlink="">
      <xdr:nvSpPr>
        <xdr:cNvPr id="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7FB35D2C-89F7-457E-A200-7BD48948A393}"/>
            </a:ext>
          </a:extLst>
        </xdr:cNvPr>
        <xdr:cNvSpPr>
          <a:spLocks noChangeAspect="1" noChangeArrowheads="1"/>
        </xdr:cNvSpPr>
      </xdr:nvSpPr>
      <xdr:spPr bwMode="auto">
        <a:xfrm>
          <a:off x="4600575" y="6858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69997</xdr:rowOff>
    </xdr:to>
    <xdr:sp macro="" textlink="">
      <xdr:nvSpPr>
        <xdr:cNvPr id="3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794168EE-0F7F-4BD9-B6F4-54E6FA91B79F}"/>
            </a:ext>
          </a:extLst>
        </xdr:cNvPr>
        <xdr:cNvSpPr>
          <a:spLocks noChangeAspect="1" noChangeArrowheads="1"/>
        </xdr:cNvSpPr>
      </xdr:nvSpPr>
      <xdr:spPr bwMode="auto">
        <a:xfrm>
          <a:off x="399097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69997</xdr:rowOff>
    </xdr:to>
    <xdr:sp macro="" textlink="">
      <xdr:nvSpPr>
        <xdr:cNvPr id="4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84350E3F-9E71-4EEA-8D69-FCB1EA27C5FC}"/>
            </a:ext>
          </a:extLst>
        </xdr:cNvPr>
        <xdr:cNvSpPr>
          <a:spLocks noChangeAspect="1" noChangeArrowheads="1"/>
        </xdr:cNvSpPr>
      </xdr:nvSpPr>
      <xdr:spPr bwMode="auto">
        <a:xfrm>
          <a:off x="88677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3</xdr:row>
      <xdr:rowOff>199359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B61133A-8285-4F6D-930D-A77EFFA6E1D7}"/>
            </a:ext>
          </a:extLst>
        </xdr:cNvPr>
        <xdr:cNvSpPr/>
      </xdr:nvSpPr>
      <xdr:spPr>
        <a:xfrm>
          <a:off x="0" y="99680"/>
          <a:ext cx="2250780" cy="827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10</xdr:row>
      <xdr:rowOff>177208</xdr:rowOff>
    </xdr:from>
    <xdr:to>
      <xdr:col>0</xdr:col>
      <xdr:colOff>2004680</xdr:colOff>
      <xdr:row>13</xdr:row>
      <xdr:rowOff>88604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CD2E14-1ED6-41B7-A338-C82904E36DEB}"/>
            </a:ext>
          </a:extLst>
        </xdr:cNvPr>
        <xdr:cNvSpPr/>
      </xdr:nvSpPr>
      <xdr:spPr>
        <a:xfrm>
          <a:off x="188285" y="2261633"/>
          <a:ext cx="1816395" cy="48289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188285</xdr:colOff>
      <xdr:row>14</xdr:row>
      <xdr:rowOff>83066</xdr:rowOff>
    </xdr:from>
    <xdr:to>
      <xdr:col>0</xdr:col>
      <xdr:colOff>2004680</xdr:colOff>
      <xdr:row>16</xdr:row>
      <xdr:rowOff>182745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653B95-FC1A-4D9B-BF53-EE535D62650C}"/>
            </a:ext>
          </a:extLst>
        </xdr:cNvPr>
        <xdr:cNvSpPr/>
      </xdr:nvSpPr>
      <xdr:spPr>
        <a:xfrm>
          <a:off x="188285" y="2929490"/>
          <a:ext cx="1816395" cy="480680"/>
        </a:xfrm>
        <a:prstGeom prst="roundRect">
          <a:avLst>
            <a:gd name="adj" fmla="val 50000"/>
          </a:avLst>
        </a:prstGeom>
        <a:gradFill>
          <a:gsLst>
            <a:gs pos="2492">
              <a:schemeClr val="bg1"/>
            </a:gs>
            <a:gs pos="28000">
              <a:schemeClr val="accent1">
                <a:lumMod val="20000"/>
                <a:lumOff val="80000"/>
              </a:schemeClr>
            </a:gs>
            <a:gs pos="92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sx="110000" sy="11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17</xdr:row>
      <xdr:rowOff>177209</xdr:rowOff>
    </xdr:from>
    <xdr:to>
      <xdr:col>0</xdr:col>
      <xdr:colOff>2004680</xdr:colOff>
      <xdr:row>20</xdr:row>
      <xdr:rowOff>110755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39ED9F-EA8B-4588-8FBD-3F4D8E8D5A92}"/>
            </a:ext>
          </a:extLst>
        </xdr:cNvPr>
        <xdr:cNvSpPr/>
      </xdr:nvSpPr>
      <xdr:spPr>
        <a:xfrm>
          <a:off x="188285" y="3595133"/>
          <a:ext cx="1816395" cy="482896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27</xdr:row>
      <xdr:rowOff>88606</xdr:rowOff>
    </xdr:from>
    <xdr:to>
      <xdr:col>0</xdr:col>
      <xdr:colOff>2104360</xdr:colOff>
      <xdr:row>29</xdr:row>
      <xdr:rowOff>177210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C5874E7-526D-414E-B7BC-F0546D4C0844}"/>
            </a:ext>
          </a:extLst>
        </xdr:cNvPr>
        <xdr:cNvSpPr/>
      </xdr:nvSpPr>
      <xdr:spPr>
        <a:xfrm>
          <a:off x="66453" y="5613106"/>
          <a:ext cx="2037907" cy="4696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457200</xdr:colOff>
      <xdr:row>21</xdr:row>
      <xdr:rowOff>114300</xdr:rowOff>
    </xdr:from>
    <xdr:to>
      <xdr:col>0</xdr:col>
      <xdr:colOff>1764562</xdr:colOff>
      <xdr:row>22</xdr:row>
      <xdr:rowOff>147306</xdr:rowOff>
    </xdr:to>
    <xdr:sp macro="" textlink="">
      <xdr:nvSpPr>
        <xdr:cNvPr id="11" name="TEXTO MENU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CD3E28-3361-4FC6-B59E-1E15001E32BE}"/>
            </a:ext>
          </a:extLst>
        </xdr:cNvPr>
        <xdr:cNvSpPr/>
      </xdr:nvSpPr>
      <xdr:spPr>
        <a:xfrm>
          <a:off x="457200" y="5029200"/>
          <a:ext cx="1307362" cy="223506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939800</xdr:colOff>
      <xdr:row>22</xdr:row>
      <xdr:rowOff>76200</xdr:rowOff>
    </xdr:from>
    <xdr:to>
      <xdr:col>0</xdr:col>
      <xdr:colOff>1254125</xdr:colOff>
      <xdr:row>23</xdr:row>
      <xdr:rowOff>200025</xdr:rowOff>
    </xdr:to>
    <xdr:pic>
      <xdr:nvPicPr>
        <xdr:cNvPr id="12" name="HOME" descr="Iníci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ADDFCE-974B-4CE3-9147-EC60FB63F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9800" y="5181600"/>
          <a:ext cx="314325" cy="316540"/>
        </a:xfrm>
        <a:prstGeom prst="rect">
          <a:avLst/>
        </a:prstGeom>
      </xdr:spPr>
    </xdr:pic>
    <xdr:clientData/>
  </xdr:twoCellAnchor>
  <xdr:twoCellAnchor>
    <xdr:from>
      <xdr:col>4</xdr:col>
      <xdr:colOff>132905</xdr:colOff>
      <xdr:row>0</xdr:row>
      <xdr:rowOff>110756</xdr:rowOff>
    </xdr:from>
    <xdr:to>
      <xdr:col>7</xdr:col>
      <xdr:colOff>77529</xdr:colOff>
      <xdr:row>2</xdr:row>
      <xdr:rowOff>155056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06B44D6-5D45-48E3-BF55-70A56F1616ED}"/>
            </a:ext>
          </a:extLst>
        </xdr:cNvPr>
        <xdr:cNvSpPr/>
      </xdr:nvSpPr>
      <xdr:spPr>
        <a:xfrm>
          <a:off x="9835114" y="110756"/>
          <a:ext cx="1772095" cy="47624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</a:p>
      </xdr:txBody>
    </xdr:sp>
    <xdr:clientData/>
  </xdr:twoCellAnchor>
  <xdr:twoCellAnchor>
    <xdr:from>
      <xdr:col>3</xdr:col>
      <xdr:colOff>1800603</xdr:colOff>
      <xdr:row>0</xdr:row>
      <xdr:rowOff>107685</xdr:rowOff>
    </xdr:from>
    <xdr:to>
      <xdr:col>4</xdr:col>
      <xdr:colOff>61737</xdr:colOff>
      <xdr:row>2</xdr:row>
      <xdr:rowOff>163062</xdr:rowOff>
    </xdr:to>
    <xdr:sp macro="" textlink="">
      <xdr:nvSpPr>
        <xdr:cNvPr id="16" name="Retângulo: Cantos Arredond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057E3D-8F5C-434B-834C-58A8071F4818}"/>
            </a:ext>
          </a:extLst>
        </xdr:cNvPr>
        <xdr:cNvSpPr/>
      </xdr:nvSpPr>
      <xdr:spPr>
        <a:xfrm>
          <a:off x="7991853" y="107685"/>
          <a:ext cx="1772093" cy="48732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 editAs="absolute">
    <xdr:from>
      <xdr:col>0</xdr:col>
      <xdr:colOff>376569</xdr:colOff>
      <xdr:row>3</xdr:row>
      <xdr:rowOff>66453</xdr:rowOff>
    </xdr:from>
    <xdr:to>
      <xdr:col>0</xdr:col>
      <xdr:colOff>1783167</xdr:colOff>
      <xdr:row>8</xdr:row>
      <xdr:rowOff>143982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736CD2F-E60C-4D7B-859C-F2FF27421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6569" y="808517"/>
          <a:ext cx="1406598" cy="1340145"/>
        </a:xfrm>
        <a:prstGeom prst="rect">
          <a:avLst/>
        </a:prstGeom>
      </xdr:spPr>
    </xdr:pic>
    <xdr:clientData/>
  </xdr:twoCellAnchor>
  <xdr:twoCellAnchor editAs="oneCell">
    <xdr:from>
      <xdr:col>3</xdr:col>
      <xdr:colOff>3112237</xdr:colOff>
      <xdr:row>18</xdr:row>
      <xdr:rowOff>25940</xdr:rowOff>
    </xdr:from>
    <xdr:to>
      <xdr:col>5</xdr:col>
      <xdr:colOff>143982</xdr:colOff>
      <xdr:row>23</xdr:row>
      <xdr:rowOff>55379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8535BD5-59D8-412D-9A86-95564B0E3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9303487" y="4356492"/>
          <a:ext cx="1151861" cy="1059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114300</xdr:rowOff>
    </xdr:to>
    <xdr:sp macro="" textlink="">
      <xdr:nvSpPr>
        <xdr:cNvPr id="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0C5A39D1-AAFF-4A56-8F9D-D78946EC1829}"/>
            </a:ext>
          </a:extLst>
        </xdr:cNvPr>
        <xdr:cNvSpPr>
          <a:spLocks noChangeAspect="1" noChangeArrowheads="1"/>
        </xdr:cNvSpPr>
      </xdr:nvSpPr>
      <xdr:spPr bwMode="auto">
        <a:xfrm>
          <a:off x="10315575" y="7534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69997</xdr:rowOff>
    </xdr:to>
    <xdr:sp macro="" textlink="">
      <xdr:nvSpPr>
        <xdr:cNvPr id="3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939CB9CD-CE87-4BF5-9A0C-804375EC3A52}"/>
            </a:ext>
          </a:extLst>
        </xdr:cNvPr>
        <xdr:cNvSpPr>
          <a:spLocks noChangeAspect="1" noChangeArrowheads="1"/>
        </xdr:cNvSpPr>
      </xdr:nvSpPr>
      <xdr:spPr bwMode="auto">
        <a:xfrm>
          <a:off x="9705975" y="4286250"/>
          <a:ext cx="304800" cy="29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304800</xdr:colOff>
      <xdr:row>15</xdr:row>
      <xdr:rowOff>69997</xdr:rowOff>
    </xdr:to>
    <xdr:sp macro="" textlink="">
      <xdr:nvSpPr>
        <xdr:cNvPr id="4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83541C75-61F1-46FD-A2A8-D2B19492D22E}"/>
            </a:ext>
          </a:extLst>
        </xdr:cNvPr>
        <xdr:cNvSpPr>
          <a:spLocks noChangeAspect="1" noChangeArrowheads="1"/>
        </xdr:cNvSpPr>
      </xdr:nvSpPr>
      <xdr:spPr bwMode="auto">
        <a:xfrm>
          <a:off x="14582775" y="3371850"/>
          <a:ext cx="304800" cy="29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3</xdr:row>
      <xdr:rowOff>199359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4337A17-B1CF-42B9-827A-4FDED48B80EB}"/>
            </a:ext>
          </a:extLst>
        </xdr:cNvPr>
        <xdr:cNvSpPr/>
      </xdr:nvSpPr>
      <xdr:spPr>
        <a:xfrm>
          <a:off x="0" y="99680"/>
          <a:ext cx="2250780" cy="8426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10</xdr:row>
      <xdr:rowOff>177208</xdr:rowOff>
    </xdr:from>
    <xdr:to>
      <xdr:col>0</xdr:col>
      <xdr:colOff>2004680</xdr:colOff>
      <xdr:row>13</xdr:row>
      <xdr:rowOff>88604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A717E2-E1FB-43E7-A83B-86E8037C32FD}"/>
            </a:ext>
          </a:extLst>
        </xdr:cNvPr>
        <xdr:cNvSpPr/>
      </xdr:nvSpPr>
      <xdr:spPr>
        <a:xfrm>
          <a:off x="188285" y="2634658"/>
          <a:ext cx="1816395" cy="5971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188285</xdr:colOff>
      <xdr:row>14</xdr:row>
      <xdr:rowOff>83066</xdr:rowOff>
    </xdr:from>
    <xdr:to>
      <xdr:col>0</xdr:col>
      <xdr:colOff>2004680</xdr:colOff>
      <xdr:row>16</xdr:row>
      <xdr:rowOff>182745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472FEA-560C-4CD1-BCA5-68F287C1CFEA}"/>
            </a:ext>
          </a:extLst>
        </xdr:cNvPr>
        <xdr:cNvSpPr/>
      </xdr:nvSpPr>
      <xdr:spPr>
        <a:xfrm>
          <a:off x="188285" y="3454916"/>
          <a:ext cx="1816395" cy="556879"/>
        </a:xfrm>
        <a:prstGeom prst="roundRect">
          <a:avLst>
            <a:gd name="adj" fmla="val 50000"/>
          </a:avLst>
        </a:prstGeom>
        <a:gradFill>
          <a:gsLst>
            <a:gs pos="2492">
              <a:schemeClr val="bg1"/>
            </a:gs>
            <a:gs pos="28000">
              <a:schemeClr val="accent1">
                <a:lumMod val="20000"/>
                <a:lumOff val="80000"/>
              </a:schemeClr>
            </a:gs>
            <a:gs pos="92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sx="110000" sy="11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17</xdr:row>
      <xdr:rowOff>177209</xdr:rowOff>
    </xdr:from>
    <xdr:to>
      <xdr:col>0</xdr:col>
      <xdr:colOff>2004680</xdr:colOff>
      <xdr:row>20</xdr:row>
      <xdr:rowOff>132907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FF4DAF-4765-4BCD-8ACE-BE6CDB5F0254}"/>
            </a:ext>
          </a:extLst>
        </xdr:cNvPr>
        <xdr:cNvSpPr/>
      </xdr:nvSpPr>
      <xdr:spPr>
        <a:xfrm>
          <a:off x="188285" y="4234859"/>
          <a:ext cx="1816395" cy="600296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27</xdr:row>
      <xdr:rowOff>88606</xdr:rowOff>
    </xdr:from>
    <xdr:to>
      <xdr:col>0</xdr:col>
      <xdr:colOff>2104360</xdr:colOff>
      <xdr:row>29</xdr:row>
      <xdr:rowOff>177210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788EE99-FD49-4E1B-A746-AEC070429945}"/>
            </a:ext>
          </a:extLst>
        </xdr:cNvPr>
        <xdr:cNvSpPr/>
      </xdr:nvSpPr>
      <xdr:spPr>
        <a:xfrm>
          <a:off x="66453" y="6289381"/>
          <a:ext cx="2037907" cy="4696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457200</xdr:colOff>
      <xdr:row>21</xdr:row>
      <xdr:rowOff>103225</xdr:rowOff>
    </xdr:from>
    <xdr:to>
      <xdr:col>0</xdr:col>
      <xdr:colOff>1764562</xdr:colOff>
      <xdr:row>22</xdr:row>
      <xdr:rowOff>180533</xdr:rowOff>
    </xdr:to>
    <xdr:sp macro="" textlink="">
      <xdr:nvSpPr>
        <xdr:cNvPr id="10" name="TEXTO MENU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AAF907-92F7-47C0-833C-A889607315BD}"/>
            </a:ext>
          </a:extLst>
        </xdr:cNvPr>
        <xdr:cNvSpPr/>
      </xdr:nvSpPr>
      <xdr:spPr>
        <a:xfrm>
          <a:off x="457200" y="5048250"/>
          <a:ext cx="1307362" cy="223506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939800</xdr:colOff>
      <xdr:row>22</xdr:row>
      <xdr:rowOff>109427</xdr:rowOff>
    </xdr:from>
    <xdr:to>
      <xdr:col>0</xdr:col>
      <xdr:colOff>1254125</xdr:colOff>
      <xdr:row>23</xdr:row>
      <xdr:rowOff>155722</xdr:rowOff>
    </xdr:to>
    <xdr:pic>
      <xdr:nvPicPr>
        <xdr:cNvPr id="11" name="HOME" descr="Iníci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D438EE-BD5E-4489-B6B6-F785598EB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9800" y="5200650"/>
          <a:ext cx="314325" cy="314325"/>
        </a:xfrm>
        <a:prstGeom prst="rect">
          <a:avLst/>
        </a:prstGeom>
      </xdr:spPr>
    </xdr:pic>
    <xdr:clientData/>
  </xdr:twoCellAnchor>
  <xdr:twoCellAnchor>
    <xdr:from>
      <xdr:col>4</xdr:col>
      <xdr:colOff>132905</xdr:colOff>
      <xdr:row>0</xdr:row>
      <xdr:rowOff>110756</xdr:rowOff>
    </xdr:from>
    <xdr:to>
      <xdr:col>7</xdr:col>
      <xdr:colOff>77529</xdr:colOff>
      <xdr:row>2</xdr:row>
      <xdr:rowOff>155056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20DB7C-B564-4225-A153-29CFB565E558}"/>
            </a:ext>
          </a:extLst>
        </xdr:cNvPr>
        <xdr:cNvSpPr/>
      </xdr:nvSpPr>
      <xdr:spPr>
        <a:xfrm>
          <a:off x="9838880" y="110756"/>
          <a:ext cx="1773424" cy="47292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</a:p>
      </xdr:txBody>
    </xdr:sp>
    <xdr:clientData/>
  </xdr:twoCellAnchor>
  <xdr:twoCellAnchor>
    <xdr:from>
      <xdr:col>3</xdr:col>
      <xdr:colOff>1800603</xdr:colOff>
      <xdr:row>0</xdr:row>
      <xdr:rowOff>107685</xdr:rowOff>
    </xdr:from>
    <xdr:to>
      <xdr:col>4</xdr:col>
      <xdr:colOff>61737</xdr:colOff>
      <xdr:row>2</xdr:row>
      <xdr:rowOff>163062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D65DCB-076A-4780-B721-31FD157E0BE7}"/>
            </a:ext>
          </a:extLst>
        </xdr:cNvPr>
        <xdr:cNvSpPr/>
      </xdr:nvSpPr>
      <xdr:spPr>
        <a:xfrm>
          <a:off x="7991853" y="107685"/>
          <a:ext cx="1775859" cy="484002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 editAs="absolute">
    <xdr:from>
      <xdr:col>0</xdr:col>
      <xdr:colOff>376569</xdr:colOff>
      <xdr:row>3</xdr:row>
      <xdr:rowOff>66453</xdr:rowOff>
    </xdr:from>
    <xdr:to>
      <xdr:col>0</xdr:col>
      <xdr:colOff>1783167</xdr:colOff>
      <xdr:row>8</xdr:row>
      <xdr:rowOff>143982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9AD840F-B659-44B8-A35A-4D29B4E0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6569" y="809403"/>
          <a:ext cx="1406598" cy="1334829"/>
        </a:xfrm>
        <a:prstGeom prst="rect">
          <a:avLst/>
        </a:prstGeom>
      </xdr:spPr>
    </xdr:pic>
    <xdr:clientData/>
  </xdr:twoCellAnchor>
  <xdr:twoCellAnchor editAs="oneCell">
    <xdr:from>
      <xdr:col>3</xdr:col>
      <xdr:colOff>3378051</xdr:colOff>
      <xdr:row>18</xdr:row>
      <xdr:rowOff>188285</xdr:rowOff>
    </xdr:from>
    <xdr:to>
      <xdr:col>5</xdr:col>
      <xdr:colOff>183635</xdr:colOff>
      <xdr:row>23</xdr:row>
      <xdr:rowOff>133876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A756D35-16BA-4C26-B6F4-F221B5B9A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9301" y="4518837"/>
          <a:ext cx="925700" cy="1019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103225</xdr:rowOff>
    </xdr:to>
    <xdr:sp macro="" textlink="">
      <xdr:nvSpPr>
        <xdr:cNvPr id="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B702C3DD-D6EF-4FAF-BD8A-68DEAE40BF11}"/>
            </a:ext>
          </a:extLst>
        </xdr:cNvPr>
        <xdr:cNvSpPr>
          <a:spLocks noChangeAspect="1" noChangeArrowheads="1"/>
        </xdr:cNvSpPr>
      </xdr:nvSpPr>
      <xdr:spPr bwMode="auto">
        <a:xfrm>
          <a:off x="4600575" y="6858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69998</xdr:rowOff>
    </xdr:to>
    <xdr:sp macro="" textlink="">
      <xdr:nvSpPr>
        <xdr:cNvPr id="3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F3E03627-B356-4FBA-93CF-B9ECFBC28041}"/>
            </a:ext>
          </a:extLst>
        </xdr:cNvPr>
        <xdr:cNvSpPr>
          <a:spLocks noChangeAspect="1" noChangeArrowheads="1"/>
        </xdr:cNvSpPr>
      </xdr:nvSpPr>
      <xdr:spPr bwMode="auto">
        <a:xfrm>
          <a:off x="399097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69998</xdr:rowOff>
    </xdr:to>
    <xdr:sp macro="" textlink="">
      <xdr:nvSpPr>
        <xdr:cNvPr id="4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BCC5D5FF-2EFE-4A18-8C55-713199356D96}"/>
            </a:ext>
          </a:extLst>
        </xdr:cNvPr>
        <xdr:cNvSpPr>
          <a:spLocks noChangeAspect="1" noChangeArrowheads="1"/>
        </xdr:cNvSpPr>
      </xdr:nvSpPr>
      <xdr:spPr bwMode="auto">
        <a:xfrm>
          <a:off x="88677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4</xdr:row>
      <xdr:rowOff>11074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F2A64FC-C56D-4DA6-A13D-227F48E1E630}"/>
            </a:ext>
          </a:extLst>
        </xdr:cNvPr>
        <xdr:cNvSpPr/>
      </xdr:nvSpPr>
      <xdr:spPr>
        <a:xfrm>
          <a:off x="0" y="99680"/>
          <a:ext cx="2250780" cy="827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11</xdr:row>
      <xdr:rowOff>44301</xdr:rowOff>
    </xdr:from>
    <xdr:to>
      <xdr:col>0</xdr:col>
      <xdr:colOff>2004680</xdr:colOff>
      <xdr:row>13</xdr:row>
      <xdr:rowOff>188283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323A4-168D-4C35-90FC-6BEC341FBFF7}"/>
            </a:ext>
          </a:extLst>
        </xdr:cNvPr>
        <xdr:cNvSpPr/>
      </xdr:nvSpPr>
      <xdr:spPr>
        <a:xfrm>
          <a:off x="188285" y="2658138"/>
          <a:ext cx="1816395" cy="60915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210436</xdr:colOff>
      <xdr:row>14</xdr:row>
      <xdr:rowOff>160595</xdr:rowOff>
    </xdr:from>
    <xdr:to>
      <xdr:col>0</xdr:col>
      <xdr:colOff>2026831</xdr:colOff>
      <xdr:row>17</xdr:row>
      <xdr:rowOff>27688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EB1710-A420-4AD4-95F3-EC015B9A317F}"/>
            </a:ext>
          </a:extLst>
        </xdr:cNvPr>
        <xdr:cNvSpPr/>
      </xdr:nvSpPr>
      <xdr:spPr>
        <a:xfrm>
          <a:off x="210436" y="3472194"/>
          <a:ext cx="1816395" cy="564854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18</xdr:row>
      <xdr:rowOff>66453</xdr:rowOff>
    </xdr:from>
    <xdr:to>
      <xdr:col>0</xdr:col>
      <xdr:colOff>2004680</xdr:colOff>
      <xdr:row>20</xdr:row>
      <xdr:rowOff>210436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E3D9A3-13F1-42A6-B0E6-D2012DF75946}"/>
            </a:ext>
          </a:extLst>
        </xdr:cNvPr>
        <xdr:cNvSpPr/>
      </xdr:nvSpPr>
      <xdr:spPr>
        <a:xfrm>
          <a:off x="188285" y="4308401"/>
          <a:ext cx="1816395" cy="609157"/>
        </a:xfrm>
        <a:prstGeom prst="roundRect">
          <a:avLst>
            <a:gd name="adj" fmla="val 50000"/>
          </a:avLst>
        </a:prstGeom>
        <a:gradFill>
          <a:gsLst>
            <a:gs pos="2492">
              <a:schemeClr val="bg1"/>
            </a:gs>
            <a:gs pos="28000">
              <a:schemeClr val="accent1">
                <a:lumMod val="20000"/>
                <a:lumOff val="80000"/>
              </a:schemeClr>
            </a:gs>
            <a:gs pos="92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sx="110000" sy="11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29</xdr:row>
      <xdr:rowOff>88606</xdr:rowOff>
    </xdr:from>
    <xdr:to>
      <xdr:col>0</xdr:col>
      <xdr:colOff>2104360</xdr:colOff>
      <xdr:row>31</xdr:row>
      <xdr:rowOff>177210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9F6C331-633C-47E6-A868-60695A609370}"/>
            </a:ext>
          </a:extLst>
        </xdr:cNvPr>
        <xdr:cNvSpPr/>
      </xdr:nvSpPr>
      <xdr:spPr>
        <a:xfrm>
          <a:off x="66453" y="5613106"/>
          <a:ext cx="2037907" cy="4696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457200</xdr:colOff>
      <xdr:row>21</xdr:row>
      <xdr:rowOff>158603</xdr:rowOff>
    </xdr:from>
    <xdr:to>
      <xdr:col>0</xdr:col>
      <xdr:colOff>1764562</xdr:colOff>
      <xdr:row>22</xdr:row>
      <xdr:rowOff>180532</xdr:rowOff>
    </xdr:to>
    <xdr:sp macro="" textlink="">
      <xdr:nvSpPr>
        <xdr:cNvPr id="12" name="TEXTO MENU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FCA3C8-89EA-42DF-BCDA-BF58035FFBFD}"/>
            </a:ext>
          </a:extLst>
        </xdr:cNvPr>
        <xdr:cNvSpPr/>
      </xdr:nvSpPr>
      <xdr:spPr>
        <a:xfrm>
          <a:off x="457200" y="5029200"/>
          <a:ext cx="1307362" cy="223505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939800</xdr:colOff>
      <xdr:row>22</xdr:row>
      <xdr:rowOff>109427</xdr:rowOff>
    </xdr:from>
    <xdr:to>
      <xdr:col>0</xdr:col>
      <xdr:colOff>1254125</xdr:colOff>
      <xdr:row>24</xdr:row>
      <xdr:rowOff>22816</xdr:rowOff>
    </xdr:to>
    <xdr:pic>
      <xdr:nvPicPr>
        <xdr:cNvPr id="13" name="HOME" descr="Iníci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7BDA1A-03A1-446C-8D03-864BDC548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9800" y="5181600"/>
          <a:ext cx="314325" cy="316541"/>
        </a:xfrm>
        <a:prstGeom prst="rect">
          <a:avLst/>
        </a:prstGeom>
      </xdr:spPr>
    </xdr:pic>
    <xdr:clientData/>
  </xdr:twoCellAnchor>
  <xdr:twoCellAnchor editAs="absolute">
    <xdr:from>
      <xdr:col>5</xdr:col>
      <xdr:colOff>1477767</xdr:colOff>
      <xdr:row>0</xdr:row>
      <xdr:rowOff>36298</xdr:rowOff>
    </xdr:from>
    <xdr:to>
      <xdr:col>8</xdr:col>
      <xdr:colOff>359135</xdr:colOff>
      <xdr:row>2</xdr:row>
      <xdr:rowOff>135976</xdr:rowOff>
    </xdr:to>
    <xdr:sp macro="" textlink="">
      <xdr:nvSpPr>
        <xdr:cNvPr id="16" name="Retângulo: Cantos Arredondado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2158E00-C733-42BC-8FF1-B5BDC8783D37}"/>
            </a:ext>
          </a:extLst>
        </xdr:cNvPr>
        <xdr:cNvSpPr/>
      </xdr:nvSpPr>
      <xdr:spPr>
        <a:xfrm>
          <a:off x="9906284" y="36298"/>
          <a:ext cx="1772095" cy="47624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</a:p>
      </xdr:txBody>
    </xdr:sp>
    <xdr:clientData/>
  </xdr:twoCellAnchor>
  <xdr:twoCellAnchor editAs="absolute">
    <xdr:from>
      <xdr:col>4</xdr:col>
      <xdr:colOff>1716715</xdr:colOff>
      <xdr:row>0</xdr:row>
      <xdr:rowOff>33227</xdr:rowOff>
    </xdr:from>
    <xdr:to>
      <xdr:col>5</xdr:col>
      <xdr:colOff>1406599</xdr:colOff>
      <xdr:row>2</xdr:row>
      <xdr:rowOff>143982</xdr:rowOff>
    </xdr:to>
    <xdr:sp macro="" textlink="">
      <xdr:nvSpPr>
        <xdr:cNvPr id="17" name="Retângulo: Cantos Arredondado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03E5C07-5563-41D0-B414-7B7E1CCE8B63}"/>
            </a:ext>
          </a:extLst>
        </xdr:cNvPr>
        <xdr:cNvSpPr/>
      </xdr:nvSpPr>
      <xdr:spPr>
        <a:xfrm>
          <a:off x="8063023" y="33227"/>
          <a:ext cx="1772093" cy="48732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 editAs="absolute">
    <xdr:from>
      <xdr:col>0</xdr:col>
      <xdr:colOff>376570</xdr:colOff>
      <xdr:row>3</xdr:row>
      <xdr:rowOff>188285</xdr:rowOff>
    </xdr:from>
    <xdr:to>
      <xdr:col>0</xdr:col>
      <xdr:colOff>1783168</xdr:colOff>
      <xdr:row>9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31627D6-4B25-4ECB-8A69-79C29D28B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6570" y="808518"/>
          <a:ext cx="1406598" cy="13401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103225</xdr:rowOff>
    </xdr:to>
    <xdr:sp macro="" textlink="">
      <xdr:nvSpPr>
        <xdr:cNvPr id="2" name="AutoShape 8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77F2CADD-25DA-475D-BA23-974EE0325C08}"/>
            </a:ext>
          </a:extLst>
        </xdr:cNvPr>
        <xdr:cNvSpPr>
          <a:spLocks noChangeAspect="1" noChangeArrowheads="1"/>
        </xdr:cNvSpPr>
      </xdr:nvSpPr>
      <xdr:spPr bwMode="auto">
        <a:xfrm>
          <a:off x="8439150" y="8096250"/>
          <a:ext cx="304800" cy="3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69998</xdr:rowOff>
    </xdr:to>
    <xdr:sp macro="" textlink="">
      <xdr:nvSpPr>
        <xdr:cNvPr id="3" name="AutoShape 10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FE70D1B2-44B7-4EFE-99AF-AF59EC6E55AF}"/>
            </a:ext>
          </a:extLst>
        </xdr:cNvPr>
        <xdr:cNvSpPr>
          <a:spLocks noChangeAspect="1" noChangeArrowheads="1"/>
        </xdr:cNvSpPr>
      </xdr:nvSpPr>
      <xdr:spPr bwMode="auto">
        <a:xfrm>
          <a:off x="6353175" y="4667250"/>
          <a:ext cx="304800" cy="29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69998</xdr:rowOff>
    </xdr:to>
    <xdr:sp macro="" textlink="">
      <xdr:nvSpPr>
        <xdr:cNvPr id="4" name="AutoShape 11" descr="محاسبة - مراجعة الحسابات - تدقيق الحسابات accounting | نفذلي">
          <a:extLst>
            <a:ext uri="{FF2B5EF4-FFF2-40B4-BE49-F238E27FC236}">
              <a16:creationId xmlns:a16="http://schemas.microsoft.com/office/drawing/2014/main" id="{6D128DD8-F702-4150-8622-1FD756006FEF}"/>
            </a:ext>
          </a:extLst>
        </xdr:cNvPr>
        <xdr:cNvSpPr>
          <a:spLocks noChangeAspect="1" noChangeArrowheads="1"/>
        </xdr:cNvSpPr>
      </xdr:nvSpPr>
      <xdr:spPr bwMode="auto">
        <a:xfrm>
          <a:off x="13763625" y="3752850"/>
          <a:ext cx="304800" cy="298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0</xdr:colOff>
      <xdr:row>0</xdr:row>
      <xdr:rowOff>99680</xdr:rowOff>
    </xdr:from>
    <xdr:to>
      <xdr:col>1</xdr:col>
      <xdr:colOff>88605</xdr:colOff>
      <xdr:row>4</xdr:row>
      <xdr:rowOff>11074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06932C5-5E69-4E6F-8B08-627B6F4190B6}"/>
            </a:ext>
          </a:extLst>
        </xdr:cNvPr>
        <xdr:cNvSpPr/>
      </xdr:nvSpPr>
      <xdr:spPr>
        <a:xfrm>
          <a:off x="0" y="99680"/>
          <a:ext cx="2250780" cy="844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Nunito Black" panose="00000A00000000000000" pitchFamily="2" charset="0"/>
            </a:rPr>
            <a:t>IMPOSTO</a:t>
          </a:r>
          <a:r>
            <a:rPr lang="pt-BR" sz="1600" b="1" baseline="0">
              <a:latin typeface="Nunito Black" panose="00000A00000000000000" pitchFamily="2" charset="0"/>
            </a:rPr>
            <a:t> </a:t>
          </a:r>
          <a:r>
            <a:rPr lang="pt-BR" sz="1600" b="1" baseline="0">
              <a:ln>
                <a:noFill/>
              </a:ln>
              <a:gradFill flip="none" rotWithShape="1">
                <a:gsLst>
                  <a:gs pos="17000">
                    <a:schemeClr val="bg1"/>
                  </a:gs>
                  <a:gs pos="65000">
                    <a:srgbClr val="00B0F0">
                      <a:lumMod val="26000"/>
                      <a:lumOff val="74000"/>
                    </a:srgbClr>
                  </a:gs>
                </a:gsLst>
                <a:lin ang="0" scaled="1"/>
                <a:tileRect/>
              </a:gradFill>
              <a:latin typeface="Nunito Black" panose="00000A00000000000000" pitchFamily="2" charset="0"/>
            </a:rPr>
            <a:t>NOSSO DE CADA DIA</a:t>
          </a:r>
          <a:endParaRPr lang="pt-BR" sz="1600" b="1">
            <a:ln>
              <a:noFill/>
            </a:ln>
            <a:gradFill flip="none" rotWithShape="1">
              <a:gsLst>
                <a:gs pos="17000">
                  <a:schemeClr val="bg1"/>
                </a:gs>
                <a:gs pos="65000">
                  <a:srgbClr val="00B0F0">
                    <a:lumMod val="26000"/>
                    <a:lumOff val="74000"/>
                  </a:srgbClr>
                </a:gs>
              </a:gsLst>
              <a:lin ang="0" scaled="1"/>
              <a:tileRect/>
            </a:gradFill>
            <a:latin typeface="Nunito Black" panose="00000A00000000000000" pitchFamily="2" charset="0"/>
          </a:endParaRPr>
        </a:p>
      </xdr:txBody>
    </xdr:sp>
    <xdr:clientData/>
  </xdr:twoCellAnchor>
  <xdr:twoCellAnchor editAs="absolute">
    <xdr:from>
      <xdr:col>0</xdr:col>
      <xdr:colOff>188285</xdr:colOff>
      <xdr:row>11</xdr:row>
      <xdr:rowOff>44301</xdr:rowOff>
    </xdr:from>
    <xdr:to>
      <xdr:col>0</xdr:col>
      <xdr:colOff>2004680</xdr:colOff>
      <xdr:row>13</xdr:row>
      <xdr:rowOff>188283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1DF79-75F1-45D8-8C43-1AC04276125D}"/>
            </a:ext>
          </a:extLst>
        </xdr:cNvPr>
        <xdr:cNvSpPr/>
      </xdr:nvSpPr>
      <xdr:spPr>
        <a:xfrm>
          <a:off x="188285" y="2654151"/>
          <a:ext cx="1816395" cy="6011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210436</xdr:colOff>
      <xdr:row>14</xdr:row>
      <xdr:rowOff>160595</xdr:rowOff>
    </xdr:from>
    <xdr:to>
      <xdr:col>0</xdr:col>
      <xdr:colOff>2026831</xdr:colOff>
      <xdr:row>17</xdr:row>
      <xdr:rowOff>27688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C9AF68-5464-4A70-8819-D258921C41E5}"/>
            </a:ext>
          </a:extLst>
        </xdr:cNvPr>
        <xdr:cNvSpPr/>
      </xdr:nvSpPr>
      <xdr:spPr>
        <a:xfrm>
          <a:off x="210436" y="3456245"/>
          <a:ext cx="1816395" cy="552893"/>
        </a:xfrm>
        <a:prstGeom prst="roundRect">
          <a:avLst>
            <a:gd name="adj" fmla="val 50000"/>
          </a:avLst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188285</xdr:colOff>
      <xdr:row>18</xdr:row>
      <xdr:rowOff>66453</xdr:rowOff>
    </xdr:from>
    <xdr:to>
      <xdr:col>0</xdr:col>
      <xdr:colOff>2004680</xdr:colOff>
      <xdr:row>20</xdr:row>
      <xdr:rowOff>210436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3C16A7-CF58-4F85-AAEE-DFF8BD5F8479}"/>
            </a:ext>
          </a:extLst>
        </xdr:cNvPr>
        <xdr:cNvSpPr/>
      </xdr:nvSpPr>
      <xdr:spPr>
        <a:xfrm>
          <a:off x="188285" y="4276503"/>
          <a:ext cx="1816395" cy="601183"/>
        </a:xfrm>
        <a:prstGeom prst="roundRect">
          <a:avLst>
            <a:gd name="adj" fmla="val 50000"/>
          </a:avLst>
        </a:prstGeom>
        <a:gradFill>
          <a:gsLst>
            <a:gs pos="2492">
              <a:schemeClr val="bg1"/>
            </a:gs>
            <a:gs pos="28000">
              <a:schemeClr val="accent1">
                <a:lumMod val="20000"/>
                <a:lumOff val="80000"/>
              </a:schemeClr>
            </a:gs>
            <a:gs pos="92000">
              <a:srgbClr val="7FB1DE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>
          <a:outerShdw blurRad="190500" dist="25400" dir="6000000" sx="110000" sy="110000" algn="ctr" rotWithShape="0">
            <a:schemeClr val="accent5">
              <a:lumMod val="60000"/>
              <a:lumOff val="40000"/>
              <a:alpha val="85000"/>
            </a:scheme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Arial Rounded MT Bold" panose="020F070403050403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66453</xdr:colOff>
      <xdr:row>29</xdr:row>
      <xdr:rowOff>88606</xdr:rowOff>
    </xdr:from>
    <xdr:to>
      <xdr:col>0</xdr:col>
      <xdr:colOff>2104360</xdr:colOff>
      <xdr:row>31</xdr:row>
      <xdr:rowOff>177210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ACCBE8D-388E-40BD-B682-4E2D1BDCB085}"/>
            </a:ext>
          </a:extLst>
        </xdr:cNvPr>
        <xdr:cNvSpPr/>
      </xdr:nvSpPr>
      <xdr:spPr>
        <a:xfrm>
          <a:off x="66453" y="6584656"/>
          <a:ext cx="2037907" cy="4886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85000"/>
                </a:schemeClr>
              </a:solidFill>
            </a:rPr>
            <a:t>FERNANDO DO VALLE </a:t>
          </a:r>
          <a:r>
            <a:rPr lang="pt-BR" sz="1400" b="1">
              <a:solidFill>
                <a:srgbClr val="7FB1DE"/>
              </a:solidFill>
            </a:rPr>
            <a:t>✔</a:t>
          </a:r>
        </a:p>
      </xdr:txBody>
    </xdr:sp>
    <xdr:clientData/>
  </xdr:twoCellAnchor>
  <xdr:twoCellAnchor editAs="absolute">
    <xdr:from>
      <xdr:col>0</xdr:col>
      <xdr:colOff>457200</xdr:colOff>
      <xdr:row>21</xdr:row>
      <xdr:rowOff>158603</xdr:rowOff>
    </xdr:from>
    <xdr:to>
      <xdr:col>0</xdr:col>
      <xdr:colOff>1764562</xdr:colOff>
      <xdr:row>22</xdr:row>
      <xdr:rowOff>180532</xdr:rowOff>
    </xdr:to>
    <xdr:sp macro="" textlink="">
      <xdr:nvSpPr>
        <xdr:cNvPr id="10" name="TEXTO MENU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1277B8-29DF-4FEE-AFA2-F14CA5C7DE38}"/>
            </a:ext>
          </a:extLst>
        </xdr:cNvPr>
        <xdr:cNvSpPr/>
      </xdr:nvSpPr>
      <xdr:spPr>
        <a:xfrm>
          <a:off x="457200" y="5054453"/>
          <a:ext cx="1307362" cy="221954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DAE3F3"/>
              </a:solidFill>
              <a:effectLst/>
              <a:uLnTx/>
              <a:uFillTx/>
              <a:latin typeface="Nunito Black" panose="00000A00000000000000" pitchFamily="2" charset="0"/>
              <a:ea typeface="+mn-ea"/>
              <a:cs typeface="+mn-cs"/>
            </a:rPr>
            <a:t>MENU</a:t>
          </a: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rgbClr val="DAE3F3"/>
            </a:solidFill>
            <a:effectLst/>
            <a:uLnTx/>
            <a:uFillTx/>
            <a:latin typeface="Nunito Black" panose="00000A00000000000000" pitchFamily="2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939800</xdr:colOff>
      <xdr:row>22</xdr:row>
      <xdr:rowOff>109427</xdr:rowOff>
    </xdr:from>
    <xdr:to>
      <xdr:col>0</xdr:col>
      <xdr:colOff>1254125</xdr:colOff>
      <xdr:row>24</xdr:row>
      <xdr:rowOff>22816</xdr:rowOff>
    </xdr:to>
    <xdr:pic>
      <xdr:nvPicPr>
        <xdr:cNvPr id="11" name="HOME" descr="Iníci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DE22-BA2B-4ED4-9394-5037C6BC5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9800" y="5205302"/>
          <a:ext cx="314325" cy="313439"/>
        </a:xfrm>
        <a:prstGeom prst="rect">
          <a:avLst/>
        </a:prstGeom>
      </xdr:spPr>
    </xdr:pic>
    <xdr:clientData/>
  </xdr:twoCellAnchor>
  <xdr:twoCellAnchor editAs="absolute">
    <xdr:from>
      <xdr:col>5</xdr:col>
      <xdr:colOff>1477767</xdr:colOff>
      <xdr:row>0</xdr:row>
      <xdr:rowOff>36298</xdr:rowOff>
    </xdr:from>
    <xdr:to>
      <xdr:col>8</xdr:col>
      <xdr:colOff>359135</xdr:colOff>
      <xdr:row>2</xdr:row>
      <xdr:rowOff>135976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292587-8EAF-452E-BC90-95652DFEE6A9}"/>
            </a:ext>
          </a:extLst>
        </xdr:cNvPr>
        <xdr:cNvSpPr/>
      </xdr:nvSpPr>
      <xdr:spPr>
        <a:xfrm>
          <a:off x="9916917" y="36298"/>
          <a:ext cx="1767443" cy="48067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 editAs="absolute">
    <xdr:from>
      <xdr:col>0</xdr:col>
      <xdr:colOff>376570</xdr:colOff>
      <xdr:row>3</xdr:row>
      <xdr:rowOff>188285</xdr:rowOff>
    </xdr:from>
    <xdr:to>
      <xdr:col>0</xdr:col>
      <xdr:colOff>1783168</xdr:colOff>
      <xdr:row>9</xdr:row>
      <xdr:rowOff>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786707E-2096-4726-B7E2-A0B4A15D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6570" y="807410"/>
          <a:ext cx="1406598" cy="1345240"/>
        </a:xfrm>
        <a:prstGeom prst="rect">
          <a:avLst/>
        </a:prstGeom>
      </xdr:spPr>
    </xdr:pic>
    <xdr:clientData/>
  </xdr:twoCellAnchor>
  <xdr:twoCellAnchor editAs="oneCell">
    <xdr:from>
      <xdr:col>5</xdr:col>
      <xdr:colOff>1583809</xdr:colOff>
      <xdr:row>18</xdr:row>
      <xdr:rowOff>143982</xdr:rowOff>
    </xdr:from>
    <xdr:to>
      <xdr:col>7</xdr:col>
      <xdr:colOff>462990</xdr:colOff>
      <xdr:row>24</xdr:row>
      <xdr:rowOff>167905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B8565F6-9927-4F7C-83B0-53AED2F8C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2326" y="4385930"/>
          <a:ext cx="1160751" cy="131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299040</xdr:colOff>
      <xdr:row>0</xdr:row>
      <xdr:rowOff>88605</xdr:rowOff>
    </xdr:from>
    <xdr:to>
      <xdr:col>9</xdr:col>
      <xdr:colOff>560646</xdr:colOff>
      <xdr:row>2</xdr:row>
      <xdr:rowOff>143983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028C1-9445-40CC-8AC2-7DD8FEA3D4F4}"/>
            </a:ext>
          </a:extLst>
        </xdr:cNvPr>
        <xdr:cNvSpPr/>
      </xdr:nvSpPr>
      <xdr:spPr>
        <a:xfrm>
          <a:off x="10100930" y="88605"/>
          <a:ext cx="1457768" cy="43194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RETORNAR</a:t>
          </a: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303511</xdr:colOff>
      <xdr:row>34</xdr:row>
      <xdr:rowOff>106029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7669BD-19D9-4B82-A0A0-A97A639D5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C498B-6E6C-49ED-9808-EBBC73C8E497}" name="Tabela1" displayName="Tabela1" ref="C9:E56" totalsRowShown="0" headerRowDxfId="32" dataDxfId="30" headerRowBorderDxfId="31" tableBorderDxfId="29" totalsRowBorderDxfId="28">
  <autoFilter ref="C9:E56" xr:uid="{B3CC498B-6E6C-49ED-9808-EBBC73C8E497}"/>
  <tableColumns count="3">
    <tableColumn id="1" xr3:uid="{92929858-64B6-4971-9344-01268D5B65AB}" name="DATA" dataDxfId="27"/>
    <tableColumn id="2" xr3:uid="{6252C540-B82C-4578-B443-5A9FB0D3BCBB}" name="CATEGORIA" dataDxfId="26"/>
    <tableColumn id="3" xr3:uid="{6B60F843-DE66-4965-AD99-2F4B395B54BD}" name="VALOR" dataDxfId="2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CADF55-D5C5-4162-BFD8-C7F48DFF7601}" name="Tabela3" displayName="Tabela3" ref="F9:F57" totalsRowShown="0" headerRowDxfId="24" headerRowBorderDxfId="23">
  <autoFilter ref="F9:F57" xr:uid="{53CADF55-D5C5-4162-BFD8-C7F48DFF7601}"/>
  <tableColumns count="1">
    <tableColumn id="1" xr3:uid="{4A1D9578-5A7D-4786-8009-9B6DEE6AF7C1}" name="OBSERVAÇÃO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F3C4C-2061-40B6-8176-EC2DE6367E2B}" name="Tabela15" displayName="Tabela15" ref="C9:E56" totalsRowShown="0" headerRowDxfId="22" dataDxfId="20" headerRowBorderDxfId="21" tableBorderDxfId="19" totalsRowBorderDxfId="18">
  <autoFilter ref="C9:E56" xr:uid="{B3CC498B-6E6C-49ED-9808-EBBC73C8E497}"/>
  <tableColumns count="3">
    <tableColumn id="1" xr3:uid="{F142B6BF-11D0-4786-9A2A-314D37B65F16}" name="DATA" dataDxfId="17"/>
    <tableColumn id="2" xr3:uid="{5EEDF309-FB55-4267-A9A2-DF5DA972CD33}" name="CATEGORIA" dataDxfId="16"/>
    <tableColumn id="3" xr3:uid="{F908D4E3-AB8C-4001-A6C0-62F866CC3991}" name="VALOR" dataDxfId="15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E15D50-58C0-4030-99EA-AD883223E719}" name="Tabela36" displayName="Tabela36" ref="F9:F57" totalsRowShown="0" headerRowDxfId="14" headerRowBorderDxfId="13">
  <autoFilter ref="F9:F57" xr:uid="{53CADF55-D5C5-4162-BFD8-C7F48DFF7601}"/>
  <tableColumns count="1">
    <tableColumn id="1" xr3:uid="{259CBB4B-D5CD-46E9-A190-F4A242BF5F95}" name="OBSERVAÇÃO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fsf.dovall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421E-16E6-4476-A3CC-40F273F6C6EB}">
  <sheetPr codeName="Planilha1"/>
  <dimension ref="A1:N22"/>
  <sheetViews>
    <sheetView showGridLines="0" showRowColHeaders="0" tabSelected="1" zoomScale="95" zoomScaleNormal="95" zoomScalePageLayoutView="78" workbookViewId="0">
      <pane xSplit="1" topLeftCell="B1" activePane="topRight" state="frozen"/>
      <selection pane="topRight" activeCell="E9" sqref="E9"/>
    </sheetView>
  </sheetViews>
  <sheetFormatPr defaultRowHeight="15" x14ac:dyDescent="0.25"/>
  <cols>
    <col min="1" max="1" width="32.42578125" style="3" customWidth="1"/>
    <col min="2" max="2" width="10.28515625" customWidth="1"/>
    <col min="3" max="3" width="11.140625" customWidth="1"/>
    <col min="4" max="4" width="11" customWidth="1"/>
    <col min="5" max="5" width="22.85546875" style="31" customWidth="1"/>
    <col min="6" max="6" width="25.5703125" customWidth="1"/>
    <col min="7" max="7" width="9" customWidth="1"/>
    <col min="8" max="8" width="16.7109375" style="31" customWidth="1"/>
    <col min="9" max="9" width="18.5703125" style="31" customWidth="1"/>
    <col min="10" max="10" width="21.5703125" style="31" customWidth="1"/>
    <col min="11" max="11" width="21.42578125" style="31" customWidth="1"/>
    <col min="12" max="12" width="19.85546875" style="31" customWidth="1"/>
    <col min="13" max="14" width="9.140625" style="31"/>
  </cols>
  <sheetData>
    <row r="1" spans="1:14" ht="7.5" customHeight="1" x14ac:dyDescent="0.25"/>
    <row r="2" spans="1:14" x14ac:dyDescent="0.25">
      <c r="C2" s="92" t="str">
        <f ca="1">IF(AND(E9&gt;1980, E9&lt;2025, D14=1), "Não foi identificado seu registro nesta ferramenta para esse ano. Caso queira, CLIQUE AQUI para registrar", IF(AND(E9=D13, D14=1), "Ok! Ainda estamos dentro do prazo para a declaração, mas caso já queira comecar o registro clique no campo entre as setas brancas ", IF(D14=0, "Pronto! Registro encontrado", "Olá! Sou o seu assistente. Para iniciar, digite no campo verde o ano que deseja registrar ou consultar ")))</f>
        <v xml:space="preserve">Olá! Sou o seu assistente. Para iniciar, digite no campo verde o ano que deseja registrar ou consultar </v>
      </c>
      <c r="D2" s="92"/>
      <c r="E2" s="92"/>
    </row>
    <row r="3" spans="1:14" ht="18.75" customHeight="1" x14ac:dyDescent="0.4">
      <c r="A3" s="2"/>
      <c r="C3" s="92"/>
      <c r="D3" s="92"/>
      <c r="E3" s="92"/>
    </row>
    <row r="4" spans="1:14" ht="18.75" x14ac:dyDescent="0.4">
      <c r="A4" s="2"/>
      <c r="C4" s="92"/>
      <c r="D4" s="92"/>
      <c r="E4" s="92"/>
    </row>
    <row r="5" spans="1:14" ht="18.75" x14ac:dyDescent="0.4">
      <c r="A5" s="2"/>
      <c r="C5" s="92"/>
      <c r="D5" s="92"/>
      <c r="E5" s="92"/>
      <c r="G5" s="70"/>
      <c r="I5" s="71"/>
    </row>
    <row r="6" spans="1:14" ht="18.75" x14ac:dyDescent="0.4">
      <c r="A6" s="2"/>
      <c r="C6" s="92"/>
      <c r="D6" s="92"/>
      <c r="E6" s="92"/>
      <c r="G6" s="70"/>
      <c r="J6" s="72"/>
      <c r="K6" s="72"/>
    </row>
    <row r="7" spans="1:14" ht="10.5" customHeight="1" x14ac:dyDescent="0.25">
      <c r="C7" s="92"/>
      <c r="D7" s="92"/>
      <c r="E7" s="92"/>
    </row>
    <row r="8" spans="1:14" ht="18" customHeight="1" thickBot="1" x14ac:dyDescent="0.3"/>
    <row r="9" spans="1:14" ht="25.5" customHeight="1" thickTop="1" thickBot="1" x14ac:dyDescent="0.3">
      <c r="E9" s="86">
        <v>878</v>
      </c>
      <c r="F9" s="73" t="s">
        <v>105</v>
      </c>
      <c r="G9" s="74"/>
      <c r="H9" s="75"/>
      <c r="L9" s="73"/>
    </row>
    <row r="10" spans="1:14" ht="18" customHeight="1" thickTop="1" x14ac:dyDescent="0.25">
      <c r="E10" s="76" t="s">
        <v>104</v>
      </c>
      <c r="I10" s="85"/>
    </row>
    <row r="11" spans="1:14" s="33" customFormat="1" ht="24" customHeight="1" x14ac:dyDescent="0.25">
      <c r="A11" s="77"/>
      <c r="E11" s="91"/>
      <c r="F11" s="91"/>
      <c r="G11" s="91"/>
      <c r="H11" s="91"/>
      <c r="I11" s="91"/>
      <c r="J11" s="91"/>
      <c r="K11" s="91"/>
      <c r="L11" s="91"/>
      <c r="M11" s="34"/>
      <c r="N11" s="34"/>
    </row>
    <row r="12" spans="1:14" ht="21.75" customHeight="1" x14ac:dyDescent="0.25">
      <c r="E12" s="87" t="str">
        <f>IF(E9=2025, HYPERLINK("#'HOME2'!A1", "CLIQUE AQUI PARA INICIAR"), "")</f>
        <v/>
      </c>
      <c r="F12" s="69"/>
    </row>
    <row r="13" spans="1:14" ht="18" customHeight="1" x14ac:dyDescent="0.25">
      <c r="D13" s="78">
        <f ca="1">YEAR(TODAY())</f>
        <v>2025</v>
      </c>
      <c r="E13" s="93" t="s">
        <v>111</v>
      </c>
      <c r="F13" s="93"/>
      <c r="H13" s="94" t="s">
        <v>116</v>
      </c>
      <c r="I13" s="94"/>
      <c r="J13" s="94"/>
      <c r="K13" s="94"/>
      <c r="L13" s="94"/>
      <c r="M13" s="94"/>
    </row>
    <row r="14" spans="1:14" ht="21.75" customHeight="1" x14ac:dyDescent="0.3">
      <c r="D14" s="79">
        <f>IF(ISNA(F14),1,IF(F14=E9,0,1))</f>
        <v>1</v>
      </c>
      <c r="E14" s="80" t="s">
        <v>100</v>
      </c>
      <c r="F14" s="81" t="e">
        <f>VLOOKUP(E9,HISTORICO!B:I,1,0)</f>
        <v>#N/A</v>
      </c>
      <c r="H14" s="82" t="s">
        <v>112</v>
      </c>
      <c r="I14" s="82" t="s">
        <v>106</v>
      </c>
      <c r="J14" s="82" t="s">
        <v>107</v>
      </c>
      <c r="K14" s="82" t="s">
        <v>108</v>
      </c>
      <c r="L14" s="82" t="s">
        <v>109</v>
      </c>
      <c r="M14" s="83"/>
    </row>
    <row r="15" spans="1:14" ht="21.75" customHeight="1" x14ac:dyDescent="0.25">
      <c r="E15" s="80" t="s">
        <v>101</v>
      </c>
      <c r="F15" s="81" t="e">
        <f>VLOOKUP(E9,HISTORICO!B:I,2,0)</f>
        <v>#N/A</v>
      </c>
      <c r="G15" s="31"/>
      <c r="H15" s="95">
        <f>MIN(HISTORICO!B8:B1048576)</f>
        <v>2018</v>
      </c>
      <c r="I15" s="96">
        <f>SUM(HISTORICO!H8:H1048576)</f>
        <v>43000</v>
      </c>
      <c r="J15" s="96">
        <f>SUM(HISTORICO!F8:F1048576)</f>
        <v>590000</v>
      </c>
      <c r="K15" s="96">
        <f>SUM(HISTORICO!G8:G1048576)</f>
        <v>78000</v>
      </c>
      <c r="L15" s="96">
        <f>SUM(HISTORICO!H8:H1048576)</f>
        <v>43000</v>
      </c>
    </row>
    <row r="16" spans="1:14" ht="21.75" customHeight="1" x14ac:dyDescent="0.25">
      <c r="E16" s="80" t="s">
        <v>102</v>
      </c>
      <c r="F16" s="81" t="e">
        <f>VLOOKUP($E$9,HISTORICO!$B:$I,3,0)</f>
        <v>#N/A</v>
      </c>
      <c r="H16" s="95"/>
      <c r="I16" s="96"/>
      <c r="J16" s="96"/>
      <c r="K16" s="96"/>
      <c r="L16" s="96"/>
    </row>
    <row r="17" spans="5:12" ht="21.75" customHeight="1" x14ac:dyDescent="0.25">
      <c r="E17" s="80" t="s">
        <v>93</v>
      </c>
      <c r="F17" s="81" t="e">
        <f>VLOOKUP($E$9,HISTORICO!$B:$I,4,0)</f>
        <v>#N/A</v>
      </c>
      <c r="G17" s="69"/>
      <c r="H17" s="84" t="s">
        <v>113</v>
      </c>
      <c r="I17" s="84" t="s">
        <v>114</v>
      </c>
      <c r="J17" s="84" t="s">
        <v>115</v>
      </c>
      <c r="K17" s="84" t="s">
        <v>117</v>
      </c>
      <c r="L17" s="84" t="s">
        <v>110</v>
      </c>
    </row>
    <row r="18" spans="5:12" ht="21.75" customHeight="1" x14ac:dyDescent="0.25">
      <c r="E18" s="80" t="s">
        <v>94</v>
      </c>
      <c r="F18" s="81" t="e">
        <f>VLOOKUP($E$9,HISTORICO!$B:$I,5,0)</f>
        <v>#N/A</v>
      </c>
      <c r="H18" s="97">
        <f>INDEX(HISTORICO!B8:B1048, MATCH(MAX(HISTORICO!H8:H1048), HISTORICO!H8:H1048, 0))</f>
        <v>2023</v>
      </c>
      <c r="I18" s="97">
        <f>INDEX(HISTORICO!B8:B1048, MATCH(MIN(HISTORICO!H8:H1048), HISTORICO!H8:H1048, 0))</f>
        <v>2021</v>
      </c>
      <c r="J18" s="96">
        <f>AVERAGE(HISTORICO!H8:H2000)</f>
        <v>4300</v>
      </c>
      <c r="K18" s="96">
        <f>AVERAGE(HISTORICO!F8:F2000)</f>
        <v>59000</v>
      </c>
      <c r="L18" s="96">
        <f>AVERAGE(HISTORICO!G8:G2000)</f>
        <v>7800</v>
      </c>
    </row>
    <row r="19" spans="5:12" ht="21.75" customHeight="1" x14ac:dyDescent="0.25">
      <c r="E19" s="80" t="s">
        <v>95</v>
      </c>
      <c r="F19" s="81" t="e">
        <f>VLOOKUP($E$9,HISTORICO!$B:$I,6,0)</f>
        <v>#N/A</v>
      </c>
      <c r="H19" s="97"/>
      <c r="I19" s="97"/>
      <c r="J19" s="96"/>
      <c r="K19" s="96"/>
      <c r="L19" s="96"/>
    </row>
    <row r="20" spans="5:12" ht="21.75" customHeight="1" x14ac:dyDescent="0.25">
      <c r="E20" s="80" t="s">
        <v>96</v>
      </c>
      <c r="F20" s="81" t="e">
        <f>VLOOKUP($E$9,HISTORICO!$B:$I,7,0)</f>
        <v>#N/A</v>
      </c>
    </row>
    <row r="21" spans="5:12" ht="21.75" customHeight="1" x14ac:dyDescent="0.25">
      <c r="E21" s="80" t="s">
        <v>97</v>
      </c>
      <c r="F21" s="81" t="e">
        <f>VLOOKUP($E$9,HISTORICO!$B:$I,8,0)</f>
        <v>#N/A</v>
      </c>
    </row>
    <row r="22" spans="5:12" x14ac:dyDescent="0.25">
      <c r="I22"/>
    </row>
  </sheetData>
  <sheetProtection sheet="1" objects="1" scenarios="1" selectLockedCells="1"/>
  <mergeCells count="14">
    <mergeCell ref="H18:H19"/>
    <mergeCell ref="I18:I19"/>
    <mergeCell ref="J18:J19"/>
    <mergeCell ref="K18:K19"/>
    <mergeCell ref="L18:L19"/>
    <mergeCell ref="E11:L11"/>
    <mergeCell ref="C2:E7"/>
    <mergeCell ref="E13:F13"/>
    <mergeCell ref="H13:M13"/>
    <mergeCell ref="H15:H16"/>
    <mergeCell ref="I15:I16"/>
    <mergeCell ref="J15:J16"/>
    <mergeCell ref="K15:K16"/>
    <mergeCell ref="L15:L16"/>
  </mergeCells>
  <conditionalFormatting sqref="C2:E7">
    <cfRule type="expression" dxfId="12" priority="4">
      <formula>AND($D$13=$E$9)</formula>
    </cfRule>
    <cfRule type="expression" dxfId="11" priority="5">
      <formula>$F$14=$E$9</formula>
    </cfRule>
    <cfRule type="expression" dxfId="10" priority="6">
      <formula>AND($D$14=1, $E$9&lt;$D$13,$E$9&gt;1980)</formula>
    </cfRule>
  </conditionalFormatting>
  <conditionalFormatting sqref="D12:F12">
    <cfRule type="expression" dxfId="9" priority="7">
      <formula>AND($D$13=$E$9)</formula>
    </cfRule>
  </conditionalFormatting>
  <conditionalFormatting sqref="E10">
    <cfRule type="expression" dxfId="8" priority="13">
      <formula>AND($D$14=1, $E$9&lt;$D$13,$E$9&gt;1980)</formula>
    </cfRule>
  </conditionalFormatting>
  <conditionalFormatting sqref="E11">
    <cfRule type="expression" dxfId="7" priority="12">
      <formula>AND($D$14=1, $E$9&lt;$D$13,$E$9&gt;1980)</formula>
    </cfRule>
  </conditionalFormatting>
  <conditionalFormatting sqref="E12">
    <cfRule type="expression" dxfId="6" priority="10">
      <formula>AND($D$14=$E$9)</formula>
    </cfRule>
  </conditionalFormatting>
  <conditionalFormatting sqref="E13:F13">
    <cfRule type="expression" dxfId="5" priority="3">
      <formula>$F$14=$E$9</formula>
    </cfRule>
  </conditionalFormatting>
  <conditionalFormatting sqref="E14:F21">
    <cfRule type="expression" dxfId="4" priority="31">
      <formula>$F$14=$E$9</formula>
    </cfRule>
  </conditionalFormatting>
  <conditionalFormatting sqref="H13:M13">
    <cfRule type="expression" dxfId="3" priority="2">
      <formula>$F$14=$E$9</formula>
    </cfRule>
  </conditionalFormatting>
  <conditionalFormatting sqref="H14:M19">
    <cfRule type="expression" dxfId="2" priority="1">
      <formula>$F$14=$E$9</formula>
    </cfRule>
  </conditionalFormatting>
  <dataValidations count="1">
    <dataValidation type="textLength" allowBlank="1" showInputMessage="1" showErrorMessage="1" errorTitle="Erro" error="Digite APENAS o ano com 4 digitos (ex: 2022)" promptTitle="DIGITE O ANO" prompt="Digite apenas o ano com 4 digitos (Ex: 2022)" sqref="E9" xr:uid="{B1F8513D-BCD7-4337-8D0B-F738933543E6}">
      <formula1>0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F14:F2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E92A-E3C8-413C-8226-E553D0596DCC}">
  <sheetPr codeName="Planilha5"/>
  <dimension ref="A2:E20"/>
  <sheetViews>
    <sheetView showGridLines="0" zoomScaleNormal="100" workbookViewId="0"/>
  </sheetViews>
  <sheetFormatPr defaultRowHeight="15" x14ac:dyDescent="0.25"/>
  <cols>
    <col min="1" max="1" width="32.42578125" style="3" customWidth="1"/>
  </cols>
  <sheetData>
    <row r="2" spans="1:5" ht="18.75" x14ac:dyDescent="0.4">
      <c r="A2" s="2"/>
    </row>
    <row r="3" spans="1:5" ht="18.75" x14ac:dyDescent="0.4">
      <c r="A3" s="2"/>
    </row>
    <row r="4" spans="1:5" ht="18.75" x14ac:dyDescent="0.4">
      <c r="A4" s="2"/>
    </row>
    <row r="5" spans="1:5" ht="18.75" x14ac:dyDescent="0.4">
      <c r="A5" s="2"/>
    </row>
    <row r="6" spans="1:5" x14ac:dyDescent="0.25">
      <c r="C6" s="1"/>
    </row>
    <row r="7" spans="1:5" ht="18" customHeight="1" x14ac:dyDescent="0.25"/>
    <row r="8" spans="1:5" ht="18" customHeight="1" x14ac:dyDescent="0.25"/>
    <row r="9" spans="1:5" ht="25.5" customHeight="1" x14ac:dyDescent="0.25">
      <c r="E9" s="28"/>
    </row>
    <row r="10" spans="1:5" ht="18" customHeight="1" x14ac:dyDescent="0.25"/>
    <row r="11" spans="1:5" ht="18" customHeight="1" x14ac:dyDescent="0.25"/>
    <row r="12" spans="1:5" ht="18" customHeight="1" x14ac:dyDescent="0.25"/>
    <row r="13" spans="1:5" ht="18" customHeight="1" x14ac:dyDescent="0.25">
      <c r="D13" s="19"/>
    </row>
    <row r="14" spans="1:5" ht="18" customHeight="1" x14ac:dyDescent="0.25"/>
    <row r="15" spans="1:5" ht="18" customHeight="1" x14ac:dyDescent="0.25"/>
    <row r="16" spans="1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53E3-9D40-4A00-BC31-A6C4BA922FA7}">
  <sheetPr codeName="Planilha2"/>
  <dimension ref="A2:K27"/>
  <sheetViews>
    <sheetView showGridLines="0" zoomScaleNormal="100" workbookViewId="0">
      <selection activeCell="D13" sqref="D13"/>
    </sheetView>
  </sheetViews>
  <sheetFormatPr defaultRowHeight="15" x14ac:dyDescent="0.25"/>
  <cols>
    <col min="1" max="1" width="32.42578125" style="3" customWidth="1"/>
    <col min="2" max="2" width="14" customWidth="1"/>
    <col min="3" max="3" width="52.42578125" customWidth="1"/>
    <col min="4" max="4" width="50.85546875" customWidth="1"/>
    <col min="5" max="5" width="39.7109375" customWidth="1"/>
  </cols>
  <sheetData>
    <row r="2" spans="1:5" ht="18.75" x14ac:dyDescent="0.4">
      <c r="A2" s="2"/>
      <c r="C2" s="11" t="s">
        <v>13</v>
      </c>
    </row>
    <row r="3" spans="1:5" ht="24.75" thickBot="1" x14ac:dyDescent="0.5">
      <c r="A3" s="2"/>
      <c r="C3" s="14" t="s">
        <v>12</v>
      </c>
      <c r="D3" s="10"/>
      <c r="E3" s="10"/>
    </row>
    <row r="4" spans="1:5" ht="30" customHeight="1" thickTop="1" x14ac:dyDescent="0.4">
      <c r="A4" s="2"/>
      <c r="C4" s="13" t="s">
        <v>14</v>
      </c>
      <c r="D4" s="12"/>
      <c r="E4" s="12"/>
    </row>
    <row r="5" spans="1:5" x14ac:dyDescent="0.25">
      <c r="C5" s="6"/>
      <c r="D5" s="7"/>
    </row>
    <row r="6" spans="1:5" ht="22.5" customHeight="1" x14ac:dyDescent="0.25">
      <c r="B6" s="8"/>
      <c r="C6" s="35" t="s">
        <v>119</v>
      </c>
      <c r="D6" s="36" t="s">
        <v>15</v>
      </c>
    </row>
    <row r="7" spans="1:5" ht="22.5" customHeight="1" x14ac:dyDescent="0.25">
      <c r="B7" s="8"/>
      <c r="C7" s="37" t="s">
        <v>1</v>
      </c>
      <c r="D7" s="38">
        <v>123456789</v>
      </c>
    </row>
    <row r="8" spans="1:5" ht="22.5" customHeight="1" x14ac:dyDescent="0.25">
      <c r="B8" s="8"/>
      <c r="C8" s="37" t="s">
        <v>2</v>
      </c>
      <c r="D8" s="39">
        <v>33357</v>
      </c>
    </row>
    <row r="9" spans="1:5" ht="22.5" customHeight="1" x14ac:dyDescent="0.25">
      <c r="B9" s="8"/>
      <c r="C9" s="35" t="s">
        <v>3</v>
      </c>
      <c r="D9" s="40">
        <v>1234567891012</v>
      </c>
    </row>
    <row r="10" spans="1:5" ht="22.5" customHeight="1" x14ac:dyDescent="0.25">
      <c r="B10" s="8"/>
      <c r="C10" s="37" t="s">
        <v>118</v>
      </c>
      <c r="D10" s="41"/>
    </row>
    <row r="11" spans="1:5" ht="22.5" customHeight="1" x14ac:dyDescent="0.25">
      <c r="B11" s="8"/>
      <c r="C11" s="37" t="s">
        <v>4</v>
      </c>
      <c r="D11" s="41" t="s">
        <v>16</v>
      </c>
    </row>
    <row r="12" spans="1:5" ht="22.5" customHeight="1" x14ac:dyDescent="0.25">
      <c r="B12" s="8"/>
      <c r="C12" s="35" t="s">
        <v>85</v>
      </c>
      <c r="D12" s="42">
        <v>3</v>
      </c>
    </row>
    <row r="13" spans="1:5" ht="22.5" customHeight="1" x14ac:dyDescent="0.25">
      <c r="B13" s="8"/>
      <c r="C13" s="35" t="s">
        <v>86</v>
      </c>
      <c r="D13" s="36"/>
    </row>
    <row r="14" spans="1:5" ht="22.5" customHeight="1" x14ac:dyDescent="0.25">
      <c r="B14" s="8"/>
      <c r="C14" s="43" t="s">
        <v>5</v>
      </c>
      <c r="D14" s="44">
        <v>41308025</v>
      </c>
    </row>
    <row r="15" spans="1:5" ht="22.5" customHeight="1" x14ac:dyDescent="0.25">
      <c r="B15" s="8"/>
      <c r="C15" s="35" t="s">
        <v>6</v>
      </c>
      <c r="D15" s="45">
        <v>75</v>
      </c>
    </row>
    <row r="16" spans="1:5" ht="22.5" customHeight="1" x14ac:dyDescent="0.25">
      <c r="B16" s="8"/>
      <c r="C16" s="35" t="s">
        <v>7</v>
      </c>
      <c r="D16" s="46"/>
    </row>
    <row r="17" spans="1:11" ht="22.5" customHeight="1" x14ac:dyDescent="0.25">
      <c r="B17" s="8"/>
      <c r="C17" s="37" t="s">
        <v>17</v>
      </c>
      <c r="D17" s="46">
        <v>991770324</v>
      </c>
    </row>
    <row r="18" spans="1:11" ht="22.5" customHeight="1" x14ac:dyDescent="0.25">
      <c r="B18" s="8"/>
      <c r="C18" s="35" t="s">
        <v>8</v>
      </c>
      <c r="D18" s="47" t="s">
        <v>18</v>
      </c>
    </row>
    <row r="19" spans="1:11" ht="22.5" customHeight="1" x14ac:dyDescent="0.25">
      <c r="B19" s="8"/>
      <c r="C19" s="35" t="s">
        <v>120</v>
      </c>
      <c r="D19" s="47"/>
    </row>
    <row r="20" spans="1:11" ht="22.5" customHeight="1" x14ac:dyDescent="0.25">
      <c r="C20" s="35" t="s">
        <v>9</v>
      </c>
      <c r="D20" s="36"/>
    </row>
    <row r="21" spans="1:11" ht="22.5" customHeight="1" x14ac:dyDescent="0.25">
      <c r="C21" s="35" t="s">
        <v>10</v>
      </c>
      <c r="D21" s="36"/>
    </row>
    <row r="22" spans="1:11" ht="22.5" customHeight="1" x14ac:dyDescent="0.25">
      <c r="C22" s="35" t="s">
        <v>11</v>
      </c>
      <c r="D22" s="36" t="s">
        <v>121</v>
      </c>
    </row>
    <row r="23" spans="1:11" s="23" customFormat="1" ht="22.5" customHeight="1" x14ac:dyDescent="0.25">
      <c r="A23" s="3"/>
      <c r="C23" s="48" t="s">
        <v>122</v>
      </c>
      <c r="D23" s="49"/>
    </row>
    <row r="27" spans="1:11" x14ac:dyDescent="0.25">
      <c r="K27" t="s">
        <v>0</v>
      </c>
    </row>
  </sheetData>
  <sheetProtection sheet="1" selectLockedCells="1"/>
  <conditionalFormatting sqref="C23">
    <cfRule type="expression" dxfId="1" priority="2">
      <formula>$D$22="SIM"</formula>
    </cfRule>
  </conditionalFormatting>
  <conditionalFormatting sqref="D23">
    <cfRule type="expression" dxfId="0" priority="1">
      <formula>$D$22="SIM"</formula>
    </cfRule>
  </conditionalFormatting>
  <dataValidations count="12">
    <dataValidation type="list" allowBlank="1" showInputMessage="1" showErrorMessage="1" sqref="D20:D22" xr:uid="{B62D8987-968F-44C9-AE12-137B56855EAC}">
      <formula1>"SIM,NÃO"</formula1>
    </dataValidation>
    <dataValidation type="textLength" allowBlank="1" showInputMessage="1" showErrorMessage="1" sqref="D7 D17" xr:uid="{2AFED315-DBA8-4A4B-AB3B-BFC20C42CEEF}">
      <formula1>9</formula1>
      <formula2>9</formula2>
    </dataValidation>
    <dataValidation type="textLength" allowBlank="1" showInputMessage="1" showErrorMessage="1" sqref="D14" xr:uid="{1AA990C8-6AF0-491B-AF85-FF97C497C8E5}">
      <formula1>8</formula1>
      <formula2>8</formula2>
    </dataValidation>
    <dataValidation type="textLength" allowBlank="1" showInputMessage="1" showErrorMessage="1" sqref="D9" xr:uid="{983FFF57-BD0E-43DA-8880-4C29CB4E87E9}">
      <formula1>13</formula1>
      <formula2>13</formula2>
    </dataValidation>
    <dataValidation allowBlank="1" showInputMessage="1" showErrorMessage="1" promptTitle="INSIRA SEU NOME AQUI" prompt="Insiira seu nome completo sem abreviações." sqref="D6" xr:uid="{A585CC84-BB79-4E48-B74D-BC74FECF8080}"/>
    <dataValidation allowBlank="1" showInputMessage="1" showErrorMessage="1" promptTitle="INSIRA DATA DE NASCIMENTO" prompt="Insira sua data de nascimento conforme o exemplo&gt; 02/02/2025" sqref="D8" xr:uid="{1C21A85F-F2F1-4F3D-9966-EF220C8AC004}"/>
    <dataValidation allowBlank="1" showInputMessage="1" showErrorMessage="1" promptTitle="PREENVHER SOMENTE SE CÔNJUNGE" prompt="Deixe em branco caso de nao seja casado ou união estável." sqref="D10" xr:uid="{69219CD1-DACA-42D1-97B7-98D3A126499B}"/>
    <dataValidation allowBlank="1" showInputMessage="1" showErrorMessage="1" promptTitle="INSIRA NOME DA RUA" prompt="Insira o nome de sua residência atual." sqref="D11" xr:uid="{FC87EDB0-B67E-4BDC-A84C-0F17A8CF8C91}"/>
    <dataValidation allowBlank="1" showInputMessage="1" showErrorMessage="1" promptTitle="INSIRA O DDD" prompt="Insira o DDD com dois dígitos." sqref="D15" xr:uid="{4940CC9F-296A-4BE8-BD28-ACDE8BBF4BE2}"/>
    <dataValidation allowBlank="1" showInputMessage="1" showErrorMessage="1" promptTitle="TELEFONE RESIDENCIAL" prompt="Deixe em branco caso não tenha telefone fixo." sqref="D16" xr:uid="{ECF3928F-5C6C-4AAA-B2C9-726ECFAF065F}"/>
    <dataValidation allowBlank="1" showInputMessage="1" showErrorMessage="1" promptTitle="INSIRA  EMAL" prompt="Insira o seu email proicipal aqui." sqref="D18" xr:uid="{C8AEBEA4-AF45-4129-B80C-9BF6A8CE36A0}"/>
    <dataValidation allowBlank="1" showInputMessage="1" showErrorMessage="1" promptTitle="INSIRIR DADOS DE AUTOMÁVEL" prompt="Insira nome, modelo e blaca de todos os carros separados por vírgula, caso possua carro." sqref="D19" xr:uid="{8108980D-824E-433A-A5D3-5AB66BA78E03}"/>
  </dataValidations>
  <hyperlinks>
    <hyperlink ref="D18" r:id="rId1" xr:uid="{31E8E6D5-00A5-43C5-85B8-29D4AFAB15DE}"/>
  </hyperlink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7DA4-60B6-48E2-8849-A03D7FC91490}">
  <sheetPr codeName="Planilha3"/>
  <dimension ref="A1:K27"/>
  <sheetViews>
    <sheetView showGridLines="0" zoomScaleNormal="100" workbookViewId="0"/>
  </sheetViews>
  <sheetFormatPr defaultRowHeight="15" x14ac:dyDescent="0.25"/>
  <cols>
    <col min="1" max="1" width="32.42578125" style="5" customWidth="1"/>
    <col min="3" max="3" width="51.28515625" customWidth="1"/>
    <col min="4" max="4" width="52.7109375" customWidth="1"/>
  </cols>
  <sheetData>
    <row r="1" spans="1:5" x14ac:dyDescent="0.25">
      <c r="A1" s="25"/>
    </row>
    <row r="2" spans="1:5" ht="18.75" customHeight="1" x14ac:dyDescent="0.4">
      <c r="A2" s="4"/>
      <c r="C2" s="11" t="s">
        <v>19</v>
      </c>
    </row>
    <row r="3" spans="1:5" ht="24.75" customHeight="1" thickBot="1" x14ac:dyDescent="0.5">
      <c r="A3" s="4"/>
      <c r="C3" s="14" t="s">
        <v>78</v>
      </c>
      <c r="D3" s="10"/>
      <c r="E3" s="10"/>
    </row>
    <row r="4" spans="1:5" ht="30" customHeight="1" thickTop="1" x14ac:dyDescent="0.4">
      <c r="A4" s="4"/>
      <c r="C4" s="13" t="s">
        <v>20</v>
      </c>
      <c r="D4" s="12"/>
      <c r="E4" s="12"/>
    </row>
    <row r="5" spans="1:5" ht="15" customHeight="1" x14ac:dyDescent="0.25">
      <c r="C5" s="1"/>
    </row>
    <row r="6" spans="1:5" ht="18" customHeight="1" x14ac:dyDescent="0.3">
      <c r="A6" s="3"/>
      <c r="C6" s="21" t="s">
        <v>76</v>
      </c>
      <c r="D6" s="22">
        <f>SUM(D10,D15,D20,)</f>
        <v>0</v>
      </c>
    </row>
    <row r="7" spans="1:5" ht="18" customHeight="1" x14ac:dyDescent="0.25">
      <c r="A7" s="3"/>
    </row>
    <row r="8" spans="1:5" ht="18" customHeight="1" x14ac:dyDescent="0.25">
      <c r="A8" s="3"/>
      <c r="C8" s="20" t="s">
        <v>75</v>
      </c>
    </row>
    <row r="9" spans="1:5" ht="18" customHeight="1" x14ac:dyDescent="0.3">
      <c r="A9" s="3"/>
      <c r="B9" s="15"/>
      <c r="C9" s="9" t="s">
        <v>21</v>
      </c>
      <c r="D9" s="26" t="s">
        <v>24</v>
      </c>
    </row>
    <row r="10" spans="1:5" ht="18" customHeight="1" x14ac:dyDescent="0.3">
      <c r="A10" s="3"/>
      <c r="C10" s="9" t="s">
        <v>22</v>
      </c>
      <c r="D10" s="27" t="s">
        <v>15</v>
      </c>
    </row>
    <row r="11" spans="1:5" ht="18" customHeight="1" x14ac:dyDescent="0.3">
      <c r="A11" s="3"/>
      <c r="C11" s="9" t="s">
        <v>23</v>
      </c>
      <c r="D11" s="24" t="s">
        <v>15</v>
      </c>
    </row>
    <row r="12" spans="1:5" ht="18" customHeight="1" x14ac:dyDescent="0.25">
      <c r="A12" s="3"/>
    </row>
    <row r="13" spans="1:5" ht="18" customHeight="1" x14ac:dyDescent="0.25">
      <c r="A13" s="3"/>
      <c r="C13" s="20" t="s">
        <v>87</v>
      </c>
    </row>
    <row r="14" spans="1:5" ht="18" customHeight="1" x14ac:dyDescent="0.3">
      <c r="A14" s="3"/>
      <c r="C14" s="9" t="s">
        <v>21</v>
      </c>
      <c r="D14" s="26" t="s">
        <v>24</v>
      </c>
    </row>
    <row r="15" spans="1:5" ht="18" customHeight="1" x14ac:dyDescent="0.3">
      <c r="A15" s="3"/>
      <c r="C15" s="9" t="s">
        <v>22</v>
      </c>
      <c r="D15" s="27" t="s">
        <v>15</v>
      </c>
    </row>
    <row r="16" spans="1:5" ht="18" customHeight="1" x14ac:dyDescent="0.3">
      <c r="A16" s="3"/>
      <c r="C16" s="9" t="s">
        <v>23</v>
      </c>
      <c r="D16" s="24" t="s">
        <v>15</v>
      </c>
    </row>
    <row r="17" spans="1:11" ht="18" customHeight="1" x14ac:dyDescent="0.25">
      <c r="A17" s="3"/>
    </row>
    <row r="18" spans="1:11" ht="18" customHeight="1" x14ac:dyDescent="0.25">
      <c r="A18" s="3"/>
      <c r="C18" s="20" t="s">
        <v>88</v>
      </c>
    </row>
    <row r="19" spans="1:11" ht="18" customHeight="1" x14ac:dyDescent="0.3">
      <c r="A19" s="3"/>
      <c r="C19" s="9" t="s">
        <v>21</v>
      </c>
      <c r="D19" s="26" t="s">
        <v>24</v>
      </c>
    </row>
    <row r="20" spans="1:11" ht="16.5" x14ac:dyDescent="0.3">
      <c r="C20" s="9" t="s">
        <v>22</v>
      </c>
      <c r="D20" s="27" t="s">
        <v>15</v>
      </c>
    </row>
    <row r="21" spans="1:11" ht="16.5" x14ac:dyDescent="0.3">
      <c r="C21" s="9" t="s">
        <v>23</v>
      </c>
      <c r="D21" s="24" t="s">
        <v>15</v>
      </c>
    </row>
    <row r="23" spans="1:11" x14ac:dyDescent="0.25">
      <c r="B23" s="23"/>
      <c r="C23" s="23"/>
      <c r="D23" s="23"/>
    </row>
    <row r="24" spans="1:11" ht="24.75" customHeight="1" x14ac:dyDescent="0.25">
      <c r="C24" s="50"/>
    </row>
    <row r="25" spans="1:11" x14ac:dyDescent="0.25">
      <c r="C25" s="51"/>
    </row>
    <row r="27" spans="1:11" x14ac:dyDescent="0.25">
      <c r="K27" t="s">
        <v>0</v>
      </c>
    </row>
  </sheetData>
  <sheetProtection sheet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Escolha o seu banco na lista" promptTitle="Informe o banco" prompt="Informe o nome do seu banco" xr:uid="{92B60FAC-B0C7-4770-896A-1F31E7EC1265}">
          <x14:formula1>
            <xm:f>TABELAS!$A$3:$A$52</xm:f>
          </x14:formula1>
          <xm:sqref>D9 D14 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9D1D-D2C0-4550-ADCE-A3E860E129FF}">
  <dimension ref="A1:K27"/>
  <sheetViews>
    <sheetView showGridLines="0" zoomScaleNormal="100" workbookViewId="0"/>
  </sheetViews>
  <sheetFormatPr defaultRowHeight="15" x14ac:dyDescent="0.25"/>
  <cols>
    <col min="1" max="1" width="32.42578125" style="5" customWidth="1"/>
    <col min="3" max="3" width="51.28515625" customWidth="1"/>
    <col min="4" max="4" width="52.7109375" customWidth="1"/>
  </cols>
  <sheetData>
    <row r="1" spans="1:5" x14ac:dyDescent="0.25">
      <c r="A1" s="25"/>
    </row>
    <row r="2" spans="1:5" ht="18.75" customHeight="1" x14ac:dyDescent="0.4">
      <c r="A2" s="4"/>
      <c r="C2" s="11" t="s">
        <v>19</v>
      </c>
    </row>
    <row r="3" spans="1:5" ht="24.75" customHeight="1" thickBot="1" x14ac:dyDescent="0.5">
      <c r="A3" s="4"/>
      <c r="C3" s="14" t="s">
        <v>78</v>
      </c>
      <c r="D3" s="10"/>
      <c r="E3" s="10"/>
    </row>
    <row r="4" spans="1:5" ht="30" customHeight="1" thickTop="1" x14ac:dyDescent="0.4">
      <c r="A4" s="4"/>
      <c r="C4" s="13" t="s">
        <v>20</v>
      </c>
      <c r="D4" s="12"/>
      <c r="E4" s="12"/>
    </row>
    <row r="5" spans="1:5" ht="15" customHeight="1" x14ac:dyDescent="0.25">
      <c r="C5" s="1"/>
    </row>
    <row r="6" spans="1:5" ht="18" customHeight="1" x14ac:dyDescent="0.3">
      <c r="A6" s="3"/>
      <c r="C6" s="21" t="s">
        <v>76</v>
      </c>
      <c r="D6" s="22">
        <f>SUM(D10,D15,D20,)</f>
        <v>0</v>
      </c>
    </row>
    <row r="7" spans="1:5" ht="18" customHeight="1" x14ac:dyDescent="0.25">
      <c r="A7" s="3"/>
    </row>
    <row r="8" spans="1:5" ht="18" customHeight="1" x14ac:dyDescent="0.25">
      <c r="A8" s="3"/>
      <c r="C8" s="20"/>
    </row>
    <row r="9" spans="1:5" ht="18" customHeight="1" x14ac:dyDescent="0.3">
      <c r="A9" s="3"/>
      <c r="B9" s="15"/>
      <c r="C9" s="9" t="s">
        <v>123</v>
      </c>
      <c r="D9" s="26"/>
    </row>
    <row r="10" spans="1:5" ht="18" customHeight="1" x14ac:dyDescent="0.3">
      <c r="A10" s="3"/>
      <c r="C10" s="9" t="s">
        <v>22</v>
      </c>
      <c r="D10" s="27"/>
    </row>
    <row r="11" spans="1:5" ht="18" customHeight="1" x14ac:dyDescent="0.25">
      <c r="A11" s="3"/>
    </row>
    <row r="12" spans="1:5" ht="18" customHeight="1" x14ac:dyDescent="0.3">
      <c r="A12" s="3"/>
      <c r="C12" s="9" t="s">
        <v>123</v>
      </c>
      <c r="D12" s="26"/>
    </row>
    <row r="13" spans="1:5" ht="18" customHeight="1" x14ac:dyDescent="0.3">
      <c r="A13" s="3"/>
      <c r="C13" s="9" t="s">
        <v>22</v>
      </c>
      <c r="D13" s="27"/>
    </row>
    <row r="14" spans="1:5" ht="18" customHeight="1" x14ac:dyDescent="0.25">
      <c r="A14" s="3"/>
    </row>
    <row r="15" spans="1:5" ht="18" customHeight="1" x14ac:dyDescent="0.3">
      <c r="A15" s="3"/>
      <c r="C15" s="9" t="s">
        <v>123</v>
      </c>
      <c r="D15" s="26"/>
    </row>
    <row r="16" spans="1:5" ht="18" customHeight="1" x14ac:dyDescent="0.3">
      <c r="A16" s="3"/>
      <c r="C16" s="9" t="s">
        <v>22</v>
      </c>
      <c r="D16" s="27"/>
    </row>
    <row r="17" spans="1:11" ht="18" customHeight="1" x14ac:dyDescent="0.25">
      <c r="A17" s="3"/>
    </row>
    <row r="18" spans="1:11" ht="18" customHeight="1" x14ac:dyDescent="0.3">
      <c r="A18" s="3"/>
      <c r="C18" s="9" t="s">
        <v>123</v>
      </c>
      <c r="D18" s="26"/>
    </row>
    <row r="19" spans="1:11" ht="18" customHeight="1" x14ac:dyDescent="0.3">
      <c r="A19" s="3"/>
      <c r="C19" s="9" t="s">
        <v>22</v>
      </c>
      <c r="D19" s="27"/>
    </row>
    <row r="21" spans="1:11" ht="18.75" customHeight="1" x14ac:dyDescent="0.3">
      <c r="C21" s="35" t="s">
        <v>124</v>
      </c>
      <c r="D21" s="27"/>
    </row>
    <row r="22" spans="1:11" ht="11.25" customHeight="1" x14ac:dyDescent="0.25"/>
    <row r="23" spans="1:11" ht="21" customHeight="1" x14ac:dyDescent="0.3">
      <c r="B23" s="23"/>
      <c r="C23" s="35" t="s">
        <v>125</v>
      </c>
      <c r="D23" s="27"/>
    </row>
    <row r="24" spans="1:11" ht="24.75" customHeight="1" x14ac:dyDescent="0.25">
      <c r="C24" s="50"/>
    </row>
    <row r="25" spans="1:11" x14ac:dyDescent="0.25">
      <c r="C25" s="51"/>
    </row>
    <row r="27" spans="1:11" x14ac:dyDescent="0.25">
      <c r="K27" t="s">
        <v>0</v>
      </c>
    </row>
  </sheetData>
  <sheetProtection sheet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C87E-4244-442B-BEE9-35F8C5295810}">
  <sheetPr codeName="Planilha4"/>
  <dimension ref="A3:K56"/>
  <sheetViews>
    <sheetView showGridLines="0" topLeftCell="A3" zoomScaleNormal="100" workbookViewId="0">
      <selection activeCell="E10" sqref="E10:E21"/>
    </sheetView>
  </sheetViews>
  <sheetFormatPr defaultRowHeight="15" x14ac:dyDescent="0.25"/>
  <cols>
    <col min="1" max="1" width="32.42578125" style="3" customWidth="1"/>
    <col min="3" max="3" width="21.140625" customWidth="1"/>
    <col min="4" max="4" width="32.5703125" customWidth="1"/>
    <col min="5" max="5" width="31.28515625" customWidth="1"/>
    <col min="6" max="6" width="25" customWidth="1"/>
  </cols>
  <sheetData>
    <row r="3" spans="1:6" ht="18.75" customHeight="1" x14ac:dyDescent="0.4">
      <c r="A3" s="2"/>
      <c r="C3" s="11" t="s">
        <v>77</v>
      </c>
    </row>
    <row r="4" spans="1:6" ht="24.75" customHeight="1" thickBot="1" x14ac:dyDescent="0.5">
      <c r="A4" s="2"/>
      <c r="C4" s="14" t="s">
        <v>90</v>
      </c>
      <c r="D4" s="10"/>
      <c r="E4" s="10"/>
    </row>
    <row r="5" spans="1:6" ht="30" customHeight="1" thickTop="1" x14ac:dyDescent="0.4">
      <c r="A5" s="2"/>
      <c r="C5" s="13" t="s">
        <v>89</v>
      </c>
      <c r="D5" s="12"/>
      <c r="E5" s="12"/>
    </row>
    <row r="6" spans="1:6" ht="15" customHeight="1" x14ac:dyDescent="0.4">
      <c r="A6" s="2"/>
    </row>
    <row r="7" spans="1:6" ht="15" customHeight="1" x14ac:dyDescent="0.25">
      <c r="C7" s="98" t="s">
        <v>79</v>
      </c>
      <c r="D7" s="98"/>
      <c r="E7" s="98"/>
      <c r="F7" s="98"/>
    </row>
    <row r="8" spans="1:6" ht="18" customHeight="1" x14ac:dyDescent="0.25">
      <c r="C8" s="98"/>
      <c r="D8" s="98"/>
      <c r="E8" s="98"/>
      <c r="F8" s="98"/>
    </row>
    <row r="9" spans="1:6" ht="18" customHeight="1" x14ac:dyDescent="0.25">
      <c r="C9" s="52" t="s">
        <v>80</v>
      </c>
      <c r="D9" s="53" t="s">
        <v>81</v>
      </c>
      <c r="E9" s="54" t="s">
        <v>22</v>
      </c>
      <c r="F9" s="54" t="s">
        <v>126</v>
      </c>
    </row>
    <row r="10" spans="1:6" ht="18" customHeight="1" x14ac:dyDescent="0.3">
      <c r="C10" s="55"/>
      <c r="D10" s="56"/>
      <c r="E10" s="61"/>
      <c r="F10" s="88"/>
    </row>
    <row r="11" spans="1:6" ht="18" customHeight="1" x14ac:dyDescent="0.3">
      <c r="C11" s="57"/>
      <c r="D11" s="58"/>
      <c r="E11" s="89"/>
      <c r="F11" s="90"/>
    </row>
    <row r="12" spans="1:6" ht="18" customHeight="1" x14ac:dyDescent="0.3">
      <c r="C12" s="55"/>
      <c r="D12" s="56"/>
      <c r="E12" s="89"/>
      <c r="F12" s="90"/>
    </row>
    <row r="13" spans="1:6" ht="18" customHeight="1" x14ac:dyDescent="0.3">
      <c r="C13" s="57"/>
      <c r="D13" s="58"/>
      <c r="E13" s="89"/>
      <c r="F13" s="90"/>
    </row>
    <row r="14" spans="1:6" ht="18" customHeight="1" x14ac:dyDescent="0.3">
      <c r="C14" s="55"/>
      <c r="D14" s="56"/>
      <c r="E14" s="89"/>
      <c r="F14" s="90"/>
    </row>
    <row r="15" spans="1:6" ht="18" customHeight="1" x14ac:dyDescent="0.3">
      <c r="C15" s="55"/>
      <c r="D15" s="56"/>
      <c r="E15" s="89"/>
      <c r="F15" s="90"/>
    </row>
    <row r="16" spans="1:6" ht="18" customHeight="1" x14ac:dyDescent="0.3">
      <c r="C16" s="55"/>
      <c r="D16" s="56"/>
      <c r="E16" s="89"/>
      <c r="F16" s="90"/>
    </row>
    <row r="17" spans="3:11" ht="18" customHeight="1" x14ac:dyDescent="0.3">
      <c r="C17" s="55"/>
      <c r="D17" s="56"/>
      <c r="E17" s="89"/>
      <c r="F17" s="90"/>
    </row>
    <row r="18" spans="3:11" ht="18" customHeight="1" x14ac:dyDescent="0.3">
      <c r="C18" s="55"/>
      <c r="D18" s="56"/>
      <c r="E18" s="89"/>
      <c r="F18" s="90"/>
    </row>
    <row r="19" spans="3:11" ht="18" customHeight="1" x14ac:dyDescent="0.3">
      <c r="C19" s="55"/>
      <c r="D19" s="56"/>
      <c r="E19" s="89"/>
      <c r="F19" s="90"/>
    </row>
    <row r="20" spans="3:11" ht="18" customHeight="1" x14ac:dyDescent="0.3">
      <c r="C20" s="55"/>
      <c r="D20" s="56"/>
      <c r="E20" s="89"/>
      <c r="F20" s="90"/>
    </row>
    <row r="21" spans="3:11" ht="18" customHeight="1" x14ac:dyDescent="0.3">
      <c r="C21" s="55"/>
      <c r="D21" s="56"/>
      <c r="E21" s="89"/>
      <c r="F21" s="90"/>
    </row>
    <row r="22" spans="3:11" ht="15.75" x14ac:dyDescent="0.3">
      <c r="C22" s="55"/>
      <c r="D22" s="56"/>
      <c r="E22" s="89"/>
      <c r="F22" s="90"/>
    </row>
    <row r="23" spans="3:11" ht="15.75" x14ac:dyDescent="0.3">
      <c r="C23" s="55"/>
      <c r="D23" s="56"/>
      <c r="E23" s="89"/>
      <c r="F23" s="90"/>
    </row>
    <row r="24" spans="3:11" ht="15.75" x14ac:dyDescent="0.3">
      <c r="C24" s="55"/>
      <c r="D24" s="56"/>
      <c r="E24" s="89"/>
      <c r="F24" s="90"/>
    </row>
    <row r="25" spans="3:11" ht="15.75" x14ac:dyDescent="0.3">
      <c r="C25" s="55"/>
      <c r="D25" s="56"/>
      <c r="E25" s="89"/>
      <c r="F25" s="90"/>
    </row>
    <row r="26" spans="3:11" ht="15.75" x14ac:dyDescent="0.3">
      <c r="C26" s="55"/>
      <c r="D26" s="56"/>
      <c r="E26" s="89"/>
      <c r="F26" s="90"/>
    </row>
    <row r="27" spans="3:11" ht="15.75" x14ac:dyDescent="0.3">
      <c r="C27" s="55"/>
      <c r="D27" s="56"/>
      <c r="E27" s="89"/>
      <c r="F27" s="90"/>
    </row>
    <row r="28" spans="3:11" ht="15.75" x14ac:dyDescent="0.3">
      <c r="C28" s="55"/>
      <c r="D28" s="56"/>
      <c r="E28" s="89"/>
      <c r="F28" s="90"/>
    </row>
    <row r="29" spans="3:11" ht="15.75" x14ac:dyDescent="0.3">
      <c r="C29" s="55"/>
      <c r="D29" s="56"/>
      <c r="E29" s="89"/>
      <c r="F29" s="90"/>
      <c r="K29" t="s">
        <v>0</v>
      </c>
    </row>
    <row r="30" spans="3:11" ht="15.75" x14ac:dyDescent="0.3">
      <c r="C30" s="55"/>
      <c r="D30" s="56"/>
      <c r="E30" s="89"/>
      <c r="F30" s="90"/>
    </row>
    <row r="31" spans="3:11" ht="15.75" x14ac:dyDescent="0.3">
      <c r="C31" s="55"/>
      <c r="D31" s="56"/>
      <c r="E31" s="89"/>
      <c r="F31" s="90"/>
    </row>
    <row r="32" spans="3:11" ht="15.75" x14ac:dyDescent="0.3">
      <c r="C32" s="55"/>
      <c r="D32" s="56"/>
      <c r="E32" s="89"/>
      <c r="F32" s="90"/>
    </row>
    <row r="33" spans="3:6" ht="15.75" x14ac:dyDescent="0.3">
      <c r="C33" s="55"/>
      <c r="D33" s="56"/>
      <c r="E33" s="89"/>
      <c r="F33" s="90"/>
    </row>
    <row r="34" spans="3:6" ht="15.75" x14ac:dyDescent="0.3">
      <c r="C34" s="55"/>
      <c r="D34" s="56"/>
      <c r="E34" s="89"/>
      <c r="F34" s="90"/>
    </row>
    <row r="35" spans="3:6" ht="15.75" x14ac:dyDescent="0.3">
      <c r="C35" s="55"/>
      <c r="D35" s="56"/>
      <c r="E35" s="89"/>
      <c r="F35" s="90"/>
    </row>
    <row r="36" spans="3:6" ht="15.75" x14ac:dyDescent="0.3">
      <c r="C36" s="55"/>
      <c r="D36" s="56"/>
      <c r="E36" s="89"/>
      <c r="F36" s="90"/>
    </row>
    <row r="37" spans="3:6" ht="15.75" x14ac:dyDescent="0.3">
      <c r="C37" s="55"/>
      <c r="D37" s="56"/>
      <c r="E37" s="89"/>
      <c r="F37" s="90"/>
    </row>
    <row r="38" spans="3:6" ht="15.75" x14ac:dyDescent="0.3">
      <c r="C38" s="55"/>
      <c r="D38" s="56"/>
      <c r="E38" s="89"/>
      <c r="F38" s="90"/>
    </row>
    <row r="39" spans="3:6" ht="15.75" x14ac:dyDescent="0.3">
      <c r="C39" s="55"/>
      <c r="D39" s="56"/>
      <c r="E39" s="89"/>
      <c r="F39" s="90"/>
    </row>
    <row r="40" spans="3:6" ht="15.75" x14ac:dyDescent="0.3">
      <c r="C40" s="55"/>
      <c r="D40" s="56"/>
      <c r="E40" s="89"/>
      <c r="F40" s="90"/>
    </row>
    <row r="41" spans="3:6" ht="15.75" x14ac:dyDescent="0.3">
      <c r="C41" s="55"/>
      <c r="D41" s="56"/>
      <c r="E41" s="89"/>
      <c r="F41" s="90"/>
    </row>
    <row r="42" spans="3:6" ht="15.75" x14ac:dyDescent="0.3">
      <c r="C42" s="55"/>
      <c r="D42" s="56"/>
      <c r="E42" s="89"/>
      <c r="F42" s="90"/>
    </row>
    <row r="43" spans="3:6" ht="15.75" x14ac:dyDescent="0.3">
      <c r="C43" s="55"/>
      <c r="D43" s="56"/>
      <c r="E43" s="89"/>
      <c r="F43" s="90"/>
    </row>
    <row r="44" spans="3:6" ht="15.75" x14ac:dyDescent="0.3">
      <c r="C44" s="55"/>
      <c r="D44" s="56"/>
      <c r="E44" s="89"/>
      <c r="F44" s="90"/>
    </row>
    <row r="45" spans="3:6" ht="15.75" x14ac:dyDescent="0.3">
      <c r="C45" s="55"/>
      <c r="D45" s="56"/>
      <c r="E45" s="89"/>
      <c r="F45" s="90"/>
    </row>
    <row r="46" spans="3:6" ht="15.75" x14ac:dyDescent="0.3">
      <c r="C46" s="55"/>
      <c r="D46" s="56"/>
      <c r="E46" s="89"/>
      <c r="F46" s="90"/>
    </row>
    <row r="47" spans="3:6" ht="15.75" x14ac:dyDescent="0.3">
      <c r="C47" s="55"/>
      <c r="D47" s="56"/>
      <c r="E47" s="89"/>
      <c r="F47" s="90"/>
    </row>
    <row r="48" spans="3:6" ht="15.75" x14ac:dyDescent="0.3">
      <c r="C48" s="55"/>
      <c r="D48" s="56"/>
      <c r="E48" s="89"/>
      <c r="F48" s="90"/>
    </row>
    <row r="49" spans="3:6" ht="15.75" x14ac:dyDescent="0.3">
      <c r="C49" s="55"/>
      <c r="D49" s="56"/>
      <c r="E49" s="89"/>
      <c r="F49" s="90"/>
    </row>
    <row r="50" spans="3:6" ht="15.75" x14ac:dyDescent="0.3">
      <c r="C50" s="55"/>
      <c r="D50" s="56"/>
      <c r="E50" s="89"/>
      <c r="F50" s="90"/>
    </row>
    <row r="51" spans="3:6" ht="15.75" x14ac:dyDescent="0.3">
      <c r="C51" s="55"/>
      <c r="D51" s="56"/>
      <c r="E51" s="89"/>
      <c r="F51" s="90"/>
    </row>
    <row r="52" spans="3:6" ht="15.75" x14ac:dyDescent="0.3">
      <c r="C52" s="55"/>
      <c r="D52" s="56"/>
      <c r="E52" s="89"/>
      <c r="F52" s="90"/>
    </row>
    <row r="53" spans="3:6" ht="15.75" x14ac:dyDescent="0.3">
      <c r="C53" s="55"/>
      <c r="D53" s="56"/>
      <c r="E53" s="89"/>
      <c r="F53" s="90"/>
    </row>
    <row r="54" spans="3:6" ht="15.75" x14ac:dyDescent="0.3">
      <c r="C54" s="55"/>
      <c r="D54" s="56"/>
      <c r="E54" s="89"/>
      <c r="F54" s="90"/>
    </row>
    <row r="55" spans="3:6" ht="15.75" x14ac:dyDescent="0.3">
      <c r="C55" s="55"/>
      <c r="D55" s="56"/>
      <c r="E55" s="89"/>
      <c r="F55" s="90"/>
    </row>
    <row r="56" spans="3:6" ht="15.75" x14ac:dyDescent="0.3">
      <c r="C56" s="59"/>
      <c r="D56" s="60"/>
      <c r="E56" s="89"/>
      <c r="F56" s="90"/>
    </row>
  </sheetData>
  <sheetProtection sheet="1" selectLockedCells="1"/>
  <mergeCells count="1">
    <mergeCell ref="C7:F8"/>
  </mergeCells>
  <dataValidations count="2">
    <dataValidation type="list" allowBlank="1" showInputMessage="1" showErrorMessage="1" sqref="D10:D56" xr:uid="{CE1EE429-0A43-41AB-BF85-B52FFCEA5500}">
      <formula1>"HOLERITE,CNP,FREELANCE"</formula1>
    </dataValidation>
    <dataValidation type="list" allowBlank="1" showInputMessage="1" showErrorMessage="1" sqref="F10" xr:uid="{71FF8D65-C6EE-4978-A36E-EC9C6F139180}">
      <formula1>"Salário, Depósito, Juros sobre aplicação,Venda de produto, Outros"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51AA-D0D9-4104-A12D-94C870417DC8}">
  <dimension ref="A3:K56"/>
  <sheetViews>
    <sheetView showGridLines="0" topLeftCell="A5" zoomScaleNormal="100" workbookViewId="0">
      <selection activeCell="C26" sqref="C26"/>
    </sheetView>
  </sheetViews>
  <sheetFormatPr defaultRowHeight="15" x14ac:dyDescent="0.25"/>
  <cols>
    <col min="1" max="1" width="32.42578125" style="3" customWidth="1"/>
    <col min="3" max="3" width="21.140625" customWidth="1"/>
    <col min="4" max="4" width="32.5703125" customWidth="1"/>
    <col min="5" max="5" width="31.28515625" customWidth="1"/>
    <col min="6" max="6" width="25" customWidth="1"/>
  </cols>
  <sheetData>
    <row r="3" spans="1:6" ht="18.75" customHeight="1" x14ac:dyDescent="0.4">
      <c r="A3" s="2"/>
      <c r="C3" s="11" t="s">
        <v>77</v>
      </c>
    </row>
    <row r="4" spans="1:6" ht="24.75" customHeight="1" thickBot="1" x14ac:dyDescent="0.5">
      <c r="A4" s="2"/>
      <c r="C4" s="14" t="s">
        <v>90</v>
      </c>
      <c r="D4" s="10"/>
      <c r="E4" s="10"/>
    </row>
    <row r="5" spans="1:6" ht="30" customHeight="1" thickTop="1" x14ac:dyDescent="0.4">
      <c r="A5" s="2"/>
      <c r="C5" s="13" t="s">
        <v>127</v>
      </c>
      <c r="D5" s="12"/>
      <c r="E5" s="12"/>
    </row>
    <row r="6" spans="1:6" ht="15" customHeight="1" x14ac:dyDescent="0.4">
      <c r="A6" s="2"/>
    </row>
    <row r="7" spans="1:6" ht="15" customHeight="1" x14ac:dyDescent="0.25">
      <c r="C7" s="98" t="s">
        <v>91</v>
      </c>
      <c r="D7" s="98"/>
      <c r="E7" s="98"/>
      <c r="F7" s="98"/>
    </row>
    <row r="8" spans="1:6" ht="18" customHeight="1" x14ac:dyDescent="0.25">
      <c r="C8" s="98"/>
      <c r="D8" s="98"/>
      <c r="E8" s="98"/>
      <c r="F8" s="98"/>
    </row>
    <row r="9" spans="1:6" ht="18" customHeight="1" x14ac:dyDescent="0.25">
      <c r="C9" s="52" t="s">
        <v>80</v>
      </c>
      <c r="D9" s="53" t="s">
        <v>81</v>
      </c>
      <c r="E9" s="54" t="s">
        <v>22</v>
      </c>
      <c r="F9" s="54" t="s">
        <v>126</v>
      </c>
    </row>
    <row r="10" spans="1:6" ht="18" customHeight="1" x14ac:dyDescent="0.3">
      <c r="C10" s="55"/>
      <c r="D10" s="56"/>
      <c r="E10" s="61"/>
      <c r="F10" s="88"/>
    </row>
    <row r="11" spans="1:6" ht="18" customHeight="1" x14ac:dyDescent="0.3">
      <c r="C11" s="57"/>
      <c r="D11" s="58"/>
      <c r="E11" s="89"/>
      <c r="F11" s="90"/>
    </row>
    <row r="12" spans="1:6" ht="18" customHeight="1" x14ac:dyDescent="0.3">
      <c r="C12" s="55"/>
      <c r="D12" s="56"/>
      <c r="E12" s="89"/>
      <c r="F12" s="90"/>
    </row>
    <row r="13" spans="1:6" ht="18" customHeight="1" x14ac:dyDescent="0.3">
      <c r="C13" s="57"/>
      <c r="D13" s="58"/>
      <c r="E13" s="89"/>
      <c r="F13" s="90"/>
    </row>
    <row r="14" spans="1:6" ht="18" customHeight="1" x14ac:dyDescent="0.3">
      <c r="C14" s="55"/>
      <c r="D14" s="56"/>
      <c r="E14" s="89"/>
      <c r="F14" s="90"/>
    </row>
    <row r="15" spans="1:6" ht="18" customHeight="1" x14ac:dyDescent="0.3">
      <c r="C15" s="55"/>
      <c r="D15" s="56"/>
      <c r="E15" s="89"/>
      <c r="F15" s="90"/>
    </row>
    <row r="16" spans="1:6" ht="18" customHeight="1" x14ac:dyDescent="0.3">
      <c r="C16" s="55"/>
      <c r="D16" s="56"/>
      <c r="E16" s="89"/>
      <c r="F16" s="90"/>
    </row>
    <row r="17" spans="3:11" ht="18" customHeight="1" x14ac:dyDescent="0.3">
      <c r="C17" s="55"/>
      <c r="D17" s="56"/>
      <c r="E17" s="89"/>
      <c r="F17" s="90"/>
    </row>
    <row r="18" spans="3:11" ht="18" customHeight="1" x14ac:dyDescent="0.3">
      <c r="C18" s="55"/>
      <c r="D18" s="56"/>
      <c r="E18" s="89"/>
      <c r="F18" s="90"/>
    </row>
    <row r="19" spans="3:11" ht="18" customHeight="1" x14ac:dyDescent="0.3">
      <c r="C19" s="55"/>
      <c r="D19" s="56"/>
      <c r="E19" s="89"/>
      <c r="F19" s="90"/>
    </row>
    <row r="20" spans="3:11" ht="18" customHeight="1" x14ac:dyDescent="0.3">
      <c r="C20" s="55"/>
      <c r="D20" s="56"/>
      <c r="E20" s="89"/>
      <c r="F20" s="90"/>
    </row>
    <row r="21" spans="3:11" ht="18" customHeight="1" x14ac:dyDescent="0.3">
      <c r="C21" s="55"/>
      <c r="D21" s="56"/>
      <c r="E21" s="89"/>
      <c r="F21" s="90"/>
    </row>
    <row r="22" spans="3:11" ht="15.75" x14ac:dyDescent="0.3">
      <c r="C22" s="55"/>
      <c r="D22" s="56"/>
      <c r="E22" s="89"/>
      <c r="F22" s="90"/>
    </row>
    <row r="23" spans="3:11" ht="15.75" x14ac:dyDescent="0.3">
      <c r="C23" s="55"/>
      <c r="D23" s="56"/>
      <c r="E23" s="89"/>
      <c r="F23" s="90"/>
    </row>
    <row r="24" spans="3:11" ht="15.75" x14ac:dyDescent="0.3">
      <c r="C24" s="55"/>
      <c r="D24" s="56"/>
      <c r="E24" s="89"/>
      <c r="F24" s="90"/>
    </row>
    <row r="25" spans="3:11" ht="15.75" x14ac:dyDescent="0.3">
      <c r="C25" s="55"/>
      <c r="D25" s="56"/>
      <c r="E25" s="89"/>
      <c r="F25" s="90"/>
    </row>
    <row r="26" spans="3:11" ht="15.75" x14ac:dyDescent="0.3">
      <c r="C26" s="55"/>
      <c r="D26" s="56"/>
      <c r="E26" s="89"/>
      <c r="F26" s="90"/>
    </row>
    <row r="27" spans="3:11" ht="15.75" x14ac:dyDescent="0.3">
      <c r="C27" s="55"/>
      <c r="D27" s="56"/>
      <c r="E27" s="89"/>
      <c r="F27" s="90"/>
    </row>
    <row r="28" spans="3:11" ht="15.75" x14ac:dyDescent="0.3">
      <c r="C28" s="55"/>
      <c r="D28" s="56"/>
      <c r="E28" s="89"/>
      <c r="F28" s="90"/>
    </row>
    <row r="29" spans="3:11" ht="15.75" x14ac:dyDescent="0.3">
      <c r="C29" s="55"/>
      <c r="D29" s="56"/>
      <c r="E29" s="89"/>
      <c r="F29" s="90"/>
      <c r="K29" t="s">
        <v>0</v>
      </c>
    </row>
    <row r="30" spans="3:11" ht="15.75" x14ac:dyDescent="0.3">
      <c r="C30" s="55"/>
      <c r="D30" s="56"/>
      <c r="E30" s="89"/>
      <c r="F30" s="90"/>
    </row>
    <row r="31" spans="3:11" ht="15.75" x14ac:dyDescent="0.3">
      <c r="C31" s="55"/>
      <c r="D31" s="56"/>
      <c r="E31" s="89"/>
      <c r="F31" s="90"/>
    </row>
    <row r="32" spans="3:11" ht="15.75" x14ac:dyDescent="0.3">
      <c r="C32" s="55"/>
      <c r="D32" s="56"/>
      <c r="E32" s="89"/>
      <c r="F32" s="90"/>
    </row>
    <row r="33" spans="3:6" ht="15.75" x14ac:dyDescent="0.3">
      <c r="C33" s="55"/>
      <c r="D33" s="56"/>
      <c r="E33" s="89"/>
      <c r="F33" s="90"/>
    </row>
    <row r="34" spans="3:6" ht="15.75" x14ac:dyDescent="0.3">
      <c r="C34" s="55"/>
      <c r="D34" s="56"/>
      <c r="E34" s="89"/>
      <c r="F34" s="90"/>
    </row>
    <row r="35" spans="3:6" ht="15.75" x14ac:dyDescent="0.3">
      <c r="C35" s="55"/>
      <c r="D35" s="56"/>
      <c r="E35" s="89"/>
      <c r="F35" s="90"/>
    </row>
    <row r="36" spans="3:6" ht="15.75" x14ac:dyDescent="0.3">
      <c r="C36" s="55"/>
      <c r="D36" s="56"/>
      <c r="E36" s="89"/>
      <c r="F36" s="90"/>
    </row>
    <row r="37" spans="3:6" ht="15.75" x14ac:dyDescent="0.3">
      <c r="C37" s="55"/>
      <c r="D37" s="56"/>
      <c r="E37" s="89"/>
      <c r="F37" s="90"/>
    </row>
    <row r="38" spans="3:6" ht="15.75" x14ac:dyDescent="0.3">
      <c r="C38" s="55"/>
      <c r="D38" s="56"/>
      <c r="E38" s="89"/>
      <c r="F38" s="90"/>
    </row>
    <row r="39" spans="3:6" ht="15.75" x14ac:dyDescent="0.3">
      <c r="C39" s="55"/>
      <c r="D39" s="56"/>
      <c r="E39" s="89"/>
      <c r="F39" s="90"/>
    </row>
    <row r="40" spans="3:6" ht="15.75" x14ac:dyDescent="0.3">
      <c r="C40" s="55"/>
      <c r="D40" s="56"/>
      <c r="E40" s="89"/>
      <c r="F40" s="90"/>
    </row>
    <row r="41" spans="3:6" ht="15.75" x14ac:dyDescent="0.3">
      <c r="C41" s="55"/>
      <c r="D41" s="56"/>
      <c r="E41" s="89"/>
      <c r="F41" s="90"/>
    </row>
    <row r="42" spans="3:6" ht="15.75" x14ac:dyDescent="0.3">
      <c r="C42" s="55"/>
      <c r="D42" s="56"/>
      <c r="E42" s="89"/>
      <c r="F42" s="90"/>
    </row>
    <row r="43" spans="3:6" ht="15.75" x14ac:dyDescent="0.3">
      <c r="C43" s="55"/>
      <c r="D43" s="56"/>
      <c r="E43" s="89"/>
      <c r="F43" s="90"/>
    </row>
    <row r="44" spans="3:6" ht="15.75" x14ac:dyDescent="0.3">
      <c r="C44" s="55"/>
      <c r="D44" s="56"/>
      <c r="E44" s="89"/>
      <c r="F44" s="90"/>
    </row>
    <row r="45" spans="3:6" ht="15.75" x14ac:dyDescent="0.3">
      <c r="C45" s="55"/>
      <c r="D45" s="56"/>
      <c r="E45" s="89"/>
      <c r="F45" s="90"/>
    </row>
    <row r="46" spans="3:6" ht="15.75" x14ac:dyDescent="0.3">
      <c r="C46" s="55"/>
      <c r="D46" s="56"/>
      <c r="E46" s="89"/>
      <c r="F46" s="90"/>
    </row>
    <row r="47" spans="3:6" ht="15.75" x14ac:dyDescent="0.3">
      <c r="C47" s="55"/>
      <c r="D47" s="56"/>
      <c r="E47" s="89"/>
      <c r="F47" s="90"/>
    </row>
    <row r="48" spans="3:6" ht="15.75" x14ac:dyDescent="0.3">
      <c r="C48" s="55"/>
      <c r="D48" s="56"/>
      <c r="E48" s="89"/>
      <c r="F48" s="90"/>
    </row>
    <row r="49" spans="3:6" ht="15.75" x14ac:dyDescent="0.3">
      <c r="C49" s="55"/>
      <c r="D49" s="56"/>
      <c r="E49" s="89"/>
      <c r="F49" s="90"/>
    </row>
    <row r="50" spans="3:6" ht="15.75" x14ac:dyDescent="0.3">
      <c r="C50" s="55"/>
      <c r="D50" s="56"/>
      <c r="E50" s="89"/>
      <c r="F50" s="90"/>
    </row>
    <row r="51" spans="3:6" ht="15.75" x14ac:dyDescent="0.3">
      <c r="C51" s="55"/>
      <c r="D51" s="56"/>
      <c r="E51" s="89"/>
      <c r="F51" s="90"/>
    </row>
    <row r="52" spans="3:6" ht="15.75" x14ac:dyDescent="0.3">
      <c r="C52" s="55"/>
      <c r="D52" s="56"/>
      <c r="E52" s="89"/>
      <c r="F52" s="90"/>
    </row>
    <row r="53" spans="3:6" ht="15.75" x14ac:dyDescent="0.3">
      <c r="C53" s="55"/>
      <c r="D53" s="56"/>
      <c r="E53" s="89"/>
      <c r="F53" s="90"/>
    </row>
    <row r="54" spans="3:6" ht="15.75" x14ac:dyDescent="0.3">
      <c r="C54" s="55"/>
      <c r="D54" s="56"/>
      <c r="E54" s="89"/>
      <c r="F54" s="90"/>
    </row>
    <row r="55" spans="3:6" ht="15.75" x14ac:dyDescent="0.3">
      <c r="C55" s="55"/>
      <c r="D55" s="56"/>
      <c r="E55" s="89"/>
      <c r="F55" s="90"/>
    </row>
    <row r="56" spans="3:6" ht="15.75" x14ac:dyDescent="0.3">
      <c r="C56" s="59"/>
      <c r="D56" s="60"/>
      <c r="E56" s="89"/>
      <c r="F56" s="90"/>
    </row>
  </sheetData>
  <sheetProtection sheet="1" selectLockedCells="1"/>
  <mergeCells count="1">
    <mergeCell ref="C7:F8"/>
  </mergeCells>
  <dataValidations count="3">
    <dataValidation type="list" allowBlank="1" showInputMessage="1" showErrorMessage="1" sqref="D11:D56" xr:uid="{2628CBDA-93F4-4FF7-ABB3-73CFB8464DE2}">
      <formula1>"HOLERITE,CNP,FREELANCE"</formula1>
    </dataValidation>
    <dataValidation type="list" allowBlank="1" showInputMessage="1" showErrorMessage="1" sqref="F10:F56" xr:uid="{8B55E2D2-5AEB-4C45-BE25-4ED0E2B7C6A1}">
      <formula1>"Assinatura mensal,Contribuição previdenciária,Mensalidade curso,Aluguel mês ,Ajuda familiar, Outros"</formula1>
    </dataValidation>
    <dataValidation type="list" allowBlank="1" showInputMessage="1" showErrorMessage="1" sqref="D10" xr:uid="{3E792B1C-EA44-489C-AEF0-445BF07A35AD}">
      <formula1>"AVULSO,CNP,FREELANCE"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3842-72A4-4870-81CD-FCB9BFD6E688}">
  <dimension ref="B1:O17"/>
  <sheetViews>
    <sheetView topLeftCell="A6" zoomScale="80" zoomScaleNormal="80" workbookViewId="0">
      <selection activeCell="D21" sqref="D21"/>
    </sheetView>
  </sheetViews>
  <sheetFormatPr defaultRowHeight="15" x14ac:dyDescent="0.25"/>
  <cols>
    <col min="1" max="1" width="11.7109375" customWidth="1"/>
    <col min="2" max="2" width="27.5703125" style="32" customWidth="1"/>
    <col min="3" max="3" width="27.5703125" style="62" customWidth="1"/>
    <col min="4" max="4" width="23.85546875" style="62" customWidth="1"/>
    <col min="5" max="5" width="24" style="62" customWidth="1"/>
    <col min="6" max="9" width="18" style="62" customWidth="1"/>
  </cols>
  <sheetData>
    <row r="1" spans="2:15" x14ac:dyDescent="0.25">
      <c r="B1"/>
      <c r="C1"/>
      <c r="D1"/>
      <c r="E1"/>
      <c r="F1"/>
      <c r="G1"/>
      <c r="H1"/>
      <c r="I1"/>
    </row>
    <row r="2" spans="2:15" x14ac:dyDescent="0.25">
      <c r="B2"/>
      <c r="C2"/>
      <c r="D2"/>
      <c r="E2"/>
      <c r="F2" t="s">
        <v>103</v>
      </c>
      <c r="G2"/>
      <c r="H2"/>
      <c r="I2"/>
    </row>
    <row r="3" spans="2:15" x14ac:dyDescent="0.25">
      <c r="B3" s="11"/>
      <c r="C3" s="11"/>
      <c r="D3"/>
      <c r="E3"/>
      <c r="F3" s="28" t="s">
        <v>82</v>
      </c>
      <c r="G3"/>
      <c r="H3"/>
      <c r="I3"/>
    </row>
    <row r="4" spans="2:15" ht="24.75" thickBot="1" x14ac:dyDescent="0.5">
      <c r="B4" s="30" t="s">
        <v>83</v>
      </c>
      <c r="C4" s="14"/>
      <c r="D4" s="10"/>
      <c r="E4" s="10"/>
      <c r="F4"/>
      <c r="G4"/>
      <c r="H4"/>
      <c r="I4"/>
    </row>
    <row r="5" spans="2:15" ht="30" customHeight="1" thickTop="1" x14ac:dyDescent="0.25">
      <c r="B5" s="13" t="s">
        <v>84</v>
      </c>
      <c r="C5" s="13"/>
      <c r="D5" s="12"/>
      <c r="E5" s="12"/>
      <c r="F5"/>
      <c r="G5"/>
      <c r="H5"/>
      <c r="I5"/>
    </row>
    <row r="6" spans="2:15" ht="15.75" thickBot="1" x14ac:dyDescent="0.3">
      <c r="B6"/>
      <c r="C6"/>
      <c r="D6"/>
      <c r="E6"/>
      <c r="F6"/>
      <c r="G6"/>
      <c r="H6"/>
      <c r="I6"/>
    </row>
    <row r="7" spans="2:15" ht="33" x14ac:dyDescent="0.25">
      <c r="B7" s="63" t="s">
        <v>98</v>
      </c>
      <c r="C7" s="63" t="s">
        <v>99</v>
      </c>
      <c r="D7" s="63" t="s">
        <v>92</v>
      </c>
      <c r="E7" s="63" t="s">
        <v>93</v>
      </c>
      <c r="F7" s="63" t="s">
        <v>94</v>
      </c>
      <c r="G7" s="63" t="s">
        <v>95</v>
      </c>
      <c r="H7" s="63" t="s">
        <v>96</v>
      </c>
      <c r="I7" s="63" t="s">
        <v>97</v>
      </c>
    </row>
    <row r="8" spans="2:15" ht="16.5" x14ac:dyDescent="0.25">
      <c r="B8" s="68">
        <v>2024</v>
      </c>
      <c r="C8" s="65" t="s">
        <v>128</v>
      </c>
      <c r="D8" s="65" t="s">
        <v>129</v>
      </c>
      <c r="E8" s="66">
        <v>80000</v>
      </c>
      <c r="F8" s="66">
        <v>10000</v>
      </c>
      <c r="G8" s="66">
        <v>9000</v>
      </c>
      <c r="H8" s="66">
        <v>1000</v>
      </c>
      <c r="I8" s="67">
        <v>0</v>
      </c>
    </row>
    <row r="9" spans="2:15" ht="16.5" x14ac:dyDescent="0.25">
      <c r="B9" s="65">
        <v>2021</v>
      </c>
      <c r="C9" s="64">
        <v>44661</v>
      </c>
      <c r="D9" s="65" t="s">
        <v>130</v>
      </c>
      <c r="E9" s="65" t="s">
        <v>131</v>
      </c>
      <c r="F9" s="66">
        <v>40000</v>
      </c>
      <c r="G9" s="66">
        <v>3000</v>
      </c>
      <c r="H9" s="65">
        <v>0</v>
      </c>
      <c r="I9" s="65">
        <v>0</v>
      </c>
    </row>
    <row r="10" spans="2:15" ht="16.5" x14ac:dyDescent="0.25">
      <c r="B10" s="65">
        <v>2022</v>
      </c>
      <c r="C10" s="64">
        <v>44977</v>
      </c>
      <c r="D10" s="65" t="s">
        <v>128</v>
      </c>
      <c r="E10" s="65" t="s">
        <v>129</v>
      </c>
      <c r="F10" s="66">
        <v>100000</v>
      </c>
      <c r="G10" s="66">
        <v>15000</v>
      </c>
      <c r="H10" s="66">
        <v>12000</v>
      </c>
      <c r="I10" s="66">
        <v>3000</v>
      </c>
    </row>
    <row r="11" spans="2:15" ht="16.5" x14ac:dyDescent="0.25">
      <c r="B11" s="65">
        <v>2019</v>
      </c>
      <c r="C11" s="64">
        <v>43956</v>
      </c>
      <c r="D11" s="65" t="s">
        <v>130</v>
      </c>
      <c r="E11" s="65" t="s">
        <v>132</v>
      </c>
      <c r="F11" s="66">
        <v>30000</v>
      </c>
      <c r="G11" s="66">
        <v>2000</v>
      </c>
      <c r="H11" s="65">
        <v>0</v>
      </c>
      <c r="I11" s="65">
        <v>0</v>
      </c>
      <c r="J11" s="29"/>
      <c r="K11" s="29"/>
      <c r="L11" s="29"/>
      <c r="M11" s="29"/>
      <c r="N11" s="29"/>
      <c r="O11" s="29"/>
    </row>
    <row r="12" spans="2:15" ht="21" customHeight="1" x14ac:dyDescent="0.25">
      <c r="B12" s="65">
        <v>2023</v>
      </c>
      <c r="C12" s="64">
        <v>45352</v>
      </c>
      <c r="D12" s="65" t="s">
        <v>128</v>
      </c>
      <c r="E12" s="65" t="s">
        <v>129</v>
      </c>
      <c r="F12" s="66">
        <v>120000</v>
      </c>
      <c r="G12" s="66">
        <v>18000</v>
      </c>
      <c r="H12" s="66">
        <v>15000</v>
      </c>
      <c r="I12" s="66">
        <v>3000</v>
      </c>
    </row>
    <row r="13" spans="2:15" ht="16.5" x14ac:dyDescent="0.25">
      <c r="B13" s="65">
        <v>2018</v>
      </c>
      <c r="C13" s="64">
        <v>43511</v>
      </c>
      <c r="D13" s="65" t="s">
        <v>128</v>
      </c>
      <c r="E13" s="65" t="s">
        <v>129</v>
      </c>
      <c r="F13" s="66">
        <v>60000</v>
      </c>
      <c r="G13" s="66">
        <v>6000</v>
      </c>
      <c r="H13" s="66">
        <v>5000</v>
      </c>
      <c r="I13" s="66">
        <v>1000</v>
      </c>
    </row>
    <row r="14" spans="2:15" ht="16.5" x14ac:dyDescent="0.25">
      <c r="B14" s="65">
        <v>2020</v>
      </c>
      <c r="C14" s="64">
        <v>44306</v>
      </c>
      <c r="D14" s="65" t="s">
        <v>130</v>
      </c>
      <c r="E14" s="65" t="s">
        <v>129</v>
      </c>
      <c r="F14" s="66">
        <v>50000</v>
      </c>
      <c r="G14" s="66">
        <v>4000</v>
      </c>
      <c r="H14" s="66">
        <v>3500</v>
      </c>
      <c r="I14" s="65">
        <v>500</v>
      </c>
    </row>
    <row r="15" spans="2:15" ht="16.5" x14ac:dyDescent="0.25">
      <c r="B15" s="65">
        <v>2022</v>
      </c>
      <c r="C15" s="64">
        <v>44995</v>
      </c>
      <c r="D15" s="65" t="s">
        <v>128</v>
      </c>
      <c r="E15" s="65" t="s">
        <v>131</v>
      </c>
      <c r="F15" s="66">
        <v>90000</v>
      </c>
      <c r="G15" s="66">
        <v>12000</v>
      </c>
      <c r="H15" s="65">
        <v>0</v>
      </c>
      <c r="I15" s="65">
        <v>0</v>
      </c>
    </row>
    <row r="16" spans="2:15" ht="16.5" x14ac:dyDescent="0.25">
      <c r="B16" s="65">
        <v>2019</v>
      </c>
      <c r="C16" s="64">
        <v>43886</v>
      </c>
      <c r="D16" s="65" t="s">
        <v>128</v>
      </c>
      <c r="E16" s="65" t="s">
        <v>129</v>
      </c>
      <c r="F16" s="66">
        <v>70000</v>
      </c>
      <c r="G16" s="66">
        <v>8000</v>
      </c>
      <c r="H16" s="66">
        <v>6500</v>
      </c>
      <c r="I16" s="66">
        <v>1500</v>
      </c>
    </row>
    <row r="17" spans="2:9" ht="16.5" x14ac:dyDescent="0.25">
      <c r="B17" s="65">
        <v>2021</v>
      </c>
      <c r="C17" s="64">
        <v>44635</v>
      </c>
      <c r="D17" s="65" t="s">
        <v>130</v>
      </c>
      <c r="E17" s="65" t="s">
        <v>132</v>
      </c>
      <c r="F17" s="66">
        <v>20000</v>
      </c>
      <c r="G17" s="66">
        <v>1000</v>
      </c>
      <c r="H17" s="65">
        <v>0</v>
      </c>
      <c r="I17" s="65">
        <v>0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8387-8868-4F6E-BF65-2D456E50C73A}">
  <dimension ref="A2:A52"/>
  <sheetViews>
    <sheetView workbookViewId="0">
      <selection activeCell="C12" sqref="C12"/>
    </sheetView>
  </sheetViews>
  <sheetFormatPr defaultRowHeight="15" x14ac:dyDescent="0.25"/>
  <cols>
    <col min="1" max="1" width="39" bestFit="1" customWidth="1"/>
  </cols>
  <sheetData>
    <row r="2" spans="1:1" x14ac:dyDescent="0.25">
      <c r="A2" s="16" t="s">
        <v>74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32</v>
      </c>
    </row>
    <row r="12" spans="1:1" x14ac:dyDescent="0.25">
      <c r="A12" s="17" t="s">
        <v>33</v>
      </c>
    </row>
    <row r="13" spans="1:1" x14ac:dyDescent="0.25">
      <c r="A13" s="17" t="s">
        <v>34</v>
      </c>
    </row>
    <row r="14" spans="1:1" x14ac:dyDescent="0.25">
      <c r="A14" s="17" t="s">
        <v>35</v>
      </c>
    </row>
    <row r="15" spans="1:1" x14ac:dyDescent="0.25">
      <c r="A15" s="17" t="s">
        <v>36</v>
      </c>
    </row>
    <row r="16" spans="1:1" x14ac:dyDescent="0.25">
      <c r="A16" s="17" t="s">
        <v>37</v>
      </c>
    </row>
    <row r="17" spans="1:1" x14ac:dyDescent="0.25">
      <c r="A17" s="17" t="s">
        <v>38</v>
      </c>
    </row>
    <row r="18" spans="1:1" x14ac:dyDescent="0.25">
      <c r="A18" s="17" t="s">
        <v>39</v>
      </c>
    </row>
    <row r="19" spans="1:1" x14ac:dyDescent="0.25">
      <c r="A19" s="17" t="s">
        <v>40</v>
      </c>
    </row>
    <row r="20" spans="1:1" x14ac:dyDescent="0.25">
      <c r="A20" s="17" t="s">
        <v>41</v>
      </c>
    </row>
    <row r="21" spans="1:1" x14ac:dyDescent="0.25">
      <c r="A21" s="17" t="s">
        <v>42</v>
      </c>
    </row>
    <row r="22" spans="1:1" x14ac:dyDescent="0.25">
      <c r="A22" s="17" t="s">
        <v>43</v>
      </c>
    </row>
    <row r="23" spans="1:1" x14ac:dyDescent="0.25">
      <c r="A23" s="17" t="s">
        <v>44</v>
      </c>
    </row>
    <row r="24" spans="1:1" x14ac:dyDescent="0.25">
      <c r="A24" s="17" t="s">
        <v>45</v>
      </c>
    </row>
    <row r="25" spans="1:1" x14ac:dyDescent="0.25">
      <c r="A25" s="17" t="s">
        <v>46</v>
      </c>
    </row>
    <row r="26" spans="1:1" x14ac:dyDescent="0.25">
      <c r="A26" s="17" t="s">
        <v>47</v>
      </c>
    </row>
    <row r="27" spans="1:1" x14ac:dyDescent="0.25">
      <c r="A27" s="17" t="s">
        <v>48</v>
      </c>
    </row>
    <row r="28" spans="1:1" x14ac:dyDescent="0.25">
      <c r="A28" s="17" t="s">
        <v>49</v>
      </c>
    </row>
    <row r="29" spans="1:1" x14ac:dyDescent="0.25">
      <c r="A29" s="17" t="s">
        <v>50</v>
      </c>
    </row>
    <row r="30" spans="1:1" x14ac:dyDescent="0.25">
      <c r="A30" s="17" t="s">
        <v>51</v>
      </c>
    </row>
    <row r="31" spans="1:1" x14ac:dyDescent="0.25">
      <c r="A31" s="17" t="s">
        <v>52</v>
      </c>
    </row>
    <row r="32" spans="1:1" x14ac:dyDescent="0.25">
      <c r="A32" s="17" t="s">
        <v>53</v>
      </c>
    </row>
    <row r="33" spans="1:1" x14ac:dyDescent="0.25">
      <c r="A33" s="17" t="s">
        <v>54</v>
      </c>
    </row>
    <row r="34" spans="1:1" x14ac:dyDescent="0.25">
      <c r="A34" s="17" t="s">
        <v>55</v>
      </c>
    </row>
    <row r="35" spans="1:1" x14ac:dyDescent="0.25">
      <c r="A35" s="17" t="s">
        <v>56</v>
      </c>
    </row>
    <row r="36" spans="1:1" x14ac:dyDescent="0.25">
      <c r="A36" s="17" t="s">
        <v>57</v>
      </c>
    </row>
    <row r="37" spans="1:1" x14ac:dyDescent="0.25">
      <c r="A37" s="17" t="s">
        <v>58</v>
      </c>
    </row>
    <row r="38" spans="1:1" x14ac:dyDescent="0.25">
      <c r="A38" s="17" t="s">
        <v>59</v>
      </c>
    </row>
    <row r="39" spans="1:1" x14ac:dyDescent="0.25">
      <c r="A39" s="17" t="s">
        <v>60</v>
      </c>
    </row>
    <row r="40" spans="1:1" x14ac:dyDescent="0.25">
      <c r="A40" s="17" t="s">
        <v>61</v>
      </c>
    </row>
    <row r="41" spans="1:1" x14ac:dyDescent="0.25">
      <c r="A41" s="17" t="s">
        <v>62</v>
      </c>
    </row>
    <row r="42" spans="1:1" x14ac:dyDescent="0.25">
      <c r="A42" s="17" t="s">
        <v>63</v>
      </c>
    </row>
    <row r="43" spans="1:1" x14ac:dyDescent="0.25">
      <c r="A43" s="17" t="s">
        <v>64</v>
      </c>
    </row>
    <row r="44" spans="1:1" x14ac:dyDescent="0.25">
      <c r="A44" s="17" t="s">
        <v>65</v>
      </c>
    </row>
    <row r="45" spans="1:1" x14ac:dyDescent="0.25">
      <c r="A45" s="17" t="s">
        <v>66</v>
      </c>
    </row>
    <row r="46" spans="1:1" x14ac:dyDescent="0.25">
      <c r="A46" s="17" t="s">
        <v>67</v>
      </c>
    </row>
    <row r="47" spans="1:1" x14ac:dyDescent="0.25">
      <c r="A47" s="17" t="s">
        <v>68</v>
      </c>
    </row>
    <row r="48" spans="1:1" x14ac:dyDescent="0.25">
      <c r="A48" s="17" t="s">
        <v>69</v>
      </c>
    </row>
    <row r="49" spans="1:1" x14ac:dyDescent="0.25">
      <c r="A49" s="17" t="s">
        <v>70</v>
      </c>
    </row>
    <row r="50" spans="1:1" x14ac:dyDescent="0.25">
      <c r="A50" s="17" t="s">
        <v>71</v>
      </c>
    </row>
    <row r="51" spans="1:1" x14ac:dyDescent="0.25">
      <c r="A51" s="17" t="s">
        <v>72</v>
      </c>
    </row>
    <row r="52" spans="1:1" x14ac:dyDescent="0.25">
      <c r="A52" s="18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HOME</vt:lpstr>
      <vt:lpstr>HOME2</vt:lpstr>
      <vt:lpstr>TITULAR</vt:lpstr>
      <vt:lpstr>INFORMES</vt:lpstr>
      <vt:lpstr>INFORMES (2)</vt:lpstr>
      <vt:lpstr>NOTA_ENTRADA</vt:lpstr>
      <vt:lpstr>NOTA DE SAIDA</vt:lpstr>
      <vt:lpstr>HISTORICO</vt:lpstr>
      <vt:lpstr>TABELAS</vt:lpstr>
      <vt:lpstr>campos_historico_IR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Azullaudo Papelaria</dc:creator>
  <cp:lastModifiedBy>Azullaudo Papelaria</cp:lastModifiedBy>
  <dcterms:created xsi:type="dcterms:W3CDTF">2025-06-06T01:28:35Z</dcterms:created>
  <dcterms:modified xsi:type="dcterms:W3CDTF">2025-06-09T16:11:54Z</dcterms:modified>
</cp:coreProperties>
</file>