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5" i="1"/>
  <c r="U6" i="1"/>
  <c r="U7" i="1"/>
  <c r="U8" i="1"/>
  <c r="U4" i="1"/>
  <c r="S8" i="1"/>
  <c r="R8" i="1"/>
  <c r="Q8" i="1"/>
  <c r="P8" i="1"/>
  <c r="T7" i="1"/>
  <c r="R7" i="1"/>
  <c r="Q7" i="1"/>
  <c r="P7" i="1"/>
  <c r="T6" i="1"/>
  <c r="S6" i="1"/>
  <c r="Q6" i="1"/>
  <c r="P6" i="1"/>
  <c r="T5" i="1"/>
  <c r="S5" i="1"/>
  <c r="R5" i="1"/>
  <c r="P5" i="1"/>
  <c r="T4" i="1"/>
  <c r="S4" i="1"/>
  <c r="R4" i="1"/>
  <c r="Q4" i="1"/>
  <c r="E16" i="1" l="1"/>
  <c r="D14" i="1"/>
  <c r="I11" i="1"/>
  <c r="I9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<sst xmlns="http://schemas.openxmlformats.org/spreadsheetml/2006/main" count="34" uniqueCount="26">
  <si>
    <t>Эксперт</t>
  </si>
  <si>
    <t>Факторы</t>
  </si>
  <si>
    <t>x1</t>
  </si>
  <si>
    <t>x2</t>
  </si>
  <si>
    <t>x3</t>
  </si>
  <si>
    <t>x4</t>
  </si>
  <si>
    <t>x5</t>
  </si>
  <si>
    <t>x6</t>
  </si>
  <si>
    <t>x7</t>
  </si>
  <si>
    <t>Sj</t>
  </si>
  <si>
    <t>^j</t>
  </si>
  <si>
    <t>(^j)^2</t>
  </si>
  <si>
    <t>Ti</t>
  </si>
  <si>
    <t>коэф конкордации w</t>
  </si>
  <si>
    <t xml:space="preserve">кол-во степеней свободы </t>
  </si>
  <si>
    <t>оценка значимости коэф конк x2</t>
  </si>
  <si>
    <t xml:space="preserve">&gt;12,6 </t>
  </si>
  <si>
    <t>Мнение соглосованны</t>
  </si>
  <si>
    <t>Метод Борда</t>
  </si>
  <si>
    <t>Метод Кемени</t>
  </si>
  <si>
    <t>R</t>
  </si>
  <si>
    <t>Вывод:три наиболее значимых с точки зрения экспертной группы фактора 3,4,5</t>
  </si>
  <si>
    <t>Вывод:три наиболее значимых с точки зрения экспертной группы фактора 3,4,(5|2)</t>
  </si>
  <si>
    <t>сумма рангов</t>
  </si>
  <si>
    <t>сумма квадр откл</t>
  </si>
  <si>
    <t>Определение согласованности экспертов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</si>
</sst>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8" xfId="0" applyBorder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рангов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Лист1!$L$5:$L$11</c:f>
              <c:strCache>
                <c:ptCount val="7"/>
                <c:pt idx="0">
                  <c:v>x1</c:v>
                </c:pt>
                <c:pt idx="1">
                  <c:v>x7</c:v>
                </c:pt>
                <c:pt idx="2">
                  <c:v>x6</c:v>
                </c:pt>
                <c:pt idx="3">
                  <c:v>x2</c:v>
                </c:pt>
                <c:pt idx="4">
                  <c:v>x5</c:v>
                </c:pt>
                <c:pt idx="5">
                  <c:v>x4</c:v>
                </c:pt>
                <c:pt idx="6">
                  <c:v>x3</c:v>
                </c:pt>
              </c:strCache>
            </c:strRef>
          </c:cat>
          <c:val>
            <c:numRef>
              <c:f>Лист1!$M$5:$M$11</c:f>
              <c:numCache>
                <c:formatCode>General</c:formatCode>
                <c:ptCount val="7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26</c:v>
                </c:pt>
                <c:pt idx="5">
                  <c:v>31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C-4BA7-A4F2-0EF6EB2A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15752"/>
        <c:axId val="406216080"/>
      </c:barChart>
      <c:catAx>
        <c:axId val="4062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6080"/>
        <c:crosses val="autoZero"/>
        <c:auto val="1"/>
        <c:lblAlgn val="ctr"/>
        <c:lblOffset val="100"/>
        <c:noMultiLvlLbl val="0"/>
      </c:catAx>
      <c:valAx>
        <c:axId val="4062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16</xdr:row>
      <xdr:rowOff>118110</xdr:rowOff>
    </xdr:from>
    <xdr:to>
      <xdr:col>11</xdr:col>
      <xdr:colOff>525780</xdr:colOff>
      <xdr:row>31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6" workbookViewId="0">
      <selection activeCell="I6" sqref="I6"/>
    </sheetView>
  </sheetViews>
  <sheetFormatPr defaultRowHeight="14.4" x14ac:dyDescent="0.3"/>
  <sheetData>
    <row r="1" spans="1:21" ht="16.2" thickBot="1" x14ac:dyDescent="0.35">
      <c r="A1" s="1"/>
    </row>
    <row r="2" spans="1:21" ht="15" thickBot="1" x14ac:dyDescent="0.35">
      <c r="A2" s="2"/>
      <c r="B2" s="10" t="s">
        <v>1</v>
      </c>
      <c r="C2" s="11"/>
      <c r="D2" s="11"/>
      <c r="E2" s="11"/>
      <c r="F2" s="11"/>
      <c r="G2" s="11"/>
      <c r="H2" s="12"/>
      <c r="O2" t="s">
        <v>19</v>
      </c>
    </row>
    <row r="3" spans="1:21" ht="15" thickBot="1" x14ac:dyDescent="0.35">
      <c r="A3" s="3" t="s">
        <v>0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6" t="s">
        <v>12</v>
      </c>
      <c r="O3" s="9" t="s">
        <v>0</v>
      </c>
      <c r="P3" s="9">
        <v>1</v>
      </c>
      <c r="Q3" s="9">
        <v>2</v>
      </c>
      <c r="R3" s="9">
        <v>3</v>
      </c>
      <c r="S3" s="9">
        <v>4</v>
      </c>
      <c r="T3" s="9">
        <v>5</v>
      </c>
      <c r="U3" t="s">
        <v>20</v>
      </c>
    </row>
    <row r="4" spans="1:21" ht="15" thickBot="1" x14ac:dyDescent="0.35">
      <c r="A4" s="3">
        <v>1</v>
      </c>
      <c r="B4" s="5">
        <v>4</v>
      </c>
      <c r="C4" s="5">
        <v>7</v>
      </c>
      <c r="D4" s="5">
        <v>6</v>
      </c>
      <c r="E4" s="5">
        <v>7</v>
      </c>
      <c r="F4" s="5">
        <v>7</v>
      </c>
      <c r="G4" s="5">
        <v>6</v>
      </c>
      <c r="H4" s="5">
        <v>5</v>
      </c>
      <c r="I4" s="7">
        <v>30</v>
      </c>
      <c r="O4" s="9">
        <v>1</v>
      </c>
      <c r="P4" s="9">
        <v>0</v>
      </c>
      <c r="Q4" s="9">
        <f>(B4-B5)+(C4-C5)+(D4-D5)+(E4-E5)+(F4-F5)+(G4-G5)+(H4-H5)</f>
        <v>2</v>
      </c>
      <c r="R4" s="9">
        <f>(B4-B6)+(C4-C6)+(D4-D6)+(E4-E6)+(F4-F6)+(G4-G6)+(H4-H6)</f>
        <v>14</v>
      </c>
      <c r="S4" s="9">
        <f>(B4-B7)+(C4-C7)+(D4-D7)+(E4-E7)+(F4-F7)+(G4-G7)+(H4-H7)</f>
        <v>17</v>
      </c>
      <c r="T4" s="9">
        <f>(B4-B8)+(C4-C8)+(D4-D8)+(E4-E8)+(F4-F8)+(G4-G8)+(H4-H8)</f>
        <v>14</v>
      </c>
      <c r="U4">
        <f>SUM(P4:T4)</f>
        <v>47</v>
      </c>
    </row>
    <row r="5" spans="1:21" ht="15" thickBot="1" x14ac:dyDescent="0.35">
      <c r="A5" s="3">
        <v>2</v>
      </c>
      <c r="B5" s="5">
        <v>4</v>
      </c>
      <c r="C5" s="5">
        <v>7</v>
      </c>
      <c r="D5" s="5">
        <v>7</v>
      </c>
      <c r="E5" s="5">
        <v>6</v>
      </c>
      <c r="F5" s="5">
        <v>5</v>
      </c>
      <c r="G5" s="5">
        <v>6</v>
      </c>
      <c r="H5" s="5">
        <v>5</v>
      </c>
      <c r="I5" s="7">
        <v>18</v>
      </c>
      <c r="L5" t="s">
        <v>2</v>
      </c>
      <c r="M5">
        <v>11</v>
      </c>
      <c r="O5" s="9">
        <v>2</v>
      </c>
      <c r="P5" s="9">
        <f>ABS((B5-B4)+(C5-C4)+(D5-D4)+(E5-E4)+(F5-F4)+(G5-G4)+(H5-H4))</f>
        <v>2</v>
      </c>
      <c r="Q5" s="9">
        <v>0</v>
      </c>
      <c r="R5" s="9">
        <f>ABS((B5-B6)+(C5-C6)+(D5-D6)+(E5-E6)+(F5-F6)+(G5-G6)+(H5-H6))</f>
        <v>12</v>
      </c>
      <c r="S5" s="9">
        <f>ABS((B5-B7)+(C5-C7)+(D5-D7)+(E5-E7)+(F5-F7)+(G5-G7)+(H5-H7))</f>
        <v>15</v>
      </c>
      <c r="T5" s="9">
        <f>ABS((B5-B8)+(C5-C8)+(D5-D8)+(E5-E8)+(F5-F8)+(G5-G8)+(H5-H8))</f>
        <v>12</v>
      </c>
      <c r="U5">
        <f t="shared" ref="U5:U8" si="0">SUM(P5:T5)</f>
        <v>41</v>
      </c>
    </row>
    <row r="6" spans="1:21" ht="15" thickBot="1" x14ac:dyDescent="0.35">
      <c r="A6" s="3">
        <v>3</v>
      </c>
      <c r="B6" s="5">
        <v>1</v>
      </c>
      <c r="C6" s="5">
        <v>4</v>
      </c>
      <c r="D6" s="5">
        <v>7</v>
      </c>
      <c r="E6" s="5">
        <v>6</v>
      </c>
      <c r="F6" s="5">
        <v>5</v>
      </c>
      <c r="G6" s="5">
        <v>3</v>
      </c>
      <c r="H6" s="5">
        <v>2</v>
      </c>
      <c r="I6" s="7">
        <v>0</v>
      </c>
      <c r="L6" t="s">
        <v>8</v>
      </c>
      <c r="M6">
        <v>16</v>
      </c>
      <c r="O6" s="9">
        <v>3</v>
      </c>
      <c r="P6" s="9">
        <f>ABS((B6-B4)+(C6-C4)+(D6-D4)+(E6-E4)+(F6-F4)+(G6-G4)+(H6-H4))</f>
        <v>14</v>
      </c>
      <c r="Q6" s="9">
        <f>ABS((B6-B5)+(C6-C5)+(D6-D5)+(E6-E5)+(F6-F5)+(G6-G5)+(H6-H5))</f>
        <v>12</v>
      </c>
      <c r="R6" s="9">
        <v>0</v>
      </c>
      <c r="S6" s="9">
        <f>ABS((B6-B7)+(C6-C7)+(D6-D7)+(E6-E7)+(F6-F7)+(G6-G7)+(H6-H7))</f>
        <v>3</v>
      </c>
      <c r="T6" s="9">
        <f>ABS((B6-B8)+(C6-C8)+(D6-D8)+(E6-E8)+(F6-F8)+(G6-G8)+(H6-H8))</f>
        <v>0</v>
      </c>
      <c r="U6">
        <f t="shared" si="0"/>
        <v>29</v>
      </c>
    </row>
    <row r="7" spans="1:21" ht="15" thickBot="1" x14ac:dyDescent="0.35">
      <c r="A7" s="3">
        <v>4</v>
      </c>
      <c r="B7" s="5">
        <v>1</v>
      </c>
      <c r="C7" s="5">
        <v>4</v>
      </c>
      <c r="D7" s="5">
        <v>5</v>
      </c>
      <c r="E7" s="5">
        <v>6</v>
      </c>
      <c r="F7" s="5">
        <v>4</v>
      </c>
      <c r="G7" s="5">
        <v>3</v>
      </c>
      <c r="H7" s="5">
        <v>2</v>
      </c>
      <c r="I7" s="8">
        <v>6</v>
      </c>
      <c r="L7" t="s">
        <v>7</v>
      </c>
      <c r="M7">
        <v>21</v>
      </c>
      <c r="O7" s="9">
        <v>4</v>
      </c>
      <c r="P7" s="9">
        <f>ABS((B7-B4)+(C7-C4)+(D7-D4)+(E7-E4)+(F7-F4)+(G7-G4)+(H7-H4))</f>
        <v>17</v>
      </c>
      <c r="Q7" s="9">
        <f>ABS((B7-B5)+(C7-C5)+(D7-D5)+(E7-E5)+(F7-F5)+(G7-G5)+(H7-H5))</f>
        <v>15</v>
      </c>
      <c r="R7" s="9">
        <f>ABS((B7-B6)+(C7-C6)+(D7-D6)+(E7-E6)+(F7-F6)+(G7-G6)+(H7-H6))</f>
        <v>3</v>
      </c>
      <c r="S7" s="9">
        <v>0</v>
      </c>
      <c r="T7" s="9">
        <f>ABS((B7-B8)+(C7-C8)+(D7-D8)+(E7-E8)+(F7-F8)+(G7-G8)+(H7-H8))</f>
        <v>3</v>
      </c>
      <c r="U7">
        <f t="shared" si="0"/>
        <v>38</v>
      </c>
    </row>
    <row r="8" spans="1:21" ht="15" thickBot="1" x14ac:dyDescent="0.35">
      <c r="A8" s="3">
        <v>5</v>
      </c>
      <c r="B8" s="5">
        <v>1</v>
      </c>
      <c r="C8" s="5">
        <v>4</v>
      </c>
      <c r="D8" s="5">
        <v>7</v>
      </c>
      <c r="E8" s="5">
        <v>6</v>
      </c>
      <c r="F8" s="5">
        <v>5</v>
      </c>
      <c r="G8" s="5">
        <v>3</v>
      </c>
      <c r="H8" s="5">
        <v>2</v>
      </c>
      <c r="I8" s="8">
        <v>0</v>
      </c>
      <c r="L8" t="s">
        <v>3</v>
      </c>
      <c r="M8">
        <v>26</v>
      </c>
      <c r="O8" s="9">
        <v>5</v>
      </c>
      <c r="P8" s="9">
        <f>ABS((B8-B4)+(C8-C4)+(D8-D4)+(E8-E4)+(F8-F4)+(G8-G4)+(H8-H4))</f>
        <v>14</v>
      </c>
      <c r="Q8" s="9">
        <f>ABS((B8-B5)+(C8-C5)+(D8-D5)+(E8-E5)+(F8-F5)+(G8-G5)+(H8-H5))</f>
        <v>12</v>
      </c>
      <c r="R8" s="9">
        <f>ABS((B8-B6)+(C8-C6)+(D8-D6)+(E8-E6)+(F8-F6)+(G8-G6)+(H8-H6))</f>
        <v>0</v>
      </c>
      <c r="S8" s="9">
        <f>ABS((B8-B7)+(C8-C7)+(D8-D7)+(E8-E7)+(F8-F7)+(G8-G7)+(H8-H7))</f>
        <v>3</v>
      </c>
      <c r="T8" s="9">
        <v>0</v>
      </c>
      <c r="U8">
        <f t="shared" si="0"/>
        <v>29</v>
      </c>
    </row>
    <row r="9" spans="1:21" x14ac:dyDescent="0.3">
      <c r="A9" t="s">
        <v>9</v>
      </c>
      <c r="B9">
        <f>SUM(B4:B8)</f>
        <v>11</v>
      </c>
      <c r="C9">
        <f t="shared" ref="C9:H9" si="1">SUM(C4:C8)</f>
        <v>26</v>
      </c>
      <c r="D9">
        <f t="shared" si="1"/>
        <v>32</v>
      </c>
      <c r="E9">
        <f t="shared" si="1"/>
        <v>31</v>
      </c>
      <c r="F9">
        <f t="shared" si="1"/>
        <v>26</v>
      </c>
      <c r="G9">
        <f t="shared" si="1"/>
        <v>21</v>
      </c>
      <c r="H9">
        <f t="shared" si="1"/>
        <v>16</v>
      </c>
      <c r="I9">
        <f>SUM(I4:I8)</f>
        <v>54</v>
      </c>
      <c r="J9" t="s">
        <v>23</v>
      </c>
      <c r="L9" t="s">
        <v>6</v>
      </c>
      <c r="M9">
        <v>26</v>
      </c>
      <c r="U9">
        <f>MIN(U4:U8)</f>
        <v>29</v>
      </c>
    </row>
    <row r="10" spans="1:21" x14ac:dyDescent="0.3">
      <c r="A10" t="s">
        <v>10</v>
      </c>
      <c r="B10">
        <f>B9-AVERAGE(B4:B8)</f>
        <v>8.8000000000000007</v>
      </c>
      <c r="C10">
        <f t="shared" ref="C10:H10" si="2">C9-AVERAGE(C4:C8)</f>
        <v>20.8</v>
      </c>
      <c r="D10">
        <f t="shared" si="2"/>
        <v>25.6</v>
      </c>
      <c r="E10">
        <f t="shared" si="2"/>
        <v>24.8</v>
      </c>
      <c r="F10">
        <f t="shared" si="2"/>
        <v>20.8</v>
      </c>
      <c r="G10">
        <f t="shared" si="2"/>
        <v>16.8</v>
      </c>
      <c r="H10">
        <f t="shared" si="2"/>
        <v>12.8</v>
      </c>
      <c r="L10" t="s">
        <v>5</v>
      </c>
      <c r="M10">
        <v>31</v>
      </c>
    </row>
    <row r="11" spans="1:21" x14ac:dyDescent="0.3">
      <c r="A11" t="s">
        <v>11</v>
      </c>
      <c r="B11">
        <f>B10*B10</f>
        <v>77.440000000000012</v>
      </c>
      <c r="C11">
        <f t="shared" ref="C11:H11" si="3">C10*C10</f>
        <v>432.64000000000004</v>
      </c>
      <c r="D11">
        <f t="shared" si="3"/>
        <v>655.36000000000013</v>
      </c>
      <c r="E11">
        <f t="shared" si="3"/>
        <v>615.04000000000008</v>
      </c>
      <c r="F11">
        <f t="shared" si="3"/>
        <v>432.64000000000004</v>
      </c>
      <c r="G11">
        <f t="shared" si="3"/>
        <v>282.24</v>
      </c>
      <c r="H11">
        <f t="shared" si="3"/>
        <v>163.84000000000003</v>
      </c>
      <c r="I11">
        <f>SUM(B11:H11)</f>
        <v>2659.2</v>
      </c>
      <c r="J11" t="s">
        <v>24</v>
      </c>
      <c r="L11" t="s">
        <v>4</v>
      </c>
      <c r="M11">
        <v>32</v>
      </c>
    </row>
    <row r="12" spans="1:21" x14ac:dyDescent="0.3">
      <c r="A12" t="s">
        <v>18</v>
      </c>
    </row>
    <row r="13" spans="1:21" x14ac:dyDescent="0.3">
      <c r="A13" t="s">
        <v>25</v>
      </c>
    </row>
    <row r="14" spans="1:21" x14ac:dyDescent="0.3">
      <c r="A14" t="s">
        <v>13</v>
      </c>
      <c r="D14">
        <f>(12*I11)/(5*5*(7*7*7-7)-5*I9)</f>
        <v>3.9250184501845018</v>
      </c>
      <c r="O14" t="s">
        <v>21</v>
      </c>
    </row>
    <row r="15" spans="1:21" x14ac:dyDescent="0.3">
      <c r="A15" t="s">
        <v>14</v>
      </c>
      <c r="D15">
        <v>6</v>
      </c>
    </row>
    <row r="16" spans="1:21" x14ac:dyDescent="0.3">
      <c r="A16" t="s">
        <v>15</v>
      </c>
      <c r="E16">
        <f>(12*I11)/(5*7*8-(1/6)*I9)</f>
        <v>117.75055350553505</v>
      </c>
      <c r="F16" t="s">
        <v>16</v>
      </c>
      <c r="G16" t="s">
        <v>17</v>
      </c>
    </row>
    <row r="34" spans="1:1" x14ac:dyDescent="0.3">
      <c r="A34" t="s">
        <v>22</v>
      </c>
    </row>
  </sheetData>
  <sortState ref="L5:M11">
    <sortCondition ref="M11"/>
  </sortState>
  <mergeCells count="1">
    <mergeCell ref="B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2024-11-11T15:19:54Z</dcterms:modified>
</cp:coreProperties>
</file>