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6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SV\Workshop-EDA_I\"/>
    </mc:Choice>
  </mc:AlternateContent>
  <xr:revisionPtr revIDLastSave="0" documentId="13_ncr:1_{E3DE932B-C022-4D1C-841F-65F421C29887}" xr6:coauthVersionLast="36" xr6:coauthVersionMax="36" xr10:uidLastSave="{00000000-0000-0000-0000-000000000000}"/>
  <bookViews>
    <workbookView xWindow="4452" yWindow="0" windowWidth="27636" windowHeight="12600" firstSheet="1" activeTab="5" xr2:uid="{2E2BB575-7054-4A3A-A5E5-66D8A7F58F23}"/>
  </bookViews>
  <sheets>
    <sheet name="Mean, Median, Mode" sheetId="2" r:id="rId1"/>
    <sheet name="Correlation" sheetId="3" r:id="rId2"/>
    <sheet name="final dataset" sheetId="1" r:id="rId3"/>
    <sheet name="Univariate analysis" sheetId="4" r:id="rId4"/>
    <sheet name="Bivariate Analysis" sheetId="5" r:id="rId5"/>
    <sheet name="Types of visualization" sheetId="6" r:id="rId6"/>
  </sheets>
  <definedNames>
    <definedName name="_xlchart.v1.0" hidden="1">'Mean, Median, Mode'!$B$19:$B$28</definedName>
    <definedName name="_xlchart.v1.1" hidden="1">'Mean, Median, Mode'!$B$44:$B$53</definedName>
    <definedName name="_xlchart.v1.2" hidden="1">'final dataset'!$C$1</definedName>
    <definedName name="_xlchart.v1.3" hidden="1">'final dataset'!$C$2:$C$50</definedName>
    <definedName name="_xlchart.v1.4" hidden="1">'final dataset'!$D$1</definedName>
    <definedName name="_xlchart.v1.5" hidden="1">'final dataset'!$D$2:$D$50</definedName>
    <definedName name="_xlchart.v1.6" hidden="1">'final dataset'!$D$1</definedName>
    <definedName name="_xlchart.v1.7" hidden="1">'final dataset'!$D$2:$D$50</definedName>
    <definedName name="_xlchart.v1.8" hidden="1">'Mean, Median, Mode'!$B$19:$B$28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6" i="2" l="1"/>
  <c r="N45" i="2"/>
  <c r="N44" i="2"/>
  <c r="P29" i="2"/>
  <c r="P28" i="2"/>
  <c r="P27" i="2"/>
  <c r="O32" i="2"/>
  <c r="O33" i="2"/>
  <c r="O34" i="2"/>
  <c r="O35" i="2"/>
  <c r="O31" i="2"/>
  <c r="N20" i="2"/>
  <c r="Q27" i="2"/>
  <c r="P25" i="2"/>
  <c r="P24" i="2"/>
  <c r="P23" i="2"/>
  <c r="N21" i="2"/>
  <c r="N19" i="2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45" i="2"/>
  <c r="Q23" i="2"/>
  <c r="P20" i="2"/>
  <c r="P46" i="2"/>
  <c r="P44" i="2"/>
  <c r="P33" i="2"/>
  <c r="P21" i="2"/>
  <c r="Q28" i="2"/>
  <c r="Q24" i="2"/>
  <c r="P32" i="2"/>
  <c r="Q25" i="2"/>
  <c r="P31" i="2"/>
  <c r="Q29" i="2"/>
  <c r="P19" i="2"/>
  <c r="P35" i="2"/>
  <c r="P34" i="2"/>
</calcChain>
</file>

<file path=xl/sharedStrings.xml><?xml version="1.0" encoding="utf-8"?>
<sst xmlns="http://schemas.openxmlformats.org/spreadsheetml/2006/main" count="419" uniqueCount="84">
  <si>
    <t>ID</t>
  </si>
  <si>
    <t>Category</t>
  </si>
  <si>
    <t>SPC</t>
  </si>
  <si>
    <t>Age</t>
  </si>
  <si>
    <t>Gender</t>
  </si>
  <si>
    <t>Quantity</t>
  </si>
  <si>
    <t>PPC</t>
  </si>
  <si>
    <t>Date</t>
  </si>
  <si>
    <t>StateAndCity</t>
  </si>
  <si>
    <t>PostalCode1</t>
  </si>
  <si>
    <t>PostalCode2</t>
  </si>
  <si>
    <t>SPC_Group</t>
  </si>
  <si>
    <t>CitySize</t>
  </si>
  <si>
    <t>TotalPrice</t>
  </si>
  <si>
    <t>C</t>
  </si>
  <si>
    <t>GH-Town</t>
  </si>
  <si>
    <t>AAA</t>
  </si>
  <si>
    <t>B</t>
  </si>
  <si>
    <t>Small</t>
  </si>
  <si>
    <t>D</t>
  </si>
  <si>
    <t>GH-City</t>
  </si>
  <si>
    <t>BB</t>
  </si>
  <si>
    <t>IJ-Village</t>
  </si>
  <si>
    <t>USI</t>
  </si>
  <si>
    <t>IJ-City</t>
  </si>
  <si>
    <t>GGF</t>
  </si>
  <si>
    <t>A</t>
  </si>
  <si>
    <t>KL-Metropole</t>
  </si>
  <si>
    <t>Large</t>
  </si>
  <si>
    <t>KL-City</t>
  </si>
  <si>
    <t>E</t>
  </si>
  <si>
    <t>KL-Village</t>
  </si>
  <si>
    <t>MN-Village</t>
  </si>
  <si>
    <t>MN-Metropole</t>
  </si>
  <si>
    <t>MN-City</t>
  </si>
  <si>
    <t>F</t>
  </si>
  <si>
    <t>OP-Village</t>
  </si>
  <si>
    <t>OP-Metropole</t>
  </si>
  <si>
    <t>QR-City</t>
  </si>
  <si>
    <t>QR-Village</t>
  </si>
  <si>
    <t>ST-Metropole</t>
  </si>
  <si>
    <t>ST-City</t>
  </si>
  <si>
    <t>ST-Village</t>
  </si>
  <si>
    <t>UV-City</t>
  </si>
  <si>
    <t>UV-Village</t>
  </si>
  <si>
    <t>UV-Metropole</t>
  </si>
  <si>
    <t xml:space="preserve">Mean, Median and Mode
    </t>
  </si>
  <si>
    <t>Mean</t>
  </si>
  <si>
    <t>Median</t>
  </si>
  <si>
    <t>Mode</t>
  </si>
  <si>
    <t>MEAN</t>
  </si>
  <si>
    <t>MEDIAN</t>
  </si>
  <si>
    <t>MODE</t>
  </si>
  <si>
    <t>=Average of data points: Sum of Xi divided by N, where Xi = data points and n is sum of observations</t>
  </si>
  <si>
    <t>sum of data points</t>
  </si>
  <si>
    <t>All observations</t>
  </si>
  <si>
    <t>=Median is the middle value of the range of observations</t>
  </si>
  <si>
    <t>Middle observation</t>
  </si>
  <si>
    <t>= Most common value</t>
  </si>
  <si>
    <t>5th Observation + 6th Observation</t>
  </si>
  <si>
    <t>Correlation</t>
  </si>
  <si>
    <t>In the broadest sense correlation is any statistical association, though in common usage it most often refers to how close two variables are to having a linear relationship with each other.</t>
  </si>
  <si>
    <t>PLOT A-B, B-C AND A-C</t>
  </si>
  <si>
    <t>UNIVARIATE ANALYSIS ON FINAL DATA SET</t>
  </si>
  <si>
    <t>Row Labels</t>
  </si>
  <si>
    <t>Grand Total</t>
  </si>
  <si>
    <t>Count of Category</t>
  </si>
  <si>
    <t>Count of Gender</t>
  </si>
  <si>
    <t>Count of StateAndCity</t>
  </si>
  <si>
    <t>Count of CitySize</t>
  </si>
  <si>
    <t>CATEGORICAL VARIABLES</t>
  </si>
  <si>
    <t>NUMERICAL VARIABLES</t>
  </si>
  <si>
    <t>BIVARIATE ANALYSIS ON FINAL DATA SET</t>
  </si>
  <si>
    <t>Sum of SPC</t>
  </si>
  <si>
    <t>Sum of TotalPrice</t>
  </si>
  <si>
    <t>Bar plot</t>
  </si>
  <si>
    <t>A bar graph is a type of chart that has bars showing different categories and the amounts in each category</t>
  </si>
  <si>
    <t>Column Labels</t>
  </si>
  <si>
    <t>Boxplot</t>
  </si>
  <si>
    <t xml:space="preserve"> The five number summary includes 5 items:
    The minimum.
    Q1 (the first quartile, or the 25% mark).
    The median.
    Q3 (the third quartile, or the 75% mark).
    The maximum.</t>
  </si>
  <si>
    <t>Scatter Plot</t>
  </si>
  <si>
    <t>Histogram</t>
  </si>
  <si>
    <t>Pie Chart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</si>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</sst>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theme="1"/>
      <name val="Arial Nova"/>
      <family val="2"/>
    </font>
    <font>
      <b/>
      <sz val="10"/>
      <color theme="1"/>
      <name val="Arial Nov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  <family val="2"/>
    </font>
    <font>
      <b/>
      <sz val="10"/>
      <color rgb="FFFF0000"/>
      <name val="Arial Nova"/>
      <family val="2"/>
    </font>
    <font>
      <sz val="8"/>
      <color theme="1"/>
      <name val="Arial Nova"/>
      <family val="2"/>
    </font>
    <font>
      <b/>
      <i/>
      <sz val="10"/>
      <color theme="1"/>
      <name val="Arial Nova"/>
      <family val="2"/>
    </font>
    <font>
      <b/>
      <sz val="14"/>
      <color theme="1"/>
      <name val="Arial Nova"/>
      <family val="2"/>
    </font>
    <font>
      <b/>
      <sz val="16"/>
      <color theme="1"/>
      <name val="Arial Nova"/>
      <family val="2"/>
    </font>
    <font>
      <b/>
      <sz val="11"/>
      <color rgb="FFFF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quotePrefix="1"/>
    <xf numFmtId="0" fontId="6" fillId="0" borderId="11" xfId="0" applyFont="1" applyBorder="1"/>
    <xf numFmtId="0" fontId="7" fillId="0" borderId="12" xfId="0" applyFont="1" applyBorder="1"/>
    <xf numFmtId="0" fontId="0" fillId="0" borderId="12" xfId="0" applyBorder="1"/>
    <xf numFmtId="0" fontId="0" fillId="0" borderId="13" xfId="0" applyBorder="1"/>
    <xf numFmtId="0" fontId="6" fillId="0" borderId="14" xfId="0" applyFont="1" applyBorder="1"/>
    <xf numFmtId="0" fontId="7" fillId="0" borderId="15" xfId="0" applyFont="1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/>
    <xf numFmtId="0" fontId="7" fillId="0" borderId="18" xfId="0" applyFont="1" applyBorder="1"/>
    <xf numFmtId="0" fontId="0" fillId="0" borderId="18" xfId="0" applyBorder="1"/>
    <xf numFmtId="0" fontId="0" fillId="0" borderId="19" xfId="0" applyBorder="1"/>
    <xf numFmtId="0" fontId="0" fillId="0" borderId="12" xfId="0" quotePrefix="1" applyBorder="1"/>
    <xf numFmtId="0" fontId="0" fillId="0" borderId="14" xfId="0" applyBorder="1"/>
    <xf numFmtId="0" fontId="0" fillId="0" borderId="15" xfId="0" quotePrefix="1" applyBorder="1"/>
    <xf numFmtId="0" fontId="0" fillId="0" borderId="17" xfId="0" applyBorder="1"/>
    <xf numFmtId="0" fontId="6" fillId="0" borderId="20" xfId="0" applyFont="1" applyBorder="1"/>
    <xf numFmtId="0" fontId="0" fillId="0" borderId="21" xfId="0" applyBorder="1"/>
    <xf numFmtId="0" fontId="0" fillId="0" borderId="22" xfId="0" applyBorder="1"/>
    <xf numFmtId="0" fontId="8" fillId="0" borderId="15" xfId="0" applyFont="1" applyBorder="1"/>
    <xf numFmtId="0" fontId="9" fillId="0" borderId="12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2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21" xfId="0" applyFont="1" applyBorder="1"/>
    <xf numFmtId="0" fontId="0" fillId="0" borderId="0" xfId="0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164" fontId="0" fillId="0" borderId="0" xfId="0" applyNumberFormat="1" applyAlignment="1">
      <alignment horizontal="left"/>
    </xf>
    <xf numFmtId="0" fontId="13" fillId="0" borderId="0" xfId="0" applyFont="1"/>
    <xf numFmtId="164" fontId="0" fillId="0" borderId="0" xfId="0" applyNumberFormat="1" applyAlignment="1">
      <alignment horizontal="left" indent="1"/>
    </xf>
    <xf numFmtId="0" fontId="4" fillId="2" borderId="0" xfId="0" applyFont="1" applyFill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/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border outline="0">
        <top style="medium">
          <color theme="0" tint="-0.14996795556505021"/>
        </top>
      </border>
    </dxf>
    <dxf>
      <border outline="0">
        <left style="medium">
          <color theme="0" tint="-0.14996795556505021"/>
        </left>
        <right style="medium">
          <color theme="0" tint="-0.14996795556505021"/>
        </right>
        <top style="medium">
          <color indexed="64"/>
        </top>
        <bottom style="medium">
          <color theme="0" tint="-0.14996795556505021"/>
        </bottom>
      </border>
    </dxf>
    <dxf>
      <border outline="0">
        <bottom style="medium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 tint="-0.14996795556505021"/>
        </left>
        <right style="medium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+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Correlation!$C$14:$C$23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</c:numCache>
            </c:numRef>
          </c:xVal>
          <c:yVal>
            <c:numRef>
              <c:f>Correlation!$D$14:$D$23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C-4F9C-ADA7-04D2DF39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47312"/>
        <c:axId val="1183426288"/>
      </c:scatterChart>
      <c:valAx>
        <c:axId val="6488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26288"/>
        <c:crosses val="autoZero"/>
        <c:crossBetween val="midCat"/>
      </c:valAx>
      <c:valAx>
        <c:axId val="11834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[Descriptive_analysis.xlsx]Bivariate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price per city size and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Analysis'!$C$24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'Bivariate Analysis'!$B$25:$B$70</c:f>
              <c:multiLvlStrCache>
                <c:ptCount val="43"/>
                <c:lvl>
                  <c:pt idx="0">
                    <c:v>0,253</c:v>
                  </c:pt>
                  <c:pt idx="1">
                    <c:v>0,561</c:v>
                  </c:pt>
                  <c:pt idx="2">
                    <c:v>0,678</c:v>
                  </c:pt>
                  <c:pt idx="3">
                    <c:v>0,693</c:v>
                  </c:pt>
                  <c:pt idx="4">
                    <c:v>0,732</c:v>
                  </c:pt>
                  <c:pt idx="5">
                    <c:v>0,780</c:v>
                  </c:pt>
                  <c:pt idx="6">
                    <c:v>0,805</c:v>
                  </c:pt>
                  <c:pt idx="7">
                    <c:v>0,841</c:v>
                  </c:pt>
                  <c:pt idx="8">
                    <c:v>0,844</c:v>
                  </c:pt>
                  <c:pt idx="9">
                    <c:v>0,854</c:v>
                  </c:pt>
                  <c:pt idx="10">
                    <c:v>0,951</c:v>
                  </c:pt>
                  <c:pt idx="11">
                    <c:v>1,000</c:v>
                  </c:pt>
                  <c:pt idx="12">
                    <c:v>0,268</c:v>
                  </c:pt>
                  <c:pt idx="13">
                    <c:v>0,305</c:v>
                  </c:pt>
                  <c:pt idx="14">
                    <c:v>0,367</c:v>
                  </c:pt>
                  <c:pt idx="15">
                    <c:v>0,415</c:v>
                  </c:pt>
                  <c:pt idx="16">
                    <c:v>0,467</c:v>
                  </c:pt>
                  <c:pt idx="17">
                    <c:v>0,488</c:v>
                  </c:pt>
                  <c:pt idx="18">
                    <c:v>0,500</c:v>
                  </c:pt>
                  <c:pt idx="19">
                    <c:v>0,507</c:v>
                  </c:pt>
                  <c:pt idx="20">
                    <c:v>0,512</c:v>
                  </c:pt>
                  <c:pt idx="21">
                    <c:v>0,573</c:v>
                  </c:pt>
                  <c:pt idx="22">
                    <c:v>0,585</c:v>
                  </c:pt>
                  <c:pt idx="23">
                    <c:v>0,598</c:v>
                  </c:pt>
                  <c:pt idx="24">
                    <c:v>0,683</c:v>
                  </c:pt>
                  <c:pt idx="25">
                    <c:v>0,695</c:v>
                  </c:pt>
                  <c:pt idx="26">
                    <c:v>0,700</c:v>
                  </c:pt>
                  <c:pt idx="27">
                    <c:v>0,711</c:v>
                  </c:pt>
                  <c:pt idx="28">
                    <c:v>0,744</c:v>
                  </c:pt>
                  <c:pt idx="29">
                    <c:v>0,780</c:v>
                  </c:pt>
                  <c:pt idx="30">
                    <c:v>0,789</c:v>
                  </c:pt>
                  <c:pt idx="31">
                    <c:v>0,829</c:v>
                  </c:pt>
                  <c:pt idx="32">
                    <c:v>0,841</c:v>
                  </c:pt>
                  <c:pt idx="33">
                    <c:v>0,844</c:v>
                  </c:pt>
                  <c:pt idx="34">
                    <c:v>0,853</c:v>
                  </c:pt>
                  <c:pt idx="35">
                    <c:v>0,878</c:v>
                  </c:pt>
                  <c:pt idx="36">
                    <c:v>0,890</c:v>
                  </c:pt>
                  <c:pt idx="37">
                    <c:v>0,907</c:v>
                  </c:pt>
                  <c:pt idx="38">
                    <c:v>0,939</c:v>
                  </c:pt>
                  <c:pt idx="39">
                    <c:v>0,944</c:v>
                  </c:pt>
                  <c:pt idx="40">
                    <c:v>0,951</c:v>
                  </c:pt>
                  <c:pt idx="41">
                    <c:v>0,960</c:v>
                  </c:pt>
                  <c:pt idx="42">
                    <c:v>1,000</c:v>
                  </c:pt>
                </c:lvl>
                <c:lvl>
                  <c:pt idx="0">
                    <c:v>Large</c:v>
                  </c:pt>
                  <c:pt idx="12">
                    <c:v>Small</c:v>
                  </c:pt>
                </c:lvl>
              </c:multiLvlStrCache>
            </c:multiLvlStrRef>
          </c:cat>
          <c:val>
            <c:numRef>
              <c:f>'Bivariate Analysis'!$C$25:$C$70</c:f>
              <c:numCache>
                <c:formatCode>General</c:formatCode>
                <c:ptCount val="43"/>
                <c:pt idx="0">
                  <c:v>0.40509906089063924</c:v>
                </c:pt>
                <c:pt idx="1">
                  <c:v>0.12945774007876398</c:v>
                </c:pt>
                <c:pt idx="2">
                  <c:v>0.57238654953044532</c:v>
                </c:pt>
                <c:pt idx="3">
                  <c:v>7.9510249419367865E-2</c:v>
                </c:pt>
                <c:pt idx="4">
                  <c:v>0.19586064828839744</c:v>
                </c:pt>
                <c:pt idx="5">
                  <c:v>0.37282964758154097</c:v>
                </c:pt>
                <c:pt idx="6">
                  <c:v>1.4935142885994144</c:v>
                </c:pt>
                <c:pt idx="7">
                  <c:v>0.21983156619206301</c:v>
                </c:pt>
                <c:pt idx="8">
                  <c:v>0.60039079066949408</c:v>
                </c:pt>
                <c:pt idx="9">
                  <c:v>0.39580369584974257</c:v>
                </c:pt>
                <c:pt idx="10">
                  <c:v>8.7542360900737151E-2</c:v>
                </c:pt>
                <c:pt idx="11">
                  <c:v>0.71208724628900333</c:v>
                </c:pt>
                <c:pt idx="12">
                  <c:v>0.55957023124305771</c:v>
                </c:pt>
                <c:pt idx="13">
                  <c:v>8.0294658184388565E-2</c:v>
                </c:pt>
                <c:pt idx="14">
                  <c:v>0.32438715540745228</c:v>
                </c:pt>
                <c:pt idx="15">
                  <c:v>0.55256124406745433</c:v>
                </c:pt>
                <c:pt idx="16">
                  <c:v>0.64942684035140863</c:v>
                </c:pt>
                <c:pt idx="17">
                  <c:v>0.26212662829445627</c:v>
                </c:pt>
                <c:pt idx="18">
                  <c:v>0.57245319600121181</c:v>
                </c:pt>
                <c:pt idx="19">
                  <c:v>0.29296516207209938</c:v>
                </c:pt>
                <c:pt idx="20">
                  <c:v>0.27083348480258507</c:v>
                </c:pt>
                <c:pt idx="21">
                  <c:v>0.5347779460769464</c:v>
                </c:pt>
                <c:pt idx="22">
                  <c:v>9.8812077148338881E-2</c:v>
                </c:pt>
                <c:pt idx="23">
                  <c:v>0.33060910835100477</c:v>
                </c:pt>
                <c:pt idx="24">
                  <c:v>0.43517116025446834</c:v>
                </c:pt>
                <c:pt idx="25">
                  <c:v>8.4901746945370088E-2</c:v>
                </c:pt>
                <c:pt idx="26">
                  <c:v>0.85463758457033212</c:v>
                </c:pt>
                <c:pt idx="27">
                  <c:v>0.81266767646167837</c:v>
                </c:pt>
                <c:pt idx="28">
                  <c:v>0.21968898313642329</c:v>
                </c:pt>
                <c:pt idx="29">
                  <c:v>0.9528084418862971</c:v>
                </c:pt>
                <c:pt idx="30">
                  <c:v>0.22087246289003332</c:v>
                </c:pt>
                <c:pt idx="31">
                  <c:v>1.3338988185398365E-2</c:v>
                </c:pt>
                <c:pt idx="32">
                  <c:v>0.32834050287791577</c:v>
                </c:pt>
                <c:pt idx="33">
                  <c:v>0.11811006765626578</c:v>
                </c:pt>
                <c:pt idx="34">
                  <c:v>0.23275775017671413</c:v>
                </c:pt>
                <c:pt idx="35">
                  <c:v>0.70340361506614157</c:v>
                </c:pt>
                <c:pt idx="36">
                  <c:v>0.51569423407048376</c:v>
                </c:pt>
                <c:pt idx="37">
                  <c:v>0.16164556195092397</c:v>
                </c:pt>
                <c:pt idx="38">
                  <c:v>0.20896455619509238</c:v>
                </c:pt>
                <c:pt idx="39">
                  <c:v>0.28764576390992624</c:v>
                </c:pt>
                <c:pt idx="40">
                  <c:v>0.65925396344542053</c:v>
                </c:pt>
                <c:pt idx="41">
                  <c:v>0.48334989397152378</c:v>
                </c:pt>
                <c:pt idx="42">
                  <c:v>1.5447391699485002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5-4A94-AFD5-C2A833F3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172192"/>
        <c:axId val="1210179280"/>
      </c:barChart>
      <c:catAx>
        <c:axId val="1483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79280"/>
        <c:crosses val="autoZero"/>
        <c:auto val="1"/>
        <c:lblAlgn val="ctr"/>
        <c:lblOffset val="100"/>
        <c:noMultiLvlLbl val="0"/>
      </c:catAx>
      <c:valAx>
        <c:axId val="1210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[Descriptive_analysis.xlsx]Types of visualization!PivotTable9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'Types of visualization'!$C$6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of visualization'!$B$7:$B$13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visualization'!$C$7:$C$13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B4A-9561-90EF9DB8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900816"/>
        <c:axId val="1210173040"/>
      </c:barChart>
      <c:catAx>
        <c:axId val="13519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73040"/>
        <c:crosses val="autoZero"/>
        <c:auto val="1"/>
        <c:lblAlgn val="ctr"/>
        <c:lblOffset val="100"/>
        <c:noMultiLvlLbl val="0"/>
      </c:catAx>
      <c:valAx>
        <c:axId val="12101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[Descriptive_analysis.xlsx]Types of visualization!PivotTable10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'Types of visualization'!$C$15:$C$16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of visualization'!$B$17:$B$23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visualization'!$C$17:$C$23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0-48DD-A312-406840CFAC4F}"/>
            </c:ext>
          </c:extLst>
        </c:ser>
        <c:ser>
          <c:idx val="1"/>
          <c:order val="1"/>
          <c:tx>
            <c:strRef>
              <c:f>'Types of visualization'!$D$15:$D$16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'Types of visualization'!$B$17:$B$23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visualization'!$D$17:$D$23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0-48DD-A312-406840CFAC4F}"/>
            </c:ext>
          </c:extLst>
        </c:ser>
        <c:ser>
          <c:idx val="2"/>
          <c:order val="2"/>
          <c:tx>
            <c:strRef>
              <c:f>'Types of visualization'!$E$15:$E$16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'Types of visualization'!$B$17:$B$23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visualization'!$E$17:$E$23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0-48DD-A312-406840CF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0660656"/>
        <c:axId val="1210169712"/>
      </c:barChart>
      <c:catAx>
        <c:axId val="14806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69712"/>
        <c:crosses val="autoZero"/>
        <c:auto val="1"/>
        <c:lblAlgn val="ctr"/>
        <c:lblOffset val="100"/>
        <c:noMultiLvlLbl val="0"/>
      </c:catAx>
      <c:valAx>
        <c:axId val="12101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[Descriptive_analysis.xlsx]Types of visualization!PivotTable11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'Types of visualization'!$G$3:$G$4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of visualization'!$F$5:$F$11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visualization'!$G$5:$G$11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DCE-92F4-675D5B920623}"/>
            </c:ext>
          </c:extLst>
        </c:ser>
        <c:ser>
          <c:idx val="1"/>
          <c:order val="1"/>
          <c:tx>
            <c:strRef>
              <c:f>'Types of visualization'!$H$3:$H$4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'Types of visualization'!$F$5:$F$11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visualization'!$H$5:$H$11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6-4DCE-92F4-675D5B920623}"/>
            </c:ext>
          </c:extLst>
        </c:ser>
        <c:ser>
          <c:idx val="2"/>
          <c:order val="2"/>
          <c:tx>
            <c:strRef>
              <c:f>'Types of visualization'!$I$3:$I$4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'Types of visualization'!$F$5:$F$11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visualization'!$I$5:$I$11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6-4DCE-92F4-675D5B92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2856288"/>
        <c:axId val="1210179696"/>
      </c:barChart>
      <c:catAx>
        <c:axId val="11728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79696"/>
        <c:crosses val="autoZero"/>
        <c:auto val="1"/>
        <c:lblAlgn val="ctr"/>
        <c:lblOffset val="100"/>
        <c:noMultiLvlLbl val="0"/>
      </c:catAx>
      <c:valAx>
        <c:axId val="12101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[Descriptive_analysis.xlsx]Types of visualization!PivotTable12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visualization'!$I$15:$I$16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of visualization'!$H$17:$H$23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visualization'!$I$17:$I$23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2-49DD-84BD-18AF5D6D6AF1}"/>
            </c:ext>
          </c:extLst>
        </c:ser>
        <c:ser>
          <c:idx val="1"/>
          <c:order val="1"/>
          <c:tx>
            <c:strRef>
              <c:f>'Types of visualization'!$J$15:$J$16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'Types of visualization'!$H$17:$H$23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visualization'!$J$17:$J$23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2-49DD-84BD-18AF5D6D6AF1}"/>
            </c:ext>
          </c:extLst>
        </c:ser>
        <c:ser>
          <c:idx val="2"/>
          <c:order val="2"/>
          <c:tx>
            <c:strRef>
              <c:f>'Types of visualization'!$K$15:$K$16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'Types of visualization'!$H$17:$H$23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visualization'!$K$17:$K$23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2-49DD-84BD-18AF5D6D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7322288"/>
        <c:axId val="1210175536"/>
      </c:barChart>
      <c:catAx>
        <c:axId val="12873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75536"/>
        <c:crosses val="autoZero"/>
        <c:auto val="1"/>
        <c:lblAlgn val="ctr"/>
        <c:lblOffset val="100"/>
        <c:noMultiLvlLbl val="0"/>
      </c:catAx>
      <c:valAx>
        <c:axId val="1210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SPC</a:t>
            </a:r>
            <a:r>
              <a:rPr lang="en-US" baseline="0"/>
              <a:t> COMPARED WITH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dataset'!$C$2:$C$50</c:f>
              <c:numCache>
                <c:formatCode>0.000</c:formatCode>
                <c:ptCount val="49"/>
                <c:pt idx="0">
                  <c:v>0.27461078841441056</c:v>
                </c:pt>
                <c:pt idx="1">
                  <c:v>0.47061605340783025</c:v>
                </c:pt>
                <c:pt idx="2">
                  <c:v>0.39153640845720955</c:v>
                </c:pt>
                <c:pt idx="3">
                  <c:v>0.1223226640848919</c:v>
                </c:pt>
                <c:pt idx="4">
                  <c:v>0.27725309343883803</c:v>
                </c:pt>
                <c:pt idx="5">
                  <c:v>0.23177872626207763</c:v>
                </c:pt>
                <c:pt idx="6">
                  <c:v>0.13918238734903171</c:v>
                </c:pt>
                <c:pt idx="7">
                  <c:v>5.1607562786072578E-2</c:v>
                </c:pt>
                <c:pt idx="8">
                  <c:v>0.28848920907329217</c:v>
                </c:pt>
                <c:pt idx="9">
                  <c:v>0.27453649665076729</c:v>
                </c:pt>
                <c:pt idx="10">
                  <c:v>0.57079450634060147</c:v>
                </c:pt>
                <c:pt idx="11">
                  <c:v>0.43377778154416974</c:v>
                </c:pt>
                <c:pt idx="12">
                  <c:v>9.4787127179725046E-3</c:v>
                </c:pt>
                <c:pt idx="13">
                  <c:v>0.14625338080585085</c:v>
                </c:pt>
                <c:pt idx="14">
                  <c:v>0.39982118660873306</c:v>
                </c:pt>
                <c:pt idx="15">
                  <c:v>0.27043726615502023</c:v>
                </c:pt>
                <c:pt idx="16">
                  <c:v>0.40379438556813663</c:v>
                </c:pt>
                <c:pt idx="17">
                  <c:v>0.18131116972848563</c:v>
                </c:pt>
                <c:pt idx="18">
                  <c:v>0.25857298459474604</c:v>
                </c:pt>
                <c:pt idx="19">
                  <c:v>2.466806826654128E-2</c:v>
                </c:pt>
                <c:pt idx="20">
                  <c:v>0.32173870263099341</c:v>
                </c:pt>
                <c:pt idx="21">
                  <c:v>0.59165336116006884</c:v>
                </c:pt>
                <c:pt idx="22">
                  <c:v>0.60821170195027396</c:v>
                </c:pt>
                <c:pt idx="23">
                  <c:v>0.35725129291688157</c:v>
                </c:pt>
                <c:pt idx="24">
                  <c:v>0.28422519289920745</c:v>
                </c:pt>
                <c:pt idx="25">
                  <c:v>0.41985058900641015</c:v>
                </c:pt>
                <c:pt idx="26">
                  <c:v>0.60943695796321828</c:v>
                </c:pt>
                <c:pt idx="27">
                  <c:v>3.1722468351961887E-2</c:v>
                </c:pt>
                <c:pt idx="28">
                  <c:v>0.44640355920965652</c:v>
                </c:pt>
                <c:pt idx="29">
                  <c:v>0.42944207255864519</c:v>
                </c:pt>
                <c:pt idx="30">
                  <c:v>0.43920319780130651</c:v>
                </c:pt>
                <c:pt idx="31">
                  <c:v>1</c:v>
                </c:pt>
                <c:pt idx="32">
                  <c:v>0.18887748007303048</c:v>
                </c:pt>
                <c:pt idx="33">
                  <c:v>0.31306962409134548</c:v>
                </c:pt>
                <c:pt idx="34">
                  <c:v>2.2353304140039911E-2</c:v>
                </c:pt>
                <c:pt idx="35">
                  <c:v>9.6771575093943213E-2</c:v>
                </c:pt>
                <c:pt idx="36">
                  <c:v>0.4420290478813938</c:v>
                </c:pt>
                <c:pt idx="37">
                  <c:v>0.31306962409134548</c:v>
                </c:pt>
                <c:pt idx="38">
                  <c:v>0.47384194769840393</c:v>
                </c:pt>
                <c:pt idx="39">
                  <c:v>0.43229111229966022</c:v>
                </c:pt>
                <c:pt idx="40">
                  <c:v>0.23210179036360912</c:v>
                </c:pt>
                <c:pt idx="41">
                  <c:v>0.31306962409134548</c:v>
                </c:pt>
                <c:pt idx="42">
                  <c:v>0.39799811232118787</c:v>
                </c:pt>
                <c:pt idx="43">
                  <c:v>0.21222019595850852</c:v>
                </c:pt>
                <c:pt idx="44">
                  <c:v>0.54680397383178347</c:v>
                </c:pt>
                <c:pt idx="45">
                  <c:v>0.1512868091666528</c:v>
                </c:pt>
                <c:pt idx="46">
                  <c:v>0.30460241574352276</c:v>
                </c:pt>
                <c:pt idx="47">
                  <c:v>0.5226520281147754</c:v>
                </c:pt>
                <c:pt idx="48">
                  <c:v>0.52997320584780661</c:v>
                </c:pt>
              </c:numCache>
            </c:numRef>
          </c:xVal>
          <c:yVal>
            <c:numRef>
              <c:f>'final dataset'!$D$2:$D$50</c:f>
              <c:numCache>
                <c:formatCode>0.000</c:formatCode>
                <c:ptCount val="49"/>
                <c:pt idx="0">
                  <c:v>0.36666666666666664</c:v>
                </c:pt>
                <c:pt idx="1">
                  <c:v>0.94444444444444442</c:v>
                </c:pt>
                <c:pt idx="2">
                  <c:v>0.78888888888888886</c:v>
                </c:pt>
                <c:pt idx="3">
                  <c:v>0.7</c:v>
                </c:pt>
                <c:pt idx="4">
                  <c:v>0.84444444444444444</c:v>
                </c:pt>
                <c:pt idx="5">
                  <c:v>0.84444444444444444</c:v>
                </c:pt>
                <c:pt idx="6">
                  <c:v>0.46666666666666667</c:v>
                </c:pt>
                <c:pt idx="7">
                  <c:v>0.67777777777777781</c:v>
                </c:pt>
                <c:pt idx="8">
                  <c:v>0.71111111111111114</c:v>
                </c:pt>
                <c:pt idx="9">
                  <c:v>0.46666666666666667</c:v>
                </c:pt>
                <c:pt idx="10">
                  <c:v>1</c:v>
                </c:pt>
                <c:pt idx="11">
                  <c:v>0.78048780487804881</c:v>
                </c:pt>
                <c:pt idx="12">
                  <c:v>0.82926829268292679</c:v>
                </c:pt>
                <c:pt idx="13">
                  <c:v>0.26829268292682928</c:v>
                </c:pt>
                <c:pt idx="14">
                  <c:v>0.41463414634146339</c:v>
                </c:pt>
                <c:pt idx="15">
                  <c:v>0.68292682926829273</c:v>
                </c:pt>
                <c:pt idx="16">
                  <c:v>0.80487804878048785</c:v>
                </c:pt>
                <c:pt idx="17">
                  <c:v>1</c:v>
                </c:pt>
                <c:pt idx="18">
                  <c:v>0.69512195121951215</c:v>
                </c:pt>
                <c:pt idx="19">
                  <c:v>0.80487804878048785</c:v>
                </c:pt>
                <c:pt idx="20">
                  <c:v>0.51219512195121952</c:v>
                </c:pt>
                <c:pt idx="21">
                  <c:v>0.95121951219512191</c:v>
                </c:pt>
                <c:pt idx="22">
                  <c:v>0.48780487804878048</c:v>
                </c:pt>
                <c:pt idx="23">
                  <c:v>0.8902439024390244</c:v>
                </c:pt>
                <c:pt idx="24">
                  <c:v>0.73170731707317072</c:v>
                </c:pt>
                <c:pt idx="25">
                  <c:v>0.87804878048780488</c:v>
                </c:pt>
                <c:pt idx="26">
                  <c:v>0.78048780487804881</c:v>
                </c:pt>
                <c:pt idx="27">
                  <c:v>0.74390243902439024</c:v>
                </c:pt>
                <c:pt idx="28">
                  <c:v>0.85365853658536583</c:v>
                </c:pt>
                <c:pt idx="29">
                  <c:v>0.5</c:v>
                </c:pt>
                <c:pt idx="30">
                  <c:v>0.3048780487804878</c:v>
                </c:pt>
                <c:pt idx="31">
                  <c:v>0.78048780487804881</c:v>
                </c:pt>
                <c:pt idx="32">
                  <c:v>0.93902439024390238</c:v>
                </c:pt>
                <c:pt idx="33">
                  <c:v>0.58536585365853655</c:v>
                </c:pt>
                <c:pt idx="34">
                  <c:v>0.56097560975609762</c:v>
                </c:pt>
                <c:pt idx="35">
                  <c:v>0.57317073170731703</c:v>
                </c:pt>
                <c:pt idx="36">
                  <c:v>0.84146341463414631</c:v>
                </c:pt>
                <c:pt idx="37">
                  <c:v>0.95121951219512191</c:v>
                </c:pt>
                <c:pt idx="38">
                  <c:v>0.84146341463414631</c:v>
                </c:pt>
                <c:pt idx="39">
                  <c:v>0.59756097560975607</c:v>
                </c:pt>
                <c:pt idx="40">
                  <c:v>1</c:v>
                </c:pt>
                <c:pt idx="41">
                  <c:v>0.25333333333333335</c:v>
                </c:pt>
                <c:pt idx="42">
                  <c:v>0.96</c:v>
                </c:pt>
                <c:pt idx="43">
                  <c:v>1</c:v>
                </c:pt>
                <c:pt idx="44">
                  <c:v>0.85333333333333339</c:v>
                </c:pt>
                <c:pt idx="45">
                  <c:v>0.50666666666666671</c:v>
                </c:pt>
                <c:pt idx="46">
                  <c:v>0.69333333333333336</c:v>
                </c:pt>
                <c:pt idx="47">
                  <c:v>0.90666666666666662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A-4B6B-B142-43C15AE1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60624"/>
        <c:axId val="1210189680"/>
      </c:scatterChart>
      <c:valAx>
        <c:axId val="118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89680"/>
        <c:crosses val="autoZero"/>
        <c:crossBetween val="midCat"/>
      </c:valAx>
      <c:valAx>
        <c:axId val="12101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[Descriptive_analysis.xlsx]Types of visualization!PivotTable13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'Types of visualization'!$C$26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A-439B-A52D-A45E742CD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A-439B-A52D-A45E742CD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4A-439B-A52D-A45E742CD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4A-439B-A52D-A45E742CD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4A-439B-A52D-A45E742CD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4A-439B-A52D-A45E742CD9AE}"/>
              </c:ext>
            </c:extLst>
          </c:dPt>
          <c:cat>
            <c:strRef>
              <c:f>'Types of visualization'!$B$27:$B$33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'Types of visualization'!$C$27:$C$33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0-429C-BC6D-B2398F3A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dataset'!$N$1</c:f>
              <c:strCache>
                <c:ptCount val="1"/>
                <c:pt idx="0">
                  <c:v>TotalPrice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dataset'!$N$2:$N$50</c:f>
              <c:numCache>
                <c:formatCode>0.000</c:formatCode>
                <c:ptCount val="49"/>
                <c:pt idx="0">
                  <c:v>0.32438715540745228</c:v>
                </c:pt>
                <c:pt idx="1">
                  <c:v>0.28764576390992624</c:v>
                </c:pt>
                <c:pt idx="2">
                  <c:v>0.22087246289003332</c:v>
                </c:pt>
                <c:pt idx="3">
                  <c:v>0.85463758457033212</c:v>
                </c:pt>
                <c:pt idx="4">
                  <c:v>0.60039079066949408</c:v>
                </c:pt>
                <c:pt idx="5">
                  <c:v>0.11811006765626578</c:v>
                </c:pt>
                <c:pt idx="6">
                  <c:v>0.34199272947591636</c:v>
                </c:pt>
                <c:pt idx="7">
                  <c:v>0.57238654953044532</c:v>
                </c:pt>
                <c:pt idx="8">
                  <c:v>0.81266767646167837</c:v>
                </c:pt>
                <c:pt idx="9">
                  <c:v>0.30743411087549227</c:v>
                </c:pt>
                <c:pt idx="10">
                  <c:v>0.71208724628900333</c:v>
                </c:pt>
                <c:pt idx="11">
                  <c:v>0.6258848833686762</c:v>
                </c:pt>
                <c:pt idx="12">
                  <c:v>1.3338988185398365E-2</c:v>
                </c:pt>
                <c:pt idx="13">
                  <c:v>0.55957023124305771</c:v>
                </c:pt>
                <c:pt idx="14">
                  <c:v>0.55256124406745433</c:v>
                </c:pt>
                <c:pt idx="15">
                  <c:v>0.43517116025446834</c:v>
                </c:pt>
                <c:pt idx="16">
                  <c:v>0.71569423407048371</c:v>
                </c:pt>
                <c:pt idx="17">
                  <c:v>0.67125658891245077</c:v>
                </c:pt>
                <c:pt idx="18">
                  <c:v>8.4901746945370088E-2</c:v>
                </c:pt>
                <c:pt idx="19">
                  <c:v>0.77782005452893055</c:v>
                </c:pt>
                <c:pt idx="20">
                  <c:v>0.27083348480258507</c:v>
                </c:pt>
                <c:pt idx="21">
                  <c:v>8.7542360900737151E-2</c:v>
                </c:pt>
                <c:pt idx="22">
                  <c:v>0.26212662829445627</c:v>
                </c:pt>
                <c:pt idx="23">
                  <c:v>0.51569423407048376</c:v>
                </c:pt>
                <c:pt idx="24">
                  <c:v>0.19586064828839744</c:v>
                </c:pt>
                <c:pt idx="25">
                  <c:v>0.70340361506614157</c:v>
                </c:pt>
                <c:pt idx="26">
                  <c:v>0.32692355851762089</c:v>
                </c:pt>
                <c:pt idx="27">
                  <c:v>0.21968898313642329</c:v>
                </c:pt>
                <c:pt idx="28">
                  <c:v>0.39580369584974257</c:v>
                </c:pt>
                <c:pt idx="29">
                  <c:v>0.57245319600121181</c:v>
                </c:pt>
                <c:pt idx="30">
                  <c:v>8.0294658184388565E-2</c:v>
                </c:pt>
                <c:pt idx="31">
                  <c:v>0.37282964758154097</c:v>
                </c:pt>
                <c:pt idx="32">
                  <c:v>0.20896455619509238</c:v>
                </c:pt>
                <c:pt idx="33">
                  <c:v>9.8812077148338881E-2</c:v>
                </c:pt>
                <c:pt idx="34">
                  <c:v>0.12945774007876398</c:v>
                </c:pt>
                <c:pt idx="35">
                  <c:v>0.5347779460769464</c:v>
                </c:pt>
                <c:pt idx="36">
                  <c:v>0.32834050287791577</c:v>
                </c:pt>
                <c:pt idx="37">
                  <c:v>0.65925396344542053</c:v>
                </c:pt>
                <c:pt idx="38">
                  <c:v>0.21983156619206301</c:v>
                </c:pt>
                <c:pt idx="39">
                  <c:v>0.33060910835100477</c:v>
                </c:pt>
                <c:pt idx="40">
                  <c:v>3.2255276178935678E-2</c:v>
                </c:pt>
                <c:pt idx="41">
                  <c:v>0.40509906089063924</c:v>
                </c:pt>
                <c:pt idx="42">
                  <c:v>0.48334989397152378</c:v>
                </c:pt>
                <c:pt idx="43">
                  <c:v>0.5</c:v>
                </c:pt>
                <c:pt idx="44">
                  <c:v>0.23275775017671413</c:v>
                </c:pt>
                <c:pt idx="45">
                  <c:v>0.29296516207209938</c:v>
                </c:pt>
                <c:pt idx="46">
                  <c:v>7.9510249419367865E-2</c:v>
                </c:pt>
                <c:pt idx="47">
                  <c:v>0.16164556195092397</c:v>
                </c:pt>
                <c:pt idx="48">
                  <c:v>0.341227304857114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F-4C23-A258-4CABBD13F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661856"/>
        <c:axId val="1362362544"/>
      </c:lineChart>
      <c:catAx>
        <c:axId val="148066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544"/>
        <c:crosses val="autoZero"/>
        <c:auto val="1"/>
        <c:lblAlgn val="ctr"/>
        <c:lblOffset val="100"/>
        <c:noMultiLvlLbl val="0"/>
      </c:catAx>
      <c:valAx>
        <c:axId val="1362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Correlation!$E$13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Correlation!$D$14:$D$23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xVal>
          <c:yVal>
            <c:numRef>
              <c:f>Correlation!$E$14:$E$23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D-467D-BAEA-0C37E222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1792"/>
        <c:axId val="1201579984"/>
      </c:scatterChart>
      <c:valAx>
        <c:axId val="11847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79984"/>
        <c:crosses val="autoZero"/>
        <c:crossBetween val="midCat"/>
      </c:valAx>
      <c:valAx>
        <c:axId val="12015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Correlation!$E$13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Correlation!$C$14:$C$23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</c:numCache>
            </c:numRef>
          </c:xVal>
          <c:yVal>
            <c:numRef>
              <c:f>Correlation!$E$14:$E$23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8-4DE4-BF56-6A13D8CD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67392"/>
        <c:axId val="1279614240"/>
      </c:scatterChart>
      <c:valAx>
        <c:axId val="11729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14240"/>
        <c:crosses val="autoZero"/>
        <c:crossBetween val="midCat"/>
      </c:valAx>
      <c:valAx>
        <c:axId val="1279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[Descriptive_analysis.xlsx]Univariate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'Univariate analysis'!$C$8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'Univariate analysis'!$B$9:$B$15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'Univariate analysis'!$C$9:$C$15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3AA-9FB5-C4A217D4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990992"/>
        <c:axId val="1170139712"/>
      </c:barChart>
      <c:catAx>
        <c:axId val="11729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9712"/>
        <c:crosses val="autoZero"/>
        <c:auto val="1"/>
        <c:lblAlgn val="ctr"/>
        <c:lblOffset val="100"/>
        <c:noMultiLvlLbl val="0"/>
      </c:catAx>
      <c:valAx>
        <c:axId val="1170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[Descriptive_analysis.xlsx]Univariate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'Univariate analysis'!$C$28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'Univariate analysis'!$B$29:$B$31</c:f>
              <c:strCache>
                <c:ptCount val="2"/>
                <c:pt idx="0">
                  <c:v>0,000</c:v>
                </c:pt>
                <c:pt idx="1">
                  <c:v>1,000</c:v>
                </c:pt>
              </c:strCache>
            </c:strRef>
          </c:cat>
          <c:val>
            <c:numRef>
              <c:f>'Univariate analysis'!$C$29:$C$31</c:f>
              <c:numCache>
                <c:formatCode>General</c:formatCode>
                <c:ptCount val="2"/>
                <c:pt idx="0">
                  <c:v>21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D-4E7F-89EB-287CE586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987792"/>
        <c:axId val="1170150944"/>
      </c:barChart>
      <c:catAx>
        <c:axId val="11729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50944"/>
        <c:crosses val="autoZero"/>
        <c:auto val="1"/>
        <c:lblAlgn val="ctr"/>
        <c:lblOffset val="100"/>
        <c:noMultiLvlLbl val="0"/>
      </c:catAx>
      <c:valAx>
        <c:axId val="11701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[Descriptive_analysis.xlsx]Univariate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'Univariate analysis'!$O$8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'Univariate analysis'!$N$9:$N$29</c:f>
              <c:strCache>
                <c:ptCount val="20"/>
                <c:pt idx="0">
                  <c:v>GH-City</c:v>
                </c:pt>
                <c:pt idx="1">
                  <c:v>GH-Town</c:v>
                </c:pt>
                <c:pt idx="2">
                  <c:v>IJ-City</c:v>
                </c:pt>
                <c:pt idx="3">
                  <c:v>IJ-Village</c:v>
                </c:pt>
                <c:pt idx="4">
                  <c:v>KL-City</c:v>
                </c:pt>
                <c:pt idx="5">
                  <c:v>KL-Metropole</c:v>
                </c:pt>
                <c:pt idx="6">
                  <c:v>KL-Village</c:v>
                </c:pt>
                <c:pt idx="7">
                  <c:v>MN-City</c:v>
                </c:pt>
                <c:pt idx="8">
                  <c:v>MN-Metropole</c:v>
                </c:pt>
                <c:pt idx="9">
                  <c:v>MN-Village</c:v>
                </c:pt>
                <c:pt idx="10">
                  <c:v>OP-Metropole</c:v>
                </c:pt>
                <c:pt idx="11">
                  <c:v>OP-Village</c:v>
                </c:pt>
                <c:pt idx="12">
                  <c:v>QR-City</c:v>
                </c:pt>
                <c:pt idx="13">
                  <c:v>QR-Village</c:v>
                </c:pt>
                <c:pt idx="14">
                  <c:v>ST-City</c:v>
                </c:pt>
                <c:pt idx="15">
                  <c:v>ST-Metropole</c:v>
                </c:pt>
                <c:pt idx="16">
                  <c:v>ST-Village</c:v>
                </c:pt>
                <c:pt idx="17">
                  <c:v>UV-City</c:v>
                </c:pt>
                <c:pt idx="18">
                  <c:v>UV-Metropole</c:v>
                </c:pt>
                <c:pt idx="19">
                  <c:v>UV-Village</c:v>
                </c:pt>
              </c:strCache>
            </c:strRef>
          </c:cat>
          <c:val>
            <c:numRef>
              <c:f>'Univariate analysis'!$O$9:$O$29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D-4AC4-A840-81C26D2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34752"/>
        <c:axId val="1170135552"/>
      </c:barChart>
      <c:catAx>
        <c:axId val="1169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5552"/>
        <c:crosses val="autoZero"/>
        <c:auto val="1"/>
        <c:lblAlgn val="ctr"/>
        <c:lblOffset val="100"/>
        <c:noMultiLvlLbl val="0"/>
      </c:catAx>
      <c:valAx>
        <c:axId val="1170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[Descriptive_analysis.xlsx]Univariate analysis!PivotTable4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'Univariate analysis'!$O$31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'Univariate analysis'!$N$32:$N$34</c:f>
              <c:strCache>
                <c:ptCount val="2"/>
                <c:pt idx="0">
                  <c:v>Large</c:v>
                </c:pt>
                <c:pt idx="1">
                  <c:v>Small</c:v>
                </c:pt>
              </c:strCache>
            </c:strRef>
          </c:cat>
          <c:val>
            <c:numRef>
              <c:f>'Univariate analysis'!$O$32:$O$34</c:f>
              <c:numCache>
                <c:formatCode>General</c:formatCode>
                <c:ptCount val="2"/>
                <c:pt idx="0">
                  <c:v>13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6C1-B58C-11D12D8E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589744"/>
        <c:axId val="1170140128"/>
      </c:barChart>
      <c:catAx>
        <c:axId val="11865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0128"/>
        <c:crosses val="autoZero"/>
        <c:auto val="1"/>
        <c:lblAlgn val="ctr"/>
        <c:lblOffset val="100"/>
        <c:noMultiLvlLbl val="0"/>
      </c:catAx>
      <c:valAx>
        <c:axId val="11701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[Descriptive_analysis.xlsx]Bivariate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spc scores</a:t>
            </a:r>
            <a:r>
              <a:rPr lang="en-US" baseline="0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Analysis'!$C$5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'Bivariate Analysis'!$B$6:$B$12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'Bivariate Analysis'!$C$6:$C$12</c:f>
              <c:numCache>
                <c:formatCode>General</c:formatCode>
                <c:ptCount val="6"/>
                <c:pt idx="0">
                  <c:v>3.0517073216161181</c:v>
                </c:pt>
                <c:pt idx="1">
                  <c:v>3.5612664925974471</c:v>
                </c:pt>
                <c:pt idx="2">
                  <c:v>2.8182886781651018</c:v>
                </c:pt>
                <c:pt idx="3">
                  <c:v>5.4410750730131987</c:v>
                </c:pt>
                <c:pt idx="4">
                  <c:v>0.50916192401882554</c:v>
                </c:pt>
                <c:pt idx="5">
                  <c:v>0.87149431010096667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E-43CF-BA91-3C4D63CD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75328"/>
        <c:axId val="1279609248"/>
      </c:barChart>
      <c:catAx>
        <c:axId val="11692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09248"/>
        <c:crosses val="autoZero"/>
        <c:auto val="1"/>
        <c:lblAlgn val="ctr"/>
        <c:lblOffset val="100"/>
        <c:noMultiLvlLbl val="0"/>
      </c:catAx>
      <c:valAx>
        <c:axId val="1279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SPC</a:t>
            </a:r>
            <a:r>
              <a:rPr lang="en-US" baseline="0"/>
              <a:t> COMPARED WITH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dataset'!$C$2:$C$50</c:f>
              <c:numCache>
                <c:formatCode>0.000</c:formatCode>
                <c:ptCount val="49"/>
                <c:pt idx="0">
                  <c:v>0.27461078841441056</c:v>
                </c:pt>
                <c:pt idx="1">
                  <c:v>0.47061605340783025</c:v>
                </c:pt>
                <c:pt idx="2">
                  <c:v>0.39153640845720955</c:v>
                </c:pt>
                <c:pt idx="3">
                  <c:v>0.1223226640848919</c:v>
                </c:pt>
                <c:pt idx="4">
                  <c:v>0.27725309343883803</c:v>
                </c:pt>
                <c:pt idx="5">
                  <c:v>0.23177872626207763</c:v>
                </c:pt>
                <c:pt idx="6">
                  <c:v>0.13918238734903171</c:v>
                </c:pt>
                <c:pt idx="7">
                  <c:v>5.1607562786072578E-2</c:v>
                </c:pt>
                <c:pt idx="8">
                  <c:v>0.28848920907329217</c:v>
                </c:pt>
                <c:pt idx="9">
                  <c:v>0.27453649665076729</c:v>
                </c:pt>
                <c:pt idx="10">
                  <c:v>0.57079450634060147</c:v>
                </c:pt>
                <c:pt idx="11">
                  <c:v>0.43377778154416974</c:v>
                </c:pt>
                <c:pt idx="12">
                  <c:v>9.4787127179725046E-3</c:v>
                </c:pt>
                <c:pt idx="13">
                  <c:v>0.14625338080585085</c:v>
                </c:pt>
                <c:pt idx="14">
                  <c:v>0.39982118660873306</c:v>
                </c:pt>
                <c:pt idx="15">
                  <c:v>0.27043726615502023</c:v>
                </c:pt>
                <c:pt idx="16">
                  <c:v>0.40379438556813663</c:v>
                </c:pt>
                <c:pt idx="17">
                  <c:v>0.18131116972848563</c:v>
                </c:pt>
                <c:pt idx="18">
                  <c:v>0.25857298459474604</c:v>
                </c:pt>
                <c:pt idx="19">
                  <c:v>2.466806826654128E-2</c:v>
                </c:pt>
                <c:pt idx="20">
                  <c:v>0.32173870263099341</c:v>
                </c:pt>
                <c:pt idx="21">
                  <c:v>0.59165336116006884</c:v>
                </c:pt>
                <c:pt idx="22">
                  <c:v>0.60821170195027396</c:v>
                </c:pt>
                <c:pt idx="23">
                  <c:v>0.35725129291688157</c:v>
                </c:pt>
                <c:pt idx="24">
                  <c:v>0.28422519289920745</c:v>
                </c:pt>
                <c:pt idx="25">
                  <c:v>0.41985058900641015</c:v>
                </c:pt>
                <c:pt idx="26">
                  <c:v>0.60943695796321828</c:v>
                </c:pt>
                <c:pt idx="27">
                  <c:v>3.1722468351961887E-2</c:v>
                </c:pt>
                <c:pt idx="28">
                  <c:v>0.44640355920965652</c:v>
                </c:pt>
                <c:pt idx="29">
                  <c:v>0.42944207255864519</c:v>
                </c:pt>
                <c:pt idx="30">
                  <c:v>0.43920319780130651</c:v>
                </c:pt>
                <c:pt idx="31">
                  <c:v>1</c:v>
                </c:pt>
                <c:pt idx="32">
                  <c:v>0.18887748007303048</c:v>
                </c:pt>
                <c:pt idx="33">
                  <c:v>0.31306962409134548</c:v>
                </c:pt>
                <c:pt idx="34">
                  <c:v>2.2353304140039911E-2</c:v>
                </c:pt>
                <c:pt idx="35">
                  <c:v>9.6771575093943213E-2</c:v>
                </c:pt>
                <c:pt idx="36">
                  <c:v>0.4420290478813938</c:v>
                </c:pt>
                <c:pt idx="37">
                  <c:v>0.31306962409134548</c:v>
                </c:pt>
                <c:pt idx="38">
                  <c:v>0.47384194769840393</c:v>
                </c:pt>
                <c:pt idx="39">
                  <c:v>0.43229111229966022</c:v>
                </c:pt>
                <c:pt idx="40">
                  <c:v>0.23210179036360912</c:v>
                </c:pt>
                <c:pt idx="41">
                  <c:v>0.31306962409134548</c:v>
                </c:pt>
                <c:pt idx="42">
                  <c:v>0.39799811232118787</c:v>
                </c:pt>
                <c:pt idx="43">
                  <c:v>0.21222019595850852</c:v>
                </c:pt>
                <c:pt idx="44">
                  <c:v>0.54680397383178347</c:v>
                </c:pt>
                <c:pt idx="45">
                  <c:v>0.1512868091666528</c:v>
                </c:pt>
                <c:pt idx="46">
                  <c:v>0.30460241574352276</c:v>
                </c:pt>
                <c:pt idx="47">
                  <c:v>0.5226520281147754</c:v>
                </c:pt>
                <c:pt idx="48">
                  <c:v>0.52997320584780661</c:v>
                </c:pt>
              </c:numCache>
            </c:numRef>
          </c:xVal>
          <c:yVal>
            <c:numRef>
              <c:f>'final dataset'!$D$2:$D$50</c:f>
              <c:numCache>
                <c:formatCode>0.000</c:formatCode>
                <c:ptCount val="49"/>
                <c:pt idx="0">
                  <c:v>0.36666666666666664</c:v>
                </c:pt>
                <c:pt idx="1">
                  <c:v>0.94444444444444442</c:v>
                </c:pt>
                <c:pt idx="2">
                  <c:v>0.78888888888888886</c:v>
                </c:pt>
                <c:pt idx="3">
                  <c:v>0.7</c:v>
                </c:pt>
                <c:pt idx="4">
                  <c:v>0.84444444444444444</c:v>
                </c:pt>
                <c:pt idx="5">
                  <c:v>0.84444444444444444</c:v>
                </c:pt>
                <c:pt idx="6">
                  <c:v>0.46666666666666667</c:v>
                </c:pt>
                <c:pt idx="7">
                  <c:v>0.67777777777777781</c:v>
                </c:pt>
                <c:pt idx="8">
                  <c:v>0.71111111111111114</c:v>
                </c:pt>
                <c:pt idx="9">
                  <c:v>0.46666666666666667</c:v>
                </c:pt>
                <c:pt idx="10">
                  <c:v>1</c:v>
                </c:pt>
                <c:pt idx="11">
                  <c:v>0.78048780487804881</c:v>
                </c:pt>
                <c:pt idx="12">
                  <c:v>0.82926829268292679</c:v>
                </c:pt>
                <c:pt idx="13">
                  <c:v>0.26829268292682928</c:v>
                </c:pt>
                <c:pt idx="14">
                  <c:v>0.41463414634146339</c:v>
                </c:pt>
                <c:pt idx="15">
                  <c:v>0.68292682926829273</c:v>
                </c:pt>
                <c:pt idx="16">
                  <c:v>0.80487804878048785</c:v>
                </c:pt>
                <c:pt idx="17">
                  <c:v>1</c:v>
                </c:pt>
                <c:pt idx="18">
                  <c:v>0.69512195121951215</c:v>
                </c:pt>
                <c:pt idx="19">
                  <c:v>0.80487804878048785</c:v>
                </c:pt>
                <c:pt idx="20">
                  <c:v>0.51219512195121952</c:v>
                </c:pt>
                <c:pt idx="21">
                  <c:v>0.95121951219512191</c:v>
                </c:pt>
                <c:pt idx="22">
                  <c:v>0.48780487804878048</c:v>
                </c:pt>
                <c:pt idx="23">
                  <c:v>0.8902439024390244</c:v>
                </c:pt>
                <c:pt idx="24">
                  <c:v>0.73170731707317072</c:v>
                </c:pt>
                <c:pt idx="25">
                  <c:v>0.87804878048780488</c:v>
                </c:pt>
                <c:pt idx="26">
                  <c:v>0.78048780487804881</c:v>
                </c:pt>
                <c:pt idx="27">
                  <c:v>0.74390243902439024</c:v>
                </c:pt>
                <c:pt idx="28">
                  <c:v>0.85365853658536583</c:v>
                </c:pt>
                <c:pt idx="29">
                  <c:v>0.5</c:v>
                </c:pt>
                <c:pt idx="30">
                  <c:v>0.3048780487804878</c:v>
                </c:pt>
                <c:pt idx="31">
                  <c:v>0.78048780487804881</c:v>
                </c:pt>
                <c:pt idx="32">
                  <c:v>0.93902439024390238</c:v>
                </c:pt>
                <c:pt idx="33">
                  <c:v>0.58536585365853655</c:v>
                </c:pt>
                <c:pt idx="34">
                  <c:v>0.56097560975609762</c:v>
                </c:pt>
                <c:pt idx="35">
                  <c:v>0.57317073170731703</c:v>
                </c:pt>
                <c:pt idx="36">
                  <c:v>0.84146341463414631</c:v>
                </c:pt>
                <c:pt idx="37">
                  <c:v>0.95121951219512191</c:v>
                </c:pt>
                <c:pt idx="38">
                  <c:v>0.84146341463414631</c:v>
                </c:pt>
                <c:pt idx="39">
                  <c:v>0.59756097560975607</c:v>
                </c:pt>
                <c:pt idx="40">
                  <c:v>1</c:v>
                </c:pt>
                <c:pt idx="41">
                  <c:v>0.25333333333333335</c:v>
                </c:pt>
                <c:pt idx="42">
                  <c:v>0.96</c:v>
                </c:pt>
                <c:pt idx="43">
                  <c:v>1</c:v>
                </c:pt>
                <c:pt idx="44">
                  <c:v>0.85333333333333339</c:v>
                </c:pt>
                <c:pt idx="45">
                  <c:v>0.50666666666666671</c:v>
                </c:pt>
                <c:pt idx="46">
                  <c:v>0.69333333333333336</c:v>
                </c:pt>
                <c:pt idx="47">
                  <c:v>0.90666666666666662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8-40EB-BD22-0D21F7C9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60624"/>
        <c:axId val="1210189680"/>
      </c:scatterChart>
      <c:valAx>
        <c:axId val="118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89680"/>
        <c:crosses val="autoZero"/>
        <c:crossBetween val="midCat"/>
      </c:valAx>
      <c:valAx>
        <c:axId val="12101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6AB2C5D0-8E6E-4A98-B394-675175D76ECD}">
          <cx:dataId val="0"/>
          <cx:layoutPr>
            <cx:binning intervalClosed="r">
              <cx:binCount val="5"/>
            </cx:binning>
          </cx:layoutPr>
        </cx:series>
      </cx:plotAreaRegion>
      <cx:axis id="0" hidden="1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FB1AAE2-FFFB-49F2-9DCD-628B8EE56F3E}">
          <cx:dataId val="0"/>
          <cx:layoutPr>
            <cx:binning intervalClosed="r">
              <cx:binCount val="5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SPC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SPC</a:t>
          </a:r>
        </a:p>
      </cx:txPr>
    </cx:title>
    <cx:plotArea>
      <cx:plotAreaRegion>
        <cx:series layoutId="clusteredColumn" uniqueId="{271ACCDF-76FE-44EA-A3FB-35A88155B0C6}">
          <cx:tx>
            <cx:txData>
              <cx:f>_xlchart.v1.2</cx:f>
              <cx:v>SPC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63A78419-8FF8-4FBF-92B4-5F9C44898A3F}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C6911389-86BE-44AE-97AC-FB74BD268ED7}">
          <cx:tx>
            <cx:txData>
              <cx:f>_xlchart.v1.6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6AB2C5D0-8E6E-4A98-B394-675175D76ECD}">
          <cx:dataId val="0"/>
          <cx:layoutPr>
            <cx:binning intervalClosed="r">
              <cx:binCount val="5"/>
            </cx:binning>
          </cx:layoutPr>
        </cx:series>
      </cx:plotAreaRegion>
      <cx:axis id="0" hidden="1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3.xml"/><Relationship Id="rId7" Type="http://schemas.microsoft.com/office/2014/relationships/chartEx" Target="../charts/chartEx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microsoft.com/office/2014/relationships/chartEx" Target="../charts/chartEx5.xml"/><Relationship Id="rId4" Type="http://schemas.openxmlformats.org/officeDocument/2006/relationships/chart" Target="../charts/chart14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17</xdr:row>
      <xdr:rowOff>100012</xdr:rowOff>
    </xdr:from>
    <xdr:to>
      <xdr:col>10</xdr:col>
      <xdr:colOff>452437</xdr:colOff>
      <xdr:row>32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C68FA70-E7EA-418C-9A2D-4B2DF186E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6437" y="2949892"/>
              <a:ext cx="4572000" cy="275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109537</xdr:colOff>
      <xdr:row>42</xdr:row>
      <xdr:rowOff>138112</xdr:rowOff>
    </xdr:from>
    <xdr:to>
      <xdr:col>10</xdr:col>
      <xdr:colOff>414337</xdr:colOff>
      <xdr:row>57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1CEFCB3-5C27-4974-8F13-E912C569C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7" y="7506652"/>
              <a:ext cx="457200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157162</xdr:rowOff>
    </xdr:from>
    <xdr:to>
      <xdr:col>8</xdr:col>
      <xdr:colOff>333375</xdr:colOff>
      <xdr:row>52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4269E-D625-4062-8981-6D31D852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35</xdr:row>
      <xdr:rowOff>157162</xdr:rowOff>
    </xdr:from>
    <xdr:to>
      <xdr:col>14</xdr:col>
      <xdr:colOff>42862</xdr:colOff>
      <xdr:row>52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3FBD6E-AFDC-4FF8-8713-FCE3F115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35</xdr:row>
      <xdr:rowOff>138112</xdr:rowOff>
    </xdr:from>
    <xdr:to>
      <xdr:col>22</xdr:col>
      <xdr:colOff>409575</xdr:colOff>
      <xdr:row>52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E40356-AEFD-4D39-B79B-FB9E57B1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157162</xdr:rowOff>
    </xdr:from>
    <xdr:to>
      <xdr:col>11</xdr:col>
      <xdr:colOff>457200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DF433-4DC0-42F4-A36E-CE27375B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27</xdr:row>
      <xdr:rowOff>4762</xdr:rowOff>
    </xdr:from>
    <xdr:to>
      <xdr:col>11</xdr:col>
      <xdr:colOff>457200</xdr:colOff>
      <xdr:row>43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E7E5D-AC87-48CC-AC01-7BED0775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6</xdr:row>
      <xdr:rowOff>157162</xdr:rowOff>
    </xdr:from>
    <xdr:to>
      <xdr:col>23</xdr:col>
      <xdr:colOff>419100</xdr:colOff>
      <xdr:row>23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D29A4-F6C1-4198-A664-F3058CF2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30</xdr:row>
      <xdr:rowOff>4762</xdr:rowOff>
    </xdr:from>
    <xdr:to>
      <xdr:col>23</xdr:col>
      <xdr:colOff>495300</xdr:colOff>
      <xdr:row>46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BECADA-F3F7-41BC-9FC8-1C39F0EA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51</xdr:row>
      <xdr:rowOff>142875</xdr:rowOff>
    </xdr:from>
    <xdr:to>
      <xdr:col>11</xdr:col>
      <xdr:colOff>342900</xdr:colOff>
      <xdr:row>68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4F3425D-6A1C-419A-AC08-DC6B6804F6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8867775"/>
              <a:ext cx="4572000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190500</xdr:colOff>
      <xdr:row>51</xdr:row>
      <xdr:rowOff>0</xdr:rowOff>
    </xdr:from>
    <xdr:to>
      <xdr:col>23</xdr:col>
      <xdr:colOff>495300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816D37B-D9B0-41DF-98CB-894A9F840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8724900"/>
              <a:ext cx="4572000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4</xdr:row>
      <xdr:rowOff>14287</xdr:rowOff>
    </xdr:from>
    <xdr:to>
      <xdr:col>11</xdr:col>
      <xdr:colOff>380999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4C9DF-8516-4200-A9B5-7C000DB6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FEE50-A287-4C6C-AF00-C8111B76F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23</xdr:row>
      <xdr:rowOff>4762</xdr:rowOff>
    </xdr:from>
    <xdr:to>
      <xdr:col>19</xdr:col>
      <xdr:colOff>323850</xdr:colOff>
      <xdr:row>45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C7CD8-E3A2-455D-A49D-7BCF867A8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100012</xdr:rowOff>
    </xdr:from>
    <xdr:to>
      <xdr:col>20</xdr:col>
      <xdr:colOff>409575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EA829-D95B-417F-8F77-9DC68DDD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4</xdr:row>
      <xdr:rowOff>100012</xdr:rowOff>
    </xdr:from>
    <xdr:to>
      <xdr:col>27</xdr:col>
      <xdr:colOff>514350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7AD3E-4240-497F-A7BA-9F9F8897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61912</xdr:rowOff>
    </xdr:from>
    <xdr:to>
      <xdr:col>20</xdr:col>
      <xdr:colOff>428625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495A4-1195-44FD-B1C6-EF102FCE3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523876</xdr:colOff>
      <xdr:row>22</xdr:row>
      <xdr:rowOff>52387</xdr:rowOff>
    </xdr:from>
    <xdr:to>
      <xdr:col>27</xdr:col>
      <xdr:colOff>581026</xdr:colOff>
      <xdr:row>38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216F4-1666-4C73-954D-4782C7A4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</xdr:colOff>
      <xdr:row>44</xdr:row>
      <xdr:rowOff>104775</xdr:rowOff>
    </xdr:from>
    <xdr:to>
      <xdr:col>23</xdr:col>
      <xdr:colOff>485775</xdr:colOff>
      <xdr:row>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80B4427-7DA0-4685-9355-CA5BD31D5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3470" y="8570595"/>
              <a:ext cx="2867025" cy="3750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71</xdr:row>
      <xdr:rowOff>0</xdr:rowOff>
    </xdr:from>
    <xdr:to>
      <xdr:col>24</xdr:col>
      <xdr:colOff>476250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D70407-7B6F-4772-8AD4-BB36C5D31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24</xdr:col>
      <xdr:colOff>571500</xdr:colOff>
      <xdr:row>109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4391B49-195B-477F-AD22-DA0989E0F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320" y="16695420"/>
              <a:ext cx="6667500" cy="279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</xdr:colOff>
      <xdr:row>112</xdr:row>
      <xdr:rowOff>90487</xdr:rowOff>
    </xdr:from>
    <xdr:to>
      <xdr:col>21</xdr:col>
      <xdr:colOff>323850</xdr:colOff>
      <xdr:row>129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18BA73-EC3E-443A-A164-39ECDCC5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133</xdr:row>
      <xdr:rowOff>0</xdr:rowOff>
    </xdr:from>
    <xdr:to>
      <xdr:col>23</xdr:col>
      <xdr:colOff>114300</xdr:colOff>
      <xdr:row>152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EED07A-AB6A-471F-8EE1-1A521E5B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bor Walbeek" refreshedDate="43511.312335416667" createdVersion="6" refreshedVersion="6" minRefreshableVersion="3" recordCount="49" xr:uid="{CD7003AB-849B-4A78-A5D9-95033C943D68}">
  <cacheSource type="worksheet">
    <worksheetSource name="Table1"/>
  </cacheSource>
  <cacheFields count="14">
    <cacheField name="ID" numFmtId="0">
      <sharedItems containsSemiMixedTypes="0" containsString="0" containsNumber="1" containsInteger="1" minValue="1" maxValue="49"/>
    </cacheField>
    <cacheField name="Category" numFmtId="0">
      <sharedItems count="6">
        <s v="C"/>
        <s v="D"/>
        <s v="B"/>
        <s v="E"/>
        <s v="A"/>
        <s v="F"/>
      </sharedItems>
    </cacheField>
    <cacheField name="SPC" numFmtId="164">
      <sharedItems containsSemiMixedTypes="0" containsString="0" containsNumber="1" minValue="9.4787127179725046E-3" maxValue="1"/>
    </cacheField>
    <cacheField name="Age" numFmtId="164">
      <sharedItems containsSemiMixedTypes="0" containsString="0" containsNumber="1" minValue="0.25333333333333335" maxValue="1" count="38">
        <n v="0.36666666666666664"/>
        <n v="0.94444444444444442"/>
        <n v="0.78888888888888886"/>
        <n v="0.7"/>
        <n v="0.84444444444444444"/>
        <n v="0.46666666666666667"/>
        <n v="0.67777777777777781"/>
        <n v="0.71111111111111114"/>
        <n v="1"/>
        <n v="0.78048780487804881"/>
        <n v="0.82926829268292679"/>
        <n v="0.26829268292682928"/>
        <n v="0.41463414634146339"/>
        <n v="0.68292682926829273"/>
        <n v="0.80487804878048785"/>
        <n v="0.69512195121951215"/>
        <n v="0.51219512195121952"/>
        <n v="0.95121951219512191"/>
        <n v="0.48780487804878048"/>
        <n v="0.8902439024390244"/>
        <n v="0.73170731707317072"/>
        <n v="0.87804878048780488"/>
        <n v="0.74390243902439024"/>
        <n v="0.85365853658536583"/>
        <n v="0.5"/>
        <n v="0.3048780487804878"/>
        <n v="0.93902439024390238"/>
        <n v="0.58536585365853655"/>
        <n v="0.56097560975609762"/>
        <n v="0.57317073170731703"/>
        <n v="0.84146341463414631"/>
        <n v="0.59756097560975607"/>
        <n v="0.25333333333333335"/>
        <n v="0.96"/>
        <n v="0.85333333333333339"/>
        <n v="0.50666666666666671"/>
        <n v="0.69333333333333336"/>
        <n v="0.90666666666666662"/>
      </sharedItems>
    </cacheField>
    <cacheField name="Gender" numFmtId="164">
      <sharedItems containsSemiMixedTypes="0" containsString="0" containsNumber="1" containsInteger="1" minValue="0" maxValue="1" count="2">
        <n v="0"/>
        <n v="1"/>
      </sharedItems>
    </cacheField>
    <cacheField name="Quantity" numFmtId="164">
      <sharedItems containsSemiMixedTypes="0" containsString="0" containsNumber="1" minValue="0.5" maxValue="1" count="34">
        <n v="0.56999999999999995"/>
        <n v="0.74"/>
        <n v="0.5"/>
        <n v="0.98"/>
        <n v="0.61"/>
        <n v="0.63"/>
        <n v="0.68"/>
        <n v="0.93"/>
        <n v="0.9"/>
        <n v="0.92"/>
        <n v="0.73"/>
        <n v="0.64"/>
        <n v="0.56000000000000005"/>
        <n v="0.59"/>
        <n v="0.75"/>
        <n v="0.8"/>
        <n v="0.99"/>
        <n v="0.71"/>
        <n v="0.82"/>
        <n v="0.88"/>
        <n v="0.96"/>
        <n v="0.65"/>
        <n v="0.57999999999999996"/>
        <n v="0.54"/>
        <n v="0.67"/>
        <n v="0.91"/>
        <n v="0.51"/>
        <n v="0.97"/>
        <n v="0.69"/>
        <n v="0.72"/>
        <n v="0.53"/>
        <n v="0.52"/>
        <n v="0.81"/>
        <n v="1"/>
      </sharedItems>
    </cacheField>
    <cacheField name="PPC" numFmtId="164">
      <sharedItems containsSemiMixedTypes="0" containsString="0" containsNumber="1" minValue="2.0842169039684943E-2" maxValue="1"/>
    </cacheField>
    <cacheField name="Date" numFmtId="14">
      <sharedItems containsSemiMixedTypes="0" containsNonDate="0" containsDate="1" containsString="0" minDate="2017-01-01T00:00:00" maxDate="2017-02-20T00:00:00"/>
    </cacheField>
    <cacheField name="StateAndCity" numFmtId="0">
      <sharedItems count="20">
        <s v="GH-Town"/>
        <s v="GH-City"/>
        <s v="IJ-Village"/>
        <s v="IJ-City"/>
        <s v="KL-Metropole"/>
        <s v="KL-City"/>
        <s v="KL-Village"/>
        <s v="MN-Village"/>
        <s v="MN-Metropole"/>
        <s v="MN-City"/>
        <s v="OP-Village"/>
        <s v="OP-Metropole"/>
        <s v="QR-City"/>
        <s v="QR-Village"/>
        <s v="ST-Metropole"/>
        <s v="ST-City"/>
        <s v="ST-Village"/>
        <s v="UV-City"/>
        <s v="UV-Village"/>
        <s v="UV-Metropole"/>
      </sharedItems>
    </cacheField>
    <cacheField name="PostalCode1" numFmtId="0">
      <sharedItems containsSemiMixedTypes="0" containsString="0" containsNumber="1" containsInteger="1" minValue="1234" maxValue="458586"/>
    </cacheField>
    <cacheField name="PostalCode2" numFmtId="0">
      <sharedItems/>
    </cacheField>
    <cacheField name="SPC_Group" numFmtId="164">
      <sharedItems count="3">
        <s v="B"/>
        <s v="A"/>
        <s v="C"/>
      </sharedItems>
    </cacheField>
    <cacheField name="CitySize" numFmtId="164">
      <sharedItems count="2">
        <s v="Small"/>
        <s v="Large"/>
      </sharedItems>
    </cacheField>
    <cacheField name="TotalPrice" numFmtId="164">
      <sharedItems containsSemiMixedTypes="0" containsString="0" containsNumber="1" minValue="1.3338988185398365E-2" maxValue="0.85463758457033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x v="0"/>
    <n v="0.27461078841441056"/>
    <x v="0"/>
    <x v="0"/>
    <x v="0"/>
    <n v="0.56910027264465313"/>
    <d v="2017-01-01T00:00:00"/>
    <x v="0"/>
    <n v="1234"/>
    <s v="AAA"/>
    <x v="0"/>
    <x v="0"/>
    <n v="0.32438715540745228"/>
  </r>
  <r>
    <n v="2"/>
    <x v="1"/>
    <n v="0.47061605340783025"/>
    <x v="1"/>
    <x v="0"/>
    <x v="1"/>
    <n v="0.38871049177017064"/>
    <d v="2017-01-02T00:00:00"/>
    <x v="1"/>
    <n v="2345"/>
    <s v="BB"/>
    <x v="0"/>
    <x v="0"/>
    <n v="0.28764576390992624"/>
  </r>
  <r>
    <n v="3"/>
    <x v="2"/>
    <n v="0.39153640845720955"/>
    <x v="2"/>
    <x v="0"/>
    <x v="2"/>
    <n v="0.44174492578006663"/>
    <d v="2017-01-03T00:00:00"/>
    <x v="2"/>
    <n v="458586"/>
    <s v="USI"/>
    <x v="0"/>
    <x v="0"/>
    <n v="0.22087246289003332"/>
  </r>
  <r>
    <n v="4"/>
    <x v="2"/>
    <n v="0.1223226640848919"/>
    <x v="3"/>
    <x v="1"/>
    <x v="3"/>
    <n v="0.87207916792891038"/>
    <d v="2017-01-04T00:00:00"/>
    <x v="3"/>
    <n v="22283"/>
    <s v="GGF"/>
    <x v="1"/>
    <x v="0"/>
    <n v="0.85463758457033212"/>
  </r>
  <r>
    <n v="5"/>
    <x v="2"/>
    <n v="0.27725309343883803"/>
    <x v="4"/>
    <x v="1"/>
    <x v="4"/>
    <n v="0.98424719781884273"/>
    <d v="2017-01-05T00:00:00"/>
    <x v="4"/>
    <n v="1234"/>
    <s v="AAA"/>
    <x v="0"/>
    <x v="1"/>
    <n v="0.60039079066949408"/>
  </r>
  <r>
    <n v="6"/>
    <x v="1"/>
    <n v="0.23177872626207763"/>
    <x v="4"/>
    <x v="0"/>
    <x v="1"/>
    <n v="0.15960819953549429"/>
    <d v="2017-01-06T00:00:00"/>
    <x v="5"/>
    <n v="2345"/>
    <s v="BB"/>
    <x v="1"/>
    <x v="0"/>
    <n v="0.11811006765626578"/>
  </r>
  <r>
    <n v="7"/>
    <x v="3"/>
    <n v="0.13918238734903171"/>
    <x v="5"/>
    <x v="0"/>
    <x v="5"/>
    <n v="0.54284560234272439"/>
    <d v="2017-01-07T00:00:00"/>
    <x v="6"/>
    <n v="458586"/>
    <s v="USI"/>
    <x v="1"/>
    <x v="0"/>
    <n v="0.34199272947591636"/>
  </r>
  <r>
    <n v="8"/>
    <x v="3"/>
    <n v="5.1607562786072578E-2"/>
    <x v="6"/>
    <x v="0"/>
    <x v="6"/>
    <n v="0.84174492578006666"/>
    <d v="2017-01-08T00:00:00"/>
    <x v="4"/>
    <n v="22283"/>
    <s v="GGF"/>
    <x v="1"/>
    <x v="1"/>
    <n v="0.57238654953044532"/>
  </r>
  <r>
    <n v="9"/>
    <x v="2"/>
    <n v="0.28848920907329217"/>
    <x v="7"/>
    <x v="0"/>
    <x v="7"/>
    <n v="0.87383621124911648"/>
    <d v="2017-01-09T00:00:00"/>
    <x v="5"/>
    <n v="1234"/>
    <s v="AAA"/>
    <x v="0"/>
    <x v="0"/>
    <n v="0.81266767646167837"/>
  </r>
  <r>
    <n v="10"/>
    <x v="0"/>
    <n v="0.27453649665076729"/>
    <x v="5"/>
    <x v="0"/>
    <x v="8"/>
    <n v="0.34159345652832473"/>
    <d v="2017-01-10T00:00:00"/>
    <x v="6"/>
    <n v="2345"/>
    <s v="BB"/>
    <x v="0"/>
    <x v="0"/>
    <n v="0.30743411087549227"/>
  </r>
  <r>
    <n v="11"/>
    <x v="1"/>
    <n v="0.57079450634060147"/>
    <x v="8"/>
    <x v="0"/>
    <x v="9"/>
    <n v="0.77400787640109059"/>
    <d v="2017-01-11T00:00:00"/>
    <x v="4"/>
    <n v="458586"/>
    <s v="USI"/>
    <x v="0"/>
    <x v="1"/>
    <n v="0.71208724628900333"/>
  </r>
  <r>
    <n v="12"/>
    <x v="1"/>
    <n v="0.43377778154416974"/>
    <x v="9"/>
    <x v="1"/>
    <x v="10"/>
    <n v="0.85737655255983036"/>
    <d v="2017-01-12T00:00:00"/>
    <x v="5"/>
    <n v="22283"/>
    <s v="GGF"/>
    <x v="0"/>
    <x v="0"/>
    <n v="0.6258848833686762"/>
  </r>
  <r>
    <n v="13"/>
    <x v="3"/>
    <n v="9.4787127179725046E-3"/>
    <x v="10"/>
    <x v="0"/>
    <x v="11"/>
    <n v="2.0842169039684943E-2"/>
    <d v="2017-01-13T00:00:00"/>
    <x v="6"/>
    <n v="1234"/>
    <s v="AAA"/>
    <x v="1"/>
    <x v="0"/>
    <n v="1.3338988185398365E-2"/>
  </r>
  <r>
    <n v="14"/>
    <x v="0"/>
    <n v="0.14625338080585085"/>
    <x v="11"/>
    <x v="1"/>
    <x v="12"/>
    <n v="0.99923255579117443"/>
    <d v="2017-01-14T00:00:00"/>
    <x v="5"/>
    <n v="458586"/>
    <s v="USI"/>
    <x v="1"/>
    <x v="0"/>
    <n v="0.55957023124305771"/>
  </r>
  <r>
    <n v="15"/>
    <x v="1"/>
    <n v="0.39982118660873306"/>
    <x v="12"/>
    <x v="0"/>
    <x v="13"/>
    <n v="0.93654448147026159"/>
    <d v="2017-01-15T00:00:00"/>
    <x v="6"/>
    <n v="22283"/>
    <s v="GGF"/>
    <x v="0"/>
    <x v="0"/>
    <n v="0.55256124406745433"/>
  </r>
  <r>
    <n v="16"/>
    <x v="2"/>
    <n v="0.27043726615502023"/>
    <x v="13"/>
    <x v="1"/>
    <x v="14"/>
    <n v="0.58022821367262445"/>
    <d v="2017-01-16T00:00:00"/>
    <x v="6"/>
    <n v="458586"/>
    <s v="USI"/>
    <x v="0"/>
    <x v="0"/>
    <n v="0.43517116025446834"/>
  </r>
  <r>
    <n v="17"/>
    <x v="2"/>
    <n v="0.40379438556813663"/>
    <x v="14"/>
    <x v="1"/>
    <x v="15"/>
    <n v="0.89461779258810459"/>
    <d v="2017-01-17T00:00:00"/>
    <x v="4"/>
    <n v="22283"/>
    <s v="GGF"/>
    <x v="0"/>
    <x v="1"/>
    <n v="0.71569423407048371"/>
  </r>
  <r>
    <n v="18"/>
    <x v="2"/>
    <n v="0.18131116972848563"/>
    <x v="8"/>
    <x v="1"/>
    <x v="16"/>
    <n v="0.67803695849742507"/>
    <d v="2017-01-18T00:00:00"/>
    <x v="6"/>
    <n v="1234"/>
    <s v="AAA"/>
    <x v="1"/>
    <x v="0"/>
    <n v="0.67125658891245077"/>
  </r>
  <r>
    <n v="19"/>
    <x v="1"/>
    <n v="0.25857298459474604"/>
    <x v="15"/>
    <x v="1"/>
    <x v="17"/>
    <n v="0.11957992527516914"/>
    <d v="2017-01-19T00:00:00"/>
    <x v="5"/>
    <n v="2345"/>
    <s v="BB"/>
    <x v="0"/>
    <x v="0"/>
    <n v="8.4901746945370088E-2"/>
  </r>
  <r>
    <n v="20"/>
    <x v="3"/>
    <n v="2.466806826654128E-2"/>
    <x v="14"/>
    <x v="1"/>
    <x v="18"/>
    <n v="0.94856104210845194"/>
    <d v="2017-01-20T00:00:00"/>
    <x v="4"/>
    <n v="458586"/>
    <s v="USI"/>
    <x v="1"/>
    <x v="1"/>
    <n v="0.77782005452893055"/>
  </r>
  <r>
    <n v="21"/>
    <x v="2"/>
    <n v="0.32173870263099341"/>
    <x v="16"/>
    <x v="1"/>
    <x v="19"/>
    <n v="0.3077653236393012"/>
    <d v="2017-01-22T00:00:00"/>
    <x v="7"/>
    <n v="1234"/>
    <s v="AAA"/>
    <x v="0"/>
    <x v="0"/>
    <n v="0.27083348480258507"/>
  </r>
  <r>
    <n v="22"/>
    <x v="0"/>
    <n v="0.59165336116006884"/>
    <x v="17"/>
    <x v="0"/>
    <x v="4"/>
    <n v="0.14351206705038877"/>
    <d v="2017-01-23T00:00:00"/>
    <x v="8"/>
    <n v="2345"/>
    <s v="BB"/>
    <x v="0"/>
    <x v="1"/>
    <n v="8.7542360900737151E-2"/>
  </r>
  <r>
    <n v="23"/>
    <x v="1"/>
    <n v="0.60821170195027396"/>
    <x v="18"/>
    <x v="0"/>
    <x v="20"/>
    <n v="0.27304857114005859"/>
    <d v="2017-01-24T00:00:00"/>
    <x v="9"/>
    <n v="458586"/>
    <s v="USI"/>
    <x v="2"/>
    <x v="0"/>
    <n v="0.26212662829445627"/>
  </r>
  <r>
    <n v="24"/>
    <x v="1"/>
    <n v="0.35725129291688157"/>
    <x v="19"/>
    <x v="0"/>
    <x v="21"/>
    <n v="0.79337574472382111"/>
    <d v="2017-01-25T00:00:00"/>
    <x v="7"/>
    <n v="22283"/>
    <s v="GGF"/>
    <x v="0"/>
    <x v="0"/>
    <n v="0.51569423407048376"/>
  </r>
  <r>
    <n v="25"/>
    <x v="3"/>
    <n v="0.28422519289920745"/>
    <x v="20"/>
    <x v="1"/>
    <x v="7"/>
    <n v="0.21060284762193274"/>
    <d v="2017-01-26T00:00:00"/>
    <x v="8"/>
    <n v="1234"/>
    <s v="AAA"/>
    <x v="0"/>
    <x v="1"/>
    <n v="0.19586064828839744"/>
  </r>
  <r>
    <n v="26"/>
    <x v="0"/>
    <n v="0.41985058900641015"/>
    <x v="21"/>
    <x v="1"/>
    <x v="10"/>
    <n v="0.96356659598101591"/>
    <d v="2017-01-27T00:00:00"/>
    <x v="9"/>
    <n v="2345"/>
    <s v="BB"/>
    <x v="0"/>
    <x v="0"/>
    <n v="0.70340361506614157"/>
  </r>
  <r>
    <n v="27"/>
    <x v="0"/>
    <n v="0.60943695796321828"/>
    <x v="9"/>
    <x v="1"/>
    <x v="18"/>
    <n v="0.39868726648490355"/>
    <d v="2017-01-28T00:00:00"/>
    <x v="7"/>
    <n v="458586"/>
    <s v="USI"/>
    <x v="2"/>
    <x v="0"/>
    <n v="0.32692355851762089"/>
  </r>
  <r>
    <n v="28"/>
    <x v="4"/>
    <n v="3.1722468351961887E-2"/>
    <x v="22"/>
    <x v="0"/>
    <x v="22"/>
    <n v="0.37877410885590224"/>
    <d v="2017-01-29T00:00:00"/>
    <x v="7"/>
    <n v="22283"/>
    <s v="GGF"/>
    <x v="1"/>
    <x v="0"/>
    <n v="0.21968898313642329"/>
  </r>
  <r>
    <n v="29"/>
    <x v="4"/>
    <n v="0.44640355920965652"/>
    <x v="23"/>
    <x v="1"/>
    <x v="23"/>
    <n v="0.73296980712915283"/>
    <d v="2017-01-30T00:00:00"/>
    <x v="8"/>
    <n v="2345"/>
    <s v="BB"/>
    <x v="0"/>
    <x v="1"/>
    <n v="0.39580369584974257"/>
  </r>
  <r>
    <n v="30"/>
    <x v="4"/>
    <n v="0.42944207255864519"/>
    <x v="24"/>
    <x v="0"/>
    <x v="24"/>
    <n v="0.85440775522568924"/>
    <d v="2017-01-31T00:00:00"/>
    <x v="9"/>
    <n v="458586"/>
    <s v="USI"/>
    <x v="0"/>
    <x v="0"/>
    <n v="0.57245319600121181"/>
  </r>
  <r>
    <n v="31"/>
    <x v="5"/>
    <n v="0.43920319780130651"/>
    <x v="25"/>
    <x v="1"/>
    <x v="25"/>
    <n v="8.823588811471271E-2"/>
    <d v="2017-02-01T00:00:00"/>
    <x v="7"/>
    <n v="22283"/>
    <s v="GGF"/>
    <x v="0"/>
    <x v="0"/>
    <n v="8.0294658184388565E-2"/>
  </r>
  <r>
    <n v="32"/>
    <x v="1"/>
    <n v="1"/>
    <x v="9"/>
    <x v="0"/>
    <x v="18"/>
    <n v="0.4546703019287085"/>
    <d v="2017-02-02T00:00:00"/>
    <x v="8"/>
    <n v="1234"/>
    <s v="AAA"/>
    <x v="2"/>
    <x v="1"/>
    <n v="0.37282964758154097"/>
  </r>
  <r>
    <n v="33"/>
    <x v="0"/>
    <n v="0.18887748007303048"/>
    <x v="26"/>
    <x v="1"/>
    <x v="26"/>
    <n v="0.40973442391194587"/>
    <d v="2017-02-03T00:00:00"/>
    <x v="9"/>
    <n v="2345"/>
    <s v="BB"/>
    <x v="1"/>
    <x v="0"/>
    <n v="0.20896455619509238"/>
  </r>
  <r>
    <n v="34"/>
    <x v="2"/>
    <n v="0.31306962409134548"/>
    <x v="27"/>
    <x v="1"/>
    <x v="27"/>
    <n v="0.10186812077148338"/>
    <d v="2017-02-04T00:00:00"/>
    <x v="10"/>
    <n v="458586"/>
    <s v="USI"/>
    <x v="0"/>
    <x v="0"/>
    <n v="9.8812077148338881E-2"/>
  </r>
  <r>
    <n v="35"/>
    <x v="1"/>
    <n v="2.2353304140039911E-2"/>
    <x v="28"/>
    <x v="0"/>
    <x v="28"/>
    <n v="0.18761991315762899"/>
    <d v="2017-02-05T00:00:00"/>
    <x v="11"/>
    <n v="22283"/>
    <s v="GGF"/>
    <x v="1"/>
    <x v="1"/>
    <n v="0.12945774007876398"/>
  </r>
  <r>
    <n v="36"/>
    <x v="1"/>
    <n v="9.6771575093943213E-2"/>
    <x v="29"/>
    <x v="1"/>
    <x v="16"/>
    <n v="0.5401797435120671"/>
    <d v="2017-02-06T00:00:00"/>
    <x v="12"/>
    <n v="1234"/>
    <s v="AAA"/>
    <x v="1"/>
    <x v="0"/>
    <n v="0.5347779460769464"/>
  </r>
  <r>
    <n v="37"/>
    <x v="2"/>
    <n v="0.4420290478813938"/>
    <x v="30"/>
    <x v="1"/>
    <x v="16"/>
    <n v="0.33165707361405633"/>
    <d v="2017-02-07T00:00:00"/>
    <x v="13"/>
    <n v="2345"/>
    <s v="BB"/>
    <x v="0"/>
    <x v="0"/>
    <n v="0.32834050287791577"/>
  </r>
  <r>
    <n v="38"/>
    <x v="4"/>
    <n v="0.31306962409134548"/>
    <x v="17"/>
    <x v="1"/>
    <x v="17"/>
    <n v="0.92852670907805712"/>
    <d v="2017-02-08T00:00:00"/>
    <x v="13"/>
    <n v="1234"/>
    <s v="AAA"/>
    <x v="0"/>
    <x v="0"/>
    <n v="0.65925396344542053"/>
  </r>
  <r>
    <n v="39"/>
    <x v="4"/>
    <n v="0.47384194769840393"/>
    <x v="30"/>
    <x v="1"/>
    <x v="29"/>
    <n v="0.30532161971119864"/>
    <d v="2017-02-09T00:00:00"/>
    <x v="14"/>
    <n v="2345"/>
    <s v="BB"/>
    <x v="0"/>
    <x v="1"/>
    <n v="0.21983156619206301"/>
  </r>
  <r>
    <n v="40"/>
    <x v="5"/>
    <n v="0.43229111229966022"/>
    <x v="31"/>
    <x v="1"/>
    <x v="30"/>
    <n v="0.62379077047359388"/>
    <d v="2017-02-10T00:00:00"/>
    <x v="15"/>
    <n v="458586"/>
    <s v="USI"/>
    <x v="0"/>
    <x v="0"/>
    <n v="0.33060910835100477"/>
  </r>
  <r>
    <n v="41"/>
    <x v="1"/>
    <n v="0.23210179036360912"/>
    <x v="8"/>
    <x v="1"/>
    <x v="12"/>
    <n v="5.7598707462385136E-2"/>
    <d v="2017-02-11T00:00:00"/>
    <x v="16"/>
    <n v="22283"/>
    <s v="GGF"/>
    <x v="1"/>
    <x v="0"/>
    <n v="3.2255276178935678E-2"/>
  </r>
  <r>
    <n v="42"/>
    <x v="0"/>
    <n v="0.31306962409134548"/>
    <x v="32"/>
    <x v="1"/>
    <x v="31"/>
    <n v="0.77903665555892154"/>
    <d v="2017-02-12T00:00:00"/>
    <x v="14"/>
    <n v="1234"/>
    <s v="AAA"/>
    <x v="0"/>
    <x v="1"/>
    <n v="0.40509906089063924"/>
  </r>
  <r>
    <n v="43"/>
    <x v="2"/>
    <n v="0.39799811232118787"/>
    <x v="33"/>
    <x v="1"/>
    <x v="32"/>
    <n v="0.59672826416237501"/>
    <d v="2017-02-13T00:00:00"/>
    <x v="17"/>
    <n v="2345"/>
    <s v="BB"/>
    <x v="0"/>
    <x v="0"/>
    <n v="0.48334989397152378"/>
  </r>
  <r>
    <n v="44"/>
    <x v="1"/>
    <n v="0.21222019595850852"/>
    <x v="8"/>
    <x v="1"/>
    <x v="2"/>
    <n v="1"/>
    <d v="2017-02-14T00:00:00"/>
    <x v="18"/>
    <n v="1234"/>
    <s v="AAA"/>
    <x v="1"/>
    <x v="0"/>
    <n v="0.5"/>
  </r>
  <r>
    <n v="45"/>
    <x v="1"/>
    <n v="0.54680397383178347"/>
    <x v="34"/>
    <x v="0"/>
    <x v="33"/>
    <n v="0.23275775017671413"/>
    <d v="2017-02-15T00:00:00"/>
    <x v="18"/>
    <n v="2345"/>
    <s v="BB"/>
    <x v="0"/>
    <x v="0"/>
    <n v="0.23275775017671413"/>
  </r>
  <r>
    <n v="46"/>
    <x v="2"/>
    <n v="0.1512868091666528"/>
    <x v="35"/>
    <x v="1"/>
    <x v="24"/>
    <n v="0.43726143592850653"/>
    <d v="2017-02-16T00:00:00"/>
    <x v="18"/>
    <n v="458586"/>
    <s v="USI"/>
    <x v="1"/>
    <x v="0"/>
    <n v="0.29296516207209938"/>
  </r>
  <r>
    <n v="47"/>
    <x v="4"/>
    <n v="0.30460241574352276"/>
    <x v="36"/>
    <x v="0"/>
    <x v="17"/>
    <n v="0.11198626678784207"/>
    <d v="2017-02-17T00:00:00"/>
    <x v="19"/>
    <n v="22283"/>
    <s v="GGF"/>
    <x v="0"/>
    <x v="1"/>
    <n v="7.9510249419367865E-2"/>
  </r>
  <r>
    <n v="48"/>
    <x v="4"/>
    <n v="0.5226520281147754"/>
    <x v="37"/>
    <x v="1"/>
    <x v="23"/>
    <n v="0.29934363324245178"/>
    <d v="2017-02-18T00:00:00"/>
    <x v="17"/>
    <n v="1234"/>
    <s v="AAA"/>
    <x v="0"/>
    <x v="0"/>
    <n v="0.16164556195092397"/>
  </r>
  <r>
    <n v="49"/>
    <x v="4"/>
    <n v="0.52997320584780661"/>
    <x v="8"/>
    <x v="0"/>
    <x v="30"/>
    <n v="0.64382510350398869"/>
    <d v="2017-02-19T00:00:00"/>
    <x v="18"/>
    <n v="2345"/>
    <s v="BB"/>
    <x v="0"/>
    <x v="0"/>
    <n v="0.341227304857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9C38C-E5AD-4B23-818F-81E49DE47A8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8:O29" firstHeaderRow="1" firstDataRow="1" firstDataCol="1"/>
  <pivotFields count="14"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axis="axisRow" dataField="1" showAll="0">
      <items count="21">
        <item x="1"/>
        <item x="0"/>
        <item x="3"/>
        <item x="2"/>
        <item x="5"/>
        <item x="4"/>
        <item x="6"/>
        <item x="9"/>
        <item x="8"/>
        <item x="7"/>
        <item x="11"/>
        <item x="10"/>
        <item x="12"/>
        <item x="13"/>
        <item x="15"/>
        <item x="14"/>
        <item x="16"/>
        <item x="17"/>
        <item x="19"/>
        <item x="18"/>
        <item t="default"/>
      </items>
    </pivotField>
    <pivotField showAll="0"/>
    <pivotField showAll="0"/>
    <pivotField showAll="0"/>
    <pivotField showAll="0"/>
    <pivotField numFmtId="16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StateAndCity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F837E-1E76-4FB2-AF0B-6E43351520D4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5:F23" firstHeaderRow="1" firstDataRow="2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C6931-D07A-4B4C-A252-51FC8EB010C8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6:C13" firstHeaderRow="1" firstDataRow="1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66CF1-7AB0-4F8C-ACA6-15A64BC30BC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8:C31" firstHeaderRow="1" firstDataRow="1" firstDataCol="1"/>
  <pivotFields count="14">
    <pivotField showAll="0"/>
    <pivotField showAll="0"/>
    <pivotField numFmtId="164" showAll="0"/>
    <pivotField numFmtId="164" showAll="0"/>
    <pivotField axis="axisRow" dataField="1" numFmtId="164" showAll="0">
      <items count="3">
        <item x="0"/>
        <item x="1"/>
        <item t="default"/>
      </items>
    </pivotField>
    <pivotField numFmtId="164" showAll="0"/>
    <pivotField numFmtId="164" showAll="0"/>
    <pivotField numFmtId="14" showAll="0"/>
    <pivotField showAll="0"/>
    <pivotField showAll="0"/>
    <pivotField showAll="0"/>
    <pivotField showAll="0"/>
    <pivotField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E39FF-340B-4366-908D-8B9FEBCDFD1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8:C15" firstHeaderRow="1" firstDataRow="1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D667A-3844-48B4-8F0F-B1E69D496BD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31:O34" firstHeaderRow="1" firstDataRow="1" firstDataCol="1"/>
  <pivotFields count="14"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64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itySiz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9A150-2D22-4F17-BF52-4B7DE2544E4B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4:C70" firstHeaderRow="1" firstDataRow="1" firstDataCol="1"/>
  <pivotFields count="14">
    <pivotField showAll="0"/>
    <pivotField showAll="0"/>
    <pivotField numFmtId="164" showAll="0"/>
    <pivotField axis="axisRow" numFmtId="164" showAll="0">
      <items count="39">
        <item x="32"/>
        <item x="11"/>
        <item x="25"/>
        <item x="0"/>
        <item x="12"/>
        <item x="5"/>
        <item x="18"/>
        <item x="24"/>
        <item x="35"/>
        <item x="16"/>
        <item x="28"/>
        <item x="29"/>
        <item x="27"/>
        <item x="31"/>
        <item x="6"/>
        <item x="13"/>
        <item x="36"/>
        <item x="15"/>
        <item x="3"/>
        <item x="7"/>
        <item x="20"/>
        <item x="22"/>
        <item x="9"/>
        <item x="2"/>
        <item x="14"/>
        <item x="10"/>
        <item x="30"/>
        <item x="4"/>
        <item x="34"/>
        <item x="23"/>
        <item x="21"/>
        <item x="19"/>
        <item x="37"/>
        <item x="26"/>
        <item x="1"/>
        <item x="17"/>
        <item x="33"/>
        <item x="8"/>
        <item t="default"/>
      </items>
    </pivotField>
    <pivotField numFmtId="164" showAll="0"/>
    <pivotField numFmtId="164" showAll="0"/>
    <pivotField numFmtId="164" showAll="0"/>
    <pivotField numFmtId="14" showAll="0"/>
    <pivotField showAll="0">
      <items count="21">
        <item x="1"/>
        <item x="0"/>
        <item x="3"/>
        <item x="2"/>
        <item x="5"/>
        <item x="4"/>
        <item x="6"/>
        <item x="9"/>
        <item x="8"/>
        <item x="7"/>
        <item x="11"/>
        <item x="10"/>
        <item x="12"/>
        <item x="13"/>
        <item x="15"/>
        <item x="14"/>
        <item x="16"/>
        <item x="17"/>
        <item x="19"/>
        <item x="18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</pivotFields>
  <rowFields count="2">
    <field x="12"/>
    <field x="3"/>
  </rowFields>
  <rowItems count="46">
    <i>
      <x/>
    </i>
    <i r="1">
      <x/>
    </i>
    <i r="1">
      <x v="10"/>
    </i>
    <i r="1">
      <x v="14"/>
    </i>
    <i r="1">
      <x v="16"/>
    </i>
    <i r="1">
      <x v="20"/>
    </i>
    <i r="1">
      <x v="22"/>
    </i>
    <i r="1">
      <x v="24"/>
    </i>
    <i r="1">
      <x v="26"/>
    </i>
    <i r="1">
      <x v="27"/>
    </i>
    <i r="1">
      <x v="29"/>
    </i>
    <i r="1">
      <x v="35"/>
    </i>
    <i r="1">
      <x v="37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Sum of TotalPric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291E2-9123-452B-A2AA-2FA6DF74DB8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2" firstHeaderRow="1" firstDataRow="1" firstDataCol="1"/>
  <pivotFields count="14">
    <pivotField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dataField="1" numFmtId="164" showAll="0"/>
    <pivotField numFmtId="164" showAll="0">
      <items count="39">
        <item x="32"/>
        <item x="11"/>
        <item x="25"/>
        <item x="0"/>
        <item x="12"/>
        <item x="5"/>
        <item x="18"/>
        <item x="24"/>
        <item x="35"/>
        <item x="16"/>
        <item x="28"/>
        <item x="29"/>
        <item x="27"/>
        <item x="31"/>
        <item x="6"/>
        <item x="13"/>
        <item x="36"/>
        <item x="15"/>
        <item x="3"/>
        <item x="7"/>
        <item x="20"/>
        <item x="22"/>
        <item x="9"/>
        <item x="2"/>
        <item x="14"/>
        <item x="10"/>
        <item x="30"/>
        <item x="4"/>
        <item x="34"/>
        <item x="23"/>
        <item x="21"/>
        <item x="19"/>
        <item x="37"/>
        <item x="26"/>
        <item x="1"/>
        <item x="17"/>
        <item x="33"/>
        <item x="8"/>
        <item t="default"/>
      </items>
    </pivotField>
    <pivotField numFmtId="164" showAll="0">
      <items count="3">
        <item x="0"/>
        <item x="1"/>
        <item t="default"/>
      </items>
    </pivotField>
    <pivotField numFmtId="164" showAll="0"/>
    <pivotField numFmtId="164" showAll="0"/>
    <pivotField numFmtId="14"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PC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88487-D7E7-47E1-BE6E-E77E73B74318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26:C33" firstHeaderRow="1" firstDataRow="1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FB9CF-866F-44D8-A7E4-87C550AE0FDA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5:L23" firstHeaderRow="1" firstDataRow="2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E4D95-0F78-4F0E-AC61-A528F827E2AE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J11" firstHeaderRow="1" firstDataRow="2" firstDataCol="1"/>
  <pivotFields count="14">
    <pivotField showAll="0"/>
    <pivotField axis="axisRow" dataField="1" showAll="0">
      <items count="7">
        <item x="4"/>
        <item x="2"/>
        <item x="0"/>
        <item x="1"/>
        <item x="3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Category" fld="1" subtotal="count" baseField="0" baseItem="0"/>
  </dataFields>
  <chartFormats count="5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D4BC-410B-4405-B182-63E4E0D36F61}" name="Table1" displayName="Table1" ref="A1:N50" totalsRowShown="0" headerRowDxfId="17" headerRowBorderDxfId="16" tableBorderDxfId="15" totalsRowBorderDxfId="14">
  <tableColumns count="14">
    <tableColumn id="1" xr3:uid="{C8119C66-6842-4914-A508-9827FE802949}" name="ID" dataDxfId="13"/>
    <tableColumn id="2" xr3:uid="{789822AE-A116-40D5-95B9-89407804F7A7}" name="Category" dataDxfId="12"/>
    <tableColumn id="3" xr3:uid="{5A7A5E1C-D135-4606-A156-11E1F9A49106}" name="SPC" dataDxfId="11"/>
    <tableColumn id="4" xr3:uid="{792708AC-87CD-40FC-ADEC-678E176ED44E}" name="Age" dataDxfId="10"/>
    <tableColumn id="5" xr3:uid="{F442D7EF-AA16-4948-8ED2-A1DF39AE530E}" name="Gender" dataDxfId="9"/>
    <tableColumn id="6" xr3:uid="{F9955310-46FB-4C05-9DA4-303EE02B6E00}" name="Quantity" dataDxfId="8"/>
    <tableColumn id="7" xr3:uid="{4146CB98-A9FA-4DEB-BB22-805856B6EE48}" name="PPC" dataDxfId="7"/>
    <tableColumn id="8" xr3:uid="{75340E6C-F9ED-4EA5-8BF1-8D0C5FD50BF3}" name="Date" dataDxfId="6"/>
    <tableColumn id="9" xr3:uid="{FAF631D8-2115-44C7-8591-06EC6D7A63F1}" name="StateAndCity" dataDxfId="5"/>
    <tableColumn id="10" xr3:uid="{753B2E08-4D4F-4601-9549-872F41CD3585}" name="PostalCode1" dataDxfId="4"/>
    <tableColumn id="11" xr3:uid="{009C7575-C482-49F5-8DC2-B948BC7F9ED9}" name="PostalCode2" dataDxfId="3"/>
    <tableColumn id="12" xr3:uid="{51F1048A-80E6-4453-B5DC-D10DD5D78892}" name="SPC_Group" dataDxfId="2"/>
    <tableColumn id="13" xr3:uid="{D208E3C3-D5DE-44CE-937A-D630790D4E38}" name="CitySize" dataDxfId="1"/>
    <tableColumn id="14" xr3:uid="{69663A5C-E5F9-48C7-B896-87882921CBA3}" name="TotalPrice" dataDxfId="0">
      <calculatedColumnFormula>Table1[[#This Row],[Quantity]]*Table1[[#This Row],[PPC]]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958F-05F2-4C51-B70F-BBB330A61D75}">
  <dimension ref="A2:R53"/>
  <sheetViews>
    <sheetView showGridLines="0" zoomScale="110" zoomScaleNormal="110" workbookViewId="0">
      <pane ySplit="10" topLeftCell="A37" activePane="bottomLeft" state="frozen"/>
      <selection pane="bottomLeft" activeCell="D55" sqref="D55"/>
    </sheetView>
  </sheetViews>
  <sheetFormatPr defaultRowHeight="13.2" x14ac:dyDescent="0.25"/>
  <cols>
    <col min="14" max="14" width="30" bestFit="1" customWidth="1"/>
    <col min="15" max="15" width="2" bestFit="1" customWidth="1"/>
  </cols>
  <sheetData>
    <row r="2" spans="2:13" x14ac:dyDescent="0.25">
      <c r="C2" s="59" t="s">
        <v>46</v>
      </c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2:13" x14ac:dyDescent="0.25"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2:13" x14ac:dyDescent="0.25"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2:13" x14ac:dyDescent="0.25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2:13" x14ac:dyDescent="0.25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2:13" x14ac:dyDescent="0.25"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2:13" x14ac:dyDescent="0.25"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2:13" x14ac:dyDescent="0.25"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2" spans="2:13" x14ac:dyDescent="0.25">
      <c r="B12" s="18" t="s">
        <v>50</v>
      </c>
      <c r="C12" s="20" t="s">
        <v>53</v>
      </c>
    </row>
    <row r="13" spans="2:13" x14ac:dyDescent="0.25">
      <c r="B13" s="18" t="s">
        <v>51</v>
      </c>
      <c r="C13" s="20" t="s">
        <v>56</v>
      </c>
    </row>
    <row r="14" spans="2:13" x14ac:dyDescent="0.25">
      <c r="B14" s="18" t="s">
        <v>52</v>
      </c>
      <c r="C14" s="20" t="s">
        <v>58</v>
      </c>
    </row>
    <row r="18" spans="1:18" ht="13.8" thickBot="1" x14ac:dyDescent="0.3"/>
    <row r="19" spans="1:18" ht="16.2" thickBot="1" x14ac:dyDescent="0.35">
      <c r="A19">
        <v>1</v>
      </c>
      <c r="B19">
        <v>1</v>
      </c>
      <c r="M19" s="21" t="s">
        <v>47</v>
      </c>
      <c r="N19" s="22">
        <f>AVERAGE(B19:B28)</f>
        <v>3</v>
      </c>
      <c r="O19" s="23"/>
      <c r="P19" s="41" t="str">
        <f ca="1">_xlfn.FORMULATEXT(N19)</f>
        <v>=AVERAGE(B19:B28)</v>
      </c>
      <c r="Q19" s="23"/>
      <c r="R19" s="24"/>
    </row>
    <row r="20" spans="1:18" ht="16.2" thickBot="1" x14ac:dyDescent="0.35">
      <c r="A20">
        <v>2</v>
      </c>
      <c r="B20">
        <v>2</v>
      </c>
      <c r="M20" s="25" t="s">
        <v>48</v>
      </c>
      <c r="N20" s="26">
        <f>MEDIAN(B19:B28)</f>
        <v>3</v>
      </c>
      <c r="O20" s="27"/>
      <c r="P20" s="42" t="str">
        <f ca="1">_xlfn.FORMULATEXT(N20)</f>
        <v>=MEDIAN(B19:B28)</v>
      </c>
      <c r="Q20" s="27"/>
      <c r="R20" s="28"/>
    </row>
    <row r="21" spans="1:18" ht="16.2" thickBot="1" x14ac:dyDescent="0.35">
      <c r="A21">
        <v>3</v>
      </c>
      <c r="B21">
        <v>2</v>
      </c>
      <c r="M21" s="29" t="s">
        <v>49</v>
      </c>
      <c r="N21" s="30">
        <f>_xlfn.MODE.SNGL(B19:B28)</f>
        <v>3</v>
      </c>
      <c r="O21" s="31"/>
      <c r="P21" s="43" t="str">
        <f ca="1">_xlfn.FORMULATEXT(N21)</f>
        <v>=MODE.SNGL(B19:B28)</v>
      </c>
      <c r="Q21" s="31"/>
      <c r="R21" s="32"/>
    </row>
    <row r="22" spans="1:18" ht="13.8" thickBot="1" x14ac:dyDescent="0.3">
      <c r="A22">
        <v>4</v>
      </c>
      <c r="B22">
        <v>3</v>
      </c>
    </row>
    <row r="23" spans="1:18" ht="16.2" thickBot="1" x14ac:dyDescent="0.35">
      <c r="A23">
        <v>5</v>
      </c>
      <c r="B23">
        <v>3</v>
      </c>
      <c r="M23" s="21" t="s">
        <v>47</v>
      </c>
      <c r="N23" s="33" t="s">
        <v>54</v>
      </c>
      <c r="O23" s="23"/>
      <c r="P23" s="23">
        <f>SUM(B19:B28)</f>
        <v>30</v>
      </c>
      <c r="Q23" s="41" t="str">
        <f ca="1">_xlfn.FORMULATEXT(P23)</f>
        <v>=SUM(B19:B28)</v>
      </c>
      <c r="R23" s="24"/>
    </row>
    <row r="24" spans="1:18" ht="13.8" thickBot="1" x14ac:dyDescent="0.3">
      <c r="A24">
        <v>6</v>
      </c>
      <c r="B24">
        <v>3</v>
      </c>
      <c r="M24" s="34"/>
      <c r="N24" s="27" t="s">
        <v>55</v>
      </c>
      <c r="O24" s="27"/>
      <c r="P24" s="27">
        <f>COUNT(B19:B28)</f>
        <v>10</v>
      </c>
      <c r="Q24" s="42" t="str">
        <f ca="1">_xlfn.FORMULATEXT(P24)</f>
        <v>=COUNT(B19:B28)</v>
      </c>
      <c r="R24" s="28"/>
    </row>
    <row r="25" spans="1:18" ht="13.8" thickBot="1" x14ac:dyDescent="0.3">
      <c r="A25">
        <v>7</v>
      </c>
      <c r="B25">
        <v>3</v>
      </c>
      <c r="M25" s="34"/>
      <c r="N25" s="27" t="s">
        <v>47</v>
      </c>
      <c r="O25" s="27"/>
      <c r="P25" s="27">
        <f>30 / 10</f>
        <v>3</v>
      </c>
      <c r="Q25" s="42" t="str">
        <f ca="1">_xlfn.FORMULATEXT(P25)</f>
        <v>=30 / 10</v>
      </c>
      <c r="R25" s="28"/>
    </row>
    <row r="26" spans="1:18" ht="13.8" thickBot="1" x14ac:dyDescent="0.3">
      <c r="A26">
        <v>8</v>
      </c>
      <c r="B26">
        <v>4</v>
      </c>
      <c r="M26" s="36"/>
      <c r="N26" s="31"/>
      <c r="O26" s="31"/>
      <c r="P26" s="31"/>
      <c r="Q26" s="31"/>
      <c r="R26" s="32"/>
    </row>
    <row r="27" spans="1:18" ht="16.2" thickBot="1" x14ac:dyDescent="0.35">
      <c r="A27">
        <v>9</v>
      </c>
      <c r="B27">
        <v>4</v>
      </c>
      <c r="M27" s="21" t="s">
        <v>48</v>
      </c>
      <c r="N27" s="23" t="s">
        <v>55</v>
      </c>
      <c r="O27" s="23"/>
      <c r="P27" s="23">
        <f>COUNT(B19:B28)</f>
        <v>10</v>
      </c>
      <c r="Q27" s="44">
        <f>COUNT(B19:B28)</f>
        <v>10</v>
      </c>
      <c r="R27" s="24"/>
    </row>
    <row r="28" spans="1:18" ht="13.8" thickBot="1" x14ac:dyDescent="0.3">
      <c r="A28">
        <v>10</v>
      </c>
      <c r="B28">
        <v>5</v>
      </c>
      <c r="M28" s="34"/>
      <c r="N28" s="35" t="s">
        <v>57</v>
      </c>
      <c r="O28" s="27"/>
      <c r="P28" s="27">
        <f>(P27+1)/2</f>
        <v>5.5</v>
      </c>
      <c r="Q28" s="45" t="str">
        <f ca="1">_xlfn.FORMULATEXT(P28)</f>
        <v>=(P27+1)/2</v>
      </c>
      <c r="R28" s="28"/>
    </row>
    <row r="29" spans="1:18" ht="13.8" thickBot="1" x14ac:dyDescent="0.3">
      <c r="M29" s="34"/>
      <c r="N29" s="27" t="s">
        <v>59</v>
      </c>
      <c r="O29" s="27"/>
      <c r="P29" s="27">
        <f>(B23+B24)/2</f>
        <v>3</v>
      </c>
      <c r="Q29" s="45" t="str">
        <f ca="1">_xlfn.FORMULATEXT(P29)</f>
        <v>=(B23+B24)/2</v>
      </c>
      <c r="R29" s="28"/>
    </row>
    <row r="30" spans="1:18" ht="13.8" thickBot="1" x14ac:dyDescent="0.3">
      <c r="M30" s="36"/>
      <c r="N30" s="31"/>
      <c r="O30" s="31"/>
      <c r="P30" s="31"/>
      <c r="Q30" s="31"/>
      <c r="R30" s="32"/>
    </row>
    <row r="31" spans="1:18" ht="16.2" thickBot="1" x14ac:dyDescent="0.35">
      <c r="M31" s="37" t="s">
        <v>49</v>
      </c>
      <c r="N31" s="38">
        <v>1</v>
      </c>
      <c r="O31" s="38">
        <f>COUNTIF($B$19:$B$28,N31)</f>
        <v>1</v>
      </c>
      <c r="P31" s="46" t="str">
        <f ca="1">_xlfn.FORMULATEXT(O31)</f>
        <v>=COUNTIF($B$19:$B$28;N31)</v>
      </c>
      <c r="Q31" s="38"/>
      <c r="R31" s="39"/>
    </row>
    <row r="32" spans="1:18" ht="13.8" thickBot="1" x14ac:dyDescent="0.3">
      <c r="M32" s="34"/>
      <c r="N32" s="35">
        <v>2</v>
      </c>
      <c r="O32" s="27">
        <f t="shared" ref="O32:O35" si="0">COUNTIF($B$19:$B$28,N32)</f>
        <v>2</v>
      </c>
      <c r="P32" s="42" t="str">
        <f t="shared" ref="P32:P35" ca="1" si="1">_xlfn.FORMULATEXT(O32)</f>
        <v>=COUNTIF($B$19:$B$28;N32)</v>
      </c>
      <c r="Q32" s="27"/>
      <c r="R32" s="28"/>
    </row>
    <row r="33" spans="1:18" ht="13.8" thickBot="1" x14ac:dyDescent="0.3">
      <c r="M33" s="34"/>
      <c r="N33" s="27">
        <v>3</v>
      </c>
      <c r="O33" s="40">
        <f t="shared" si="0"/>
        <v>4</v>
      </c>
      <c r="P33" s="42" t="str">
        <f t="shared" ca="1" si="1"/>
        <v>=COUNTIF($B$19:$B$28;N33)</v>
      </c>
      <c r="Q33" s="27"/>
      <c r="R33" s="28"/>
    </row>
    <row r="34" spans="1:18" ht="13.8" thickBot="1" x14ac:dyDescent="0.3">
      <c r="M34" s="34"/>
      <c r="N34" s="27">
        <v>4</v>
      </c>
      <c r="O34" s="27">
        <f t="shared" si="0"/>
        <v>2</v>
      </c>
      <c r="P34" s="42" t="str">
        <f t="shared" ca="1" si="1"/>
        <v>=COUNTIF($B$19:$B$28;N34)</v>
      </c>
      <c r="Q34" s="27"/>
      <c r="R34" s="28"/>
    </row>
    <row r="35" spans="1:18" ht="13.8" thickBot="1" x14ac:dyDescent="0.3">
      <c r="M35" s="34"/>
      <c r="N35" s="27">
        <v>5</v>
      </c>
      <c r="O35" s="27">
        <f t="shared" si="0"/>
        <v>1</v>
      </c>
      <c r="P35" s="42" t="str">
        <f t="shared" ca="1" si="1"/>
        <v>=COUNTIF($B$19:$B$28;N35)</v>
      </c>
      <c r="Q35" s="27"/>
      <c r="R35" s="28"/>
    </row>
    <row r="36" spans="1:18" ht="13.8" thickBot="1" x14ac:dyDescent="0.3">
      <c r="M36" s="36"/>
      <c r="N36" s="31"/>
      <c r="O36" s="31"/>
      <c r="P36" s="31"/>
      <c r="Q36" s="31"/>
      <c r="R36" s="32"/>
    </row>
    <row r="43" spans="1:18" ht="13.8" thickBot="1" x14ac:dyDescent="0.3"/>
    <row r="44" spans="1:18" ht="16.2" thickBot="1" x14ac:dyDescent="0.35">
      <c r="A44">
        <v>1</v>
      </c>
      <c r="B44">
        <v>1</v>
      </c>
      <c r="M44" s="21" t="s">
        <v>47</v>
      </c>
      <c r="N44" s="22">
        <f>AVERAGE(B44:B53)</f>
        <v>2.7</v>
      </c>
      <c r="O44" s="23"/>
      <c r="P44" s="41" t="str">
        <f ca="1">_xlfn.FORMULATEXT(N44)</f>
        <v>=AVERAGE(B44:B53)</v>
      </c>
      <c r="Q44" s="23"/>
      <c r="R44" s="24"/>
    </row>
    <row r="45" spans="1:18" ht="16.2" thickBot="1" x14ac:dyDescent="0.35">
      <c r="A45">
        <v>2</v>
      </c>
      <c r="B45">
        <v>3</v>
      </c>
      <c r="M45" s="25" t="s">
        <v>48</v>
      </c>
      <c r="N45" s="26">
        <f>MEDIAN(B44:B53)</f>
        <v>2.5</v>
      </c>
      <c r="O45" s="27"/>
      <c r="P45" s="42" t="str">
        <f ca="1">_xlfn.FORMULATEXT(N45)</f>
        <v>=MEDIAN(B44:B53)</v>
      </c>
      <c r="Q45" s="27"/>
      <c r="R45" s="28"/>
    </row>
    <row r="46" spans="1:18" ht="16.2" thickBot="1" x14ac:dyDescent="0.35">
      <c r="A46">
        <v>3</v>
      </c>
      <c r="B46">
        <v>3</v>
      </c>
      <c r="M46" s="29" t="s">
        <v>49</v>
      </c>
      <c r="N46" s="30">
        <f>_xlfn.MODE.SNGL(B44:B53)</f>
        <v>2</v>
      </c>
      <c r="O46" s="31"/>
      <c r="P46" s="43" t="str">
        <f ca="1">_xlfn.FORMULATEXT(N46)</f>
        <v>=MODE.SNGL(B44:B53)</v>
      </c>
      <c r="Q46" s="31"/>
      <c r="R46" s="32"/>
    </row>
    <row r="47" spans="1:18" x14ac:dyDescent="0.25">
      <c r="A47">
        <v>4</v>
      </c>
      <c r="B47">
        <v>3</v>
      </c>
    </row>
    <row r="48" spans="1:18" x14ac:dyDescent="0.25">
      <c r="A48">
        <v>5</v>
      </c>
      <c r="B48">
        <v>2</v>
      </c>
    </row>
    <row r="49" spans="1:2" x14ac:dyDescent="0.25">
      <c r="A49">
        <v>6</v>
      </c>
      <c r="B49">
        <v>2</v>
      </c>
    </row>
    <row r="50" spans="1:2" x14ac:dyDescent="0.25">
      <c r="A50">
        <v>7</v>
      </c>
      <c r="B50">
        <v>2</v>
      </c>
    </row>
    <row r="51" spans="1:2" x14ac:dyDescent="0.25">
      <c r="A51">
        <v>8</v>
      </c>
      <c r="B51">
        <v>2</v>
      </c>
    </row>
    <row r="52" spans="1:2" x14ac:dyDescent="0.25">
      <c r="A52">
        <v>9</v>
      </c>
      <c r="B52">
        <v>4</v>
      </c>
    </row>
    <row r="53" spans="1:2" x14ac:dyDescent="0.25">
      <c r="A53">
        <v>10</v>
      </c>
      <c r="B53">
        <v>5</v>
      </c>
    </row>
  </sheetData>
  <mergeCells count="1">
    <mergeCell ref="C2:M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CC9C-4495-4AEE-A875-04825C16822E}">
  <dimension ref="B2:Q35"/>
  <sheetViews>
    <sheetView showGridLines="0" workbookViewId="0">
      <pane ySplit="10" topLeftCell="A33" activePane="bottomLeft" state="frozen"/>
      <selection pane="bottomLeft" activeCell="H14" sqref="H14"/>
    </sheetView>
  </sheetViews>
  <sheetFormatPr defaultRowHeight="13.2" x14ac:dyDescent="0.25"/>
  <cols>
    <col min="14" max="14" width="30" bestFit="1" customWidth="1"/>
    <col min="15" max="15" width="2" bestFit="1" customWidth="1"/>
  </cols>
  <sheetData>
    <row r="2" spans="2:13" x14ac:dyDescent="0.25">
      <c r="C2" s="59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2:13" x14ac:dyDescent="0.25"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2:13" x14ac:dyDescent="0.25"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2:13" x14ac:dyDescent="0.25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2:13" x14ac:dyDescent="0.25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2:13" x14ac:dyDescent="0.25"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2:13" x14ac:dyDescent="0.25"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2:13" x14ac:dyDescent="0.25"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2" spans="2:13" ht="13.8" thickBot="1" x14ac:dyDescent="0.3"/>
    <row r="13" spans="2:13" x14ac:dyDescent="0.25">
      <c r="C13" s="47" t="s">
        <v>26</v>
      </c>
      <c r="D13" s="47" t="s">
        <v>17</v>
      </c>
      <c r="E13" s="47" t="s">
        <v>14</v>
      </c>
      <c r="H13" s="48"/>
      <c r="I13" s="48" t="s">
        <v>26</v>
      </c>
      <c r="J13" s="48" t="s">
        <v>17</v>
      </c>
      <c r="K13" s="48" t="s">
        <v>14</v>
      </c>
    </row>
    <row r="14" spans="2:13" x14ac:dyDescent="0.25">
      <c r="B14">
        <v>1</v>
      </c>
      <c r="C14" s="47">
        <v>0</v>
      </c>
      <c r="D14" s="47">
        <v>2</v>
      </c>
      <c r="E14" s="47">
        <v>2</v>
      </c>
      <c r="H14" s="49" t="s">
        <v>26</v>
      </c>
      <c r="I14" s="49">
        <v>1</v>
      </c>
      <c r="J14" s="49"/>
      <c r="K14" s="49"/>
    </row>
    <row r="15" spans="2:13" x14ac:dyDescent="0.25">
      <c r="B15">
        <v>2</v>
      </c>
      <c r="C15" s="47">
        <v>14</v>
      </c>
      <c r="D15" s="47">
        <v>6</v>
      </c>
      <c r="E15" s="47">
        <v>11</v>
      </c>
      <c r="H15" s="49" t="s">
        <v>17</v>
      </c>
      <c r="I15" s="49">
        <v>-0.19662951240145404</v>
      </c>
      <c r="J15" s="49">
        <v>1</v>
      </c>
      <c r="K15" s="49"/>
    </row>
    <row r="16" spans="2:13" ht="13.8" thickBot="1" x14ac:dyDescent="0.3">
      <c r="B16">
        <v>3</v>
      </c>
      <c r="C16" s="47">
        <v>1</v>
      </c>
      <c r="D16" s="47">
        <v>8</v>
      </c>
      <c r="E16" s="47">
        <v>3</v>
      </c>
      <c r="H16" s="50" t="s">
        <v>14</v>
      </c>
      <c r="I16" s="51">
        <v>0.73631902202708721</v>
      </c>
      <c r="J16" s="50">
        <v>-0.28171080101873425</v>
      </c>
      <c r="K16" s="50">
        <v>1</v>
      </c>
    </row>
    <row r="17" spans="2:17" x14ac:dyDescent="0.25">
      <c r="B17">
        <v>4</v>
      </c>
      <c r="C17" s="47">
        <v>10</v>
      </c>
      <c r="D17" s="47">
        <v>5</v>
      </c>
      <c r="E17" s="47">
        <v>13</v>
      </c>
    </row>
    <row r="18" spans="2:17" x14ac:dyDescent="0.25">
      <c r="B18">
        <v>5</v>
      </c>
      <c r="C18" s="47">
        <v>5</v>
      </c>
      <c r="D18" s="47">
        <v>6</v>
      </c>
      <c r="E18" s="47">
        <v>4</v>
      </c>
    </row>
    <row r="19" spans="2:17" x14ac:dyDescent="0.25">
      <c r="B19">
        <v>6</v>
      </c>
      <c r="C19" s="47">
        <v>1</v>
      </c>
      <c r="D19" s="47">
        <v>15</v>
      </c>
      <c r="E19" s="47">
        <v>1</v>
      </c>
    </row>
    <row r="20" spans="2:17" x14ac:dyDescent="0.25">
      <c r="B20">
        <v>7</v>
      </c>
      <c r="C20" s="47">
        <v>8</v>
      </c>
      <c r="D20" s="47">
        <v>1</v>
      </c>
      <c r="E20" s="47">
        <v>5</v>
      </c>
    </row>
    <row r="21" spans="2:17" x14ac:dyDescent="0.25">
      <c r="B21">
        <v>8</v>
      </c>
      <c r="C21" s="47">
        <v>12</v>
      </c>
      <c r="D21" s="47">
        <v>5</v>
      </c>
      <c r="E21" s="47">
        <v>10</v>
      </c>
    </row>
    <row r="22" spans="2:17" x14ac:dyDescent="0.25">
      <c r="B22">
        <v>9</v>
      </c>
      <c r="C22" s="47">
        <v>7</v>
      </c>
      <c r="D22" s="47">
        <v>7</v>
      </c>
      <c r="E22" s="47">
        <v>11</v>
      </c>
    </row>
    <row r="23" spans="2:17" x14ac:dyDescent="0.25">
      <c r="B23">
        <v>10</v>
      </c>
      <c r="C23" s="47">
        <v>1</v>
      </c>
      <c r="D23" s="47">
        <v>3</v>
      </c>
      <c r="E23" s="47">
        <v>9</v>
      </c>
    </row>
    <row r="24" spans="2:17" x14ac:dyDescent="0.25">
      <c r="C24" s="47"/>
      <c r="D24" s="47"/>
      <c r="E24" s="47"/>
    </row>
    <row r="27" spans="2:17" x14ac:dyDescent="0.25">
      <c r="B27" s="60" t="s">
        <v>61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</row>
    <row r="28" spans="2:17" x14ac:dyDescent="0.25"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</row>
    <row r="29" spans="2:17" x14ac:dyDescent="0.25"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  <row r="30" spans="2:17" x14ac:dyDescent="0.25"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5"/>
    </row>
    <row r="31" spans="2:17" x14ac:dyDescent="0.25"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spans="2:17" x14ac:dyDescent="0.25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</row>
    <row r="35" spans="2:2" x14ac:dyDescent="0.25">
      <c r="B35" s="18" t="s">
        <v>62</v>
      </c>
    </row>
  </sheetData>
  <mergeCells count="2">
    <mergeCell ref="C2:M9"/>
    <mergeCell ref="B27:Q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24E6-7CD3-4F8A-A552-12E318C65E20}">
  <dimension ref="A1:P50"/>
  <sheetViews>
    <sheetView showGridLines="0" workbookViewId="0">
      <selection activeCell="H10" sqref="H10"/>
    </sheetView>
  </sheetViews>
  <sheetFormatPr defaultColWidth="9.109375" defaultRowHeight="15.6" x14ac:dyDescent="0.3"/>
  <cols>
    <col min="1" max="8" width="15.44140625" style="11" customWidth="1"/>
    <col min="9" max="9" width="16" style="11" customWidth="1"/>
    <col min="10" max="14" width="15.44140625" style="11" customWidth="1"/>
    <col min="15" max="16" width="9.109375" style="11"/>
    <col min="17" max="16384" width="9.109375" style="12"/>
  </cols>
  <sheetData>
    <row r="1" spans="1:16" s="5" customFormat="1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/>
      <c r="P1" s="4"/>
    </row>
    <row r="2" spans="1:16" ht="16.2" thickBot="1" x14ac:dyDescent="0.35">
      <c r="A2" s="6">
        <v>1</v>
      </c>
      <c r="B2" s="7" t="s">
        <v>14</v>
      </c>
      <c r="C2" s="8">
        <v>0.27461078841441056</v>
      </c>
      <c r="D2" s="8">
        <v>0.36666666666666664</v>
      </c>
      <c r="E2" s="8">
        <v>0</v>
      </c>
      <c r="F2" s="8">
        <v>0.56999999999999995</v>
      </c>
      <c r="G2" s="8">
        <v>0.56910027264465313</v>
      </c>
      <c r="H2" s="9">
        <v>42736</v>
      </c>
      <c r="I2" s="7" t="s">
        <v>15</v>
      </c>
      <c r="J2" s="7">
        <v>1234</v>
      </c>
      <c r="K2" s="10" t="s">
        <v>16</v>
      </c>
      <c r="L2" s="8" t="s">
        <v>17</v>
      </c>
      <c r="M2" s="8" t="s">
        <v>18</v>
      </c>
      <c r="N2" s="8">
        <f>Table1[[#This Row],[Quantity]]*Table1[[#This Row],[PPC]]</f>
        <v>0.32438715540745228</v>
      </c>
    </row>
    <row r="3" spans="1:16" ht="16.2" thickBot="1" x14ac:dyDescent="0.35">
      <c r="A3" s="6">
        <v>2</v>
      </c>
      <c r="B3" s="7" t="s">
        <v>19</v>
      </c>
      <c r="C3" s="8">
        <v>0.47061605340783025</v>
      </c>
      <c r="D3" s="8">
        <v>0.94444444444444442</v>
      </c>
      <c r="E3" s="8">
        <v>0</v>
      </c>
      <c r="F3" s="8">
        <v>0.74</v>
      </c>
      <c r="G3" s="8">
        <v>0.38871049177017064</v>
      </c>
      <c r="H3" s="9">
        <v>42737</v>
      </c>
      <c r="I3" s="7" t="s">
        <v>20</v>
      </c>
      <c r="J3" s="7">
        <v>2345</v>
      </c>
      <c r="K3" s="10" t="s">
        <v>21</v>
      </c>
      <c r="L3" s="8" t="s">
        <v>17</v>
      </c>
      <c r="M3" s="8" t="s">
        <v>18</v>
      </c>
      <c r="N3" s="8">
        <f>Table1[[#This Row],[Quantity]]*Table1[[#This Row],[PPC]]</f>
        <v>0.28764576390992624</v>
      </c>
    </row>
    <row r="4" spans="1:16" ht="16.2" thickBot="1" x14ac:dyDescent="0.35">
      <c r="A4" s="6">
        <v>3</v>
      </c>
      <c r="B4" s="7" t="s">
        <v>17</v>
      </c>
      <c r="C4" s="8">
        <v>0.39153640845720955</v>
      </c>
      <c r="D4" s="8">
        <v>0.78888888888888886</v>
      </c>
      <c r="E4" s="8">
        <v>0</v>
      </c>
      <c r="F4" s="8">
        <v>0.5</v>
      </c>
      <c r="G4" s="8">
        <v>0.44174492578006663</v>
      </c>
      <c r="H4" s="9">
        <v>42738</v>
      </c>
      <c r="I4" s="7" t="s">
        <v>22</v>
      </c>
      <c r="J4" s="7">
        <v>458586</v>
      </c>
      <c r="K4" s="10" t="s">
        <v>23</v>
      </c>
      <c r="L4" s="8" t="s">
        <v>17</v>
      </c>
      <c r="M4" s="8" t="s">
        <v>18</v>
      </c>
      <c r="N4" s="8">
        <f>Table1[[#This Row],[Quantity]]*Table1[[#This Row],[PPC]]</f>
        <v>0.22087246289003332</v>
      </c>
    </row>
    <row r="5" spans="1:16" ht="16.2" thickBot="1" x14ac:dyDescent="0.35">
      <c r="A5" s="6">
        <v>4</v>
      </c>
      <c r="B5" s="7" t="s">
        <v>17</v>
      </c>
      <c r="C5" s="8">
        <v>0.1223226640848919</v>
      </c>
      <c r="D5" s="8">
        <v>0.7</v>
      </c>
      <c r="E5" s="8">
        <v>1</v>
      </c>
      <c r="F5" s="8">
        <v>0.98</v>
      </c>
      <c r="G5" s="8">
        <v>0.87207916792891038</v>
      </c>
      <c r="H5" s="9">
        <v>42739</v>
      </c>
      <c r="I5" s="7" t="s">
        <v>24</v>
      </c>
      <c r="J5" s="7">
        <v>22283</v>
      </c>
      <c r="K5" s="10" t="s">
        <v>25</v>
      </c>
      <c r="L5" s="8" t="s">
        <v>26</v>
      </c>
      <c r="M5" s="8" t="s">
        <v>18</v>
      </c>
      <c r="N5" s="8">
        <f>Table1[[#This Row],[Quantity]]*Table1[[#This Row],[PPC]]</f>
        <v>0.85463758457033212</v>
      </c>
    </row>
    <row r="6" spans="1:16" ht="16.2" thickBot="1" x14ac:dyDescent="0.35">
      <c r="A6" s="6">
        <v>5</v>
      </c>
      <c r="B6" s="7" t="s">
        <v>17</v>
      </c>
      <c r="C6" s="8">
        <v>0.27725309343883803</v>
      </c>
      <c r="D6" s="8">
        <v>0.84444444444444444</v>
      </c>
      <c r="E6" s="8">
        <v>1</v>
      </c>
      <c r="F6" s="8">
        <v>0.61</v>
      </c>
      <c r="G6" s="8">
        <v>0.98424719781884273</v>
      </c>
      <c r="H6" s="9">
        <v>42740</v>
      </c>
      <c r="I6" s="7" t="s">
        <v>27</v>
      </c>
      <c r="J6" s="7">
        <v>1234</v>
      </c>
      <c r="K6" s="10" t="s">
        <v>16</v>
      </c>
      <c r="L6" s="8" t="s">
        <v>17</v>
      </c>
      <c r="M6" s="8" t="s">
        <v>28</v>
      </c>
      <c r="N6" s="8">
        <f>Table1[[#This Row],[Quantity]]*Table1[[#This Row],[PPC]]</f>
        <v>0.60039079066949408</v>
      </c>
    </row>
    <row r="7" spans="1:16" ht="16.2" thickBot="1" x14ac:dyDescent="0.35">
      <c r="A7" s="6">
        <v>6</v>
      </c>
      <c r="B7" s="7" t="s">
        <v>19</v>
      </c>
      <c r="C7" s="8">
        <v>0.23177872626207763</v>
      </c>
      <c r="D7" s="8">
        <v>0.84444444444444444</v>
      </c>
      <c r="E7" s="8">
        <v>0</v>
      </c>
      <c r="F7" s="8">
        <v>0.74</v>
      </c>
      <c r="G7" s="8">
        <v>0.15960819953549429</v>
      </c>
      <c r="H7" s="9">
        <v>42741</v>
      </c>
      <c r="I7" s="7" t="s">
        <v>29</v>
      </c>
      <c r="J7" s="7">
        <v>2345</v>
      </c>
      <c r="K7" s="10" t="s">
        <v>21</v>
      </c>
      <c r="L7" s="8" t="s">
        <v>26</v>
      </c>
      <c r="M7" s="8" t="s">
        <v>18</v>
      </c>
      <c r="N7" s="8">
        <f>Table1[[#This Row],[Quantity]]*Table1[[#This Row],[PPC]]</f>
        <v>0.11811006765626578</v>
      </c>
    </row>
    <row r="8" spans="1:16" ht="16.2" thickBot="1" x14ac:dyDescent="0.35">
      <c r="A8" s="6">
        <v>7</v>
      </c>
      <c r="B8" s="7" t="s">
        <v>30</v>
      </c>
      <c r="C8" s="8">
        <v>0.13918238734903171</v>
      </c>
      <c r="D8" s="8">
        <v>0.46666666666666667</v>
      </c>
      <c r="E8" s="8">
        <v>0</v>
      </c>
      <c r="F8" s="8">
        <v>0.63</v>
      </c>
      <c r="G8" s="8">
        <v>0.54284560234272439</v>
      </c>
      <c r="H8" s="9">
        <v>42742</v>
      </c>
      <c r="I8" s="7" t="s">
        <v>31</v>
      </c>
      <c r="J8" s="7">
        <v>458586</v>
      </c>
      <c r="K8" s="10" t="s">
        <v>23</v>
      </c>
      <c r="L8" s="8" t="s">
        <v>26</v>
      </c>
      <c r="M8" s="8" t="s">
        <v>18</v>
      </c>
      <c r="N8" s="8">
        <f>Table1[[#This Row],[Quantity]]*Table1[[#This Row],[PPC]]</f>
        <v>0.34199272947591636</v>
      </c>
    </row>
    <row r="9" spans="1:16" ht="16.2" thickBot="1" x14ac:dyDescent="0.35">
      <c r="A9" s="6">
        <v>8</v>
      </c>
      <c r="B9" s="7" t="s">
        <v>30</v>
      </c>
      <c r="C9" s="8">
        <v>5.1607562786072578E-2</v>
      </c>
      <c r="D9" s="8">
        <v>0.67777777777777781</v>
      </c>
      <c r="E9" s="8">
        <v>0</v>
      </c>
      <c r="F9" s="8">
        <v>0.68</v>
      </c>
      <c r="G9" s="8">
        <v>0.84174492578006666</v>
      </c>
      <c r="H9" s="9">
        <v>42743</v>
      </c>
      <c r="I9" s="7" t="s">
        <v>27</v>
      </c>
      <c r="J9" s="7">
        <v>22283</v>
      </c>
      <c r="K9" s="10" t="s">
        <v>25</v>
      </c>
      <c r="L9" s="8" t="s">
        <v>26</v>
      </c>
      <c r="M9" s="8" t="s">
        <v>28</v>
      </c>
      <c r="N9" s="8">
        <f>Table1[[#This Row],[Quantity]]*Table1[[#This Row],[PPC]]</f>
        <v>0.57238654953044532</v>
      </c>
    </row>
    <row r="10" spans="1:16" ht="16.2" thickBot="1" x14ac:dyDescent="0.35">
      <c r="A10" s="6">
        <v>9</v>
      </c>
      <c r="B10" s="7" t="s">
        <v>17</v>
      </c>
      <c r="C10" s="8">
        <v>0.28848920907329217</v>
      </c>
      <c r="D10" s="8">
        <v>0.71111111111111114</v>
      </c>
      <c r="E10" s="8">
        <v>0</v>
      </c>
      <c r="F10" s="8">
        <v>0.93</v>
      </c>
      <c r="G10" s="8">
        <v>0.87383621124911648</v>
      </c>
      <c r="H10" s="9">
        <v>42744</v>
      </c>
      <c r="I10" s="7" t="s">
        <v>29</v>
      </c>
      <c r="J10" s="7">
        <v>1234</v>
      </c>
      <c r="K10" s="10" t="s">
        <v>16</v>
      </c>
      <c r="L10" s="8" t="s">
        <v>17</v>
      </c>
      <c r="M10" s="8" t="s">
        <v>18</v>
      </c>
      <c r="N10" s="8">
        <f>Table1[[#This Row],[Quantity]]*Table1[[#This Row],[PPC]]</f>
        <v>0.81266767646167837</v>
      </c>
    </row>
    <row r="11" spans="1:16" ht="16.2" thickBot="1" x14ac:dyDescent="0.35">
      <c r="A11" s="6">
        <v>10</v>
      </c>
      <c r="B11" s="7" t="s">
        <v>14</v>
      </c>
      <c r="C11" s="8">
        <v>0.27453649665076729</v>
      </c>
      <c r="D11" s="8">
        <v>0.46666666666666667</v>
      </c>
      <c r="E11" s="8">
        <v>0</v>
      </c>
      <c r="F11" s="8">
        <v>0.9</v>
      </c>
      <c r="G11" s="8">
        <v>0.34159345652832473</v>
      </c>
      <c r="H11" s="9">
        <v>42745</v>
      </c>
      <c r="I11" s="7" t="s">
        <v>31</v>
      </c>
      <c r="J11" s="7">
        <v>2345</v>
      </c>
      <c r="K11" s="10" t="s">
        <v>21</v>
      </c>
      <c r="L11" s="8" t="s">
        <v>17</v>
      </c>
      <c r="M11" s="8" t="s">
        <v>18</v>
      </c>
      <c r="N11" s="8">
        <f>Table1[[#This Row],[Quantity]]*Table1[[#This Row],[PPC]]</f>
        <v>0.30743411087549227</v>
      </c>
    </row>
    <row r="12" spans="1:16" ht="16.2" thickBot="1" x14ac:dyDescent="0.35">
      <c r="A12" s="6">
        <v>11</v>
      </c>
      <c r="B12" s="7" t="s">
        <v>19</v>
      </c>
      <c r="C12" s="8">
        <v>0.57079450634060147</v>
      </c>
      <c r="D12" s="8">
        <v>1</v>
      </c>
      <c r="E12" s="8">
        <v>0</v>
      </c>
      <c r="F12" s="8">
        <v>0.92</v>
      </c>
      <c r="G12" s="8">
        <v>0.77400787640109059</v>
      </c>
      <c r="H12" s="9">
        <v>42746</v>
      </c>
      <c r="I12" s="7" t="s">
        <v>27</v>
      </c>
      <c r="J12" s="7">
        <v>458586</v>
      </c>
      <c r="K12" s="10" t="s">
        <v>23</v>
      </c>
      <c r="L12" s="8" t="s">
        <v>17</v>
      </c>
      <c r="M12" s="8" t="s">
        <v>28</v>
      </c>
      <c r="N12" s="8">
        <f>Table1[[#This Row],[Quantity]]*Table1[[#This Row],[PPC]]</f>
        <v>0.71208724628900333</v>
      </c>
    </row>
    <row r="13" spans="1:16" ht="16.2" thickBot="1" x14ac:dyDescent="0.35">
      <c r="A13" s="6">
        <v>12</v>
      </c>
      <c r="B13" s="7" t="s">
        <v>19</v>
      </c>
      <c r="C13" s="8">
        <v>0.43377778154416974</v>
      </c>
      <c r="D13" s="8">
        <v>0.78048780487804881</v>
      </c>
      <c r="E13" s="8">
        <v>1</v>
      </c>
      <c r="F13" s="8">
        <v>0.73</v>
      </c>
      <c r="G13" s="8">
        <v>0.85737655255983036</v>
      </c>
      <c r="H13" s="9">
        <v>42747</v>
      </c>
      <c r="I13" s="7" t="s">
        <v>29</v>
      </c>
      <c r="J13" s="7">
        <v>22283</v>
      </c>
      <c r="K13" s="10" t="s">
        <v>25</v>
      </c>
      <c r="L13" s="8" t="s">
        <v>17</v>
      </c>
      <c r="M13" s="8" t="s">
        <v>18</v>
      </c>
      <c r="N13" s="8">
        <f>Table1[[#This Row],[Quantity]]*Table1[[#This Row],[PPC]]</f>
        <v>0.6258848833686762</v>
      </c>
    </row>
    <row r="14" spans="1:16" ht="16.2" thickBot="1" x14ac:dyDescent="0.35">
      <c r="A14" s="6">
        <v>13</v>
      </c>
      <c r="B14" s="7" t="s">
        <v>30</v>
      </c>
      <c r="C14" s="8">
        <v>9.4787127179725046E-3</v>
      </c>
      <c r="D14" s="8">
        <v>0.82926829268292679</v>
      </c>
      <c r="E14" s="8">
        <v>0</v>
      </c>
      <c r="F14" s="8">
        <v>0.64</v>
      </c>
      <c r="G14" s="8">
        <v>2.0842169039684943E-2</v>
      </c>
      <c r="H14" s="9">
        <v>42748</v>
      </c>
      <c r="I14" s="7" t="s">
        <v>31</v>
      </c>
      <c r="J14" s="7">
        <v>1234</v>
      </c>
      <c r="K14" s="10" t="s">
        <v>16</v>
      </c>
      <c r="L14" s="8" t="s">
        <v>26</v>
      </c>
      <c r="M14" s="8" t="s">
        <v>18</v>
      </c>
      <c r="N14" s="8">
        <f>Table1[[#This Row],[Quantity]]*Table1[[#This Row],[PPC]]</f>
        <v>1.3338988185398365E-2</v>
      </c>
    </row>
    <row r="15" spans="1:16" ht="16.2" thickBot="1" x14ac:dyDescent="0.35">
      <c r="A15" s="6">
        <v>14</v>
      </c>
      <c r="B15" s="7" t="s">
        <v>14</v>
      </c>
      <c r="C15" s="8">
        <v>0.14625338080585085</v>
      </c>
      <c r="D15" s="8">
        <v>0.26829268292682928</v>
      </c>
      <c r="E15" s="8">
        <v>1</v>
      </c>
      <c r="F15" s="8">
        <v>0.56000000000000005</v>
      </c>
      <c r="G15" s="8">
        <v>0.99923255579117443</v>
      </c>
      <c r="H15" s="9">
        <v>42749</v>
      </c>
      <c r="I15" s="7" t="s">
        <v>29</v>
      </c>
      <c r="J15" s="7">
        <v>458586</v>
      </c>
      <c r="K15" s="10" t="s">
        <v>23</v>
      </c>
      <c r="L15" s="8" t="s">
        <v>26</v>
      </c>
      <c r="M15" s="8" t="s">
        <v>18</v>
      </c>
      <c r="N15" s="8">
        <f>Table1[[#This Row],[Quantity]]*Table1[[#This Row],[PPC]]</f>
        <v>0.55957023124305771</v>
      </c>
    </row>
    <row r="16" spans="1:16" ht="16.2" thickBot="1" x14ac:dyDescent="0.35">
      <c r="A16" s="6">
        <v>15</v>
      </c>
      <c r="B16" s="7" t="s">
        <v>19</v>
      </c>
      <c r="C16" s="8">
        <v>0.39982118660873306</v>
      </c>
      <c r="D16" s="8">
        <v>0.41463414634146339</v>
      </c>
      <c r="E16" s="8">
        <v>0</v>
      </c>
      <c r="F16" s="8">
        <v>0.59</v>
      </c>
      <c r="G16" s="8">
        <v>0.93654448147026159</v>
      </c>
      <c r="H16" s="9">
        <v>42750</v>
      </c>
      <c r="I16" s="7" t="s">
        <v>31</v>
      </c>
      <c r="J16" s="7">
        <v>22283</v>
      </c>
      <c r="K16" s="10" t="s">
        <v>25</v>
      </c>
      <c r="L16" s="8" t="s">
        <v>17</v>
      </c>
      <c r="M16" s="8" t="s">
        <v>18</v>
      </c>
      <c r="N16" s="8">
        <f>Table1[[#This Row],[Quantity]]*Table1[[#This Row],[PPC]]</f>
        <v>0.55256124406745433</v>
      </c>
    </row>
    <row r="17" spans="1:14" ht="16.2" thickBot="1" x14ac:dyDescent="0.35">
      <c r="A17" s="6">
        <v>16</v>
      </c>
      <c r="B17" s="7" t="s">
        <v>17</v>
      </c>
      <c r="C17" s="8">
        <v>0.27043726615502023</v>
      </c>
      <c r="D17" s="8">
        <v>0.68292682926829273</v>
      </c>
      <c r="E17" s="8">
        <v>1</v>
      </c>
      <c r="F17" s="8">
        <v>0.75</v>
      </c>
      <c r="G17" s="8">
        <v>0.58022821367262445</v>
      </c>
      <c r="H17" s="9">
        <v>42751</v>
      </c>
      <c r="I17" s="7" t="s">
        <v>31</v>
      </c>
      <c r="J17" s="7">
        <v>458586</v>
      </c>
      <c r="K17" s="10" t="s">
        <v>23</v>
      </c>
      <c r="L17" s="8" t="s">
        <v>17</v>
      </c>
      <c r="M17" s="8" t="s">
        <v>18</v>
      </c>
      <c r="N17" s="8">
        <f>Table1[[#This Row],[Quantity]]*Table1[[#This Row],[PPC]]</f>
        <v>0.43517116025446834</v>
      </c>
    </row>
    <row r="18" spans="1:14" ht="16.2" thickBot="1" x14ac:dyDescent="0.35">
      <c r="A18" s="6">
        <v>17</v>
      </c>
      <c r="B18" s="7" t="s">
        <v>17</v>
      </c>
      <c r="C18" s="8">
        <v>0.40379438556813663</v>
      </c>
      <c r="D18" s="8">
        <v>0.80487804878048785</v>
      </c>
      <c r="E18" s="8">
        <v>1</v>
      </c>
      <c r="F18" s="8">
        <v>0.8</v>
      </c>
      <c r="G18" s="8">
        <v>0.89461779258810459</v>
      </c>
      <c r="H18" s="9">
        <v>42752</v>
      </c>
      <c r="I18" s="7" t="s">
        <v>27</v>
      </c>
      <c r="J18" s="7">
        <v>22283</v>
      </c>
      <c r="K18" s="10" t="s">
        <v>25</v>
      </c>
      <c r="L18" s="8" t="s">
        <v>17</v>
      </c>
      <c r="M18" s="8" t="s">
        <v>28</v>
      </c>
      <c r="N18" s="8">
        <f>Table1[[#This Row],[Quantity]]*Table1[[#This Row],[PPC]]</f>
        <v>0.71569423407048371</v>
      </c>
    </row>
    <row r="19" spans="1:14" ht="16.2" thickBot="1" x14ac:dyDescent="0.35">
      <c r="A19" s="6">
        <v>18</v>
      </c>
      <c r="B19" s="7" t="s">
        <v>17</v>
      </c>
      <c r="C19" s="8">
        <v>0.18131116972848563</v>
      </c>
      <c r="D19" s="8">
        <v>1</v>
      </c>
      <c r="E19" s="8">
        <v>1</v>
      </c>
      <c r="F19" s="8">
        <v>0.99</v>
      </c>
      <c r="G19" s="8">
        <v>0.67803695849742507</v>
      </c>
      <c r="H19" s="9">
        <v>42753</v>
      </c>
      <c r="I19" s="7" t="s">
        <v>31</v>
      </c>
      <c r="J19" s="7">
        <v>1234</v>
      </c>
      <c r="K19" s="10" t="s">
        <v>16</v>
      </c>
      <c r="L19" s="8" t="s">
        <v>26</v>
      </c>
      <c r="M19" s="8" t="s">
        <v>18</v>
      </c>
      <c r="N19" s="8">
        <f>Table1[[#This Row],[Quantity]]*Table1[[#This Row],[PPC]]</f>
        <v>0.67125658891245077</v>
      </c>
    </row>
    <row r="20" spans="1:14" ht="16.2" thickBot="1" x14ac:dyDescent="0.35">
      <c r="A20" s="6">
        <v>19</v>
      </c>
      <c r="B20" s="7" t="s">
        <v>19</v>
      </c>
      <c r="C20" s="8">
        <v>0.25857298459474604</v>
      </c>
      <c r="D20" s="8">
        <v>0.69512195121951215</v>
      </c>
      <c r="E20" s="8">
        <v>1</v>
      </c>
      <c r="F20" s="8">
        <v>0.71</v>
      </c>
      <c r="G20" s="8">
        <v>0.11957992527516914</v>
      </c>
      <c r="H20" s="9">
        <v>42754</v>
      </c>
      <c r="I20" s="7" t="s">
        <v>29</v>
      </c>
      <c r="J20" s="7">
        <v>2345</v>
      </c>
      <c r="K20" s="10" t="s">
        <v>21</v>
      </c>
      <c r="L20" s="8" t="s">
        <v>17</v>
      </c>
      <c r="M20" s="8" t="s">
        <v>18</v>
      </c>
      <c r="N20" s="8">
        <f>Table1[[#This Row],[Quantity]]*Table1[[#This Row],[PPC]]</f>
        <v>8.4901746945370088E-2</v>
      </c>
    </row>
    <row r="21" spans="1:14" ht="16.2" thickBot="1" x14ac:dyDescent="0.35">
      <c r="A21" s="6">
        <v>20</v>
      </c>
      <c r="B21" s="7" t="s">
        <v>30</v>
      </c>
      <c r="C21" s="8">
        <v>2.466806826654128E-2</v>
      </c>
      <c r="D21" s="8">
        <v>0.80487804878048785</v>
      </c>
      <c r="E21" s="8">
        <v>1</v>
      </c>
      <c r="F21" s="8">
        <v>0.82</v>
      </c>
      <c r="G21" s="8">
        <v>0.94856104210845194</v>
      </c>
      <c r="H21" s="9">
        <v>42755</v>
      </c>
      <c r="I21" s="7" t="s">
        <v>27</v>
      </c>
      <c r="J21" s="7">
        <v>458586</v>
      </c>
      <c r="K21" s="10" t="s">
        <v>23</v>
      </c>
      <c r="L21" s="8" t="s">
        <v>26</v>
      </c>
      <c r="M21" s="8" t="s">
        <v>28</v>
      </c>
      <c r="N21" s="8">
        <f>Table1[[#This Row],[Quantity]]*Table1[[#This Row],[PPC]]</f>
        <v>0.77782005452893055</v>
      </c>
    </row>
    <row r="22" spans="1:14" ht="16.2" thickBot="1" x14ac:dyDescent="0.35">
      <c r="A22" s="6">
        <v>21</v>
      </c>
      <c r="B22" s="7" t="s">
        <v>17</v>
      </c>
      <c r="C22" s="8">
        <v>0.32173870263099341</v>
      </c>
      <c r="D22" s="8">
        <v>0.51219512195121952</v>
      </c>
      <c r="E22" s="8">
        <v>1</v>
      </c>
      <c r="F22" s="8">
        <v>0.88</v>
      </c>
      <c r="G22" s="8">
        <v>0.3077653236393012</v>
      </c>
      <c r="H22" s="9">
        <v>42757</v>
      </c>
      <c r="I22" s="7" t="s">
        <v>32</v>
      </c>
      <c r="J22" s="7">
        <v>1234</v>
      </c>
      <c r="K22" s="10" t="s">
        <v>16</v>
      </c>
      <c r="L22" s="8" t="s">
        <v>17</v>
      </c>
      <c r="M22" s="8" t="s">
        <v>18</v>
      </c>
      <c r="N22" s="8">
        <f>Table1[[#This Row],[Quantity]]*Table1[[#This Row],[PPC]]</f>
        <v>0.27083348480258507</v>
      </c>
    </row>
    <row r="23" spans="1:14" ht="16.2" thickBot="1" x14ac:dyDescent="0.35">
      <c r="A23" s="6">
        <v>22</v>
      </c>
      <c r="B23" s="7" t="s">
        <v>14</v>
      </c>
      <c r="C23" s="8">
        <v>0.59165336116006884</v>
      </c>
      <c r="D23" s="8">
        <v>0.95121951219512191</v>
      </c>
      <c r="E23" s="8">
        <v>0</v>
      </c>
      <c r="F23" s="8">
        <v>0.61</v>
      </c>
      <c r="G23" s="8">
        <v>0.14351206705038877</v>
      </c>
      <c r="H23" s="9">
        <v>42758</v>
      </c>
      <c r="I23" s="7" t="s">
        <v>33</v>
      </c>
      <c r="J23" s="7">
        <v>2345</v>
      </c>
      <c r="K23" s="10" t="s">
        <v>21</v>
      </c>
      <c r="L23" s="8" t="s">
        <v>17</v>
      </c>
      <c r="M23" s="8" t="s">
        <v>28</v>
      </c>
      <c r="N23" s="8">
        <f>Table1[[#This Row],[Quantity]]*Table1[[#This Row],[PPC]]</f>
        <v>8.7542360900737151E-2</v>
      </c>
    </row>
    <row r="24" spans="1:14" ht="16.2" thickBot="1" x14ac:dyDescent="0.35">
      <c r="A24" s="6">
        <v>23</v>
      </c>
      <c r="B24" s="7" t="s">
        <v>19</v>
      </c>
      <c r="C24" s="8">
        <v>0.60821170195027396</v>
      </c>
      <c r="D24" s="8">
        <v>0.48780487804878048</v>
      </c>
      <c r="E24" s="8">
        <v>0</v>
      </c>
      <c r="F24" s="8">
        <v>0.96</v>
      </c>
      <c r="G24" s="8">
        <v>0.27304857114005859</v>
      </c>
      <c r="H24" s="9">
        <v>42759</v>
      </c>
      <c r="I24" s="7" t="s">
        <v>34</v>
      </c>
      <c r="J24" s="7">
        <v>458586</v>
      </c>
      <c r="K24" s="10" t="s">
        <v>23</v>
      </c>
      <c r="L24" s="8" t="s">
        <v>14</v>
      </c>
      <c r="M24" s="8" t="s">
        <v>18</v>
      </c>
      <c r="N24" s="8">
        <f>Table1[[#This Row],[Quantity]]*Table1[[#This Row],[PPC]]</f>
        <v>0.26212662829445627</v>
      </c>
    </row>
    <row r="25" spans="1:14" ht="16.2" thickBot="1" x14ac:dyDescent="0.35">
      <c r="A25" s="6">
        <v>24</v>
      </c>
      <c r="B25" s="7" t="s">
        <v>19</v>
      </c>
      <c r="C25" s="8">
        <v>0.35725129291688157</v>
      </c>
      <c r="D25" s="8">
        <v>0.8902439024390244</v>
      </c>
      <c r="E25" s="8">
        <v>0</v>
      </c>
      <c r="F25" s="8">
        <v>0.65</v>
      </c>
      <c r="G25" s="8">
        <v>0.79337574472382111</v>
      </c>
      <c r="H25" s="9">
        <v>42760</v>
      </c>
      <c r="I25" s="7" t="s">
        <v>32</v>
      </c>
      <c r="J25" s="7">
        <v>22283</v>
      </c>
      <c r="K25" s="10" t="s">
        <v>25</v>
      </c>
      <c r="L25" s="8" t="s">
        <v>17</v>
      </c>
      <c r="M25" s="8" t="s">
        <v>18</v>
      </c>
      <c r="N25" s="8">
        <f>Table1[[#This Row],[Quantity]]*Table1[[#This Row],[PPC]]</f>
        <v>0.51569423407048376</v>
      </c>
    </row>
    <row r="26" spans="1:14" ht="16.2" thickBot="1" x14ac:dyDescent="0.35">
      <c r="A26" s="6">
        <v>25</v>
      </c>
      <c r="B26" s="7" t="s">
        <v>30</v>
      </c>
      <c r="C26" s="8">
        <v>0.28422519289920745</v>
      </c>
      <c r="D26" s="8">
        <v>0.73170731707317072</v>
      </c>
      <c r="E26" s="8">
        <v>1</v>
      </c>
      <c r="F26" s="8">
        <v>0.93</v>
      </c>
      <c r="G26" s="8">
        <v>0.21060284762193274</v>
      </c>
      <c r="H26" s="9">
        <v>42761</v>
      </c>
      <c r="I26" s="7" t="s">
        <v>33</v>
      </c>
      <c r="J26" s="7">
        <v>1234</v>
      </c>
      <c r="K26" s="10" t="s">
        <v>16</v>
      </c>
      <c r="L26" s="8" t="s">
        <v>17</v>
      </c>
      <c r="M26" s="8" t="s">
        <v>28</v>
      </c>
      <c r="N26" s="8">
        <f>Table1[[#This Row],[Quantity]]*Table1[[#This Row],[PPC]]</f>
        <v>0.19586064828839744</v>
      </c>
    </row>
    <row r="27" spans="1:14" ht="16.2" thickBot="1" x14ac:dyDescent="0.35">
      <c r="A27" s="6">
        <v>26</v>
      </c>
      <c r="B27" s="7" t="s">
        <v>14</v>
      </c>
      <c r="C27" s="8">
        <v>0.41985058900641015</v>
      </c>
      <c r="D27" s="8">
        <v>0.87804878048780488</v>
      </c>
      <c r="E27" s="8">
        <v>1</v>
      </c>
      <c r="F27" s="8">
        <v>0.73</v>
      </c>
      <c r="G27" s="8">
        <v>0.96356659598101591</v>
      </c>
      <c r="H27" s="9">
        <v>42762</v>
      </c>
      <c r="I27" s="7" t="s">
        <v>34</v>
      </c>
      <c r="J27" s="7">
        <v>2345</v>
      </c>
      <c r="K27" s="10" t="s">
        <v>21</v>
      </c>
      <c r="L27" s="8" t="s">
        <v>17</v>
      </c>
      <c r="M27" s="8" t="s">
        <v>18</v>
      </c>
      <c r="N27" s="8">
        <f>Table1[[#This Row],[Quantity]]*Table1[[#This Row],[PPC]]</f>
        <v>0.70340361506614157</v>
      </c>
    </row>
    <row r="28" spans="1:14" ht="16.2" thickBot="1" x14ac:dyDescent="0.35">
      <c r="A28" s="6">
        <v>27</v>
      </c>
      <c r="B28" s="7" t="s">
        <v>14</v>
      </c>
      <c r="C28" s="8">
        <v>0.60943695796321828</v>
      </c>
      <c r="D28" s="8">
        <v>0.78048780487804881</v>
      </c>
      <c r="E28" s="8">
        <v>1</v>
      </c>
      <c r="F28" s="8">
        <v>0.82</v>
      </c>
      <c r="G28" s="8">
        <v>0.39868726648490355</v>
      </c>
      <c r="H28" s="9">
        <v>42763</v>
      </c>
      <c r="I28" s="7" t="s">
        <v>32</v>
      </c>
      <c r="J28" s="7">
        <v>458586</v>
      </c>
      <c r="K28" s="10" t="s">
        <v>23</v>
      </c>
      <c r="L28" s="8" t="s">
        <v>14</v>
      </c>
      <c r="M28" s="8" t="s">
        <v>18</v>
      </c>
      <c r="N28" s="8">
        <f>Table1[[#This Row],[Quantity]]*Table1[[#This Row],[PPC]]</f>
        <v>0.32692355851762089</v>
      </c>
    </row>
    <row r="29" spans="1:14" ht="16.2" thickBot="1" x14ac:dyDescent="0.35">
      <c r="A29" s="6">
        <v>28</v>
      </c>
      <c r="B29" s="7" t="s">
        <v>26</v>
      </c>
      <c r="C29" s="8">
        <v>3.1722468351961887E-2</v>
      </c>
      <c r="D29" s="8">
        <v>0.74390243902439024</v>
      </c>
      <c r="E29" s="8">
        <v>0</v>
      </c>
      <c r="F29" s="8">
        <v>0.57999999999999996</v>
      </c>
      <c r="G29" s="8">
        <v>0.37877410885590224</v>
      </c>
      <c r="H29" s="9">
        <v>42764</v>
      </c>
      <c r="I29" s="7" t="s">
        <v>32</v>
      </c>
      <c r="J29" s="7">
        <v>22283</v>
      </c>
      <c r="K29" s="10" t="s">
        <v>25</v>
      </c>
      <c r="L29" s="8" t="s">
        <v>26</v>
      </c>
      <c r="M29" s="8" t="s">
        <v>18</v>
      </c>
      <c r="N29" s="8">
        <f>Table1[[#This Row],[Quantity]]*Table1[[#This Row],[PPC]]</f>
        <v>0.21968898313642329</v>
      </c>
    </row>
    <row r="30" spans="1:14" ht="16.2" thickBot="1" x14ac:dyDescent="0.35">
      <c r="A30" s="6">
        <v>29</v>
      </c>
      <c r="B30" s="7" t="s">
        <v>26</v>
      </c>
      <c r="C30" s="8">
        <v>0.44640355920965652</v>
      </c>
      <c r="D30" s="8">
        <v>0.85365853658536583</v>
      </c>
      <c r="E30" s="8">
        <v>1</v>
      </c>
      <c r="F30" s="8">
        <v>0.54</v>
      </c>
      <c r="G30" s="8">
        <v>0.73296980712915283</v>
      </c>
      <c r="H30" s="9">
        <v>42765</v>
      </c>
      <c r="I30" s="7" t="s">
        <v>33</v>
      </c>
      <c r="J30" s="7">
        <v>2345</v>
      </c>
      <c r="K30" s="10" t="s">
        <v>21</v>
      </c>
      <c r="L30" s="8" t="s">
        <v>17</v>
      </c>
      <c r="M30" s="8" t="s">
        <v>28</v>
      </c>
      <c r="N30" s="8">
        <f>Table1[[#This Row],[Quantity]]*Table1[[#This Row],[PPC]]</f>
        <v>0.39580369584974257</v>
      </c>
    </row>
    <row r="31" spans="1:14" ht="16.2" thickBot="1" x14ac:dyDescent="0.35">
      <c r="A31" s="6">
        <v>30</v>
      </c>
      <c r="B31" s="7" t="s">
        <v>26</v>
      </c>
      <c r="C31" s="8">
        <v>0.42944207255864519</v>
      </c>
      <c r="D31" s="8">
        <v>0.5</v>
      </c>
      <c r="E31" s="8">
        <v>0</v>
      </c>
      <c r="F31" s="8">
        <v>0.67</v>
      </c>
      <c r="G31" s="8">
        <v>0.85440775522568924</v>
      </c>
      <c r="H31" s="9">
        <v>42766</v>
      </c>
      <c r="I31" s="7" t="s">
        <v>34</v>
      </c>
      <c r="J31" s="7">
        <v>458586</v>
      </c>
      <c r="K31" s="10" t="s">
        <v>23</v>
      </c>
      <c r="L31" s="8" t="s">
        <v>17</v>
      </c>
      <c r="M31" s="8" t="s">
        <v>18</v>
      </c>
      <c r="N31" s="8">
        <f>Table1[[#This Row],[Quantity]]*Table1[[#This Row],[PPC]]</f>
        <v>0.57245319600121181</v>
      </c>
    </row>
    <row r="32" spans="1:14" ht="16.2" thickBot="1" x14ac:dyDescent="0.35">
      <c r="A32" s="6">
        <v>31</v>
      </c>
      <c r="B32" s="7" t="s">
        <v>35</v>
      </c>
      <c r="C32" s="8">
        <v>0.43920319780130651</v>
      </c>
      <c r="D32" s="8">
        <v>0.3048780487804878</v>
      </c>
      <c r="E32" s="8">
        <v>1</v>
      </c>
      <c r="F32" s="8">
        <v>0.91</v>
      </c>
      <c r="G32" s="8">
        <v>8.823588811471271E-2</v>
      </c>
      <c r="H32" s="9">
        <v>42767</v>
      </c>
      <c r="I32" s="7" t="s">
        <v>32</v>
      </c>
      <c r="J32" s="7">
        <v>22283</v>
      </c>
      <c r="K32" s="10" t="s">
        <v>25</v>
      </c>
      <c r="L32" s="8" t="s">
        <v>17</v>
      </c>
      <c r="M32" s="8" t="s">
        <v>18</v>
      </c>
      <c r="N32" s="8">
        <f>Table1[[#This Row],[Quantity]]*Table1[[#This Row],[PPC]]</f>
        <v>8.0294658184388565E-2</v>
      </c>
    </row>
    <row r="33" spans="1:14" ht="16.2" thickBot="1" x14ac:dyDescent="0.35">
      <c r="A33" s="6">
        <v>32</v>
      </c>
      <c r="B33" s="7" t="s">
        <v>19</v>
      </c>
      <c r="C33" s="8">
        <v>1</v>
      </c>
      <c r="D33" s="8">
        <v>0.78048780487804881</v>
      </c>
      <c r="E33" s="8">
        <v>0</v>
      </c>
      <c r="F33" s="8">
        <v>0.82</v>
      </c>
      <c r="G33" s="8">
        <v>0.4546703019287085</v>
      </c>
      <c r="H33" s="9">
        <v>42768</v>
      </c>
      <c r="I33" s="7" t="s">
        <v>33</v>
      </c>
      <c r="J33" s="7">
        <v>1234</v>
      </c>
      <c r="K33" s="10" t="s">
        <v>16</v>
      </c>
      <c r="L33" s="8" t="s">
        <v>14</v>
      </c>
      <c r="M33" s="8" t="s">
        <v>28</v>
      </c>
      <c r="N33" s="8">
        <f>Table1[[#This Row],[Quantity]]*Table1[[#This Row],[PPC]]</f>
        <v>0.37282964758154097</v>
      </c>
    </row>
    <row r="34" spans="1:14" ht="16.2" thickBot="1" x14ac:dyDescent="0.35">
      <c r="A34" s="6">
        <v>33</v>
      </c>
      <c r="B34" s="7" t="s">
        <v>14</v>
      </c>
      <c r="C34" s="8">
        <v>0.18887748007303048</v>
      </c>
      <c r="D34" s="8">
        <v>0.93902439024390238</v>
      </c>
      <c r="E34" s="8">
        <v>1</v>
      </c>
      <c r="F34" s="8">
        <v>0.51</v>
      </c>
      <c r="G34" s="8">
        <v>0.40973442391194587</v>
      </c>
      <c r="H34" s="9">
        <v>42769</v>
      </c>
      <c r="I34" s="7" t="s">
        <v>34</v>
      </c>
      <c r="J34" s="7">
        <v>2345</v>
      </c>
      <c r="K34" s="10" t="s">
        <v>21</v>
      </c>
      <c r="L34" s="8" t="s">
        <v>26</v>
      </c>
      <c r="M34" s="8" t="s">
        <v>18</v>
      </c>
      <c r="N34" s="8">
        <f>Table1[[#This Row],[Quantity]]*Table1[[#This Row],[PPC]]</f>
        <v>0.20896455619509238</v>
      </c>
    </row>
    <row r="35" spans="1:14" ht="16.2" thickBot="1" x14ac:dyDescent="0.35">
      <c r="A35" s="6">
        <v>34</v>
      </c>
      <c r="B35" s="7" t="s">
        <v>17</v>
      </c>
      <c r="C35" s="8">
        <v>0.31306962409134548</v>
      </c>
      <c r="D35" s="8">
        <v>0.58536585365853655</v>
      </c>
      <c r="E35" s="8">
        <v>1</v>
      </c>
      <c r="F35" s="8">
        <v>0.97</v>
      </c>
      <c r="G35" s="8">
        <v>0.10186812077148338</v>
      </c>
      <c r="H35" s="9">
        <v>42770</v>
      </c>
      <c r="I35" s="7" t="s">
        <v>36</v>
      </c>
      <c r="J35" s="7">
        <v>458586</v>
      </c>
      <c r="K35" s="10" t="s">
        <v>23</v>
      </c>
      <c r="L35" s="8" t="s">
        <v>17</v>
      </c>
      <c r="M35" s="8" t="s">
        <v>18</v>
      </c>
      <c r="N35" s="8">
        <f>Table1[[#This Row],[Quantity]]*Table1[[#This Row],[PPC]]</f>
        <v>9.8812077148338881E-2</v>
      </c>
    </row>
    <row r="36" spans="1:14" ht="16.2" thickBot="1" x14ac:dyDescent="0.35">
      <c r="A36" s="6">
        <v>35</v>
      </c>
      <c r="B36" s="7" t="s">
        <v>19</v>
      </c>
      <c r="C36" s="8">
        <v>2.2353304140039911E-2</v>
      </c>
      <c r="D36" s="8">
        <v>0.56097560975609762</v>
      </c>
      <c r="E36" s="8">
        <v>0</v>
      </c>
      <c r="F36" s="8">
        <v>0.69</v>
      </c>
      <c r="G36" s="8">
        <v>0.18761991315762899</v>
      </c>
      <c r="H36" s="9">
        <v>42771</v>
      </c>
      <c r="I36" s="7" t="s">
        <v>37</v>
      </c>
      <c r="J36" s="7">
        <v>22283</v>
      </c>
      <c r="K36" s="10" t="s">
        <v>25</v>
      </c>
      <c r="L36" s="8" t="s">
        <v>26</v>
      </c>
      <c r="M36" s="8" t="s">
        <v>28</v>
      </c>
      <c r="N36" s="8">
        <f>Table1[[#This Row],[Quantity]]*Table1[[#This Row],[PPC]]</f>
        <v>0.12945774007876398</v>
      </c>
    </row>
    <row r="37" spans="1:14" ht="16.2" thickBot="1" x14ac:dyDescent="0.35">
      <c r="A37" s="6">
        <v>36</v>
      </c>
      <c r="B37" s="7" t="s">
        <v>19</v>
      </c>
      <c r="C37" s="8">
        <v>9.6771575093943213E-2</v>
      </c>
      <c r="D37" s="8">
        <v>0.57317073170731703</v>
      </c>
      <c r="E37" s="8">
        <v>1</v>
      </c>
      <c r="F37" s="8">
        <v>0.99</v>
      </c>
      <c r="G37" s="8">
        <v>0.5401797435120671</v>
      </c>
      <c r="H37" s="9">
        <v>42772</v>
      </c>
      <c r="I37" s="7" t="s">
        <v>38</v>
      </c>
      <c r="J37" s="7">
        <v>1234</v>
      </c>
      <c r="K37" s="10" t="s">
        <v>16</v>
      </c>
      <c r="L37" s="8" t="s">
        <v>26</v>
      </c>
      <c r="M37" s="8" t="s">
        <v>18</v>
      </c>
      <c r="N37" s="8">
        <f>Table1[[#This Row],[Quantity]]*Table1[[#This Row],[PPC]]</f>
        <v>0.5347779460769464</v>
      </c>
    </row>
    <row r="38" spans="1:14" ht="16.2" thickBot="1" x14ac:dyDescent="0.35">
      <c r="A38" s="6">
        <v>37</v>
      </c>
      <c r="B38" s="7" t="s">
        <v>17</v>
      </c>
      <c r="C38" s="8">
        <v>0.4420290478813938</v>
      </c>
      <c r="D38" s="8">
        <v>0.84146341463414631</v>
      </c>
      <c r="E38" s="8">
        <v>1</v>
      </c>
      <c r="F38" s="8">
        <v>0.99</v>
      </c>
      <c r="G38" s="8">
        <v>0.33165707361405633</v>
      </c>
      <c r="H38" s="9">
        <v>42773</v>
      </c>
      <c r="I38" s="7" t="s">
        <v>39</v>
      </c>
      <c r="J38" s="7">
        <v>2345</v>
      </c>
      <c r="K38" s="10" t="s">
        <v>21</v>
      </c>
      <c r="L38" s="8" t="s">
        <v>17</v>
      </c>
      <c r="M38" s="8" t="s">
        <v>18</v>
      </c>
      <c r="N38" s="8">
        <f>Table1[[#This Row],[Quantity]]*Table1[[#This Row],[PPC]]</f>
        <v>0.32834050287791577</v>
      </c>
    </row>
    <row r="39" spans="1:14" ht="16.2" thickBot="1" x14ac:dyDescent="0.35">
      <c r="A39" s="6">
        <v>38</v>
      </c>
      <c r="B39" s="7" t="s">
        <v>26</v>
      </c>
      <c r="C39" s="8">
        <v>0.31306962409134548</v>
      </c>
      <c r="D39" s="8">
        <v>0.95121951219512191</v>
      </c>
      <c r="E39" s="8">
        <v>1</v>
      </c>
      <c r="F39" s="8">
        <v>0.71</v>
      </c>
      <c r="G39" s="8">
        <v>0.92852670907805712</v>
      </c>
      <c r="H39" s="9">
        <v>42774</v>
      </c>
      <c r="I39" s="7" t="s">
        <v>39</v>
      </c>
      <c r="J39" s="7">
        <v>1234</v>
      </c>
      <c r="K39" s="10" t="s">
        <v>16</v>
      </c>
      <c r="L39" s="8" t="s">
        <v>17</v>
      </c>
      <c r="M39" s="8" t="s">
        <v>18</v>
      </c>
      <c r="N39" s="8">
        <f>Table1[[#This Row],[Quantity]]*Table1[[#This Row],[PPC]]</f>
        <v>0.65925396344542053</v>
      </c>
    </row>
    <row r="40" spans="1:14" ht="16.2" thickBot="1" x14ac:dyDescent="0.35">
      <c r="A40" s="6">
        <v>39</v>
      </c>
      <c r="B40" s="7" t="s">
        <v>26</v>
      </c>
      <c r="C40" s="8">
        <v>0.47384194769840393</v>
      </c>
      <c r="D40" s="8">
        <v>0.84146341463414631</v>
      </c>
      <c r="E40" s="8">
        <v>1</v>
      </c>
      <c r="F40" s="8">
        <v>0.72</v>
      </c>
      <c r="G40" s="8">
        <v>0.30532161971119864</v>
      </c>
      <c r="H40" s="9">
        <v>42775</v>
      </c>
      <c r="I40" s="7" t="s">
        <v>40</v>
      </c>
      <c r="J40" s="7">
        <v>2345</v>
      </c>
      <c r="K40" s="10" t="s">
        <v>21</v>
      </c>
      <c r="L40" s="8" t="s">
        <v>17</v>
      </c>
      <c r="M40" s="8" t="s">
        <v>28</v>
      </c>
      <c r="N40" s="8">
        <f>Table1[[#This Row],[Quantity]]*Table1[[#This Row],[PPC]]</f>
        <v>0.21983156619206301</v>
      </c>
    </row>
    <row r="41" spans="1:14" ht="16.2" thickBot="1" x14ac:dyDescent="0.35">
      <c r="A41" s="6">
        <v>40</v>
      </c>
      <c r="B41" s="7" t="s">
        <v>35</v>
      </c>
      <c r="C41" s="8">
        <v>0.43229111229966022</v>
      </c>
      <c r="D41" s="8">
        <v>0.59756097560975607</v>
      </c>
      <c r="E41" s="8">
        <v>1</v>
      </c>
      <c r="F41" s="8">
        <v>0.53</v>
      </c>
      <c r="G41" s="8">
        <v>0.62379077047359388</v>
      </c>
      <c r="H41" s="9">
        <v>42776</v>
      </c>
      <c r="I41" s="7" t="s">
        <v>41</v>
      </c>
      <c r="J41" s="7">
        <v>458586</v>
      </c>
      <c r="K41" s="10" t="s">
        <v>23</v>
      </c>
      <c r="L41" s="8" t="s">
        <v>17</v>
      </c>
      <c r="M41" s="8" t="s">
        <v>18</v>
      </c>
      <c r="N41" s="8">
        <f>Table1[[#This Row],[Quantity]]*Table1[[#This Row],[PPC]]</f>
        <v>0.33060910835100477</v>
      </c>
    </row>
    <row r="42" spans="1:14" ht="16.2" thickBot="1" x14ac:dyDescent="0.35">
      <c r="A42" s="6">
        <v>41</v>
      </c>
      <c r="B42" s="7" t="s">
        <v>19</v>
      </c>
      <c r="C42" s="8">
        <v>0.23210179036360912</v>
      </c>
      <c r="D42" s="8">
        <v>1</v>
      </c>
      <c r="E42" s="8">
        <v>1</v>
      </c>
      <c r="F42" s="8">
        <v>0.56000000000000005</v>
      </c>
      <c r="G42" s="8">
        <v>5.7598707462385136E-2</v>
      </c>
      <c r="H42" s="9">
        <v>42777</v>
      </c>
      <c r="I42" s="7" t="s">
        <v>42</v>
      </c>
      <c r="J42" s="7">
        <v>22283</v>
      </c>
      <c r="K42" s="10" t="s">
        <v>25</v>
      </c>
      <c r="L42" s="8" t="s">
        <v>26</v>
      </c>
      <c r="M42" s="8" t="s">
        <v>18</v>
      </c>
      <c r="N42" s="8">
        <f>Table1[[#This Row],[Quantity]]*Table1[[#This Row],[PPC]]</f>
        <v>3.2255276178935678E-2</v>
      </c>
    </row>
    <row r="43" spans="1:14" ht="16.2" thickBot="1" x14ac:dyDescent="0.35">
      <c r="A43" s="6">
        <v>42</v>
      </c>
      <c r="B43" s="7" t="s">
        <v>14</v>
      </c>
      <c r="C43" s="8">
        <v>0.31306962409134548</v>
      </c>
      <c r="D43" s="8">
        <v>0.25333333333333335</v>
      </c>
      <c r="E43" s="8">
        <v>1</v>
      </c>
      <c r="F43" s="8">
        <v>0.52</v>
      </c>
      <c r="G43" s="8">
        <v>0.77903665555892154</v>
      </c>
      <c r="H43" s="9">
        <v>42778</v>
      </c>
      <c r="I43" s="7" t="s">
        <v>40</v>
      </c>
      <c r="J43" s="7">
        <v>1234</v>
      </c>
      <c r="K43" s="10" t="s">
        <v>16</v>
      </c>
      <c r="L43" s="8" t="s">
        <v>17</v>
      </c>
      <c r="M43" s="8" t="s">
        <v>28</v>
      </c>
      <c r="N43" s="8">
        <f>Table1[[#This Row],[Quantity]]*Table1[[#This Row],[PPC]]</f>
        <v>0.40509906089063924</v>
      </c>
    </row>
    <row r="44" spans="1:14" ht="16.2" thickBot="1" x14ac:dyDescent="0.35">
      <c r="A44" s="6">
        <v>43</v>
      </c>
      <c r="B44" s="7" t="s">
        <v>17</v>
      </c>
      <c r="C44" s="8">
        <v>0.39799811232118787</v>
      </c>
      <c r="D44" s="8">
        <v>0.96</v>
      </c>
      <c r="E44" s="8">
        <v>1</v>
      </c>
      <c r="F44" s="8">
        <v>0.81</v>
      </c>
      <c r="G44" s="8">
        <v>0.59672826416237501</v>
      </c>
      <c r="H44" s="9">
        <v>42779</v>
      </c>
      <c r="I44" s="7" t="s">
        <v>43</v>
      </c>
      <c r="J44" s="7">
        <v>2345</v>
      </c>
      <c r="K44" s="10" t="s">
        <v>21</v>
      </c>
      <c r="L44" s="8" t="s">
        <v>17</v>
      </c>
      <c r="M44" s="8" t="s">
        <v>18</v>
      </c>
      <c r="N44" s="8">
        <f>Table1[[#This Row],[Quantity]]*Table1[[#This Row],[PPC]]</f>
        <v>0.48334989397152378</v>
      </c>
    </row>
    <row r="45" spans="1:14" ht="16.2" thickBot="1" x14ac:dyDescent="0.35">
      <c r="A45" s="6">
        <v>44</v>
      </c>
      <c r="B45" s="7" t="s">
        <v>19</v>
      </c>
      <c r="C45" s="8">
        <v>0.21222019595850852</v>
      </c>
      <c r="D45" s="8">
        <v>1</v>
      </c>
      <c r="E45" s="8">
        <v>1</v>
      </c>
      <c r="F45" s="8">
        <v>0.5</v>
      </c>
      <c r="G45" s="8">
        <v>1</v>
      </c>
      <c r="H45" s="9">
        <v>42780</v>
      </c>
      <c r="I45" s="7" t="s">
        <v>44</v>
      </c>
      <c r="J45" s="7">
        <v>1234</v>
      </c>
      <c r="K45" s="10" t="s">
        <v>16</v>
      </c>
      <c r="L45" s="8" t="s">
        <v>26</v>
      </c>
      <c r="M45" s="8" t="s">
        <v>18</v>
      </c>
      <c r="N45" s="8">
        <f>Table1[[#This Row],[Quantity]]*Table1[[#This Row],[PPC]]</f>
        <v>0.5</v>
      </c>
    </row>
    <row r="46" spans="1:14" ht="16.2" thickBot="1" x14ac:dyDescent="0.35">
      <c r="A46" s="6">
        <v>45</v>
      </c>
      <c r="B46" s="7" t="s">
        <v>19</v>
      </c>
      <c r="C46" s="8">
        <v>0.54680397383178347</v>
      </c>
      <c r="D46" s="8">
        <v>0.85333333333333339</v>
      </c>
      <c r="E46" s="8">
        <v>0</v>
      </c>
      <c r="F46" s="8">
        <v>1</v>
      </c>
      <c r="G46" s="8">
        <v>0.23275775017671413</v>
      </c>
      <c r="H46" s="9">
        <v>42781</v>
      </c>
      <c r="I46" s="7" t="s">
        <v>44</v>
      </c>
      <c r="J46" s="7">
        <v>2345</v>
      </c>
      <c r="K46" s="10" t="s">
        <v>21</v>
      </c>
      <c r="L46" s="8" t="s">
        <v>17</v>
      </c>
      <c r="M46" s="8" t="s">
        <v>18</v>
      </c>
      <c r="N46" s="8">
        <f>Table1[[#This Row],[Quantity]]*Table1[[#This Row],[PPC]]</f>
        <v>0.23275775017671413</v>
      </c>
    </row>
    <row r="47" spans="1:14" ht="16.2" thickBot="1" x14ac:dyDescent="0.35">
      <c r="A47" s="6">
        <v>46</v>
      </c>
      <c r="B47" s="7" t="s">
        <v>17</v>
      </c>
      <c r="C47" s="8">
        <v>0.1512868091666528</v>
      </c>
      <c r="D47" s="8">
        <v>0.50666666666666671</v>
      </c>
      <c r="E47" s="8">
        <v>1</v>
      </c>
      <c r="F47" s="8">
        <v>0.67</v>
      </c>
      <c r="G47" s="8">
        <v>0.43726143592850653</v>
      </c>
      <c r="H47" s="9">
        <v>42782</v>
      </c>
      <c r="I47" s="7" t="s">
        <v>44</v>
      </c>
      <c r="J47" s="7">
        <v>458586</v>
      </c>
      <c r="K47" s="10" t="s">
        <v>23</v>
      </c>
      <c r="L47" s="8" t="s">
        <v>26</v>
      </c>
      <c r="M47" s="8" t="s">
        <v>18</v>
      </c>
      <c r="N47" s="8">
        <f>Table1[[#This Row],[Quantity]]*Table1[[#This Row],[PPC]]</f>
        <v>0.29296516207209938</v>
      </c>
    </row>
    <row r="48" spans="1:14" ht="16.2" thickBot="1" x14ac:dyDescent="0.35">
      <c r="A48" s="6">
        <v>47</v>
      </c>
      <c r="B48" s="7" t="s">
        <v>26</v>
      </c>
      <c r="C48" s="8">
        <v>0.30460241574352276</v>
      </c>
      <c r="D48" s="8">
        <v>0.69333333333333336</v>
      </c>
      <c r="E48" s="8">
        <v>0</v>
      </c>
      <c r="F48" s="8">
        <v>0.71</v>
      </c>
      <c r="G48" s="8">
        <v>0.11198626678784207</v>
      </c>
      <c r="H48" s="9">
        <v>42783</v>
      </c>
      <c r="I48" s="7" t="s">
        <v>45</v>
      </c>
      <c r="J48" s="7">
        <v>22283</v>
      </c>
      <c r="K48" s="10" t="s">
        <v>25</v>
      </c>
      <c r="L48" s="8" t="s">
        <v>17</v>
      </c>
      <c r="M48" s="8" t="s">
        <v>28</v>
      </c>
      <c r="N48" s="8">
        <f>Table1[[#This Row],[Quantity]]*Table1[[#This Row],[PPC]]</f>
        <v>7.9510249419367865E-2</v>
      </c>
    </row>
    <row r="49" spans="1:14" ht="16.2" thickBot="1" x14ac:dyDescent="0.35">
      <c r="A49" s="6">
        <v>48</v>
      </c>
      <c r="B49" s="7" t="s">
        <v>26</v>
      </c>
      <c r="C49" s="8">
        <v>0.5226520281147754</v>
      </c>
      <c r="D49" s="8">
        <v>0.90666666666666662</v>
      </c>
      <c r="E49" s="8">
        <v>1</v>
      </c>
      <c r="F49" s="8">
        <v>0.54</v>
      </c>
      <c r="G49" s="8">
        <v>0.29934363324245178</v>
      </c>
      <c r="H49" s="9">
        <v>42784</v>
      </c>
      <c r="I49" s="7" t="s">
        <v>43</v>
      </c>
      <c r="J49" s="7">
        <v>1234</v>
      </c>
      <c r="K49" s="10" t="s">
        <v>16</v>
      </c>
      <c r="L49" s="8" t="s">
        <v>17</v>
      </c>
      <c r="M49" s="8" t="s">
        <v>18</v>
      </c>
      <c r="N49" s="8">
        <f>Table1[[#This Row],[Quantity]]*Table1[[#This Row],[PPC]]</f>
        <v>0.16164556195092397</v>
      </c>
    </row>
    <row r="50" spans="1:14" ht="16.2" thickBot="1" x14ac:dyDescent="0.35">
      <c r="A50" s="13">
        <v>49</v>
      </c>
      <c r="B50" s="14" t="s">
        <v>26</v>
      </c>
      <c r="C50" s="15">
        <v>0.52997320584780661</v>
      </c>
      <c r="D50" s="15">
        <v>1</v>
      </c>
      <c r="E50" s="15">
        <v>0</v>
      </c>
      <c r="F50" s="15">
        <v>0.53</v>
      </c>
      <c r="G50" s="15">
        <v>0.64382510350398869</v>
      </c>
      <c r="H50" s="16">
        <v>42785</v>
      </c>
      <c r="I50" s="14" t="s">
        <v>44</v>
      </c>
      <c r="J50" s="14">
        <v>2345</v>
      </c>
      <c r="K50" s="17" t="s">
        <v>21</v>
      </c>
      <c r="L50" s="8" t="s">
        <v>17</v>
      </c>
      <c r="M50" s="8" t="s">
        <v>18</v>
      </c>
      <c r="N50" s="8">
        <f>Table1[[#This Row],[Quantity]]*Table1[[#This Row],[PPC]]</f>
        <v>0.341227304857114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8D5F-4A3A-48CD-B8E8-7C00AE28280F}">
  <dimension ref="B3:O51"/>
  <sheetViews>
    <sheetView showGridLines="0" topLeftCell="D43" workbookViewId="0">
      <selection activeCell="D75" sqref="D75"/>
    </sheetView>
  </sheetViews>
  <sheetFormatPr defaultRowHeight="13.2" x14ac:dyDescent="0.25"/>
  <cols>
    <col min="1" max="1" width="0" hidden="1" customWidth="1"/>
    <col min="2" max="2" width="13.33203125" hidden="1" customWidth="1"/>
    <col min="3" max="3" width="15.5546875" hidden="1" customWidth="1"/>
    <col min="14" max="14" width="13.33203125" hidden="1" customWidth="1"/>
    <col min="15" max="15" width="21" hidden="1" customWidth="1"/>
  </cols>
  <sheetData>
    <row r="3" spans="2:15" ht="17.399999999999999" x14ac:dyDescent="0.3">
      <c r="E3" s="55" t="s">
        <v>63</v>
      </c>
    </row>
    <row r="4" spans="2:15" ht="17.399999999999999" x14ac:dyDescent="0.3">
      <c r="B4" s="55"/>
    </row>
    <row r="5" spans="2:15" ht="17.399999999999999" x14ac:dyDescent="0.3">
      <c r="B5" s="55"/>
    </row>
    <row r="6" spans="2:15" ht="13.8" x14ac:dyDescent="0.25">
      <c r="E6" s="57" t="s">
        <v>70</v>
      </c>
    </row>
    <row r="8" spans="2:15" x14ac:dyDescent="0.25">
      <c r="B8" s="52" t="s">
        <v>64</v>
      </c>
      <c r="C8" t="s">
        <v>66</v>
      </c>
      <c r="N8" s="52" t="s">
        <v>64</v>
      </c>
      <c r="O8" t="s">
        <v>68</v>
      </c>
    </row>
    <row r="9" spans="2:15" x14ac:dyDescent="0.25">
      <c r="B9" s="53" t="s">
        <v>26</v>
      </c>
      <c r="C9" s="54">
        <v>8</v>
      </c>
      <c r="N9" s="53" t="s">
        <v>20</v>
      </c>
      <c r="O9" s="54">
        <v>1</v>
      </c>
    </row>
    <row r="10" spans="2:15" x14ac:dyDescent="0.25">
      <c r="B10" s="53" t="s">
        <v>17</v>
      </c>
      <c r="C10" s="54">
        <v>12</v>
      </c>
      <c r="N10" s="53" t="s">
        <v>15</v>
      </c>
      <c r="O10" s="54">
        <v>1</v>
      </c>
    </row>
    <row r="11" spans="2:15" x14ac:dyDescent="0.25">
      <c r="B11" s="53" t="s">
        <v>14</v>
      </c>
      <c r="C11" s="54">
        <v>8</v>
      </c>
      <c r="N11" s="53" t="s">
        <v>24</v>
      </c>
      <c r="O11" s="54">
        <v>1</v>
      </c>
    </row>
    <row r="12" spans="2:15" x14ac:dyDescent="0.25">
      <c r="B12" s="53" t="s">
        <v>19</v>
      </c>
      <c r="C12" s="54">
        <v>14</v>
      </c>
      <c r="N12" s="53" t="s">
        <v>22</v>
      </c>
      <c r="O12" s="54">
        <v>1</v>
      </c>
    </row>
    <row r="13" spans="2:15" x14ac:dyDescent="0.25">
      <c r="B13" s="53" t="s">
        <v>30</v>
      </c>
      <c r="C13" s="54">
        <v>5</v>
      </c>
      <c r="N13" s="53" t="s">
        <v>29</v>
      </c>
      <c r="O13" s="54">
        <v>5</v>
      </c>
    </row>
    <row r="14" spans="2:15" x14ac:dyDescent="0.25">
      <c r="B14" s="53" t="s">
        <v>35</v>
      </c>
      <c r="C14" s="54">
        <v>2</v>
      </c>
      <c r="N14" s="53" t="s">
        <v>27</v>
      </c>
      <c r="O14" s="54">
        <v>5</v>
      </c>
    </row>
    <row r="15" spans="2:15" x14ac:dyDescent="0.25">
      <c r="B15" s="53" t="s">
        <v>65</v>
      </c>
      <c r="C15" s="54">
        <v>49</v>
      </c>
      <c r="N15" s="53" t="s">
        <v>31</v>
      </c>
      <c r="O15" s="54">
        <v>6</v>
      </c>
    </row>
    <row r="16" spans="2:15" x14ac:dyDescent="0.25">
      <c r="N16" s="53" t="s">
        <v>34</v>
      </c>
      <c r="O16" s="54">
        <v>4</v>
      </c>
    </row>
    <row r="17" spans="2:15" x14ac:dyDescent="0.25">
      <c r="N17" s="53" t="s">
        <v>33</v>
      </c>
      <c r="O17" s="54">
        <v>4</v>
      </c>
    </row>
    <row r="18" spans="2:15" x14ac:dyDescent="0.25">
      <c r="N18" s="53" t="s">
        <v>32</v>
      </c>
      <c r="O18" s="54">
        <v>5</v>
      </c>
    </row>
    <row r="19" spans="2:15" x14ac:dyDescent="0.25">
      <c r="N19" s="53" t="s">
        <v>37</v>
      </c>
      <c r="O19" s="54">
        <v>1</v>
      </c>
    </row>
    <row r="20" spans="2:15" x14ac:dyDescent="0.25">
      <c r="N20" s="53" t="s">
        <v>36</v>
      </c>
      <c r="O20" s="54">
        <v>1</v>
      </c>
    </row>
    <row r="21" spans="2:15" x14ac:dyDescent="0.25">
      <c r="N21" s="53" t="s">
        <v>38</v>
      </c>
      <c r="O21" s="54">
        <v>1</v>
      </c>
    </row>
    <row r="22" spans="2:15" x14ac:dyDescent="0.25">
      <c r="N22" s="53" t="s">
        <v>39</v>
      </c>
      <c r="O22" s="54">
        <v>2</v>
      </c>
    </row>
    <row r="23" spans="2:15" x14ac:dyDescent="0.25">
      <c r="N23" s="53" t="s">
        <v>41</v>
      </c>
      <c r="O23" s="54">
        <v>1</v>
      </c>
    </row>
    <row r="24" spans="2:15" x14ac:dyDescent="0.25">
      <c r="N24" s="53" t="s">
        <v>40</v>
      </c>
      <c r="O24" s="54">
        <v>2</v>
      </c>
    </row>
    <row r="25" spans="2:15" x14ac:dyDescent="0.25">
      <c r="N25" s="53" t="s">
        <v>42</v>
      </c>
      <c r="O25" s="54">
        <v>1</v>
      </c>
    </row>
    <row r="26" spans="2:15" x14ac:dyDescent="0.25">
      <c r="N26" s="53" t="s">
        <v>43</v>
      </c>
      <c r="O26" s="54">
        <v>2</v>
      </c>
    </row>
    <row r="27" spans="2:15" x14ac:dyDescent="0.25">
      <c r="N27" s="53" t="s">
        <v>45</v>
      </c>
      <c r="O27" s="54">
        <v>1</v>
      </c>
    </row>
    <row r="28" spans="2:15" x14ac:dyDescent="0.25">
      <c r="B28" s="52" t="s">
        <v>64</v>
      </c>
      <c r="C28" t="s">
        <v>67</v>
      </c>
      <c r="N28" s="53" t="s">
        <v>44</v>
      </c>
      <c r="O28" s="54">
        <v>4</v>
      </c>
    </row>
    <row r="29" spans="2:15" x14ac:dyDescent="0.25">
      <c r="B29" s="56">
        <v>0</v>
      </c>
      <c r="C29" s="54">
        <v>21</v>
      </c>
      <c r="N29" s="53" t="s">
        <v>65</v>
      </c>
      <c r="O29" s="54">
        <v>49</v>
      </c>
    </row>
    <row r="30" spans="2:15" x14ac:dyDescent="0.25">
      <c r="B30" s="56">
        <v>1</v>
      </c>
      <c r="C30" s="54">
        <v>28</v>
      </c>
    </row>
    <row r="31" spans="2:15" x14ac:dyDescent="0.25">
      <c r="B31" s="56" t="s">
        <v>65</v>
      </c>
      <c r="C31" s="54">
        <v>49</v>
      </c>
      <c r="N31" s="52" t="s">
        <v>64</v>
      </c>
      <c r="O31" t="s">
        <v>69</v>
      </c>
    </row>
    <row r="32" spans="2:15" x14ac:dyDescent="0.25">
      <c r="N32" s="53" t="s">
        <v>28</v>
      </c>
      <c r="O32" s="54">
        <v>13</v>
      </c>
    </row>
    <row r="33" spans="14:15" x14ac:dyDescent="0.25">
      <c r="N33" s="53" t="s">
        <v>18</v>
      </c>
      <c r="O33" s="54">
        <v>36</v>
      </c>
    </row>
    <row r="34" spans="14:15" x14ac:dyDescent="0.25">
      <c r="N34" s="53" t="s">
        <v>65</v>
      </c>
      <c r="O34" s="54">
        <v>49</v>
      </c>
    </row>
    <row r="51" spans="5:5" ht="13.8" x14ac:dyDescent="0.25">
      <c r="E51" s="57" t="s">
        <v>71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528B-1F04-4585-90F5-382ECD4BEB23}">
  <dimension ref="B3:E70"/>
  <sheetViews>
    <sheetView showGridLines="0" topLeftCell="D18" workbookViewId="0">
      <selection activeCell="V18" sqref="V18"/>
    </sheetView>
  </sheetViews>
  <sheetFormatPr defaultRowHeight="13.2" x14ac:dyDescent="0.25"/>
  <cols>
    <col min="1" max="1" width="0" hidden="1" customWidth="1"/>
    <col min="2" max="2" width="13.33203125" hidden="1" customWidth="1"/>
    <col min="3" max="3" width="16.5546875" hidden="1" customWidth="1"/>
  </cols>
  <sheetData>
    <row r="3" spans="2:5" ht="17.399999999999999" x14ac:dyDescent="0.3">
      <c r="E3" s="55" t="s">
        <v>72</v>
      </c>
    </row>
    <row r="5" spans="2:5" x14ac:dyDescent="0.25">
      <c r="B5" s="52" t="s">
        <v>64</v>
      </c>
      <c r="C5" t="s">
        <v>73</v>
      </c>
    </row>
    <row r="6" spans="2:5" x14ac:dyDescent="0.25">
      <c r="B6" s="53" t="s">
        <v>26</v>
      </c>
      <c r="C6" s="54">
        <v>3.0517073216161181</v>
      </c>
    </row>
    <row r="7" spans="2:5" x14ac:dyDescent="0.25">
      <c r="B7" s="53" t="s">
        <v>17</v>
      </c>
      <c r="C7" s="54">
        <v>3.5612664925974471</v>
      </c>
    </row>
    <row r="8" spans="2:5" x14ac:dyDescent="0.25">
      <c r="B8" s="53" t="s">
        <v>14</v>
      </c>
      <c r="C8" s="54">
        <v>2.8182886781651018</v>
      </c>
    </row>
    <row r="9" spans="2:5" x14ac:dyDescent="0.25">
      <c r="B9" s="53" t="s">
        <v>19</v>
      </c>
      <c r="C9" s="54">
        <v>5.4410750730131987</v>
      </c>
    </row>
    <row r="10" spans="2:5" x14ac:dyDescent="0.25">
      <c r="B10" s="53" t="s">
        <v>30</v>
      </c>
      <c r="C10" s="54">
        <v>0.50916192401882554</v>
      </c>
    </row>
    <row r="11" spans="2:5" x14ac:dyDescent="0.25">
      <c r="B11" s="53" t="s">
        <v>35</v>
      </c>
      <c r="C11" s="54">
        <v>0.87149431010096667</v>
      </c>
    </row>
    <row r="12" spans="2:5" x14ac:dyDescent="0.25">
      <c r="B12" s="53" t="s">
        <v>65</v>
      </c>
      <c r="C12" s="54">
        <v>16.252993799511657</v>
      </c>
    </row>
    <row r="24" spans="2:3" x14ac:dyDescent="0.25">
      <c r="B24" s="52" t="s">
        <v>64</v>
      </c>
      <c r="C24" t="s">
        <v>74</v>
      </c>
    </row>
    <row r="25" spans="2:3" x14ac:dyDescent="0.25">
      <c r="B25" s="53" t="s">
        <v>28</v>
      </c>
      <c r="C25" s="54">
        <v>5.2643138442896085</v>
      </c>
    </row>
    <row r="26" spans="2:3" x14ac:dyDescent="0.25">
      <c r="B26" s="58">
        <v>0.25333333333333335</v>
      </c>
      <c r="C26" s="54">
        <v>0.40509906089063924</v>
      </c>
    </row>
    <row r="27" spans="2:3" x14ac:dyDescent="0.25">
      <c r="B27" s="58">
        <v>0.56097560975609762</v>
      </c>
      <c r="C27" s="54">
        <v>0.12945774007876398</v>
      </c>
    </row>
    <row r="28" spans="2:3" x14ac:dyDescent="0.25">
      <c r="B28" s="58">
        <v>0.67777777777777781</v>
      </c>
      <c r="C28" s="54">
        <v>0.57238654953044532</v>
      </c>
    </row>
    <row r="29" spans="2:3" x14ac:dyDescent="0.25">
      <c r="B29" s="58">
        <v>0.69333333333333336</v>
      </c>
      <c r="C29" s="54">
        <v>7.9510249419367865E-2</v>
      </c>
    </row>
    <row r="30" spans="2:3" x14ac:dyDescent="0.25">
      <c r="B30" s="58">
        <v>0.73170731707317072</v>
      </c>
      <c r="C30" s="54">
        <v>0.19586064828839744</v>
      </c>
    </row>
    <row r="31" spans="2:3" x14ac:dyDescent="0.25">
      <c r="B31" s="58">
        <v>0.78048780487804881</v>
      </c>
      <c r="C31" s="54">
        <v>0.37282964758154097</v>
      </c>
    </row>
    <row r="32" spans="2:3" x14ac:dyDescent="0.25">
      <c r="B32" s="58">
        <v>0.80487804878048785</v>
      </c>
      <c r="C32" s="54">
        <v>1.4935142885994144</v>
      </c>
    </row>
    <row r="33" spans="2:3" x14ac:dyDescent="0.25">
      <c r="B33" s="58">
        <v>0.84146341463414631</v>
      </c>
      <c r="C33" s="54">
        <v>0.21983156619206301</v>
      </c>
    </row>
    <row r="34" spans="2:3" x14ac:dyDescent="0.25">
      <c r="B34" s="58">
        <v>0.84444444444444444</v>
      </c>
      <c r="C34" s="54">
        <v>0.60039079066949408</v>
      </c>
    </row>
    <row r="35" spans="2:3" x14ac:dyDescent="0.25">
      <c r="B35" s="58">
        <v>0.85365853658536583</v>
      </c>
      <c r="C35" s="54">
        <v>0.39580369584974257</v>
      </c>
    </row>
    <row r="36" spans="2:3" x14ac:dyDescent="0.25">
      <c r="B36" s="58">
        <v>0.95121951219512191</v>
      </c>
      <c r="C36" s="54">
        <v>8.7542360900737151E-2</v>
      </c>
    </row>
    <row r="37" spans="2:3" x14ac:dyDescent="0.25">
      <c r="B37" s="58">
        <v>1</v>
      </c>
      <c r="C37" s="54">
        <v>0.71208724628900333</v>
      </c>
    </row>
    <row r="38" spans="2:3" x14ac:dyDescent="0.25">
      <c r="B38" s="53" t="s">
        <v>18</v>
      </c>
      <c r="C38" s="54">
        <v>13.366809855599312</v>
      </c>
    </row>
    <row r="39" spans="2:3" x14ac:dyDescent="0.25">
      <c r="B39" s="58">
        <v>0.26829268292682928</v>
      </c>
      <c r="C39" s="54">
        <v>0.55957023124305771</v>
      </c>
    </row>
    <row r="40" spans="2:3" x14ac:dyDescent="0.25">
      <c r="B40" s="58">
        <v>0.3048780487804878</v>
      </c>
      <c r="C40" s="54">
        <v>8.0294658184388565E-2</v>
      </c>
    </row>
    <row r="41" spans="2:3" x14ac:dyDescent="0.25">
      <c r="B41" s="58">
        <v>0.36666666666666664</v>
      </c>
      <c r="C41" s="54">
        <v>0.32438715540745228</v>
      </c>
    </row>
    <row r="42" spans="2:3" x14ac:dyDescent="0.25">
      <c r="B42" s="58">
        <v>0.41463414634146339</v>
      </c>
      <c r="C42" s="54">
        <v>0.55256124406745433</v>
      </c>
    </row>
    <row r="43" spans="2:3" x14ac:dyDescent="0.25">
      <c r="B43" s="58">
        <v>0.46666666666666667</v>
      </c>
      <c r="C43" s="54">
        <v>0.64942684035140863</v>
      </c>
    </row>
    <row r="44" spans="2:3" x14ac:dyDescent="0.25">
      <c r="B44" s="58">
        <v>0.48780487804878048</v>
      </c>
      <c r="C44" s="54">
        <v>0.26212662829445627</v>
      </c>
    </row>
    <row r="45" spans="2:3" x14ac:dyDescent="0.25">
      <c r="B45" s="58">
        <v>0.5</v>
      </c>
      <c r="C45" s="54">
        <v>0.57245319600121181</v>
      </c>
    </row>
    <row r="46" spans="2:3" x14ac:dyDescent="0.25">
      <c r="B46" s="58">
        <v>0.50666666666666671</v>
      </c>
      <c r="C46" s="54">
        <v>0.29296516207209938</v>
      </c>
    </row>
    <row r="47" spans="2:3" x14ac:dyDescent="0.25">
      <c r="B47" s="58">
        <v>0.51219512195121952</v>
      </c>
      <c r="C47" s="54">
        <v>0.27083348480258507</v>
      </c>
    </row>
    <row r="48" spans="2:3" x14ac:dyDescent="0.25">
      <c r="B48" s="58">
        <v>0.57317073170731703</v>
      </c>
      <c r="C48" s="54">
        <v>0.5347779460769464</v>
      </c>
    </row>
    <row r="49" spans="2:3" x14ac:dyDescent="0.25">
      <c r="B49" s="58">
        <v>0.58536585365853655</v>
      </c>
      <c r="C49" s="54">
        <v>9.8812077148338881E-2</v>
      </c>
    </row>
    <row r="50" spans="2:3" x14ac:dyDescent="0.25">
      <c r="B50" s="58">
        <v>0.59756097560975607</v>
      </c>
      <c r="C50" s="54">
        <v>0.33060910835100477</v>
      </c>
    </row>
    <row r="51" spans="2:3" x14ac:dyDescent="0.25">
      <c r="B51" s="58">
        <v>0.68292682926829273</v>
      </c>
      <c r="C51" s="54">
        <v>0.43517116025446834</v>
      </c>
    </row>
    <row r="52" spans="2:3" x14ac:dyDescent="0.25">
      <c r="B52" s="58">
        <v>0.69512195121951215</v>
      </c>
      <c r="C52" s="54">
        <v>8.4901746945370088E-2</v>
      </c>
    </row>
    <row r="53" spans="2:3" x14ac:dyDescent="0.25">
      <c r="B53" s="58">
        <v>0.7</v>
      </c>
      <c r="C53" s="54">
        <v>0.85463758457033212</v>
      </c>
    </row>
    <row r="54" spans="2:3" x14ac:dyDescent="0.25">
      <c r="B54" s="58">
        <v>0.71111111111111114</v>
      </c>
      <c r="C54" s="54">
        <v>0.81266767646167837</v>
      </c>
    </row>
    <row r="55" spans="2:3" x14ac:dyDescent="0.25">
      <c r="B55" s="58">
        <v>0.74390243902439024</v>
      </c>
      <c r="C55" s="54">
        <v>0.21968898313642329</v>
      </c>
    </row>
    <row r="56" spans="2:3" x14ac:dyDescent="0.25">
      <c r="B56" s="58">
        <v>0.78048780487804881</v>
      </c>
      <c r="C56" s="54">
        <v>0.9528084418862971</v>
      </c>
    </row>
    <row r="57" spans="2:3" x14ac:dyDescent="0.25">
      <c r="B57" s="58">
        <v>0.78888888888888886</v>
      </c>
      <c r="C57" s="54">
        <v>0.22087246289003332</v>
      </c>
    </row>
    <row r="58" spans="2:3" x14ac:dyDescent="0.25">
      <c r="B58" s="58">
        <v>0.82926829268292679</v>
      </c>
      <c r="C58" s="54">
        <v>1.3338988185398365E-2</v>
      </c>
    </row>
    <row r="59" spans="2:3" x14ac:dyDescent="0.25">
      <c r="B59" s="58">
        <v>0.84146341463414631</v>
      </c>
      <c r="C59" s="54">
        <v>0.32834050287791577</v>
      </c>
    </row>
    <row r="60" spans="2:3" x14ac:dyDescent="0.25">
      <c r="B60" s="58">
        <v>0.84444444444444444</v>
      </c>
      <c r="C60" s="54">
        <v>0.11811006765626578</v>
      </c>
    </row>
    <row r="61" spans="2:3" x14ac:dyDescent="0.25">
      <c r="B61" s="58">
        <v>0.85333333333333339</v>
      </c>
      <c r="C61" s="54">
        <v>0.23275775017671413</v>
      </c>
    </row>
    <row r="62" spans="2:3" x14ac:dyDescent="0.25">
      <c r="B62" s="58">
        <v>0.87804878048780488</v>
      </c>
      <c r="C62" s="54">
        <v>0.70340361506614157</v>
      </c>
    </row>
    <row r="63" spans="2:3" x14ac:dyDescent="0.25">
      <c r="B63" s="58">
        <v>0.8902439024390244</v>
      </c>
      <c r="C63" s="54">
        <v>0.51569423407048376</v>
      </c>
    </row>
    <row r="64" spans="2:3" x14ac:dyDescent="0.25">
      <c r="B64" s="58">
        <v>0.90666666666666662</v>
      </c>
      <c r="C64" s="54">
        <v>0.16164556195092397</v>
      </c>
    </row>
    <row r="65" spans="2:3" x14ac:dyDescent="0.25">
      <c r="B65" s="58">
        <v>0.93902439024390238</v>
      </c>
      <c r="C65" s="54">
        <v>0.20896455619509238</v>
      </c>
    </row>
    <row r="66" spans="2:3" x14ac:dyDescent="0.25">
      <c r="B66" s="58">
        <v>0.94444444444444442</v>
      </c>
      <c r="C66" s="54">
        <v>0.28764576390992624</v>
      </c>
    </row>
    <row r="67" spans="2:3" x14ac:dyDescent="0.25">
      <c r="B67" s="58">
        <v>0.95121951219512191</v>
      </c>
      <c r="C67" s="54">
        <v>0.65925396344542053</v>
      </c>
    </row>
    <row r="68" spans="2:3" x14ac:dyDescent="0.25">
      <c r="B68" s="58">
        <v>0.96</v>
      </c>
      <c r="C68" s="54">
        <v>0.48334989397152378</v>
      </c>
    </row>
    <row r="69" spans="2:3" x14ac:dyDescent="0.25">
      <c r="B69" s="58">
        <v>1</v>
      </c>
      <c r="C69" s="54">
        <v>1.5447391699485002</v>
      </c>
    </row>
    <row r="70" spans="2:3" x14ac:dyDescent="0.25">
      <c r="B70" s="53" t="s">
        <v>65</v>
      </c>
      <c r="C70" s="54">
        <v>18.631123699888921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D628-0361-4C92-A6AB-0786DC2547DA}">
  <dimension ref="B3:AB133"/>
  <sheetViews>
    <sheetView showGridLines="0" tabSelected="1" topLeftCell="M125" workbookViewId="0">
      <selection activeCell="M157" sqref="M157"/>
    </sheetView>
  </sheetViews>
  <sheetFormatPr defaultRowHeight="13.2" x14ac:dyDescent="0.25"/>
  <cols>
    <col min="1" max="1" width="0" hidden="1" customWidth="1"/>
    <col min="2" max="2" width="13.33203125" hidden="1" customWidth="1"/>
    <col min="3" max="3" width="17.33203125" hidden="1" customWidth="1"/>
    <col min="4" max="4" width="3" hidden="1" customWidth="1"/>
    <col min="5" max="5" width="2.33203125" hidden="1" customWidth="1"/>
    <col min="6" max="6" width="11.44140625" hidden="1" customWidth="1"/>
    <col min="7" max="12" width="0" hidden="1" customWidth="1"/>
    <col min="13" max="13" width="17.33203125" bestFit="1" customWidth="1"/>
  </cols>
  <sheetData>
    <row r="3" spans="2:15" ht="13.8" x14ac:dyDescent="0.25">
      <c r="F3" s="52" t="s">
        <v>66</v>
      </c>
      <c r="G3" s="52" t="s">
        <v>77</v>
      </c>
      <c r="O3" s="19" t="s">
        <v>75</v>
      </c>
    </row>
    <row r="4" spans="2:15" x14ac:dyDescent="0.25">
      <c r="F4" s="52" t="s">
        <v>64</v>
      </c>
      <c r="G4" t="s">
        <v>26</v>
      </c>
      <c r="H4" t="s">
        <v>17</v>
      </c>
      <c r="I4" t="s">
        <v>14</v>
      </c>
      <c r="J4" t="s">
        <v>65</v>
      </c>
      <c r="O4" t="s">
        <v>76</v>
      </c>
    </row>
    <row r="5" spans="2:15" x14ac:dyDescent="0.25">
      <c r="F5" s="53" t="s">
        <v>26</v>
      </c>
      <c r="G5" s="54">
        <v>1</v>
      </c>
      <c r="H5" s="54">
        <v>7</v>
      </c>
      <c r="I5" s="54"/>
      <c r="J5" s="54">
        <v>8</v>
      </c>
    </row>
    <row r="6" spans="2:15" x14ac:dyDescent="0.25">
      <c r="B6" s="52" t="s">
        <v>64</v>
      </c>
      <c r="C6" t="s">
        <v>66</v>
      </c>
      <c r="F6" s="53" t="s">
        <v>17</v>
      </c>
      <c r="G6" s="54">
        <v>3</v>
      </c>
      <c r="H6" s="54">
        <v>9</v>
      </c>
      <c r="I6" s="54"/>
      <c r="J6" s="54">
        <v>12</v>
      </c>
    </row>
    <row r="7" spans="2:15" x14ac:dyDescent="0.25">
      <c r="B7" s="53" t="s">
        <v>26</v>
      </c>
      <c r="C7" s="54">
        <v>8</v>
      </c>
      <c r="F7" s="53" t="s">
        <v>14</v>
      </c>
      <c r="G7" s="54">
        <v>2</v>
      </c>
      <c r="H7" s="54">
        <v>5</v>
      </c>
      <c r="I7" s="54">
        <v>1</v>
      </c>
      <c r="J7" s="54">
        <v>8</v>
      </c>
    </row>
    <row r="8" spans="2:15" x14ac:dyDescent="0.25">
      <c r="B8" s="53" t="s">
        <v>17</v>
      </c>
      <c r="C8" s="54">
        <v>12</v>
      </c>
      <c r="F8" s="53" t="s">
        <v>19</v>
      </c>
      <c r="G8" s="54">
        <v>5</v>
      </c>
      <c r="H8" s="54">
        <v>7</v>
      </c>
      <c r="I8" s="54">
        <v>2</v>
      </c>
      <c r="J8" s="54">
        <v>14</v>
      </c>
    </row>
    <row r="9" spans="2:15" x14ac:dyDescent="0.25">
      <c r="B9" s="53" t="s">
        <v>14</v>
      </c>
      <c r="C9" s="54">
        <v>8</v>
      </c>
      <c r="F9" s="53" t="s">
        <v>30</v>
      </c>
      <c r="G9" s="54">
        <v>4</v>
      </c>
      <c r="H9" s="54">
        <v>1</v>
      </c>
      <c r="I9" s="54"/>
      <c r="J9" s="54">
        <v>5</v>
      </c>
    </row>
    <row r="10" spans="2:15" x14ac:dyDescent="0.25">
      <c r="B10" s="53" t="s">
        <v>19</v>
      </c>
      <c r="C10" s="54">
        <v>14</v>
      </c>
      <c r="F10" s="53" t="s">
        <v>35</v>
      </c>
      <c r="G10" s="54"/>
      <c r="H10" s="54">
        <v>2</v>
      </c>
      <c r="I10" s="54"/>
      <c r="J10" s="54">
        <v>2</v>
      </c>
    </row>
    <row r="11" spans="2:15" x14ac:dyDescent="0.25">
      <c r="B11" s="53" t="s">
        <v>30</v>
      </c>
      <c r="C11" s="54">
        <v>5</v>
      </c>
      <c r="F11" s="53" t="s">
        <v>65</v>
      </c>
      <c r="G11" s="54">
        <v>15</v>
      </c>
      <c r="H11" s="54">
        <v>31</v>
      </c>
      <c r="I11" s="54">
        <v>3</v>
      </c>
      <c r="J11" s="54">
        <v>49</v>
      </c>
    </row>
    <row r="12" spans="2:15" x14ac:dyDescent="0.25">
      <c r="B12" s="53" t="s">
        <v>35</v>
      </c>
      <c r="C12" s="54">
        <v>2</v>
      </c>
    </row>
    <row r="13" spans="2:15" x14ac:dyDescent="0.25">
      <c r="B13" s="53" t="s">
        <v>65</v>
      </c>
      <c r="C13" s="54">
        <v>49</v>
      </c>
    </row>
    <row r="15" spans="2:15" x14ac:dyDescent="0.25">
      <c r="B15" s="52" t="s">
        <v>66</v>
      </c>
      <c r="C15" s="52" t="s">
        <v>77</v>
      </c>
      <c r="H15" s="52" t="s">
        <v>66</v>
      </c>
      <c r="I15" s="52" t="s">
        <v>77</v>
      </c>
    </row>
    <row r="16" spans="2:15" x14ac:dyDescent="0.25">
      <c r="B16" s="52" t="s">
        <v>64</v>
      </c>
      <c r="C16" t="s">
        <v>26</v>
      </c>
      <c r="D16" t="s">
        <v>17</v>
      </c>
      <c r="E16" t="s">
        <v>14</v>
      </c>
      <c r="F16" t="s">
        <v>65</v>
      </c>
      <c r="H16" s="52" t="s">
        <v>64</v>
      </c>
      <c r="I16" t="s">
        <v>26</v>
      </c>
      <c r="J16" t="s">
        <v>17</v>
      </c>
      <c r="K16" t="s">
        <v>14</v>
      </c>
      <c r="L16" t="s">
        <v>65</v>
      </c>
    </row>
    <row r="17" spans="2:12" x14ac:dyDescent="0.25">
      <c r="B17" s="53" t="s">
        <v>26</v>
      </c>
      <c r="C17" s="54">
        <v>1</v>
      </c>
      <c r="D17" s="54">
        <v>7</v>
      </c>
      <c r="E17" s="54"/>
      <c r="F17" s="54">
        <v>8</v>
      </c>
      <c r="H17" s="53" t="s">
        <v>26</v>
      </c>
      <c r="I17" s="54">
        <v>1</v>
      </c>
      <c r="J17" s="54">
        <v>7</v>
      </c>
      <c r="K17" s="54"/>
      <c r="L17" s="54">
        <v>8</v>
      </c>
    </row>
    <row r="18" spans="2:12" x14ac:dyDescent="0.25">
      <c r="B18" s="53" t="s">
        <v>17</v>
      </c>
      <c r="C18" s="54">
        <v>3</v>
      </c>
      <c r="D18" s="54">
        <v>9</v>
      </c>
      <c r="E18" s="54"/>
      <c r="F18" s="54">
        <v>12</v>
      </c>
      <c r="H18" s="53" t="s">
        <v>17</v>
      </c>
      <c r="I18" s="54">
        <v>3</v>
      </c>
      <c r="J18" s="54">
        <v>9</v>
      </c>
      <c r="K18" s="54"/>
      <c r="L18" s="54">
        <v>12</v>
      </c>
    </row>
    <row r="19" spans="2:12" x14ac:dyDescent="0.25">
      <c r="B19" s="53" t="s">
        <v>14</v>
      </c>
      <c r="C19" s="54">
        <v>2</v>
      </c>
      <c r="D19" s="54">
        <v>5</v>
      </c>
      <c r="E19" s="54">
        <v>1</v>
      </c>
      <c r="F19" s="54">
        <v>8</v>
      </c>
      <c r="H19" s="53" t="s">
        <v>14</v>
      </c>
      <c r="I19" s="54">
        <v>2</v>
      </c>
      <c r="J19" s="54">
        <v>5</v>
      </c>
      <c r="K19" s="54">
        <v>1</v>
      </c>
      <c r="L19" s="54">
        <v>8</v>
      </c>
    </row>
    <row r="20" spans="2:12" x14ac:dyDescent="0.25">
      <c r="B20" s="53" t="s">
        <v>19</v>
      </c>
      <c r="C20" s="54">
        <v>5</v>
      </c>
      <c r="D20" s="54">
        <v>7</v>
      </c>
      <c r="E20" s="54">
        <v>2</v>
      </c>
      <c r="F20" s="54">
        <v>14</v>
      </c>
      <c r="H20" s="53" t="s">
        <v>19</v>
      </c>
      <c r="I20" s="54">
        <v>5</v>
      </c>
      <c r="J20" s="54">
        <v>7</v>
      </c>
      <c r="K20" s="54">
        <v>2</v>
      </c>
      <c r="L20" s="54">
        <v>14</v>
      </c>
    </row>
    <row r="21" spans="2:12" x14ac:dyDescent="0.25">
      <c r="B21" s="53" t="s">
        <v>30</v>
      </c>
      <c r="C21" s="54">
        <v>4</v>
      </c>
      <c r="D21" s="54">
        <v>1</v>
      </c>
      <c r="E21" s="54"/>
      <c r="F21" s="54">
        <v>5</v>
      </c>
      <c r="H21" s="53" t="s">
        <v>30</v>
      </c>
      <c r="I21" s="54">
        <v>4</v>
      </c>
      <c r="J21" s="54">
        <v>1</v>
      </c>
      <c r="K21" s="54"/>
      <c r="L21" s="54">
        <v>5</v>
      </c>
    </row>
    <row r="22" spans="2:12" x14ac:dyDescent="0.25">
      <c r="B22" s="53" t="s">
        <v>35</v>
      </c>
      <c r="C22" s="54"/>
      <c r="D22" s="54">
        <v>2</v>
      </c>
      <c r="E22" s="54"/>
      <c r="F22" s="54">
        <v>2</v>
      </c>
      <c r="H22" s="53" t="s">
        <v>35</v>
      </c>
      <c r="I22" s="54"/>
      <c r="J22" s="54">
        <v>2</v>
      </c>
      <c r="K22" s="54"/>
      <c r="L22" s="54">
        <v>2</v>
      </c>
    </row>
    <row r="23" spans="2:12" x14ac:dyDescent="0.25">
      <c r="B23" s="53" t="s">
        <v>65</v>
      </c>
      <c r="C23" s="54">
        <v>15</v>
      </c>
      <c r="D23" s="54">
        <v>31</v>
      </c>
      <c r="E23" s="54">
        <v>3</v>
      </c>
      <c r="F23" s="54">
        <v>49</v>
      </c>
      <c r="H23" s="53" t="s">
        <v>65</v>
      </c>
      <c r="I23" s="54">
        <v>15</v>
      </c>
      <c r="J23" s="54">
        <v>31</v>
      </c>
      <c r="K23" s="54">
        <v>3</v>
      </c>
      <c r="L23" s="54">
        <v>49</v>
      </c>
    </row>
    <row r="26" spans="2:12" x14ac:dyDescent="0.25">
      <c r="B26" s="52" t="s">
        <v>64</v>
      </c>
      <c r="C26" t="s">
        <v>66</v>
      </c>
    </row>
    <row r="27" spans="2:12" x14ac:dyDescent="0.25">
      <c r="B27" s="53" t="s">
        <v>26</v>
      </c>
      <c r="C27" s="54">
        <v>8</v>
      </c>
    </row>
    <row r="28" spans="2:12" x14ac:dyDescent="0.25">
      <c r="B28" s="53" t="s">
        <v>17</v>
      </c>
      <c r="C28" s="54">
        <v>12</v>
      </c>
    </row>
    <row r="29" spans="2:12" x14ac:dyDescent="0.25">
      <c r="B29" s="53" t="s">
        <v>14</v>
      </c>
      <c r="C29" s="54">
        <v>8</v>
      </c>
    </row>
    <row r="30" spans="2:12" x14ac:dyDescent="0.25">
      <c r="B30" s="53" t="s">
        <v>19</v>
      </c>
      <c r="C30" s="54">
        <v>14</v>
      </c>
    </row>
    <row r="31" spans="2:12" x14ac:dyDescent="0.25">
      <c r="B31" s="53" t="s">
        <v>30</v>
      </c>
      <c r="C31" s="54">
        <v>5</v>
      </c>
    </row>
    <row r="32" spans="2:12" x14ac:dyDescent="0.25">
      <c r="B32" s="53" t="s">
        <v>35</v>
      </c>
      <c r="C32" s="54">
        <v>2</v>
      </c>
    </row>
    <row r="33" spans="2:28" x14ac:dyDescent="0.25">
      <c r="B33" s="53" t="s">
        <v>65</v>
      </c>
      <c r="C33" s="54">
        <v>49</v>
      </c>
    </row>
    <row r="42" spans="2:28" ht="13.8" x14ac:dyDescent="0.25">
      <c r="O42" s="19" t="s">
        <v>78</v>
      </c>
    </row>
    <row r="43" spans="2:28" ht="98.25" customHeight="1" x14ac:dyDescent="0.25">
      <c r="O43" s="69" t="s">
        <v>79</v>
      </c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70" spans="15:15" ht="13.8" x14ac:dyDescent="0.25">
      <c r="O70" s="19" t="s">
        <v>80</v>
      </c>
    </row>
    <row r="92" spans="15:15" ht="13.8" x14ac:dyDescent="0.25">
      <c r="O92" s="19" t="s">
        <v>81</v>
      </c>
    </row>
    <row r="112" spans="15:15" ht="13.8" x14ac:dyDescent="0.25">
      <c r="O112" s="19" t="s">
        <v>82</v>
      </c>
    </row>
    <row r="132" spans="15:15" ht="13.8" x14ac:dyDescent="0.25">
      <c r="O132" s="19" t="s">
        <v>83</v>
      </c>
    </row>
    <row r="133" spans="15:15" ht="13.8" x14ac:dyDescent="0.25">
      <c r="O133" s="19"/>
    </row>
  </sheetData>
  <mergeCells count="1">
    <mergeCell ref="O43:AB43"/>
  </mergeCell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8540E0E-841F-4200-BD38-24FCF989E27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Mean, Median, Mode</vt:lpstr>
      <vt:lpstr>Correlation</vt:lpstr>
      <vt:lpstr>final dataset</vt:lpstr>
      <vt:lpstr>Univariate analysis</vt:lpstr>
      <vt:lpstr>Bivariate Analysis</vt:lpstr>
      <vt:lpstr>Types of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Thabor Walbeek</dc:creator>
  <cp:lastModifiedBy>Thabor Walbeek</cp:lastModifiedBy>
  <dcterms:created xsi:type="dcterms:W3CDTF">2019-02-15T00:30:27Z</dcterms:created>
  <dcterms:modified xsi:type="dcterms:W3CDTF">2019-02-16T10:15:08Z</dcterms:modified>
</cp:coreProperties>
</file>