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tables/table2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il\Documents\professionnel\DaVinciBot\InMoov\"/>
    </mc:Choice>
  </mc:AlternateContent>
  <bookViews>
    <workbookView xWindow="0" yWindow="0" windowWidth="17256" windowHeight="5664"/>
  </bookViews>
  <sheets>
    <sheet name="Elements internes" sheetId="1" r:id="rId1"/>
    <sheet name="Outils" sheetId="2" r:id="rId2"/>
    <sheet name="Communication" sheetId="3" r:id="rId3"/>
    <sheet name="Budget total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3" i="2" l="1"/>
  <c r="B3" i="4" s="1"/>
  <c r="G29" i="1"/>
  <c r="B4" i="4" l="1"/>
  <c r="D4" i="3" l="1"/>
  <c r="D3" i="3"/>
  <c r="G18" i="1" l="1"/>
  <c r="G22" i="1"/>
  <c r="G21" i="1"/>
  <c r="G20" i="1"/>
  <c r="G17" i="1"/>
  <c r="G16" i="1"/>
  <c r="G15" i="1"/>
  <c r="G9" i="1"/>
  <c r="G8" i="1"/>
  <c r="G4" i="1"/>
  <c r="G3" i="1"/>
  <c r="G5" i="1"/>
  <c r="G6" i="1"/>
  <c r="G7" i="1"/>
  <c r="G10" i="1"/>
  <c r="G11" i="1"/>
  <c r="G12" i="1"/>
  <c r="G13" i="1"/>
  <c r="G14" i="1"/>
  <c r="G19" i="1"/>
  <c r="G23" i="1"/>
  <c r="I31" i="1" s="1"/>
  <c r="G31" i="1" s="1"/>
  <c r="G24" i="1"/>
  <c r="G25" i="1"/>
  <c r="G26" i="1"/>
  <c r="G27" i="1"/>
  <c r="G28" i="1"/>
  <c r="G2" i="1"/>
  <c r="I32" i="1" l="1"/>
  <c r="B2" i="4" s="1"/>
  <c r="C5" i="4" s="1"/>
</calcChain>
</file>

<file path=xl/sharedStrings.xml><?xml version="1.0" encoding="utf-8"?>
<sst xmlns="http://schemas.openxmlformats.org/spreadsheetml/2006/main" count="159" uniqueCount="85">
  <si>
    <t>Matériel</t>
  </si>
  <si>
    <t>Quantité</t>
  </si>
  <si>
    <t>Référence</t>
  </si>
  <si>
    <t>Prix à l'unité</t>
  </si>
  <si>
    <t>Partie concerné</t>
  </si>
  <si>
    <t>Servos</t>
  </si>
  <si>
    <t>HK15298B</t>
  </si>
  <si>
    <t>MG996r</t>
  </si>
  <si>
    <t>Hitec HS805BB</t>
  </si>
  <si>
    <t>Head and torso</t>
  </si>
  <si>
    <t>Servo DS929hv Corona</t>
  </si>
  <si>
    <t>Hands and forearms (Right,Left)</t>
  </si>
  <si>
    <t>Arms and shoulders(Right,Left)</t>
  </si>
  <si>
    <t>High stomach</t>
  </si>
  <si>
    <t>Mid stomach</t>
  </si>
  <si>
    <t>Screw</t>
  </si>
  <si>
    <t>Everywhere</t>
  </si>
  <si>
    <t>M3*20mm Allen countersunk</t>
  </si>
  <si>
    <t>M4*20mm Allen countersunk</t>
  </si>
  <si>
    <t>M8*100mm Allen countersunk</t>
  </si>
  <si>
    <t>M3*12mm Flat-headed wood (small servos)</t>
  </si>
  <si>
    <t>M4*20mm Flat-headed wood (big servos)</t>
  </si>
  <si>
    <t>miscellaneous Bolts</t>
  </si>
  <si>
    <t>---</t>
  </si>
  <si>
    <t>Fishing line</t>
  </si>
  <si>
    <t>0,8mm braided/fishing line. 200LB</t>
  </si>
  <si>
    <t>Spring</t>
  </si>
  <si>
    <t>Extension spring 0,51mm diameter, 1cm length (13/64" * 13/16")</t>
  </si>
  <si>
    <t>ABS</t>
  </si>
  <si>
    <t>1500g natural ABS</t>
  </si>
  <si>
    <t>1500g black, yellow natural ABS</t>
  </si>
  <si>
    <t>4kg natural ABS</t>
  </si>
  <si>
    <t>Camera</t>
  </si>
  <si>
    <t>Carmera Hercules HD or LifeCam 3000 Microsoft</t>
  </si>
  <si>
    <t>kinect</t>
  </si>
  <si>
    <t>Kinect</t>
  </si>
  <si>
    <t>Speaker</t>
  </si>
  <si>
    <t>Mini PC speaker 4 Ohm 6 W</t>
  </si>
  <si>
    <t>Sensor</t>
  </si>
  <si>
    <t>PIR sensor retriggered</t>
  </si>
  <si>
    <t>Prix total</t>
  </si>
  <si>
    <t>Battery</t>
  </si>
  <si>
    <t>Battery 6V12AH  + charger</t>
  </si>
  <si>
    <t>Micro-controlleur</t>
  </si>
  <si>
    <t>Torso</t>
  </si>
  <si>
    <t>Câbles</t>
  </si>
  <si>
    <t>Q. avant décembre</t>
  </si>
  <si>
    <t>Nervo board + components</t>
  </si>
  <si>
    <t>Tournevis, pince coupante, clés etc …</t>
  </si>
  <si>
    <t>Imprimante 3D</t>
  </si>
  <si>
    <t>prix</t>
  </si>
  <si>
    <t>prix global</t>
  </si>
  <si>
    <t>Elément</t>
  </si>
  <si>
    <t>Pour le robot</t>
  </si>
  <si>
    <t>T-shirt InMoov</t>
  </si>
  <si>
    <t>Pour les membres</t>
  </si>
  <si>
    <t>Casquette InMoov</t>
  </si>
  <si>
    <t>Poster, affiche</t>
  </si>
  <si>
    <t>Pour L'association</t>
  </si>
  <si>
    <t>Sweet de l'association</t>
  </si>
  <si>
    <t>Catégorie</t>
  </si>
  <si>
    <t>budget</t>
  </si>
  <si>
    <t>budget total</t>
  </si>
  <si>
    <t>Elements internes</t>
  </si>
  <si>
    <t>Communication</t>
  </si>
  <si>
    <t>Au cas ou</t>
  </si>
  <si>
    <t>10% du budget</t>
  </si>
  <si>
    <t>Prix sans marge</t>
  </si>
  <si>
    <t>Spray impression</t>
  </si>
  <si>
    <t>Impression</t>
  </si>
  <si>
    <t>Filament nettoyage</t>
  </si>
  <si>
    <t>Ruban de masquage</t>
  </si>
  <si>
    <t>Marge de secours</t>
  </si>
  <si>
    <t xml:space="preserve">Outils </t>
  </si>
  <si>
    <t>Simple, multi-usages</t>
  </si>
  <si>
    <t>Acétonne</t>
  </si>
  <si>
    <t>Impression, entretien machines</t>
  </si>
  <si>
    <t>Entretien pièces</t>
  </si>
  <si>
    <t>Graisse siliconne</t>
  </si>
  <si>
    <t>Colle ZAP-A-GAP</t>
  </si>
  <si>
    <t>Câbles de tension</t>
  </si>
  <si>
    <t>Fil de pêche</t>
  </si>
  <si>
    <t>Bac de rangement</t>
  </si>
  <si>
    <t>Rangement</t>
  </si>
  <si>
    <t>entre 10 et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</si>
</sst>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rgb="FF0A0A0A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quotePrefix="1" applyFont="1"/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quotePrefix="1"/>
    <xf numFmtId="9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10"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0A0A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ill>
        <patternFill patternType="solid">
          <fgColor indexed="64"/>
          <bgColor theme="8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au2" displayName="Tableau2" ref="A1:G31" totalsRowShown="0" headerRowDxfId="9" headerRowBorderDxfId="8" tableBorderDxfId="7">
  <autoFilter ref="A1:G31"/>
  <tableColumns count="7">
    <tableColumn id="1" name="Matériel" dataDxfId="6"/>
    <tableColumn id="2" name="Partie concerné" dataDxfId="5"/>
    <tableColumn id="3" name="Référence" dataDxfId="4"/>
    <tableColumn id="4" name="Quantité"/>
    <tableColumn id="5" name="Q. avant décembre"/>
    <tableColumn id="6" name="Prix à l'unité" dataDxfId="3"/>
    <tableColumn id="7" name="prix global" dataDxfId="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1:C5" totalsRowShown="0">
  <autoFilter ref="A1:C5"/>
  <tableColumns count="3">
    <tableColumn id="1" name="Catégorie"/>
    <tableColumn id="2" name="budget" dataDxfId="1"/>
    <tableColumn id="3" name="budget total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4" workbookViewId="0">
      <selection activeCell="E24" sqref="E24"/>
    </sheetView>
  </sheetViews>
  <sheetFormatPr baseColWidth="10" defaultRowHeight="14.4" x14ac:dyDescent="0.3"/>
  <cols>
    <col min="1" max="1" width="23.6640625" customWidth="1"/>
    <col min="2" max="2" width="28.33203125" customWidth="1"/>
    <col min="3" max="3" width="52.88671875" customWidth="1"/>
    <col min="4" max="4" width="13.5546875" customWidth="1"/>
    <col min="5" max="5" width="18.6640625" customWidth="1"/>
    <col min="6" max="6" width="12.77734375" customWidth="1"/>
    <col min="8" max="8" width="15" customWidth="1"/>
  </cols>
  <sheetData>
    <row r="1" spans="1:7" ht="15" thickBot="1" x14ac:dyDescent="0.35">
      <c r="A1" s="10" t="s">
        <v>0</v>
      </c>
      <c r="B1" s="10" t="s">
        <v>4</v>
      </c>
      <c r="C1" s="10" t="s">
        <v>2</v>
      </c>
      <c r="D1" s="10" t="s">
        <v>1</v>
      </c>
      <c r="E1" s="10" t="s">
        <v>46</v>
      </c>
      <c r="F1" s="10" t="s">
        <v>3</v>
      </c>
      <c r="G1" s="10" t="s">
        <v>51</v>
      </c>
    </row>
    <row r="2" spans="1:7" x14ac:dyDescent="0.3">
      <c r="A2" s="11" t="s">
        <v>5</v>
      </c>
      <c r="B2" s="9" t="s">
        <v>11</v>
      </c>
      <c r="C2" t="s">
        <v>6</v>
      </c>
      <c r="D2">
        <v>10</v>
      </c>
      <c r="E2">
        <v>5</v>
      </c>
      <c r="F2" s="1">
        <v>19</v>
      </c>
      <c r="G2" s="1">
        <f xml:space="preserve"> F2*D2</f>
        <v>190</v>
      </c>
    </row>
    <row r="3" spans="1:7" x14ac:dyDescent="0.3">
      <c r="A3" s="11" t="s">
        <v>5</v>
      </c>
      <c r="B3" s="11" t="s">
        <v>11</v>
      </c>
      <c r="C3" t="s">
        <v>7</v>
      </c>
      <c r="D3">
        <v>2</v>
      </c>
      <c r="E3">
        <v>1</v>
      </c>
      <c r="F3" s="1">
        <v>11</v>
      </c>
      <c r="G3" s="1">
        <f t="shared" ref="G3:G28" si="0" xml:space="preserve"> F3*D3</f>
        <v>22</v>
      </c>
    </row>
    <row r="4" spans="1:7" x14ac:dyDescent="0.3">
      <c r="A4" s="11" t="s">
        <v>5</v>
      </c>
      <c r="B4" s="8" t="s">
        <v>12</v>
      </c>
      <c r="C4" s="2" t="s">
        <v>8</v>
      </c>
      <c r="D4">
        <v>8</v>
      </c>
      <c r="E4">
        <v>4</v>
      </c>
      <c r="F4" s="1">
        <v>37</v>
      </c>
      <c r="G4" s="1">
        <f t="shared" si="0"/>
        <v>296</v>
      </c>
    </row>
    <row r="5" spans="1:7" x14ac:dyDescent="0.3">
      <c r="A5" s="11" t="s">
        <v>5</v>
      </c>
      <c r="B5" s="8" t="s">
        <v>9</v>
      </c>
      <c r="C5" s="2" t="s">
        <v>8</v>
      </c>
      <c r="D5">
        <v>2</v>
      </c>
      <c r="E5">
        <v>2</v>
      </c>
      <c r="F5" s="1">
        <v>37</v>
      </c>
      <c r="G5" s="1">
        <f t="shared" si="0"/>
        <v>74</v>
      </c>
    </row>
    <row r="6" spans="1:7" x14ac:dyDescent="0.3">
      <c r="A6" s="11" t="s">
        <v>5</v>
      </c>
      <c r="B6" s="8" t="s">
        <v>9</v>
      </c>
      <c r="C6" t="s">
        <v>6</v>
      </c>
      <c r="D6">
        <v>1</v>
      </c>
      <c r="E6">
        <v>1</v>
      </c>
      <c r="F6" s="1">
        <v>19</v>
      </c>
      <c r="G6" s="1">
        <f t="shared" si="0"/>
        <v>19</v>
      </c>
    </row>
    <row r="7" spans="1:7" x14ac:dyDescent="0.3">
      <c r="A7" s="11" t="s">
        <v>5</v>
      </c>
      <c r="B7" s="8" t="s">
        <v>9</v>
      </c>
      <c r="C7" s="2" t="s">
        <v>10</v>
      </c>
      <c r="D7">
        <v>3</v>
      </c>
      <c r="E7">
        <v>2</v>
      </c>
      <c r="F7" s="1">
        <v>6.5</v>
      </c>
      <c r="G7" s="1">
        <f t="shared" si="0"/>
        <v>19.5</v>
      </c>
    </row>
    <row r="8" spans="1:7" x14ac:dyDescent="0.3">
      <c r="A8" s="11" t="s">
        <v>5</v>
      </c>
      <c r="B8" s="8" t="s">
        <v>13</v>
      </c>
      <c r="C8" s="2" t="s">
        <v>8</v>
      </c>
      <c r="D8">
        <v>2</v>
      </c>
      <c r="E8">
        <v>0</v>
      </c>
      <c r="F8" s="1">
        <v>37</v>
      </c>
      <c r="G8" s="1">
        <f t="shared" ref="G8:G9" si="1" xml:space="preserve"> F8*D8</f>
        <v>74</v>
      </c>
    </row>
    <row r="9" spans="1:7" x14ac:dyDescent="0.3">
      <c r="A9" s="11" t="s">
        <v>5</v>
      </c>
      <c r="B9" s="8" t="s">
        <v>14</v>
      </c>
      <c r="C9" s="2" t="s">
        <v>8</v>
      </c>
      <c r="D9">
        <v>2</v>
      </c>
      <c r="E9">
        <v>0</v>
      </c>
      <c r="F9" s="1">
        <v>37</v>
      </c>
      <c r="G9" s="1">
        <f t="shared" si="1"/>
        <v>74</v>
      </c>
    </row>
    <row r="10" spans="1:7" x14ac:dyDescent="0.3">
      <c r="A10" s="8" t="s">
        <v>15</v>
      </c>
      <c r="B10" s="8" t="s">
        <v>16</v>
      </c>
      <c r="C10" s="2" t="s">
        <v>17</v>
      </c>
      <c r="D10">
        <v>50</v>
      </c>
      <c r="E10">
        <v>50</v>
      </c>
      <c r="F10" s="1">
        <v>7.3999999999999996E-2</v>
      </c>
      <c r="G10" s="1">
        <f t="shared" si="0"/>
        <v>3.6999999999999997</v>
      </c>
    </row>
    <row r="11" spans="1:7" x14ac:dyDescent="0.3">
      <c r="A11" s="8" t="s">
        <v>15</v>
      </c>
      <c r="B11" s="8" t="s">
        <v>16</v>
      </c>
      <c r="C11" s="2" t="s">
        <v>18</v>
      </c>
      <c r="D11">
        <v>50</v>
      </c>
      <c r="E11">
        <v>50</v>
      </c>
      <c r="F11" s="1">
        <v>0.15</v>
      </c>
      <c r="G11" s="1">
        <f t="shared" si="0"/>
        <v>7.5</v>
      </c>
    </row>
    <row r="12" spans="1:7" x14ac:dyDescent="0.3">
      <c r="A12" s="8" t="s">
        <v>15</v>
      </c>
      <c r="B12" s="8" t="s">
        <v>16</v>
      </c>
      <c r="C12" s="2" t="s">
        <v>19</v>
      </c>
      <c r="D12">
        <v>15</v>
      </c>
      <c r="E12">
        <v>15</v>
      </c>
      <c r="F12" s="1">
        <v>0.15</v>
      </c>
      <c r="G12" s="1">
        <f t="shared" si="0"/>
        <v>2.25</v>
      </c>
    </row>
    <row r="13" spans="1:7" x14ac:dyDescent="0.3">
      <c r="A13" s="8" t="s">
        <v>15</v>
      </c>
      <c r="B13" s="8" t="s">
        <v>16</v>
      </c>
      <c r="C13" s="2" t="s">
        <v>20</v>
      </c>
      <c r="D13">
        <v>100</v>
      </c>
      <c r="E13">
        <v>100</v>
      </c>
      <c r="F13" s="1">
        <v>0.12</v>
      </c>
      <c r="G13" s="1">
        <f t="shared" si="0"/>
        <v>12</v>
      </c>
    </row>
    <row r="14" spans="1:7" x14ac:dyDescent="0.3">
      <c r="A14" s="8" t="s">
        <v>15</v>
      </c>
      <c r="B14" s="8" t="s">
        <v>16</v>
      </c>
      <c r="C14" s="2" t="s">
        <v>21</v>
      </c>
      <c r="D14">
        <v>50</v>
      </c>
      <c r="E14">
        <v>50</v>
      </c>
      <c r="F14" s="1">
        <v>5.5E-2</v>
      </c>
      <c r="G14" s="1">
        <f t="shared" si="0"/>
        <v>2.75</v>
      </c>
    </row>
    <row r="15" spans="1:7" x14ac:dyDescent="0.3">
      <c r="A15" s="8" t="s">
        <v>22</v>
      </c>
      <c r="B15" s="7" t="s">
        <v>11</v>
      </c>
      <c r="C15" s="3" t="s">
        <v>23</v>
      </c>
      <c r="D15" s="3" t="s">
        <v>23</v>
      </c>
      <c r="E15" s="3" t="s">
        <v>23</v>
      </c>
      <c r="F15" s="3" t="s">
        <v>23</v>
      </c>
      <c r="G15" s="1">
        <f xml:space="preserve"> 10</f>
        <v>10</v>
      </c>
    </row>
    <row r="16" spans="1:7" x14ac:dyDescent="0.3">
      <c r="A16" s="8" t="s">
        <v>22</v>
      </c>
      <c r="B16" s="7" t="s">
        <v>12</v>
      </c>
      <c r="C16" s="3" t="s">
        <v>23</v>
      </c>
      <c r="D16" s="3" t="s">
        <v>23</v>
      </c>
      <c r="E16" s="3" t="s">
        <v>23</v>
      </c>
      <c r="F16" s="3" t="s">
        <v>23</v>
      </c>
      <c r="G16" s="1">
        <f xml:space="preserve"> 10</f>
        <v>10</v>
      </c>
    </row>
    <row r="17" spans="1:9" x14ac:dyDescent="0.3">
      <c r="A17" s="8" t="s">
        <v>22</v>
      </c>
      <c r="B17" s="7" t="s">
        <v>9</v>
      </c>
      <c r="C17" s="3" t="s">
        <v>23</v>
      </c>
      <c r="D17" s="3" t="s">
        <v>23</v>
      </c>
      <c r="E17" s="3" t="s">
        <v>23</v>
      </c>
      <c r="F17" s="3" t="s">
        <v>23</v>
      </c>
      <c r="G17" s="1">
        <f xml:space="preserve"> 10</f>
        <v>10</v>
      </c>
    </row>
    <row r="18" spans="1:9" x14ac:dyDescent="0.3">
      <c r="A18" s="8" t="s">
        <v>24</v>
      </c>
      <c r="B18" s="8" t="s">
        <v>11</v>
      </c>
      <c r="C18" s="4" t="s">
        <v>25</v>
      </c>
      <c r="D18" s="5">
        <v>2</v>
      </c>
      <c r="E18" s="5">
        <v>1</v>
      </c>
      <c r="F18" s="5" t="s">
        <v>23</v>
      </c>
      <c r="G18" s="6">
        <f xml:space="preserve"> 15</f>
        <v>15</v>
      </c>
    </row>
    <row r="19" spans="1:9" x14ac:dyDescent="0.3">
      <c r="A19" s="8" t="s">
        <v>26</v>
      </c>
      <c r="B19" s="8" t="s">
        <v>11</v>
      </c>
      <c r="C19" s="2" t="s">
        <v>27</v>
      </c>
      <c r="D19">
        <v>10</v>
      </c>
      <c r="E19">
        <v>5</v>
      </c>
      <c r="F19" s="1">
        <v>0.9</v>
      </c>
      <c r="G19" s="1">
        <f t="shared" si="0"/>
        <v>9</v>
      </c>
    </row>
    <row r="20" spans="1:9" x14ac:dyDescent="0.3">
      <c r="A20" s="8" t="s">
        <v>28</v>
      </c>
      <c r="B20" s="8" t="s">
        <v>11</v>
      </c>
      <c r="C20" s="2" t="s">
        <v>29</v>
      </c>
      <c r="D20" s="3" t="s">
        <v>23</v>
      </c>
      <c r="E20" s="3" t="s">
        <v>23</v>
      </c>
      <c r="F20" s="1"/>
      <c r="G20" s="1">
        <f xml:space="preserve"> 70</f>
        <v>70</v>
      </c>
    </row>
    <row r="21" spans="1:9" x14ac:dyDescent="0.3">
      <c r="A21" s="8" t="s">
        <v>28</v>
      </c>
      <c r="B21" s="8" t="s">
        <v>12</v>
      </c>
      <c r="C21" s="2" t="s">
        <v>30</v>
      </c>
      <c r="D21" s="3" t="s">
        <v>23</v>
      </c>
      <c r="E21" s="3" t="s">
        <v>23</v>
      </c>
      <c r="F21" s="1"/>
      <c r="G21" s="1">
        <f xml:space="preserve"> 56</f>
        <v>56</v>
      </c>
    </row>
    <row r="22" spans="1:9" x14ac:dyDescent="0.3">
      <c r="A22" s="8" t="s">
        <v>28</v>
      </c>
      <c r="B22" s="8" t="s">
        <v>9</v>
      </c>
      <c r="C22" s="2" t="s">
        <v>31</v>
      </c>
      <c r="D22" s="3" t="s">
        <v>23</v>
      </c>
      <c r="E22" s="3" t="s">
        <v>23</v>
      </c>
      <c r="F22" s="1"/>
      <c r="G22" s="1">
        <f xml:space="preserve"> 175</f>
        <v>175</v>
      </c>
    </row>
    <row r="23" spans="1:9" x14ac:dyDescent="0.3">
      <c r="A23" s="8" t="s">
        <v>32</v>
      </c>
      <c r="B23" s="8" t="s">
        <v>9</v>
      </c>
      <c r="C23" s="2" t="s">
        <v>33</v>
      </c>
      <c r="D23">
        <v>2</v>
      </c>
      <c r="E23">
        <v>2</v>
      </c>
      <c r="F23" s="1">
        <v>36</v>
      </c>
      <c r="G23" s="1">
        <f t="shared" si="0"/>
        <v>72</v>
      </c>
    </row>
    <row r="24" spans="1:9" x14ac:dyDescent="0.3">
      <c r="A24" s="8" t="s">
        <v>34</v>
      </c>
      <c r="B24" s="8" t="s">
        <v>9</v>
      </c>
      <c r="C24" s="2" t="s">
        <v>35</v>
      </c>
      <c r="D24">
        <v>1</v>
      </c>
      <c r="E24">
        <v>1</v>
      </c>
      <c r="F24" s="1">
        <v>100</v>
      </c>
      <c r="G24" s="1">
        <f t="shared" si="0"/>
        <v>100</v>
      </c>
    </row>
    <row r="25" spans="1:9" x14ac:dyDescent="0.3">
      <c r="A25" s="8" t="s">
        <v>36</v>
      </c>
      <c r="B25" s="8" t="s">
        <v>9</v>
      </c>
      <c r="C25" s="2" t="s">
        <v>37</v>
      </c>
      <c r="D25">
        <v>2</v>
      </c>
      <c r="E25">
        <v>1</v>
      </c>
      <c r="F25" s="1">
        <v>16.899999999999999</v>
      </c>
      <c r="G25" s="1">
        <f t="shared" si="0"/>
        <v>33.799999999999997</v>
      </c>
    </row>
    <row r="26" spans="1:9" x14ac:dyDescent="0.3">
      <c r="A26" s="8" t="s">
        <v>38</v>
      </c>
      <c r="B26" s="8" t="s">
        <v>9</v>
      </c>
      <c r="C26" s="2" t="s">
        <v>39</v>
      </c>
      <c r="D26">
        <v>1</v>
      </c>
      <c r="E26">
        <v>1</v>
      </c>
      <c r="F26" s="1">
        <v>9</v>
      </c>
      <c r="G26" s="1">
        <f t="shared" si="0"/>
        <v>9</v>
      </c>
    </row>
    <row r="27" spans="1:9" x14ac:dyDescent="0.3">
      <c r="A27" s="8" t="s">
        <v>41</v>
      </c>
      <c r="B27" s="8" t="s">
        <v>9</v>
      </c>
      <c r="C27" s="2" t="s">
        <v>42</v>
      </c>
      <c r="D27">
        <v>3</v>
      </c>
      <c r="E27">
        <v>1</v>
      </c>
      <c r="F27" s="1">
        <v>26</v>
      </c>
      <c r="G27" s="1">
        <f t="shared" si="0"/>
        <v>78</v>
      </c>
    </row>
    <row r="28" spans="1:9" x14ac:dyDescent="0.3">
      <c r="A28" s="8" t="s">
        <v>43</v>
      </c>
      <c r="B28" s="8" t="s">
        <v>44</v>
      </c>
      <c r="C28" s="2" t="s">
        <v>47</v>
      </c>
      <c r="D28">
        <v>2</v>
      </c>
      <c r="E28">
        <v>2</v>
      </c>
      <c r="F28" s="1">
        <v>55</v>
      </c>
      <c r="G28" s="1">
        <f t="shared" si="0"/>
        <v>110</v>
      </c>
    </row>
    <row r="29" spans="1:9" x14ac:dyDescent="0.3">
      <c r="A29" s="8" t="s">
        <v>45</v>
      </c>
      <c r="B29" s="8" t="s">
        <v>44</v>
      </c>
      <c r="F29" s="1"/>
      <c r="G29" s="1">
        <f xml:space="preserve"> 30</f>
        <v>30</v>
      </c>
    </row>
    <row r="30" spans="1:9" x14ac:dyDescent="0.3">
      <c r="A30" s="8" t="s">
        <v>80</v>
      </c>
      <c r="B30" s="8" t="s">
        <v>11</v>
      </c>
      <c r="C30" s="2" t="s">
        <v>81</v>
      </c>
      <c r="D30">
        <v>1</v>
      </c>
      <c r="E30">
        <v>1</v>
      </c>
      <c r="F30" s="1">
        <v>5</v>
      </c>
      <c r="G30" s="1">
        <v>5</v>
      </c>
    </row>
    <row r="31" spans="1:9" x14ac:dyDescent="0.3">
      <c r="A31" s="8" t="s">
        <v>65</v>
      </c>
      <c r="B31" s="8" t="s">
        <v>72</v>
      </c>
      <c r="C31" s="2"/>
      <c r="D31" t="s">
        <v>66</v>
      </c>
      <c r="F31" s="1"/>
      <c r="G31" s="1">
        <f>I31/10</f>
        <v>158.94999999999999</v>
      </c>
      <c r="H31" t="s">
        <v>67</v>
      </c>
      <c r="I31" s="1">
        <f>G2+G3+G4+G5+G6+G7+G8+G9+G10+G11+G12+G13+G14+G15+G16+G17+G18+G19+G20+G21+G22+G23+G24+G25+G26+G27+G28+G29+G30</f>
        <v>1589.5</v>
      </c>
    </row>
    <row r="32" spans="1:9" x14ac:dyDescent="0.3">
      <c r="H32" t="s">
        <v>40</v>
      </c>
      <c r="I32" s="1">
        <f>I31+G31</f>
        <v>1748.45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0" sqref="C10"/>
    </sheetView>
  </sheetViews>
  <sheetFormatPr baseColWidth="10" defaultRowHeight="14.4" x14ac:dyDescent="0.3"/>
  <cols>
    <col min="1" max="1" width="31.33203125" customWidth="1"/>
    <col min="2" max="2" width="29.21875" customWidth="1"/>
    <col min="3" max="3" width="13.33203125" customWidth="1"/>
    <col min="4" max="4" width="25.5546875" customWidth="1"/>
  </cols>
  <sheetData>
    <row r="1" spans="1:4" ht="15" thickBot="1" x14ac:dyDescent="0.35">
      <c r="A1" s="12" t="s">
        <v>0</v>
      </c>
      <c r="B1" s="12" t="s">
        <v>2</v>
      </c>
      <c r="C1" s="12" t="s">
        <v>1</v>
      </c>
      <c r="D1" s="12" t="s">
        <v>50</v>
      </c>
    </row>
    <row r="2" spans="1:4" x14ac:dyDescent="0.3">
      <c r="A2" t="s">
        <v>48</v>
      </c>
      <c r="B2" t="s">
        <v>74</v>
      </c>
      <c r="C2" s="13" t="s">
        <v>23</v>
      </c>
      <c r="D2" s="1">
        <v>200</v>
      </c>
    </row>
    <row r="3" spans="1:4" x14ac:dyDescent="0.3">
      <c r="A3" t="s">
        <v>49</v>
      </c>
      <c r="B3" t="s">
        <v>69</v>
      </c>
      <c r="C3">
        <v>2</v>
      </c>
      <c r="D3" s="1">
        <f>2500*C3</f>
        <v>5000</v>
      </c>
    </row>
    <row r="4" spans="1:4" x14ac:dyDescent="0.3">
      <c r="A4" t="s">
        <v>68</v>
      </c>
      <c r="B4" t="s">
        <v>76</v>
      </c>
      <c r="C4">
        <v>4</v>
      </c>
      <c r="D4" s="1">
        <v>25</v>
      </c>
    </row>
    <row r="5" spans="1:4" x14ac:dyDescent="0.3">
      <c r="A5" t="s">
        <v>70</v>
      </c>
      <c r="B5" t="s">
        <v>76</v>
      </c>
      <c r="C5">
        <v>10</v>
      </c>
      <c r="D5" s="1">
        <v>60</v>
      </c>
    </row>
    <row r="6" spans="1:4" x14ac:dyDescent="0.3">
      <c r="A6" t="s">
        <v>71</v>
      </c>
      <c r="B6" t="s">
        <v>76</v>
      </c>
      <c r="C6">
        <v>4</v>
      </c>
      <c r="D6" s="1">
        <v>40</v>
      </c>
    </row>
    <row r="7" spans="1:4" x14ac:dyDescent="0.3">
      <c r="A7" t="s">
        <v>75</v>
      </c>
      <c r="B7" t="s">
        <v>77</v>
      </c>
      <c r="C7">
        <v>2</v>
      </c>
      <c r="D7" s="1">
        <v>15</v>
      </c>
    </row>
    <row r="8" spans="1:4" x14ac:dyDescent="0.3">
      <c r="A8" t="s">
        <v>79</v>
      </c>
      <c r="B8" t="s">
        <v>77</v>
      </c>
      <c r="C8">
        <v>2</v>
      </c>
      <c r="D8" s="1">
        <v>40</v>
      </c>
    </row>
    <row r="9" spans="1:4" x14ac:dyDescent="0.3">
      <c r="A9" t="s">
        <v>78</v>
      </c>
      <c r="B9" t="s">
        <v>77</v>
      </c>
      <c r="C9">
        <v>2</v>
      </c>
      <c r="D9" s="1">
        <v>30</v>
      </c>
    </row>
    <row r="10" spans="1:4" x14ac:dyDescent="0.3">
      <c r="A10" t="s">
        <v>82</v>
      </c>
      <c r="B10" t="s">
        <v>83</v>
      </c>
      <c r="C10" s="15" t="s">
        <v>84</v>
      </c>
      <c r="D10" s="1">
        <v>40</v>
      </c>
    </row>
    <row r="11" spans="1:4" x14ac:dyDescent="0.3">
      <c r="A11" t="s">
        <v>65</v>
      </c>
      <c r="B11" t="s">
        <v>72</v>
      </c>
      <c r="C11" s="14">
        <v>0.1</v>
      </c>
      <c r="D11" s="1">
        <f>(D2+D3+D4+D5+D6+D7+D8+D9+D10)/10</f>
        <v>545</v>
      </c>
    </row>
    <row r="12" spans="1:4" x14ac:dyDescent="0.3">
      <c r="D12" s="1"/>
    </row>
    <row r="13" spans="1:4" x14ac:dyDescent="0.3">
      <c r="D13" s="1"/>
    </row>
    <row r="14" spans="1:4" x14ac:dyDescent="0.3">
      <c r="D14" s="1"/>
    </row>
    <row r="15" spans="1:4" x14ac:dyDescent="0.3">
      <c r="D15" s="1"/>
    </row>
    <row r="16" spans="1:4" x14ac:dyDescent="0.3">
      <c r="D16" s="1"/>
    </row>
    <row r="17" spans="4:4" x14ac:dyDescent="0.3">
      <c r="D17" s="1"/>
    </row>
    <row r="18" spans="4:4" x14ac:dyDescent="0.3">
      <c r="D18" s="1"/>
    </row>
    <row r="19" spans="4:4" x14ac:dyDescent="0.3">
      <c r="D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8" sqref="C8"/>
    </sheetView>
  </sheetViews>
  <sheetFormatPr baseColWidth="10" defaultRowHeight="14.4" x14ac:dyDescent="0.3"/>
  <cols>
    <col min="1" max="1" width="28.77734375" customWidth="1"/>
    <col min="2" max="2" width="21.109375" customWidth="1"/>
  </cols>
  <sheetData>
    <row r="1" spans="1:4" ht="15" thickBot="1" x14ac:dyDescent="0.35">
      <c r="A1" s="12" t="s">
        <v>52</v>
      </c>
      <c r="B1" s="12" t="s">
        <v>2</v>
      </c>
      <c r="C1" s="12" t="s">
        <v>1</v>
      </c>
      <c r="D1" s="12" t="s">
        <v>50</v>
      </c>
    </row>
    <row r="2" spans="1:4" x14ac:dyDescent="0.3">
      <c r="A2" t="s">
        <v>59</v>
      </c>
      <c r="B2" t="s">
        <v>53</v>
      </c>
      <c r="C2">
        <v>1</v>
      </c>
      <c r="D2" s="1">
        <v>23</v>
      </c>
    </row>
    <row r="3" spans="1:4" x14ac:dyDescent="0.3">
      <c r="A3" t="s">
        <v>54</v>
      </c>
      <c r="B3" t="s">
        <v>55</v>
      </c>
      <c r="C3">
        <v>6</v>
      </c>
      <c r="D3" s="1">
        <f>28*C3</f>
        <v>168</v>
      </c>
    </row>
    <row r="4" spans="1:4" x14ac:dyDescent="0.3">
      <c r="A4" t="s">
        <v>56</v>
      </c>
      <c r="B4" t="s">
        <v>55</v>
      </c>
      <c r="C4">
        <v>6</v>
      </c>
      <c r="D4" s="1">
        <f>17*C4</f>
        <v>102</v>
      </c>
    </row>
    <row r="5" spans="1:4" x14ac:dyDescent="0.3">
      <c r="A5" t="s">
        <v>57</v>
      </c>
      <c r="B5" t="s">
        <v>58</v>
      </c>
      <c r="C5" s="13" t="s">
        <v>23</v>
      </c>
      <c r="D5" s="1">
        <v>200</v>
      </c>
    </row>
    <row r="6" spans="1:4" x14ac:dyDescent="0.3">
      <c r="D6" s="1"/>
    </row>
    <row r="7" spans="1:4" x14ac:dyDescent="0.3">
      <c r="D7" s="1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4" sqref="B4"/>
    </sheetView>
  </sheetViews>
  <sheetFormatPr baseColWidth="10" defaultRowHeight="14.4" x14ac:dyDescent="0.3"/>
  <cols>
    <col min="1" max="1" width="21.5546875" customWidth="1"/>
    <col min="3" max="3" width="12.77734375" customWidth="1"/>
  </cols>
  <sheetData>
    <row r="1" spans="1:3" x14ac:dyDescent="0.3">
      <c r="A1" t="s">
        <v>60</v>
      </c>
      <c r="B1" t="s">
        <v>61</v>
      </c>
      <c r="C1" t="s">
        <v>62</v>
      </c>
    </row>
    <row r="2" spans="1:3" x14ac:dyDescent="0.3">
      <c r="A2" t="s">
        <v>63</v>
      </c>
      <c r="B2" s="1">
        <f>'Elements internes'!I32</f>
        <v>1748.45</v>
      </c>
      <c r="C2" s="1"/>
    </row>
    <row r="3" spans="1:3" x14ac:dyDescent="0.3">
      <c r="A3" t="s">
        <v>73</v>
      </c>
      <c r="B3" s="1">
        <f>Outils!D2+Outils!D3+Outils!D4+Outils!D5+Outils!D6+Outils!D11</f>
        <v>5870</v>
      </c>
      <c r="C3" s="1"/>
    </row>
    <row r="4" spans="1:3" x14ac:dyDescent="0.3">
      <c r="A4" t="s">
        <v>64</v>
      </c>
      <c r="B4" s="1">
        <f>Communication!D2+Communication!D3+Communication!D4+Communication!D5</f>
        <v>493</v>
      </c>
      <c r="C4" s="1"/>
    </row>
    <row r="5" spans="1:3" x14ac:dyDescent="0.3">
      <c r="C5" s="1">
        <f>B2+B3+B4</f>
        <v>8111.45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CC9ACB1DB73643A89AA3E4F0F77C3C" ma:contentTypeVersion="6" ma:contentTypeDescription="Crée un document." ma:contentTypeScope="" ma:versionID="5110b978c93c8b055c8973002c62a50e">
  <xsd:schema xmlns:xsd="http://www.w3.org/2001/XMLSchema" xmlns:xs="http://www.w3.org/2001/XMLSchema" xmlns:p="http://schemas.microsoft.com/office/2006/metadata/properties" xmlns:ns2="fe68789e-9809-4410-99d1-0716903929c6" targetNamespace="http://schemas.microsoft.com/office/2006/metadata/properties" ma:root="true" ma:fieldsID="a41a0c3f5d855b759ccb9926bc5d98db" ns2:_="">
    <xsd:import namespace="fe68789e-9809-4410-99d1-0716903929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68789e-9809-4410-99d1-0716903929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FBAA43-3A92-4027-B368-D0D3040C0BF0}"/>
</file>

<file path=customXml/itemProps2.xml><?xml version="1.0" encoding="utf-8"?>
<ds:datastoreItem xmlns:ds="http://schemas.openxmlformats.org/officeDocument/2006/customXml" ds:itemID="{B6B374E6-F0DC-40F9-9626-5CAA1213A627}"/>
</file>

<file path=customXml/itemProps3.xml><?xml version="1.0" encoding="utf-8"?>
<ds:datastoreItem xmlns:ds="http://schemas.openxmlformats.org/officeDocument/2006/customXml" ds:itemID="{0F6D0270-2B99-4475-A053-06015203E7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Elements internes</vt:lpstr>
      <vt:lpstr>Outils</vt:lpstr>
      <vt:lpstr>Communication</vt:lpstr>
      <vt:lpstr>Budget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Parilusyan</dc:creator>
  <cp:lastModifiedBy>Brice Parilusyan</cp:lastModifiedBy>
  <dcterms:created xsi:type="dcterms:W3CDTF">2017-04-14T09:54:53Z</dcterms:created>
  <dcterms:modified xsi:type="dcterms:W3CDTF">2017-09-26T14:07:11Z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0x01010037CC9ACB1DB73643A89AA3E4F0F77C3C</vt:lpwstr>
  </property>
</Properties>
</file>