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kII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L6" i="1"/>
  <c r="E36" i="1" l="1"/>
  <c r="L36" i="1" s="1"/>
  <c r="L39" i="1"/>
  <c r="L38" i="1"/>
  <c r="N38" i="1" s="1"/>
  <c r="L37" i="1"/>
  <c r="L5" i="1"/>
  <c r="L32" i="1"/>
  <c r="O2" i="1"/>
  <c r="O3" i="1" s="1"/>
  <c r="O4" i="1" s="1"/>
  <c r="O5" i="1" s="1"/>
  <c r="O6" i="1" s="1"/>
  <c r="E63" i="1"/>
  <c r="L4" i="1"/>
  <c r="N39" i="1" l="1"/>
  <c r="O36" i="1"/>
  <c r="O37" i="1" s="1"/>
  <c r="O38" i="1" s="1"/>
  <c r="O39" i="1" s="1"/>
  <c r="N37" i="1"/>
  <c r="N36" i="1"/>
  <c r="L66" i="1"/>
  <c r="L72" i="1"/>
  <c r="L71" i="1"/>
  <c r="E70" i="1"/>
  <c r="L70" i="1" s="1"/>
  <c r="E69" i="1"/>
  <c r="L69" i="1" s="1"/>
  <c r="E68" i="1"/>
  <c r="L68" i="1" s="1"/>
  <c r="L67" i="1"/>
  <c r="L65" i="1"/>
  <c r="L64" i="1"/>
  <c r="L63" i="1"/>
  <c r="M66" i="1" l="1"/>
  <c r="O63" i="1"/>
  <c r="N63" i="1"/>
  <c r="N64" i="1" s="1"/>
  <c r="N65" i="1" s="1"/>
  <c r="N67" i="1" s="1"/>
  <c r="N68" i="1" s="1"/>
  <c r="N69" i="1" s="1"/>
  <c r="N70" i="1" s="1"/>
  <c r="N71" i="1" s="1"/>
  <c r="N72" i="1" s="1"/>
  <c r="N66" i="1" s="1"/>
  <c r="M65" i="1"/>
  <c r="E29" i="1"/>
  <c r="L29" i="1" s="1"/>
  <c r="L16" i="1"/>
  <c r="L3" i="1"/>
  <c r="N3" i="1" s="1"/>
  <c r="N4" i="1" s="1"/>
  <c r="N5" i="1" s="1"/>
  <c r="N6" i="1" s="1"/>
  <c r="L2" i="1"/>
  <c r="N2" i="1" s="1"/>
  <c r="L15" i="1"/>
  <c r="E14" i="1"/>
  <c r="L14" i="1" s="1"/>
  <c r="E13" i="1"/>
  <c r="L13" i="1" s="1"/>
  <c r="E12" i="1"/>
  <c r="L12" i="1" s="1"/>
  <c r="L11" i="1"/>
  <c r="L31" i="1"/>
  <c r="L30" i="1"/>
  <c r="L28" i="1"/>
  <c r="L20" i="1"/>
  <c r="N20" i="1" s="1"/>
  <c r="O20" i="1" s="1"/>
  <c r="E21" i="1"/>
  <c r="L21" i="1" s="1"/>
  <c r="L22" i="1"/>
  <c r="N22" i="1" s="1"/>
  <c r="L23" i="1"/>
  <c r="N23" i="1" s="1"/>
  <c r="L24" i="1"/>
  <c r="N24" i="1" l="1"/>
  <c r="N21" i="1"/>
  <c r="O21" i="1"/>
  <c r="O22" i="1" s="1"/>
  <c r="O23" i="1" s="1"/>
  <c r="O24" i="1" s="1"/>
  <c r="N11" i="1"/>
  <c r="O11" i="1"/>
  <c r="O12" i="1" s="1"/>
  <c r="O13" i="1" s="1"/>
  <c r="O14" i="1" s="1"/>
  <c r="O15" i="1" s="1"/>
  <c r="O16" i="1" s="1"/>
  <c r="P39" i="1" s="1"/>
  <c r="O64" i="1"/>
  <c r="O65" i="1" s="1"/>
  <c r="O67" i="1" s="1"/>
  <c r="O68" i="1" s="1"/>
  <c r="O69" i="1" s="1"/>
  <c r="O70" i="1" s="1"/>
  <c r="O71" i="1" s="1"/>
  <c r="O72" i="1" s="1"/>
  <c r="O66" i="1" s="1"/>
  <c r="N28" i="1"/>
  <c r="O28" i="1" s="1"/>
  <c r="O29" i="1" s="1"/>
  <c r="O30" i="1" s="1"/>
  <c r="O31" i="1" s="1"/>
  <c r="O32" i="1" s="1"/>
  <c r="P32" i="1" s="1"/>
  <c r="P24" i="1" l="1"/>
  <c r="N29" i="1"/>
  <c r="N30" i="1" s="1"/>
  <c r="N31" i="1" s="1"/>
  <c r="N12" i="1" s="1"/>
  <c r="N13" i="1" s="1"/>
  <c r="N14" i="1" s="1"/>
  <c r="N15" i="1" s="1"/>
  <c r="N16" i="1" l="1"/>
  <c r="N32" i="1"/>
</calcChain>
</file>

<file path=xl/sharedStrings.xml><?xml version="1.0" encoding="utf-8"?>
<sst xmlns="http://schemas.openxmlformats.org/spreadsheetml/2006/main" count="269" uniqueCount="92">
  <si>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</si>
  <si>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</si>
  <si>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</si>
  <si>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</si>
  <si>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</si>
  <si>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</si>
  <si>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</si>
  <si>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</si>
  <si>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</si>
  <si>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</si>
  <si>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</si>
  <si>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</si>
  <si>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</si>
  <si>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</si>
  <si>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</si>
  <si>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</si>
  <si>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</si>
  <si>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</si>
  <si>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</si>
  <si>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</si>
  <si>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</si>
  <si>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</si>
  <si>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</si>
  <si>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</si>
  <si>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</si>
  <si>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</si>
  <si>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</si>
  <si>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</si>
  <si>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</si>
  <si>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</si>
  <si>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</si>
  <si>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</si>
  <si>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</si>
  <si>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</si>
  <si>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</si>
  <si>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</si>
  <si>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</si>
  <si>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</si>
  <si>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</si>
  <si>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</si>
  <si>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</si>
  <si>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</si>
  <si>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</si>
  <si>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</si>
  <si>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</si>
  <si>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</si>
  <si>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</si>
  <si>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</si>
  <si>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</si>
  <si>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</si>
  <si>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</si>
  <si>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</si>
  <si>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</si>
  <si>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</si>
  <si>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</si>
  <si>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Carbon 12K weave</t>
  </si>
  <si>
    <t>.03" thick 50" Width</t>
  </si>
  <si>
    <t>http://www.fibreglast.com/product/1072_12K_Carbon/carbon-fiber-fabric-classic-styles</t>
  </si>
  <si>
    <t>CarbonV2</t>
  </si>
  <si>
    <t>Polystyrene 3/32"</t>
  </si>
  <si>
    <t>https://www.mcmaster.com/#8734k24/=1997idd</t>
  </si>
  <si>
    <t>72"*40" 3/32Thickness</t>
  </si>
  <si>
    <t>Mold</t>
  </si>
  <si>
    <t>Sub Total</t>
  </si>
  <si>
    <t>*** squeegy</t>
  </si>
  <si>
    <t>**buckets</t>
  </si>
  <si>
    <t>Cleaning Material</t>
  </si>
  <si>
    <t>https://www.fiberglasshawaii.com/</t>
  </si>
  <si>
    <t xml:space="preserve">*** saftey </t>
  </si>
  <si>
    <t>gloves</t>
  </si>
  <si>
    <t>breathing mask</t>
  </si>
  <si>
    <t>Chisel Set</t>
  </si>
  <si>
    <t>https://www.amazon.com/VonHaus-Craftsman-Woodworking-Carving-Sharpening/dp/B014DT8KYG/ref=sr_1_1_sspa?ie=UTF8&amp;qid=1505260350&amp;sr=8-1-spons&amp;keywords=wood+chisel+set&amp;psc=1</t>
  </si>
  <si>
    <t>set</t>
  </si>
  <si>
    <t>for correcting mold</t>
  </si>
  <si>
    <t>Purchase Total</t>
  </si>
  <si>
    <t>FiberGlass</t>
  </si>
  <si>
    <t>Fiberglass</t>
  </si>
  <si>
    <t>http://www.fibreglast.com/product/Style_7781_E_Glass_543/Fiberglass_Fabric</t>
  </si>
  <si>
    <t>120min pot life</t>
  </si>
  <si>
    <t>Vaccuming</t>
  </si>
  <si>
    <t>Wood Putty</t>
  </si>
  <si>
    <t>tub</t>
  </si>
  <si>
    <t>style 7781 E glass</t>
  </si>
  <si>
    <t>Machining Costs</t>
  </si>
  <si>
    <t>Architecture School</t>
  </si>
  <si>
    <t>3 hours</t>
  </si>
  <si>
    <t>to run the wood router</t>
  </si>
  <si>
    <t>All FiberGlass</t>
  </si>
  <si>
    <t>mcMaster</t>
  </si>
  <si>
    <t>Ball EndMill Set</t>
  </si>
  <si>
    <t>Carbid 1/2"- 1/16" ball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</si>
</sst>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Font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://www.fibreglast.com/product/Style_7781_E_Glass_543/Fiberglass_Fabric" TargetMode="External"/><Relationship Id="rId2" Type="http://schemas.openxmlformats.org/officeDocument/2006/relationships/hyperlink" Target="https://www.fiberglasshawaii.com/" TargetMode="External"/><Relationship Id="rId1" Type="http://schemas.openxmlformats.org/officeDocument/2006/relationships/hyperlink" Target="http://www.fibreglast.com/product/1072_12K_Carbon/carbon-fiber-fabric-classic-styles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://www.fibreglast.com/product/System_2000_Epoxy_Resin_2000/Epoxy_Resins" TargetMode="External"/><Relationship Id="rId4" Type="http://schemas.openxmlformats.org/officeDocument/2006/relationships/hyperlink" Target="https://www.amazon.com/VonHaus-Craftsman-Woodworking-Carving-Sharpening/dp/B014DT8KYG/ref=sr_1_1_sspa?ie=UTF8&amp;qid=1505260350&amp;sr=8-1-spons&amp;keywords=wood+chisel+se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P72"/>
  <sheetViews>
    <sheetView tabSelected="1" workbookViewId="0">
      <selection activeCell="L7" sqref="L7"/>
    </sheetView>
  </sheetViews>
  <sheetFormatPr defaultRowHeight="14.4" x14ac:dyDescent="0.3"/>
  <cols>
    <col min="1" max="1" width="12.88671875" style="1" customWidth="1"/>
    <col min="2" max="2" width="25.109375" style="1" customWidth="1"/>
    <col min="3" max="3" width="8.88671875" style="1"/>
    <col min="4" max="4" width="11.21875" style="1" customWidth="1"/>
    <col min="5" max="5" width="8.88671875" style="1"/>
    <col min="6" max="6" width="7.88671875" style="1" customWidth="1"/>
    <col min="7" max="7" width="13.5546875" style="1" customWidth="1"/>
    <col min="8" max="8" width="24.6640625" style="1" customWidth="1"/>
    <col min="9" max="9" width="8.88671875" style="1"/>
    <col min="10" max="10" width="5" style="1" customWidth="1"/>
    <col min="11" max="11" width="7.6640625" style="1" customWidth="1"/>
    <col min="12" max="12" width="8.33203125" style="1" customWidth="1"/>
    <col min="13" max="13" width="11.21875" style="1" customWidth="1"/>
    <col min="14" max="14" width="10.6640625" style="1" customWidth="1"/>
    <col min="15" max="15" width="12.77734375" style="1" customWidth="1"/>
    <col min="16" max="16384" width="8.88671875" style="1"/>
  </cols>
  <sheetData>
    <row r="1" spans="1:15" x14ac:dyDescent="0.3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16</v>
      </c>
      <c r="I1" s="1" t="s">
        <v>46</v>
      </c>
      <c r="J1" s="1" t="s">
        <v>47</v>
      </c>
      <c r="K1" s="1" t="s">
        <v>48</v>
      </c>
      <c r="L1" s="1" t="s">
        <v>41</v>
      </c>
      <c r="M1" s="1" t="s">
        <v>63</v>
      </c>
      <c r="N1" s="1" t="s">
        <v>49</v>
      </c>
      <c r="O1" s="1" t="s">
        <v>75</v>
      </c>
    </row>
    <row r="2" spans="1:15" x14ac:dyDescent="0.3">
      <c r="B2" s="1" t="s">
        <v>12</v>
      </c>
      <c r="C2" s="1" t="s">
        <v>13</v>
      </c>
      <c r="D2" s="1" t="s">
        <v>14</v>
      </c>
      <c r="E2" s="1">
        <v>26.99</v>
      </c>
      <c r="F2" s="1">
        <v>2</v>
      </c>
      <c r="G2" s="1" t="s">
        <v>43</v>
      </c>
      <c r="H2" s="1" t="s">
        <v>17</v>
      </c>
      <c r="I2" s="1">
        <v>1</v>
      </c>
      <c r="J2" s="1">
        <v>0.08</v>
      </c>
      <c r="K2" s="1">
        <v>0</v>
      </c>
      <c r="L2" s="1">
        <f t="shared" ref="L2:L7" si="0">E2*F2*I2*(1+J2)</f>
        <v>58.298400000000001</v>
      </c>
      <c r="N2" s="1">
        <f>L2+K2</f>
        <v>58.298400000000001</v>
      </c>
      <c r="O2" s="1">
        <f>IF(C2="Y",0,N2)</f>
        <v>0</v>
      </c>
    </row>
    <row r="3" spans="1:15" x14ac:dyDescent="0.3">
      <c r="B3" s="1" t="s">
        <v>15</v>
      </c>
      <c r="C3" s="1" t="s">
        <v>13</v>
      </c>
      <c r="D3" s="1" t="s">
        <v>14</v>
      </c>
      <c r="E3" s="1">
        <v>6.98</v>
      </c>
      <c r="F3" s="1">
        <v>1</v>
      </c>
      <c r="I3" s="1">
        <v>1</v>
      </c>
      <c r="J3" s="1">
        <v>0.08</v>
      </c>
      <c r="K3" s="1">
        <v>0</v>
      </c>
      <c r="L3" s="1">
        <f t="shared" si="0"/>
        <v>7.5384000000000011</v>
      </c>
      <c r="N3" s="1">
        <f>L3+K3+N2</f>
        <v>65.836799999999997</v>
      </c>
      <c r="O3" s="1">
        <f>IF(C3="Y",O2,K3+L3+O2)</f>
        <v>0</v>
      </c>
    </row>
    <row r="4" spans="1:15" x14ac:dyDescent="0.3">
      <c r="B4" s="1" t="s">
        <v>71</v>
      </c>
      <c r="C4" s="1" t="s">
        <v>13</v>
      </c>
      <c r="D4" s="2" t="s">
        <v>72</v>
      </c>
      <c r="E4" s="1">
        <v>34.99</v>
      </c>
      <c r="F4" s="1">
        <v>1</v>
      </c>
      <c r="G4" s="1" t="s">
        <v>73</v>
      </c>
      <c r="H4" s="1" t="s">
        <v>74</v>
      </c>
      <c r="I4" s="1">
        <v>1</v>
      </c>
      <c r="J4" s="1">
        <v>0.08</v>
      </c>
      <c r="K4" s="1">
        <v>0</v>
      </c>
      <c r="L4" s="1">
        <f t="shared" si="0"/>
        <v>37.789200000000008</v>
      </c>
      <c r="N4" s="1">
        <f t="shared" ref="N4" si="1">L4+K4+N3</f>
        <v>103.626</v>
      </c>
      <c r="O4" s="1">
        <f t="shared" ref="O4" si="2">IF(C4="Y",O3,K4+L4+O3)</f>
        <v>0</v>
      </c>
    </row>
    <row r="5" spans="1:15" x14ac:dyDescent="0.3">
      <c r="B5" s="1" t="s">
        <v>81</v>
      </c>
      <c r="C5" s="1" t="s">
        <v>13</v>
      </c>
      <c r="D5" s="1" t="s">
        <v>14</v>
      </c>
      <c r="E5" s="1">
        <v>10</v>
      </c>
      <c r="F5" s="1">
        <v>1</v>
      </c>
      <c r="G5" s="1" t="s">
        <v>82</v>
      </c>
      <c r="H5" s="1" t="s">
        <v>74</v>
      </c>
      <c r="I5" s="1">
        <v>1</v>
      </c>
      <c r="J5" s="1">
        <v>0.08</v>
      </c>
      <c r="K5" s="1">
        <v>0</v>
      </c>
      <c r="L5" s="1">
        <f t="shared" si="0"/>
        <v>10.8</v>
      </c>
      <c r="N5" s="1">
        <f>L5+K5+N4</f>
        <v>114.426</v>
      </c>
      <c r="O5" s="1">
        <f>IF(C5="Y",O4,K5+L5+O4)</f>
        <v>0</v>
      </c>
    </row>
    <row r="6" spans="1:15" x14ac:dyDescent="0.3">
      <c r="B6" s="1" t="s">
        <v>84</v>
      </c>
      <c r="C6" s="1" t="s">
        <v>7</v>
      </c>
      <c r="D6" s="1" t="s">
        <v>85</v>
      </c>
      <c r="E6" s="1">
        <v>20</v>
      </c>
      <c r="F6" s="1">
        <v>3</v>
      </c>
      <c r="G6" s="1" t="s">
        <v>86</v>
      </c>
      <c r="H6" s="1" t="s">
        <v>87</v>
      </c>
      <c r="I6" s="1">
        <v>1</v>
      </c>
      <c r="J6" s="1">
        <v>0</v>
      </c>
      <c r="K6" s="1">
        <v>0</v>
      </c>
      <c r="L6" s="1">
        <f t="shared" si="0"/>
        <v>60</v>
      </c>
      <c r="N6" s="1">
        <f>L6+K6+N5</f>
        <v>174.42599999999999</v>
      </c>
      <c r="O6" s="1">
        <f>IF(C6="Y",O5,K6+L6+O5)</f>
        <v>60</v>
      </c>
    </row>
    <row r="7" spans="1:15" x14ac:dyDescent="0.3">
      <c r="B7" s="1" t="s">
        <v>90</v>
      </c>
      <c r="C7" s="1" t="s">
        <v>7</v>
      </c>
      <c r="D7" s="1" t="s">
        <v>89</v>
      </c>
      <c r="E7" s="1">
        <v>218.14</v>
      </c>
      <c r="F7" s="1">
        <v>1</v>
      </c>
      <c r="G7" s="1" t="s">
        <v>73</v>
      </c>
      <c r="H7" s="1" t="s">
        <v>91</v>
      </c>
      <c r="I7" s="1">
        <v>1</v>
      </c>
      <c r="J7" s="1">
        <v>0.08</v>
      </c>
      <c r="K7" s="1">
        <v>0</v>
      </c>
      <c r="L7" s="1">
        <f t="shared" si="0"/>
        <v>235.59120000000001</v>
      </c>
      <c r="N7" s="1">
        <f>L7+K7+N6</f>
        <v>410.0172</v>
      </c>
    </row>
    <row r="10" spans="1:15" x14ac:dyDescent="0.3">
      <c r="A10" s="1" t="s">
        <v>80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10</v>
      </c>
      <c r="H10" s="1" t="s">
        <v>16</v>
      </c>
      <c r="I10" s="1" t="s">
        <v>46</v>
      </c>
      <c r="J10" s="1" t="s">
        <v>47</v>
      </c>
      <c r="K10" s="1" t="s">
        <v>48</v>
      </c>
      <c r="L10" s="1" t="s">
        <v>41</v>
      </c>
      <c r="M10" s="1" t="s">
        <v>63</v>
      </c>
      <c r="N10" s="1" t="s">
        <v>49</v>
      </c>
      <c r="O10" s="1" t="s">
        <v>75</v>
      </c>
    </row>
    <row r="11" spans="1:15" x14ac:dyDescent="0.3">
      <c r="B11" s="1" t="s">
        <v>18</v>
      </c>
      <c r="C11" s="1" t="s">
        <v>7</v>
      </c>
      <c r="D11" s="2" t="s">
        <v>33</v>
      </c>
      <c r="E11" s="1">
        <v>10.95</v>
      </c>
      <c r="F11" s="1">
        <v>1</v>
      </c>
      <c r="G11" s="1" t="s">
        <v>34</v>
      </c>
      <c r="H11" s="1" t="s">
        <v>35</v>
      </c>
      <c r="I11" s="1">
        <v>1</v>
      </c>
      <c r="J11" s="1">
        <v>0.08</v>
      </c>
      <c r="K11" s="1">
        <v>0</v>
      </c>
      <c r="L11" s="1">
        <f t="shared" ref="L11:L16" si="3">E11*F11*I11*(1+J11)</f>
        <v>11.826000000000001</v>
      </c>
      <c r="N11" s="1">
        <f>L11+K11</f>
        <v>11.826000000000001</v>
      </c>
      <c r="O11" s="1">
        <f>IF(C11="Y",0,K11+L11)</f>
        <v>11.826000000000001</v>
      </c>
    </row>
    <row r="12" spans="1:15" x14ac:dyDescent="0.3">
      <c r="B12" s="1" t="s">
        <v>21</v>
      </c>
      <c r="C12" s="1" t="s">
        <v>7</v>
      </c>
      <c r="D12" s="2" t="s">
        <v>20</v>
      </c>
      <c r="E12" s="1">
        <f>19.95/5</f>
        <v>3.9899999999999998</v>
      </c>
      <c r="F12" s="1">
        <v>5</v>
      </c>
      <c r="G12" s="1" t="s">
        <v>11</v>
      </c>
      <c r="H12" s="1" t="s">
        <v>38</v>
      </c>
      <c r="I12" s="1">
        <v>1</v>
      </c>
      <c r="J12" s="1">
        <v>0.08</v>
      </c>
      <c r="K12" s="1">
        <v>0</v>
      </c>
      <c r="L12" s="1">
        <f t="shared" si="3"/>
        <v>21.545999999999999</v>
      </c>
      <c r="N12" s="1">
        <f>L12+K12+N11</f>
        <v>33.372</v>
      </c>
      <c r="O12" s="1">
        <f>IF(C12="Y",O11,K12+L12+O11)</f>
        <v>33.372</v>
      </c>
    </row>
    <row r="13" spans="1:15" x14ac:dyDescent="0.3">
      <c r="B13" s="1" t="s">
        <v>19</v>
      </c>
      <c r="C13" s="1" t="s">
        <v>7</v>
      </c>
      <c r="D13" s="2" t="s">
        <v>40</v>
      </c>
      <c r="E13" s="1">
        <f>39.95/3</f>
        <v>13.316666666666668</v>
      </c>
      <c r="F13" s="1">
        <v>3</v>
      </c>
      <c r="G13" s="1" t="s">
        <v>11</v>
      </c>
      <c r="H13" s="1" t="s">
        <v>37</v>
      </c>
      <c r="I13" s="1">
        <v>1</v>
      </c>
      <c r="J13" s="1">
        <v>0.08</v>
      </c>
      <c r="K13" s="1">
        <v>0</v>
      </c>
      <c r="L13" s="1">
        <f t="shared" si="3"/>
        <v>43.146000000000008</v>
      </c>
      <c r="N13" s="1">
        <f>L13+K13+N12</f>
        <v>76.518000000000001</v>
      </c>
      <c r="O13" s="1">
        <f>IF(C13="Y",O12,K13+L13+O12)</f>
        <v>76.518000000000001</v>
      </c>
    </row>
    <row r="14" spans="1:15" x14ac:dyDescent="0.3">
      <c r="B14" s="1" t="s">
        <v>36</v>
      </c>
      <c r="C14" s="1" t="s">
        <v>7</v>
      </c>
      <c r="D14" s="2" t="s">
        <v>39</v>
      </c>
      <c r="E14" s="1">
        <f>16.95/3</f>
        <v>5.6499999999999995</v>
      </c>
      <c r="F14" s="1">
        <v>3</v>
      </c>
      <c r="G14" s="1" t="s">
        <v>11</v>
      </c>
      <c r="H14" s="1" t="s">
        <v>37</v>
      </c>
      <c r="I14" s="1">
        <v>1</v>
      </c>
      <c r="J14" s="1">
        <v>0.08</v>
      </c>
      <c r="K14" s="1">
        <v>0</v>
      </c>
      <c r="L14" s="1">
        <f t="shared" si="3"/>
        <v>18.306000000000001</v>
      </c>
      <c r="N14" s="1">
        <f>L14+K14+N13</f>
        <v>94.823999999999998</v>
      </c>
      <c r="O14" s="1">
        <f>IF(C14="Y",O13,K14+L14+O13)</f>
        <v>94.823999999999998</v>
      </c>
    </row>
    <row r="15" spans="1:15" x14ac:dyDescent="0.3">
      <c r="B15" s="1" t="s">
        <v>30</v>
      </c>
      <c r="C15" s="1" t="s">
        <v>7</v>
      </c>
      <c r="D15" s="2" t="s">
        <v>29</v>
      </c>
      <c r="E15" s="1">
        <v>26.95</v>
      </c>
      <c r="F15" s="1">
        <v>1</v>
      </c>
      <c r="G15" s="1" t="s">
        <v>31</v>
      </c>
      <c r="H15" s="1" t="s">
        <v>32</v>
      </c>
      <c r="I15" s="1">
        <v>1</v>
      </c>
      <c r="J15" s="1">
        <v>0.08</v>
      </c>
      <c r="K15" s="1">
        <v>0</v>
      </c>
      <c r="L15" s="1">
        <f t="shared" si="3"/>
        <v>29.106000000000002</v>
      </c>
      <c r="N15" s="1">
        <f>L15+K15+N14</f>
        <v>123.93</v>
      </c>
      <c r="O15" s="1">
        <f>IF(C15="Y",O14,K15+L15+O14)</f>
        <v>123.93</v>
      </c>
    </row>
    <row r="16" spans="1:15" x14ac:dyDescent="0.3">
      <c r="B16" s="1" t="s">
        <v>51</v>
      </c>
      <c r="C16" s="1" t="s">
        <v>7</v>
      </c>
      <c r="D16" s="2" t="s">
        <v>50</v>
      </c>
      <c r="E16" s="1">
        <v>14.95</v>
      </c>
      <c r="F16" s="1">
        <v>1</v>
      </c>
      <c r="G16" s="1" t="s">
        <v>52</v>
      </c>
      <c r="H16" s="1" t="s">
        <v>53</v>
      </c>
      <c r="I16" s="1">
        <v>1</v>
      </c>
      <c r="J16" s="1">
        <v>0.08</v>
      </c>
      <c r="K16" s="1">
        <v>0</v>
      </c>
      <c r="L16" s="1">
        <f t="shared" si="3"/>
        <v>16.146000000000001</v>
      </c>
      <c r="N16" s="1">
        <f>L16+K16+N15</f>
        <v>140.07600000000002</v>
      </c>
      <c r="O16" s="1">
        <f>IF(C16="Y",O15,K16+L16+O15)</f>
        <v>140.07600000000002</v>
      </c>
    </row>
    <row r="19" spans="1:16" x14ac:dyDescent="0.3">
      <c r="A19" s="1" t="s">
        <v>54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10</v>
      </c>
      <c r="H19" s="1" t="s">
        <v>16</v>
      </c>
      <c r="I19" s="1" t="s">
        <v>46</v>
      </c>
      <c r="J19" s="1" t="s">
        <v>47</v>
      </c>
      <c r="K19" s="1" t="s">
        <v>48</v>
      </c>
      <c r="L19" s="1" t="s">
        <v>41</v>
      </c>
      <c r="M19" s="1" t="s">
        <v>63</v>
      </c>
      <c r="N19" s="1" t="s">
        <v>49</v>
      </c>
      <c r="O19" s="1" t="s">
        <v>75</v>
      </c>
    </row>
    <row r="20" spans="1:16" x14ac:dyDescent="0.3">
      <c r="A20" s="3"/>
      <c r="B20" s="3" t="s">
        <v>5</v>
      </c>
      <c r="C20" s="1" t="s">
        <v>7</v>
      </c>
      <c r="D20" s="2" t="s">
        <v>6</v>
      </c>
      <c r="E20" s="1">
        <v>69.95</v>
      </c>
      <c r="F20" s="1">
        <v>1</v>
      </c>
      <c r="G20" s="1" t="s">
        <v>11</v>
      </c>
      <c r="H20" s="1" t="s">
        <v>22</v>
      </c>
      <c r="I20" s="1">
        <v>1</v>
      </c>
      <c r="J20" s="1">
        <v>0.08</v>
      </c>
      <c r="K20" s="1">
        <v>0</v>
      </c>
      <c r="L20" s="1">
        <f>E20*F20*I20*(1+J20)</f>
        <v>75.546000000000006</v>
      </c>
      <c r="N20" s="1">
        <f>L20+K20</f>
        <v>75.546000000000006</v>
      </c>
      <c r="O20" s="1">
        <f>IF(C20="Y",0,N20)</f>
        <v>75.546000000000006</v>
      </c>
    </row>
    <row r="21" spans="1:16" x14ac:dyDescent="0.3">
      <c r="B21" s="1" t="s">
        <v>9</v>
      </c>
      <c r="C21" s="1" t="s">
        <v>7</v>
      </c>
      <c r="D21" s="2" t="s">
        <v>8</v>
      </c>
      <c r="E21" s="1">
        <f>329.95/5</f>
        <v>65.989999999999995</v>
      </c>
      <c r="F21" s="1">
        <v>5</v>
      </c>
      <c r="G21" s="1" t="s">
        <v>11</v>
      </c>
      <c r="H21" s="1" t="s">
        <v>23</v>
      </c>
      <c r="I21" s="1">
        <v>1</v>
      </c>
      <c r="J21" s="1">
        <v>0.08</v>
      </c>
      <c r="K21" s="1">
        <v>0</v>
      </c>
      <c r="L21" s="1">
        <f t="shared" ref="L21:L23" si="4">E21*F21*I21*(1+J21)</f>
        <v>356.346</v>
      </c>
      <c r="N21" s="1">
        <f t="shared" ref="N21:N24" si="5">L21+K21</f>
        <v>356.346</v>
      </c>
      <c r="O21" s="1">
        <f>IF(C21="Y",O20,K21+L21+O20)</f>
        <v>431.892</v>
      </c>
    </row>
    <row r="22" spans="1:16" x14ac:dyDescent="0.3">
      <c r="B22" s="1" t="s">
        <v>24</v>
      </c>
      <c r="C22" s="1" t="s">
        <v>7</v>
      </c>
      <c r="D22" s="2" t="s">
        <v>25</v>
      </c>
      <c r="E22" s="1">
        <v>104.95</v>
      </c>
      <c r="F22" s="1">
        <v>1</v>
      </c>
      <c r="G22" s="1" t="s">
        <v>26</v>
      </c>
      <c r="I22" s="1">
        <v>1</v>
      </c>
      <c r="J22" s="1">
        <v>0.08</v>
      </c>
      <c r="K22" s="1">
        <v>0</v>
      </c>
      <c r="L22" s="1">
        <f t="shared" si="4"/>
        <v>113.346</v>
      </c>
      <c r="N22" s="1">
        <f t="shared" si="5"/>
        <v>113.346</v>
      </c>
      <c r="O22" s="1">
        <f t="shared" ref="O22:O23" si="6">IF(C22="Y",O21,K22+L22+O21)</f>
        <v>545.23800000000006</v>
      </c>
    </row>
    <row r="23" spans="1:16" x14ac:dyDescent="0.3">
      <c r="B23" s="1" t="s">
        <v>27</v>
      </c>
      <c r="C23" s="1" t="s">
        <v>7</v>
      </c>
      <c r="D23" s="2" t="s">
        <v>25</v>
      </c>
      <c r="E23" s="1">
        <v>44.95</v>
      </c>
      <c r="F23" s="1">
        <v>1</v>
      </c>
      <c r="G23" s="1" t="s">
        <v>28</v>
      </c>
      <c r="H23" s="1" t="s">
        <v>79</v>
      </c>
      <c r="I23" s="1">
        <v>1</v>
      </c>
      <c r="J23" s="1">
        <v>0.08</v>
      </c>
      <c r="K23" s="1">
        <v>0</v>
      </c>
      <c r="L23" s="1">
        <f t="shared" si="4"/>
        <v>48.546000000000006</v>
      </c>
      <c r="N23" s="1">
        <f t="shared" si="5"/>
        <v>48.546000000000006</v>
      </c>
      <c r="O23" s="1">
        <f t="shared" si="6"/>
        <v>593.78400000000011</v>
      </c>
    </row>
    <row r="24" spans="1:16" x14ac:dyDescent="0.3">
      <c r="B24" s="1" t="s">
        <v>45</v>
      </c>
      <c r="C24" s="1" t="s">
        <v>7</v>
      </c>
      <c r="D24" s="2" t="s">
        <v>42</v>
      </c>
      <c r="E24" s="1">
        <v>64.48</v>
      </c>
      <c r="F24" s="1">
        <v>1</v>
      </c>
      <c r="G24" s="1" t="s">
        <v>43</v>
      </c>
      <c r="H24" s="1" t="s">
        <v>44</v>
      </c>
      <c r="I24" s="1">
        <v>1</v>
      </c>
      <c r="J24" s="1">
        <v>0.08</v>
      </c>
      <c r="K24" s="1">
        <v>0</v>
      </c>
      <c r="L24" s="1">
        <f>E24*F24*I24*(1+J24)</f>
        <v>69.638400000000004</v>
      </c>
      <c r="N24" s="1">
        <f t="shared" si="5"/>
        <v>69.638400000000004</v>
      </c>
      <c r="O24" s="1">
        <f>IF(C24="Y",O23,K24+L24+O23)</f>
        <v>663.42240000000015</v>
      </c>
      <c r="P24" s="1">
        <f>SUM(O24,O16,O5)</f>
        <v>803.49840000000017</v>
      </c>
    </row>
    <row r="25" spans="1:16" x14ac:dyDescent="0.3">
      <c r="D25" s="2"/>
    </row>
    <row r="26" spans="1:16" x14ac:dyDescent="0.3">
      <c r="D26" s="2"/>
    </row>
    <row r="27" spans="1:16" x14ac:dyDescent="0.3">
      <c r="A27" s="1" t="s">
        <v>58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10</v>
      </c>
      <c r="H27" s="1" t="s">
        <v>16</v>
      </c>
      <c r="I27" s="1" t="s">
        <v>46</v>
      </c>
      <c r="J27" s="1" t="s">
        <v>47</v>
      </c>
      <c r="K27" s="1" t="s">
        <v>48</v>
      </c>
      <c r="L27" s="1" t="s">
        <v>41</v>
      </c>
      <c r="M27" s="1" t="s">
        <v>63</v>
      </c>
      <c r="N27" s="1" t="s">
        <v>49</v>
      </c>
      <c r="O27" s="1" t="s">
        <v>75</v>
      </c>
    </row>
    <row r="28" spans="1:16" x14ac:dyDescent="0.3">
      <c r="A28" s="3"/>
      <c r="B28" s="3" t="s">
        <v>5</v>
      </c>
      <c r="C28" s="1" t="s">
        <v>7</v>
      </c>
      <c r="D28" s="2" t="s">
        <v>6</v>
      </c>
      <c r="E28" s="1">
        <v>69.95</v>
      </c>
      <c r="F28" s="1">
        <v>1</v>
      </c>
      <c r="G28" s="1" t="s">
        <v>11</v>
      </c>
      <c r="H28" s="1" t="s">
        <v>22</v>
      </c>
      <c r="I28" s="1">
        <v>1</v>
      </c>
      <c r="J28" s="1">
        <v>0.08</v>
      </c>
      <c r="K28" s="1">
        <v>0</v>
      </c>
      <c r="L28" s="1">
        <f>E28*F28*I28*(1+J28)</f>
        <v>75.546000000000006</v>
      </c>
      <c r="N28" s="1">
        <f>L28+K28</f>
        <v>75.546000000000006</v>
      </c>
      <c r="O28" s="1">
        <f>IF(C28="Y",0,N28)</f>
        <v>75.546000000000006</v>
      </c>
    </row>
    <row r="29" spans="1:16" x14ac:dyDescent="0.3">
      <c r="B29" s="1" t="s">
        <v>55</v>
      </c>
      <c r="C29" s="1" t="s">
        <v>7</v>
      </c>
      <c r="D29" s="2" t="s">
        <v>57</v>
      </c>
      <c r="E29" s="1">
        <f>244.95/3</f>
        <v>81.649999999999991</v>
      </c>
      <c r="F29" s="1">
        <v>3</v>
      </c>
      <c r="G29" s="1" t="s">
        <v>11</v>
      </c>
      <c r="H29" s="1" t="s">
        <v>56</v>
      </c>
      <c r="I29" s="1">
        <v>1</v>
      </c>
      <c r="J29" s="1">
        <v>0.08</v>
      </c>
      <c r="K29" s="1">
        <v>0</v>
      </c>
      <c r="L29" s="1">
        <f t="shared" ref="L29" si="7">E29*F29*I29*(1+J29)</f>
        <v>264.54599999999999</v>
      </c>
      <c r="N29" s="1">
        <f>L29+K29+N28</f>
        <v>340.09199999999998</v>
      </c>
      <c r="O29" s="1">
        <f>IF(C29="Y",O28,K29+L29+O28)</f>
        <v>340.09199999999998</v>
      </c>
    </row>
    <row r="30" spans="1:16" x14ac:dyDescent="0.3">
      <c r="B30" s="1" t="s">
        <v>24</v>
      </c>
      <c r="C30" s="1" t="s">
        <v>7</v>
      </c>
      <c r="D30" s="2" t="s">
        <v>25</v>
      </c>
      <c r="E30" s="1">
        <v>104.95</v>
      </c>
      <c r="F30" s="1">
        <v>1</v>
      </c>
      <c r="G30" s="1" t="s">
        <v>26</v>
      </c>
      <c r="I30" s="1">
        <v>1</v>
      </c>
      <c r="J30" s="1">
        <v>0.08</v>
      </c>
      <c r="K30" s="1">
        <v>0</v>
      </c>
      <c r="L30" s="1">
        <f t="shared" ref="L30:L31" si="8">E30*F30*I30*(1+J30)</f>
        <v>113.346</v>
      </c>
      <c r="N30" s="1">
        <f>L30+K30+N29</f>
        <v>453.43799999999999</v>
      </c>
      <c r="O30" s="1">
        <f t="shared" ref="O30:O31" si="9">IF(C30="Y",O29,K30+L30+O29)</f>
        <v>453.43799999999999</v>
      </c>
    </row>
    <row r="31" spans="1:16" x14ac:dyDescent="0.3">
      <c r="B31" s="1" t="s">
        <v>27</v>
      </c>
      <c r="C31" s="1" t="s">
        <v>7</v>
      </c>
      <c r="D31" s="2" t="s">
        <v>25</v>
      </c>
      <c r="E31" s="1">
        <v>44.95</v>
      </c>
      <c r="F31" s="1">
        <v>1</v>
      </c>
      <c r="G31" s="1" t="s">
        <v>28</v>
      </c>
      <c r="H31" s="1" t="s">
        <v>79</v>
      </c>
      <c r="I31" s="1">
        <v>1</v>
      </c>
      <c r="J31" s="1">
        <v>0.08</v>
      </c>
      <c r="K31" s="1">
        <v>0</v>
      </c>
      <c r="L31" s="1">
        <f t="shared" si="8"/>
        <v>48.546000000000006</v>
      </c>
      <c r="N31" s="1">
        <f>L31+K31+N30</f>
        <v>501.98399999999998</v>
      </c>
      <c r="O31" s="1">
        <f t="shared" si="9"/>
        <v>501.98399999999998</v>
      </c>
    </row>
    <row r="32" spans="1:16" x14ac:dyDescent="0.3">
      <c r="B32" s="1" t="s">
        <v>59</v>
      </c>
      <c r="C32" s="1" t="s">
        <v>7</v>
      </c>
      <c r="D32" s="2" t="s">
        <v>60</v>
      </c>
      <c r="E32" s="1">
        <v>40.74</v>
      </c>
      <c r="F32" s="1">
        <v>1</v>
      </c>
      <c r="G32" s="1" t="s">
        <v>43</v>
      </c>
      <c r="H32" s="1" t="s">
        <v>61</v>
      </c>
      <c r="I32" s="1">
        <v>1</v>
      </c>
      <c r="J32" s="1">
        <v>0.08</v>
      </c>
      <c r="K32" s="1">
        <v>0</v>
      </c>
      <c r="L32" s="1">
        <f>E32*F32*I32*(1+J32)</f>
        <v>43.999200000000002</v>
      </c>
      <c r="N32" s="1">
        <f>L32+K32+N15</f>
        <v>167.92920000000001</v>
      </c>
      <c r="O32" s="1">
        <f>IF(C32="Y",O31,K32+L32+O31)</f>
        <v>545.98320000000001</v>
      </c>
      <c r="P32" s="1">
        <f>SUM(O32,O16,O5)</f>
        <v>686.05920000000003</v>
      </c>
    </row>
    <row r="34" spans="1:16" x14ac:dyDescent="0.3">
      <c r="A34" s="1" t="s">
        <v>88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10</v>
      </c>
      <c r="H34" s="1" t="s">
        <v>16</v>
      </c>
      <c r="I34" s="1" t="s">
        <v>46</v>
      </c>
      <c r="J34" s="1" t="s">
        <v>47</v>
      </c>
      <c r="K34" s="1" t="s">
        <v>48</v>
      </c>
      <c r="L34" s="1" t="s">
        <v>41</v>
      </c>
      <c r="M34" s="1" t="s">
        <v>63</v>
      </c>
      <c r="N34" s="1" t="s">
        <v>49</v>
      </c>
      <c r="O34" s="1" t="s">
        <v>75</v>
      </c>
    </row>
    <row r="35" spans="1:16" x14ac:dyDescent="0.3">
      <c r="A35" s="3"/>
      <c r="B35" s="3"/>
      <c r="D35" s="2"/>
    </row>
    <row r="36" spans="1:16" x14ac:dyDescent="0.3">
      <c r="B36" s="1" t="s">
        <v>76</v>
      </c>
      <c r="C36" s="1" t="s">
        <v>7</v>
      </c>
      <c r="D36" s="2" t="s">
        <v>78</v>
      </c>
      <c r="E36" s="1">
        <f>60.45/5</f>
        <v>12.09</v>
      </c>
      <c r="F36" s="1">
        <v>5</v>
      </c>
      <c r="G36" s="1" t="s">
        <v>11</v>
      </c>
      <c r="H36" s="1" t="s">
        <v>83</v>
      </c>
      <c r="I36" s="1">
        <v>1</v>
      </c>
      <c r="J36" s="1">
        <v>0.08</v>
      </c>
      <c r="K36" s="1">
        <v>0</v>
      </c>
      <c r="L36" s="1">
        <f t="shared" ref="L36:L38" si="10">E36*F36*I36*(1+J36)</f>
        <v>65.286000000000001</v>
      </c>
      <c r="N36" s="1">
        <f t="shared" ref="N36:N38" si="11">L36+K36</f>
        <v>65.286000000000001</v>
      </c>
      <c r="O36" s="1">
        <f>IF(C36="Y",O35,K36+L36+O35)</f>
        <v>65.286000000000001</v>
      </c>
    </row>
    <row r="37" spans="1:16" x14ac:dyDescent="0.3">
      <c r="B37" s="1" t="s">
        <v>24</v>
      </c>
      <c r="C37" s="1" t="s">
        <v>7</v>
      </c>
      <c r="D37" s="2" t="s">
        <v>25</v>
      </c>
      <c r="E37" s="1">
        <v>104.95</v>
      </c>
      <c r="F37" s="1">
        <v>1</v>
      </c>
      <c r="G37" s="1" t="s">
        <v>26</v>
      </c>
      <c r="I37" s="1">
        <v>1</v>
      </c>
      <c r="J37" s="1">
        <v>0.08</v>
      </c>
      <c r="K37" s="1">
        <v>0</v>
      </c>
      <c r="L37" s="1">
        <f t="shared" si="10"/>
        <v>113.346</v>
      </c>
      <c r="N37" s="1">
        <f t="shared" si="11"/>
        <v>113.346</v>
      </c>
      <c r="O37" s="1">
        <f t="shared" ref="O37:O38" si="12">IF(C37="Y",O36,K37+L37+O36)</f>
        <v>178.63200000000001</v>
      </c>
    </row>
    <row r="38" spans="1:16" x14ac:dyDescent="0.3">
      <c r="B38" s="1" t="s">
        <v>27</v>
      </c>
      <c r="C38" s="1" t="s">
        <v>7</v>
      </c>
      <c r="D38" s="2" t="s">
        <v>25</v>
      </c>
      <c r="E38" s="1">
        <v>44.95</v>
      </c>
      <c r="F38" s="1">
        <v>1</v>
      </c>
      <c r="G38" s="1" t="s">
        <v>28</v>
      </c>
      <c r="H38" s="1" t="s">
        <v>79</v>
      </c>
      <c r="I38" s="1">
        <v>1</v>
      </c>
      <c r="J38" s="1">
        <v>0.08</v>
      </c>
      <c r="K38" s="1">
        <v>0</v>
      </c>
      <c r="L38" s="1">
        <f t="shared" si="10"/>
        <v>48.546000000000006</v>
      </c>
      <c r="N38" s="1">
        <f t="shared" si="11"/>
        <v>48.546000000000006</v>
      </c>
      <c r="O38" s="1">
        <f t="shared" si="12"/>
        <v>227.178</v>
      </c>
    </row>
    <row r="39" spans="1:16" x14ac:dyDescent="0.3">
      <c r="B39" s="1" t="s">
        <v>45</v>
      </c>
      <c r="C39" s="1" t="s">
        <v>7</v>
      </c>
      <c r="D39" s="2" t="s">
        <v>42</v>
      </c>
      <c r="E39" s="1">
        <v>64.48</v>
      </c>
      <c r="F39" s="1">
        <v>1</v>
      </c>
      <c r="G39" s="1" t="s">
        <v>43</v>
      </c>
      <c r="H39" s="1" t="s">
        <v>44</v>
      </c>
      <c r="I39" s="1">
        <v>1</v>
      </c>
      <c r="J39" s="1">
        <v>0.08</v>
      </c>
      <c r="K39" s="1">
        <v>0</v>
      </c>
      <c r="L39" s="1">
        <f>E39*F39*I39*(1+J39)</f>
        <v>69.638400000000004</v>
      </c>
      <c r="N39" s="1">
        <f>L39+K39</f>
        <v>69.638400000000004</v>
      </c>
      <c r="O39" s="1">
        <f>IF(C39="Y",O38,K39+L39+O38)</f>
        <v>296.81639999999999</v>
      </c>
      <c r="P39" s="1">
        <f>SUM(O39,O16,O5)</f>
        <v>436.89240000000001</v>
      </c>
    </row>
    <row r="55" spans="1:15" x14ac:dyDescent="0.3">
      <c r="L55" s="1" t="s">
        <v>68</v>
      </c>
      <c r="M55" s="1" t="s">
        <v>69</v>
      </c>
    </row>
    <row r="56" spans="1:15" x14ac:dyDescent="0.3">
      <c r="L56" s="1" t="s">
        <v>64</v>
      </c>
      <c r="M56" s="1" t="s">
        <v>70</v>
      </c>
    </row>
    <row r="57" spans="1:15" x14ac:dyDescent="0.3">
      <c r="L57" s="1" t="s">
        <v>65</v>
      </c>
    </row>
    <row r="58" spans="1:15" x14ac:dyDescent="0.3">
      <c r="L58" s="1" t="s">
        <v>66</v>
      </c>
    </row>
    <row r="59" spans="1:15" x14ac:dyDescent="0.3">
      <c r="L59" s="2" t="s">
        <v>67</v>
      </c>
    </row>
    <row r="61" spans="1:15" x14ac:dyDescent="0.3">
      <c r="A61" s="1" t="s">
        <v>76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10</v>
      </c>
      <c r="H61" s="1" t="s">
        <v>16</v>
      </c>
      <c r="I61" s="1" t="s">
        <v>46</v>
      </c>
      <c r="J61" s="1" t="s">
        <v>47</v>
      </c>
      <c r="K61" s="1" t="s">
        <v>48</v>
      </c>
      <c r="L61" s="1" t="s">
        <v>41</v>
      </c>
      <c r="N61" s="1" t="s">
        <v>49</v>
      </c>
      <c r="O61" s="1" t="s">
        <v>75</v>
      </c>
    </row>
    <row r="62" spans="1:15" x14ac:dyDescent="0.3">
      <c r="A62" s="3"/>
      <c r="B62" s="3"/>
      <c r="D62" s="2"/>
    </row>
    <row r="63" spans="1:15" x14ac:dyDescent="0.3">
      <c r="B63" s="1" t="s">
        <v>77</v>
      </c>
      <c r="C63" s="1" t="s">
        <v>7</v>
      </c>
      <c r="D63" s="2" t="s">
        <v>78</v>
      </c>
      <c r="E63" s="1">
        <f>60.45/5</f>
        <v>12.09</v>
      </c>
      <c r="F63" s="1">
        <v>5</v>
      </c>
      <c r="G63" s="1" t="s">
        <v>11</v>
      </c>
      <c r="I63" s="1">
        <v>1</v>
      </c>
      <c r="J63" s="1">
        <v>0.08</v>
      </c>
      <c r="K63" s="1">
        <v>0</v>
      </c>
      <c r="L63" s="1">
        <f t="shared" ref="L63:L65" si="13">E63*F63*I63*(1+J63)</f>
        <v>65.286000000000001</v>
      </c>
      <c r="N63" s="1">
        <f>L63+K63+N62</f>
        <v>65.286000000000001</v>
      </c>
      <c r="O63" s="1">
        <f>IF(C63="Y",O62,K63+L63+O62)</f>
        <v>65.286000000000001</v>
      </c>
    </row>
    <row r="64" spans="1:15" x14ac:dyDescent="0.3">
      <c r="B64" s="1" t="s">
        <v>24</v>
      </c>
      <c r="C64" s="1" t="s">
        <v>7</v>
      </c>
      <c r="D64" s="2" t="s">
        <v>25</v>
      </c>
      <c r="E64" s="1">
        <v>104.95</v>
      </c>
      <c r="F64" s="1">
        <v>1</v>
      </c>
      <c r="G64" s="1" t="s">
        <v>26</v>
      </c>
      <c r="I64" s="1">
        <v>1</v>
      </c>
      <c r="J64" s="1">
        <v>0.08</v>
      </c>
      <c r="K64" s="1">
        <v>0</v>
      </c>
      <c r="L64" s="1">
        <f t="shared" si="13"/>
        <v>113.346</v>
      </c>
      <c r="N64" s="1">
        <f>L64+K64+N63</f>
        <v>178.63200000000001</v>
      </c>
      <c r="O64" s="1">
        <f>IF(C64="Y",O63,K64+L64+O63)</f>
        <v>178.63200000000001</v>
      </c>
    </row>
    <row r="65" spans="2:15" x14ac:dyDescent="0.3">
      <c r="B65" s="1" t="s">
        <v>27</v>
      </c>
      <c r="C65" s="1" t="s">
        <v>7</v>
      </c>
      <c r="D65" s="2" t="s">
        <v>25</v>
      </c>
      <c r="E65" s="1">
        <v>44.95</v>
      </c>
      <c r="F65" s="1">
        <v>1</v>
      </c>
      <c r="G65" s="1" t="s">
        <v>28</v>
      </c>
      <c r="H65" s="1" t="s">
        <v>79</v>
      </c>
      <c r="I65" s="1">
        <v>1</v>
      </c>
      <c r="J65" s="1">
        <v>0.08</v>
      </c>
      <c r="K65" s="1">
        <v>0</v>
      </c>
      <c r="L65" s="1">
        <f t="shared" si="13"/>
        <v>48.546000000000006</v>
      </c>
      <c r="M65" s="1">
        <f>SUM(L62:L65)</f>
        <v>227.178</v>
      </c>
      <c r="N65" s="1">
        <f>L65+K65+N64</f>
        <v>227.178</v>
      </c>
      <c r="O65" s="1">
        <f>IF(C65="Y",O64,K65+L65+O64)</f>
        <v>227.178</v>
      </c>
    </row>
    <row r="66" spans="2:15" x14ac:dyDescent="0.3">
      <c r="B66" s="1" t="s">
        <v>59</v>
      </c>
      <c r="C66" s="1" t="s">
        <v>7</v>
      </c>
      <c r="D66" s="2" t="s">
        <v>60</v>
      </c>
      <c r="E66" s="1">
        <v>40.74</v>
      </c>
      <c r="F66" s="1">
        <v>1</v>
      </c>
      <c r="G66" s="1" t="s">
        <v>43</v>
      </c>
      <c r="H66" s="1" t="s">
        <v>61</v>
      </c>
      <c r="I66" s="1">
        <v>1</v>
      </c>
      <c r="J66" s="1">
        <v>0.08</v>
      </c>
      <c r="K66" s="1">
        <v>0</v>
      </c>
      <c r="L66" s="1">
        <f>E66*F66*I66*(1+J66)</f>
        <v>43.999200000000002</v>
      </c>
      <c r="M66" s="1">
        <f>SUM(L65:L72)</f>
        <v>232.62120000000004</v>
      </c>
      <c r="N66" s="1" t="e">
        <f>L66+K66+N72</f>
        <v>#REF!</v>
      </c>
      <c r="O66" s="1" t="e">
        <f>IF(C66="Y",O72,K66+L66+O72)</f>
        <v>#REF!</v>
      </c>
    </row>
    <row r="67" spans="2:15" x14ac:dyDescent="0.3">
      <c r="B67" s="1" t="s">
        <v>18</v>
      </c>
      <c r="C67" s="1" t="s">
        <v>7</v>
      </c>
      <c r="D67" s="2" t="s">
        <v>33</v>
      </c>
      <c r="E67" s="1">
        <v>10.95</v>
      </c>
      <c r="F67" s="1">
        <v>1</v>
      </c>
      <c r="G67" s="1" t="s">
        <v>34</v>
      </c>
      <c r="H67" s="1" t="s">
        <v>35</v>
      </c>
      <c r="I67" s="1">
        <v>1</v>
      </c>
      <c r="J67" s="1">
        <v>0.08</v>
      </c>
      <c r="K67" s="1">
        <v>0</v>
      </c>
      <c r="L67" s="1">
        <f t="shared" ref="L67:L72" si="14">E67*F67*I67*(1+J67)</f>
        <v>11.826000000000001</v>
      </c>
      <c r="N67" s="1" t="e">
        <f>L67+K67+#REF!</f>
        <v>#REF!</v>
      </c>
      <c r="O67" s="1" t="e">
        <f>IF(C67="Y",#REF!,K67+L67+#REF!)</f>
        <v>#REF!</v>
      </c>
    </row>
    <row r="68" spans="2:15" x14ac:dyDescent="0.3">
      <c r="B68" s="1" t="s">
        <v>21</v>
      </c>
      <c r="C68" s="1" t="s">
        <v>7</v>
      </c>
      <c r="D68" s="2" t="s">
        <v>20</v>
      </c>
      <c r="E68" s="1">
        <f>19.95/5</f>
        <v>3.9899999999999998</v>
      </c>
      <c r="F68" s="1">
        <v>5</v>
      </c>
      <c r="G68" s="1" t="s">
        <v>11</v>
      </c>
      <c r="H68" s="1" t="s">
        <v>38</v>
      </c>
      <c r="I68" s="1">
        <v>1</v>
      </c>
      <c r="J68" s="1">
        <v>0.08</v>
      </c>
      <c r="K68" s="1">
        <v>0</v>
      </c>
      <c r="L68" s="1">
        <f t="shared" si="14"/>
        <v>21.545999999999999</v>
      </c>
      <c r="N68" s="1" t="e">
        <f>L68+K68+N67</f>
        <v>#REF!</v>
      </c>
      <c r="O68" s="1" t="e">
        <f>IF(C68="Y",O67,K68+L68+O67)</f>
        <v>#REF!</v>
      </c>
    </row>
    <row r="69" spans="2:15" x14ac:dyDescent="0.3">
      <c r="B69" s="1" t="s">
        <v>19</v>
      </c>
      <c r="C69" s="1" t="s">
        <v>7</v>
      </c>
      <c r="D69" s="2" t="s">
        <v>40</v>
      </c>
      <c r="E69" s="1">
        <f>39.95/3</f>
        <v>13.316666666666668</v>
      </c>
      <c r="F69" s="1">
        <v>3</v>
      </c>
      <c r="G69" s="1" t="s">
        <v>11</v>
      </c>
      <c r="H69" s="1" t="s">
        <v>37</v>
      </c>
      <c r="I69" s="1">
        <v>1</v>
      </c>
      <c r="J69" s="1">
        <v>0.08</v>
      </c>
      <c r="K69" s="1">
        <v>0</v>
      </c>
      <c r="L69" s="1">
        <f t="shared" si="14"/>
        <v>43.146000000000008</v>
      </c>
      <c r="N69" s="1" t="e">
        <f>L69+K69+N68</f>
        <v>#REF!</v>
      </c>
      <c r="O69" s="1" t="e">
        <f>IF(C69="Y",O68,K69+L69+O68)</f>
        <v>#REF!</v>
      </c>
    </row>
    <row r="70" spans="2:15" x14ac:dyDescent="0.3">
      <c r="B70" s="1" t="s">
        <v>36</v>
      </c>
      <c r="C70" s="1" t="s">
        <v>7</v>
      </c>
      <c r="D70" s="2" t="s">
        <v>39</v>
      </c>
      <c r="E70" s="1">
        <f>16.95/3</f>
        <v>5.6499999999999995</v>
      </c>
      <c r="F70" s="1">
        <v>3</v>
      </c>
      <c r="G70" s="1" t="s">
        <v>11</v>
      </c>
      <c r="H70" s="1" t="s">
        <v>37</v>
      </c>
      <c r="I70" s="1">
        <v>1</v>
      </c>
      <c r="J70" s="1">
        <v>0.08</v>
      </c>
      <c r="K70" s="1">
        <v>0</v>
      </c>
      <c r="L70" s="1">
        <f t="shared" si="14"/>
        <v>18.306000000000001</v>
      </c>
      <c r="N70" s="1" t="e">
        <f>L70+K70+N69</f>
        <v>#REF!</v>
      </c>
      <c r="O70" s="1" t="e">
        <f>IF(C70="Y",O69,K70+L70+O69)</f>
        <v>#REF!</v>
      </c>
    </row>
    <row r="71" spans="2:15" x14ac:dyDescent="0.3">
      <c r="B71" s="1" t="s">
        <v>30</v>
      </c>
      <c r="C71" s="1" t="s">
        <v>7</v>
      </c>
      <c r="D71" s="2" t="s">
        <v>29</v>
      </c>
      <c r="E71" s="1">
        <v>26.95</v>
      </c>
      <c r="F71" s="1">
        <v>1</v>
      </c>
      <c r="G71" s="1" t="s">
        <v>31</v>
      </c>
      <c r="H71" s="1" t="s">
        <v>32</v>
      </c>
      <c r="I71" s="1">
        <v>1</v>
      </c>
      <c r="J71" s="1">
        <v>0.08</v>
      </c>
      <c r="K71" s="1">
        <v>0</v>
      </c>
      <c r="L71" s="1">
        <f t="shared" si="14"/>
        <v>29.106000000000002</v>
      </c>
      <c r="N71" s="1" t="e">
        <f>L71+K71+N70</f>
        <v>#REF!</v>
      </c>
      <c r="O71" s="1" t="e">
        <f>IF(C71="Y",O70,K71+L71+O70)</f>
        <v>#REF!</v>
      </c>
    </row>
    <row r="72" spans="2:15" x14ac:dyDescent="0.3">
      <c r="B72" s="1" t="s">
        <v>51</v>
      </c>
      <c r="C72" s="1" t="s">
        <v>7</v>
      </c>
      <c r="D72" s="2" t="s">
        <v>50</v>
      </c>
      <c r="E72" s="1">
        <v>14.95</v>
      </c>
      <c r="F72" s="1">
        <v>1</v>
      </c>
      <c r="G72" s="1" t="s">
        <v>52</v>
      </c>
      <c r="H72" s="1" t="s">
        <v>53</v>
      </c>
      <c r="I72" s="1">
        <v>1</v>
      </c>
      <c r="J72" s="1">
        <v>0.08</v>
      </c>
      <c r="K72" s="1">
        <v>0</v>
      </c>
      <c r="L72" s="1">
        <f t="shared" si="14"/>
        <v>16.146000000000001</v>
      </c>
      <c r="N72" s="1" t="e">
        <f>L72+K72+N71</f>
        <v>#REF!</v>
      </c>
      <c r="O72" s="1" t="e">
        <f>IF(C72="Y",O71,K72+L72+O71)</f>
        <v>#REF!</v>
      </c>
    </row>
  </sheetData>
  <hyperlinks>
    <hyperlink ref="D29" r:id="rId1" xr:uid="{206FC96B-D99D-4EF8-8A72-1028E2C35148}"/>
    <hyperlink ref="L59" r:id="rId2" xr:uid="{ABD62DFF-2716-4781-B17D-55E242AF5EB4}"/>
    <hyperlink ref="D66" r:id="rId3" location="8734k24/=1997idd" xr:uid="{3691220A-09DD-45CD-9976-735E94AD247C}"/>
    <hyperlink ref="D4" r:id="rId4" xr:uid="{5EAA27A9-171D-41CF-87EF-17177196BE22}"/>
    <hyperlink ref="D65" r:id="rId5" xr:uid="{F062271F-66B8-4AE0-81ED-02DBE404FBF3}"/>
    <hyperlink ref="D32" r:id="rId6" location="8734k24/=1997idd" xr:uid="{ADFB658D-B2D8-475A-B074-F907650727DD}"/>
    <hyperlink ref="D36" r:id="rId7" xr:uid="{9038BB37-184F-419A-8A84-6EACC5FFE551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2017-10-04T20:25:31Z</dcterms:modified>
</cp:coreProperties>
</file>