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codeName="ThisWorkbook"/>
  <bookViews>
    <workbookView xWindow="-180" yWindow="-120" windowWidth="15030" windowHeight="8370"/>
  </bookViews>
  <sheets>
    <sheet name="Tijdregistratie werknemer" sheetId="1" r:id="rId1"/>
  </sheets>
  <definedNames>
    <definedName name="_xlnm.Print_Area" localSheetId="0">'Tijdregistratie werknemer'!$A$1:$J$71</definedName>
    <definedName name="_xlnm.Print_Titles" localSheetId="0">'Tijdregistratie werknemer'!$1:$6</definedName>
  </definedNames>
  <calcPr calcId="171027"/>
  <webPublishing codePage="1252"/>
</workbook>
</file>

<file path=xl/calcChain.xml><?xml version="1.0" encoding="utf-8"?>
<calcChain xmlns="http://schemas.openxmlformats.org/spreadsheetml/2006/main">
  <c r="B137" i="1" l="1"/>
  <c r="C137" i="1"/>
  <c r="D137" i="1"/>
  <c r="E137" i="1"/>
  <c r="F137" i="1"/>
  <c r="G137" i="1"/>
  <c r="H137" i="1"/>
  <c r="I137" i="1"/>
  <c r="J137" i="1"/>
  <c r="K137" i="1"/>
  <c r="B126" i="1"/>
  <c r="C126" i="1"/>
  <c r="D126" i="1"/>
  <c r="E126" i="1"/>
  <c r="F126" i="1"/>
  <c r="G126" i="1"/>
  <c r="H126" i="1"/>
  <c r="I126" i="1"/>
  <c r="J126" i="1"/>
  <c r="K126" i="1"/>
  <c r="B115" i="1"/>
  <c r="C115" i="1"/>
  <c r="D115" i="1"/>
  <c r="E115" i="1"/>
  <c r="F115" i="1"/>
  <c r="G115" i="1"/>
  <c r="H115" i="1"/>
  <c r="I115" i="1"/>
  <c r="J115" i="1"/>
  <c r="K115" i="1"/>
  <c r="B104" i="1"/>
  <c r="C104" i="1"/>
  <c r="D104" i="1"/>
  <c r="E104" i="1"/>
  <c r="F104" i="1"/>
  <c r="G104" i="1"/>
  <c r="H104" i="1"/>
  <c r="I104" i="1"/>
  <c r="J104" i="1"/>
  <c r="K104" i="1"/>
  <c r="B93" i="1"/>
  <c r="C93" i="1"/>
  <c r="D93" i="1"/>
  <c r="E93" i="1"/>
  <c r="F93" i="1"/>
  <c r="G93" i="1"/>
  <c r="H93" i="1"/>
  <c r="I93" i="1"/>
  <c r="J93" i="1"/>
  <c r="K93" i="1"/>
  <c r="B82" i="1"/>
  <c r="C82" i="1"/>
  <c r="D82" i="1"/>
  <c r="E82" i="1"/>
  <c r="F82" i="1"/>
  <c r="G82" i="1"/>
  <c r="H82" i="1"/>
  <c r="I82" i="1"/>
  <c r="J82" i="1"/>
  <c r="K82" i="1"/>
  <c r="B71" i="1"/>
  <c r="C71" i="1"/>
  <c r="D71" i="1"/>
  <c r="E71" i="1"/>
  <c r="F71" i="1"/>
  <c r="G71" i="1"/>
  <c r="H71" i="1"/>
  <c r="I71" i="1"/>
  <c r="J71" i="1"/>
  <c r="K71" i="1"/>
  <c r="B60" i="1"/>
  <c r="C60" i="1"/>
  <c r="D60" i="1"/>
  <c r="E60" i="1"/>
  <c r="F60" i="1"/>
  <c r="G60" i="1"/>
  <c r="H60" i="1"/>
  <c r="I60" i="1"/>
  <c r="J60" i="1"/>
  <c r="K60" i="1"/>
  <c r="B49" i="1"/>
  <c r="C49" i="1"/>
  <c r="D49" i="1"/>
  <c r="E49" i="1"/>
  <c r="F49" i="1"/>
  <c r="G49" i="1"/>
  <c r="H49" i="1"/>
  <c r="I49" i="1"/>
  <c r="J49" i="1"/>
  <c r="K49" i="1"/>
  <c r="B38" i="1"/>
  <c r="C38" i="1"/>
  <c r="D38" i="1"/>
  <c r="E38" i="1"/>
  <c r="F38" i="1"/>
  <c r="G38" i="1"/>
  <c r="H38" i="1"/>
  <c r="I38" i="1"/>
  <c r="J38" i="1"/>
  <c r="K38" i="1"/>
  <c r="B16" i="1"/>
  <c r="B27" i="1"/>
  <c r="C27" i="1"/>
  <c r="D27" i="1"/>
  <c r="E27" i="1"/>
  <c r="F27" i="1"/>
  <c r="G27" i="1"/>
  <c r="H27" i="1"/>
  <c r="I27" i="1"/>
  <c r="J27" i="1"/>
  <c r="K27" i="1"/>
  <c r="C16" i="1"/>
  <c r="D16" i="1"/>
  <c r="E16" i="1"/>
  <c r="F16" i="1"/>
  <c r="G16" i="1"/>
  <c r="H16" i="1"/>
  <c r="I16" i="1"/>
  <c r="J16" i="1"/>
  <c r="K16" i="1"/>
  <c r="C116" i="1"/>
  <c r="C72" i="1"/>
  <c r="F28" i="1"/>
  <c r="C39" i="1" l="1"/>
  <c r="C61" i="1"/>
  <c r="C83" i="1"/>
  <c r="C94" i="1"/>
  <c r="C105" i="1"/>
  <c r="C127" i="1"/>
  <c r="C138" i="1"/>
  <c r="F39" i="1"/>
  <c r="F83" i="1"/>
  <c r="F127" i="1"/>
  <c r="C28" i="1"/>
  <c r="F50" i="1"/>
  <c r="F61" i="1"/>
  <c r="F72" i="1"/>
  <c r="F138" i="1"/>
  <c r="F94" i="1"/>
  <c r="F105" i="1"/>
  <c r="F116" i="1"/>
  <c r="F17" i="1"/>
  <c r="C17" i="1"/>
  <c r="C50" i="1"/>
  <c r="I5" i="1" l="1"/>
  <c r="G5" i="1"/>
  <c r="K5" i="1" s="1"/>
</calcChain>
</file>

<file path=xl/sharedStrings.xml><?xml version="1.0" encoding="utf-8"?>
<sst xmlns="http://schemas.openxmlformats.org/spreadsheetml/2006/main" count="265" uniqueCount="66">
  <si>
    <t>Week 1</t>
  </si>
  <si>
    <t>Week 2</t>
  </si>
  <si>
    <t>Week 4</t>
  </si>
  <si>
    <t>Week 5</t>
  </si>
  <si>
    <t>September</t>
  </si>
  <si>
    <t>November</t>
  </si>
  <si>
    <t>December</t>
  </si>
  <si>
    <t>April</t>
  </si>
  <si>
    <t>Manager:</t>
  </si>
  <si>
    <t>Week 3</t>
  </si>
  <si>
    <r>
      <t xml:space="preserve">Tijdregistratie werknemer: </t>
    </r>
    <r>
      <rPr>
        <sz val="16"/>
        <color theme="0" tint="-0.249977111117893"/>
        <rFont val="Corbel"/>
        <family val="2"/>
        <scheme val="major"/>
      </rPr>
      <t>Dagelijks, wekelijks, maandelijks, jaarlijks</t>
    </r>
  </si>
  <si>
    <t>Naam medewerker:</t>
  </si>
  <si>
    <t>E-mailadres:</t>
  </si>
  <si>
    <t>Totalen jaar tot datum:</t>
  </si>
  <si>
    <t>Telefoonnr.:</t>
  </si>
  <si>
    <t>Normale uren</t>
  </si>
  <si>
    <t>Overuren</t>
  </si>
  <si>
    <t>Totaal:</t>
  </si>
  <si>
    <t xml:space="preserve">Januari, februari, maart </t>
  </si>
  <si>
    <t>Januari</t>
  </si>
  <si>
    <t>Overuren2</t>
  </si>
  <si>
    <t>Overuren3</t>
  </si>
  <si>
    <t>Overuren4</t>
  </si>
  <si>
    <t>Overuren5</t>
  </si>
  <si>
    <t>Maandag</t>
  </si>
  <si>
    <t>Dinsdag</t>
  </si>
  <si>
    <t>Woensdag</t>
  </si>
  <si>
    <t>Donderdag</t>
  </si>
  <si>
    <t>Vrijdag</t>
  </si>
  <si>
    <t>Zaterdag</t>
  </si>
  <si>
    <t>Zondag</t>
  </si>
  <si>
    <t>Totaal</t>
  </si>
  <si>
    <t>Reguliere uren januari:</t>
  </si>
  <si>
    <t>Overuren januari:</t>
  </si>
  <si>
    <t>Februari</t>
  </si>
  <si>
    <t>Reguliere uren februari:</t>
  </si>
  <si>
    <t>Overuren februari:</t>
  </si>
  <si>
    <t>Maart</t>
  </si>
  <si>
    <t>Reguliere uren maart:</t>
  </si>
  <si>
    <t>Overuren maart:</t>
  </si>
  <si>
    <t>April, mei, juni</t>
  </si>
  <si>
    <t>Reguliere uren april:</t>
  </si>
  <si>
    <t>Overuren april:</t>
  </si>
  <si>
    <t>Mei</t>
  </si>
  <si>
    <t>Reguliere uren mei:</t>
  </si>
  <si>
    <t>Overuren mei:</t>
  </si>
  <si>
    <t>Juni</t>
  </si>
  <si>
    <t>Reguliere uren juni:</t>
  </si>
  <si>
    <t>Overuren juni:</t>
  </si>
  <si>
    <t xml:space="preserve">Juli, augustus, september  </t>
  </si>
  <si>
    <t>Juli</t>
  </si>
  <si>
    <t>Reguliere uren juli:</t>
  </si>
  <si>
    <t>Overuren juli:</t>
  </si>
  <si>
    <t>Augustus</t>
  </si>
  <si>
    <t>Reguliere uren augustus:</t>
  </si>
  <si>
    <t>Overuren augustus:</t>
  </si>
  <si>
    <t>Reguliere uren september:</t>
  </si>
  <si>
    <t>Overuren september:</t>
  </si>
  <si>
    <t>Oktober, november, december</t>
  </si>
  <si>
    <t>Oktober</t>
  </si>
  <si>
    <t>Reguliere uren oktober:</t>
  </si>
  <si>
    <t>Overuren oktober:</t>
  </si>
  <si>
    <t>Reguliere uren november:</t>
  </si>
  <si>
    <t>Overuren november:</t>
  </si>
  <si>
    <t>Reguliere uren december:</t>
  </si>
  <si>
    <t>Overuren december: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</si>
</sst>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7.5"/>
      <name val="Corbel"/>
      <family val="2"/>
      <scheme val="minor"/>
    </font>
    <font>
      <sz val="8"/>
      <name val="Arial"/>
    </font>
    <font>
      <b/>
      <sz val="9"/>
      <name val="Corbel"/>
      <family val="2"/>
      <scheme val="minor"/>
    </font>
    <font>
      <sz val="10"/>
      <name val="Corbel"/>
      <family val="2"/>
      <scheme val="minor"/>
    </font>
    <font>
      <sz val="8"/>
      <name val="Corbel"/>
      <family val="2"/>
      <scheme val="minor"/>
    </font>
    <font>
      <b/>
      <sz val="16"/>
      <name val="Corbel"/>
      <family val="2"/>
      <scheme val="major"/>
    </font>
    <font>
      <sz val="16"/>
      <color theme="0" tint="-0.249977111117893"/>
      <name val="Corbel"/>
      <family val="2"/>
      <scheme val="major"/>
    </font>
    <font>
      <b/>
      <sz val="8"/>
      <name val="Corbel"/>
      <family val="2"/>
      <scheme val="minor"/>
    </font>
    <font>
      <b/>
      <sz val="11"/>
      <color theme="1"/>
      <name val="Corbel"/>
      <family val="2"/>
      <scheme val="major"/>
    </font>
    <font>
      <sz val="7.5"/>
      <name val="Corbel"/>
      <family val="2"/>
      <scheme val="minor"/>
    </font>
    <font>
      <b/>
      <sz val="11"/>
      <color theme="1"/>
      <name val="Corbel"/>
      <family val="2"/>
      <scheme val="minor"/>
    </font>
    <font>
      <sz val="11"/>
      <name val="Corbel"/>
      <family val="2"/>
      <scheme val="minor"/>
    </font>
    <font>
      <sz val="7.5"/>
      <name val="Corbe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450666829432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4">
    <xf numFmtId="2" fontId="0" fillId="0" borderId="0">
      <alignment horizontal="left" vertical="center"/>
    </xf>
    <xf numFmtId="0" fontId="4" fillId="0" borderId="0">
      <alignment horizontal="left"/>
    </xf>
    <xf numFmtId="2" fontId="2" fillId="2" borderId="0">
      <alignment horizontal="left" vertical="center"/>
    </xf>
    <xf numFmtId="0" fontId="8" fillId="2" borderId="1">
      <alignment horizontal="left" vertical="center"/>
    </xf>
  </cellStyleXfs>
  <cellXfs count="41">
    <xf numFmtId="2" fontId="0" fillId="0" borderId="0" xfId="0">
      <alignment horizontal="left" vertical="center"/>
    </xf>
    <xf numFmtId="2" fontId="2" fillId="0" borderId="0" xfId="0" applyNumberFormat="1" applyFont="1" applyFill="1" applyBorder="1" applyAlignment="1">
      <alignment horizontal="left" vertical="center"/>
    </xf>
    <xf numFmtId="0" fontId="7" fillId="0" borderId="0" xfId="1" applyNumberFormat="1" applyFont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2" fontId="9" fillId="0" borderId="0" xfId="0" applyFont="1" applyFill="1" applyBorder="1">
      <alignment horizontal="left" vertical="center"/>
    </xf>
    <xf numFmtId="2" fontId="9" fillId="0" borderId="0" xfId="0" applyFont="1" applyFill="1" applyBorder="1" applyAlignment="1">
      <alignment vertical="center"/>
    </xf>
    <xf numFmtId="0" fontId="4" fillId="0" borderId="0" xfId="1" applyNumberFormat="1" applyFont="1" applyBorder="1" applyAlignment="1">
      <alignment horizontal="left" vertical="center"/>
    </xf>
    <xf numFmtId="2" fontId="11" fillId="0" borderId="0" xfId="0" applyFont="1" applyFill="1" applyBorder="1" applyAlignment="1">
      <alignment vertical="center"/>
    </xf>
    <xf numFmtId="2" fontId="9" fillId="0" borderId="0" xfId="0" applyNumberFormat="1" applyFont="1" applyFill="1" applyBorder="1" applyAlignment="1">
      <alignment horizontal="left" vertical="center"/>
    </xf>
    <xf numFmtId="0" fontId="9" fillId="0" borderId="0" xfId="0" applyNumberFormat="1" applyFont="1">
      <alignment horizontal="left" vertical="center"/>
    </xf>
    <xf numFmtId="2" fontId="9" fillId="0" borderId="0" xfId="0" applyNumberFormat="1" applyFont="1" applyAlignment="1">
      <alignment horizontal="left" vertical="center"/>
    </xf>
    <xf numFmtId="2" fontId="9" fillId="0" borderId="0" xfId="0" applyFont="1" applyFill="1" applyBorder="1" applyAlignment="1">
      <alignment horizontal="left" vertical="center"/>
    </xf>
    <xf numFmtId="2" fontId="9" fillId="0" borderId="0" xfId="0" applyFont="1" applyAlignment="1">
      <alignment horizontal="left"/>
    </xf>
    <xf numFmtId="2" fontId="9" fillId="0" borderId="0" xfId="0" applyNumberFormat="1" applyFont="1" applyBorder="1" applyAlignment="1">
      <alignment horizontal="left" vertical="center"/>
    </xf>
    <xf numFmtId="0" fontId="9" fillId="0" borderId="0" xfId="0" applyNumberFormat="1" applyFont="1" applyBorder="1" applyAlignment="1">
      <alignment horizontal="left" vertical="center"/>
    </xf>
    <xf numFmtId="0" fontId="9" fillId="0" borderId="0" xfId="0" applyNumberFormat="1" applyFont="1" applyFill="1" applyBorder="1" applyAlignment="1">
      <alignment horizontal="left" vertical="center"/>
    </xf>
    <xf numFmtId="0" fontId="9" fillId="0" borderId="0" xfId="0" applyNumberFormat="1" applyFont="1" applyAlignment="1">
      <alignment vertical="center"/>
    </xf>
    <xf numFmtId="2" fontId="9" fillId="0" borderId="0" xfId="0" applyFont="1" applyAlignment="1">
      <alignment vertical="center"/>
    </xf>
    <xf numFmtId="2" fontId="7" fillId="0" borderId="0" xfId="1" applyNumberFormat="1" applyFont="1" applyBorder="1" applyAlignment="1">
      <alignment vertical="center"/>
    </xf>
    <xf numFmtId="2" fontId="2" fillId="2" borderId="0" xfId="2" applyNumberFormat="1" applyFont="1" applyAlignment="1">
      <alignment vertical="center"/>
    </xf>
    <xf numFmtId="2" fontId="2" fillId="2" borderId="0" xfId="2" applyFont="1" applyAlignment="1">
      <alignment vertical="center"/>
    </xf>
    <xf numFmtId="0" fontId="9" fillId="0" borderId="0" xfId="0" applyNumberFormat="1" applyFont="1" applyBorder="1" applyAlignment="1">
      <alignment vertical="center"/>
    </xf>
    <xf numFmtId="2" fontId="9" fillId="0" borderId="0" xfId="0" applyNumberFormat="1" applyFont="1" applyBorder="1" applyAlignment="1">
      <alignment vertical="center"/>
    </xf>
    <xf numFmtId="2" fontId="2" fillId="2" borderId="0" xfId="2" applyNumberFormat="1" applyFont="1" applyBorder="1" applyAlignment="1">
      <alignment vertical="center"/>
    </xf>
    <xf numFmtId="2" fontId="9" fillId="0" borderId="0" xfId="0" applyNumberFormat="1" applyFont="1" applyFill="1" applyBorder="1" applyAlignment="1">
      <alignment vertical="center"/>
    </xf>
    <xf numFmtId="0" fontId="9" fillId="0" borderId="0" xfId="0" applyNumberFormat="1" applyFont="1" applyFill="1" applyBorder="1" applyAlignment="1">
      <alignment vertical="center"/>
    </xf>
    <xf numFmtId="0" fontId="4" fillId="0" borderId="0" xfId="1" applyNumberFormat="1" applyFont="1" applyBorder="1" applyAlignment="1">
      <alignment horizontal="left" vertical="center"/>
    </xf>
    <xf numFmtId="0" fontId="12" fillId="0" borderId="0" xfId="0" applyNumberFormat="1" applyFont="1">
      <alignment horizontal="left" vertical="center"/>
    </xf>
    <xf numFmtId="2" fontId="12" fillId="0" borderId="0" xfId="0" applyFont="1" applyAlignment="1">
      <alignment vertical="center"/>
    </xf>
    <xf numFmtId="0" fontId="12" fillId="0" borderId="0" xfId="0" applyNumberFormat="1" applyFont="1" applyBorder="1" applyAlignment="1">
      <alignment horizontal="left" vertical="center"/>
    </xf>
    <xf numFmtId="2" fontId="12" fillId="0" borderId="0" xfId="0" applyNumberFormat="1" applyFont="1" applyBorder="1" applyAlignment="1">
      <alignment vertical="center"/>
    </xf>
    <xf numFmtId="0" fontId="12" fillId="0" borderId="0" xfId="0" applyNumberFormat="1" applyFont="1" applyFill="1" applyBorder="1" applyAlignment="1">
      <alignment horizontal="left" vertical="center"/>
    </xf>
    <xf numFmtId="2" fontId="12" fillId="0" borderId="0" xfId="0" applyNumberFormat="1" applyFont="1" applyFill="1" applyBorder="1" applyAlignment="1">
      <alignment vertical="center"/>
    </xf>
    <xf numFmtId="0" fontId="2" fillId="2" borderId="0" xfId="2" applyNumberFormat="1" applyFont="1" applyBorder="1" applyAlignment="1">
      <alignment horizontal="right" vertical="center"/>
    </xf>
    <xf numFmtId="0" fontId="2" fillId="2" borderId="0" xfId="2" applyNumberFormat="1" applyFont="1" applyAlignment="1">
      <alignment horizontal="right" vertical="center"/>
    </xf>
    <xf numFmtId="0" fontId="10" fillId="2" borderId="0" xfId="3" applyNumberFormat="1" applyFont="1" applyBorder="1" applyAlignment="1">
      <alignment horizontal="left" vertical="center"/>
    </xf>
    <xf numFmtId="0" fontId="10" fillId="2" borderId="1" xfId="3" applyNumberFormat="1" applyFont="1">
      <alignment horizontal="left" vertical="center"/>
    </xf>
    <xf numFmtId="0" fontId="10" fillId="2" borderId="1" xfId="3" applyNumberFormat="1" applyFont="1" applyAlignment="1">
      <alignment horizontal="left" vertical="center"/>
    </xf>
    <xf numFmtId="0" fontId="5" fillId="0" borderId="0" xfId="0" applyNumberFormat="1" applyFont="1" applyFill="1" applyBorder="1" applyAlignment="1">
      <alignment horizontal="left"/>
    </xf>
    <xf numFmtId="0" fontId="4" fillId="0" borderId="0" xfId="1" applyNumberFormat="1" applyFont="1" applyBorder="1" applyAlignment="1">
      <alignment horizontal="left" vertical="center"/>
    </xf>
    <xf numFmtId="0" fontId="10" fillId="2" borderId="1" xfId="3" applyFont="1" applyBorder="1">
      <alignment horizontal="left" vertical="center"/>
    </xf>
  </cellXfs>
  <cellStyles count="4">
    <cellStyle name="Monthly Totals" xfId="2"/>
    <cellStyle name="Page Title Bar" xfId="3"/>
    <cellStyle name="Standaard" xfId="0" builtinId="0" customBuiltin="1"/>
    <cellStyle name="Year to date information" xfId="1"/>
  </cellStyles>
  <dxfs count="307"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0" formatCode="General"/>
      <alignment horizontal="left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0" formatCode="General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0" formatCode="General"/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0" formatCode="General"/>
      <alignment horizontal="left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0" formatCode="General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2" formatCode="0.00"/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0" formatCode="General"/>
      <alignment horizontal="left" vertical="center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0" formatCode="General"/>
      <alignment horizontal="left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0" formatCode="General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name val="Corbel"/>
        <scheme val="minor"/>
      </font>
    </dxf>
    <dxf>
      <font>
        <strike val="0"/>
        <outline val="0"/>
        <shadow val="0"/>
        <u val="none"/>
        <vertAlign val="baseline"/>
        <name val="Corbe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0" formatCode="General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name val="Corbel"/>
        <scheme val="minor"/>
      </font>
    </dxf>
    <dxf>
      <font>
        <strike val="0"/>
        <outline val="0"/>
        <shadow val="0"/>
        <u val="none"/>
        <vertAlign val="baseline"/>
        <name val="Corbe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0" formatCode="General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name val="Corbel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name val="Corbel"/>
        <scheme val="minor"/>
      </font>
    </dxf>
    <dxf>
      <font>
        <strike val="0"/>
        <outline val="0"/>
        <shadow val="0"/>
        <u val="none"/>
        <vertAlign val="baseline"/>
        <name val="Corbe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orbel"/>
        <scheme val="minor"/>
      </font>
      <numFmt numFmtId="0" formatCode="General"/>
      <alignment horizontal="general" vertical="center" textRotation="0" wrapText="0" relativeIndent="0" justifyLastLine="0" shrinkToFit="0" readingOrder="0"/>
    </dxf>
    <dxf>
      <font>
        <sz val="7.5"/>
      </font>
      <fill>
        <patternFill>
          <bgColor theme="8" tint="0.59996337778862885"/>
        </patternFill>
      </fill>
      <border diagonalUp="0" diagonalDown="0">
        <left style="thin">
          <color theme="0"/>
        </left>
        <right style="thin">
          <color theme="0"/>
        </right>
        <top style="double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theme="8" tint="0.79998168889431442"/>
        </patternFill>
      </fill>
      <border diagonalUp="0" diagonalDown="0">
        <horizontal style="thin">
          <color theme="0"/>
        </horizontal>
      </border>
    </dxf>
    <dxf>
      <fill>
        <patternFill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theme="8" tint="0.59996337778862885"/>
        </patternFill>
      </fill>
      <border diagonalUp="0" diagonalDown="0">
        <horizontal style="thin">
          <color theme="0"/>
        </horizontal>
      </border>
    </dxf>
    <dxf>
      <font>
        <sz val="7.5"/>
      </font>
      <fill>
        <patternFill>
          <bgColor theme="8" tint="0.59996337778862885"/>
        </patternFill>
      </fill>
      <border diagonalUp="0" diagonalDown="0">
        <left style="thin">
          <color theme="0"/>
        </left>
        <right style="thin">
          <color theme="0"/>
        </right>
        <top style="double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z val="9"/>
        <color theme="0"/>
      </font>
      <fill>
        <patternFill>
          <bgColor theme="8"/>
        </patternFill>
      </fill>
      <border diagonalUp="0" diagonalDown="0">
        <top style="medium">
          <color theme="0"/>
        </top>
        <bottom style="thin">
          <color theme="0"/>
        </bottom>
      </border>
    </dxf>
    <dxf>
      <font>
        <sz val="7.5"/>
      </font>
    </dxf>
  </dxfs>
  <tableStyles count="1" defaultTableStyle="TableStyleMedium9" defaultPivotStyle="PivotStyleLight16">
    <tableStyle name="Employee Timesheet" pivot="0" count="7">
      <tableStyleElement type="wholeTable" dxfId="306"/>
      <tableStyleElement type="headerRow" dxfId="305"/>
      <tableStyleElement type="totalRow" dxfId="304"/>
      <tableStyleElement type="firstColumn" dxfId="303"/>
      <tableStyleElement type="firstColumnStripe" dxfId="302"/>
      <tableStyleElement type="secondColumnStripe" dxfId="301"/>
      <tableStyleElement type="firstTotalCell" dxfId="30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96969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748EA8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8:K16" totalsRowCount="1" headerRowDxfId="299" dataDxfId="298" totalsRowDxfId="297">
  <autoFilter ref="A8:K15"/>
  <tableColumns count="11">
    <tableColumn id="1" name="Januari" totalsRowLabel="Totaal" dataDxfId="296" totalsRowDxfId="295"/>
    <tableColumn id="3" name="Week 1" totalsRowFunction="sum" dataDxfId="294" totalsRowDxfId="293"/>
    <tableColumn id="4" name="Overuren" totalsRowFunction="sum" dataDxfId="292" totalsRowDxfId="291"/>
    <tableColumn id="5" name="Week 2" totalsRowFunction="sum" dataDxfId="290" totalsRowDxfId="289"/>
    <tableColumn id="6" name="Overuren2" totalsRowFunction="sum" dataDxfId="288" totalsRowDxfId="287"/>
    <tableColumn id="7" name="Week 3" totalsRowFunction="sum" dataDxfId="286" totalsRowDxfId="285"/>
    <tableColumn id="8" name="Overuren3" totalsRowFunction="sum" dataDxfId="284" totalsRowDxfId="283"/>
    <tableColumn id="9" name="Week 4" totalsRowFunction="sum" dataDxfId="282" totalsRowDxfId="281"/>
    <tableColumn id="10" name="Overuren4" totalsRowFunction="sum" dataDxfId="280" totalsRowDxfId="279"/>
    <tableColumn id="11" name="Week 5" totalsRowFunction="sum" dataDxfId="278" totalsRowDxfId="277"/>
    <tableColumn id="12" name="Overuren5" totalsRowFunction="sum" dataDxfId="276" totalsRowDxfId="275"/>
  </tableColumns>
  <tableStyleInfo name="Employee Timesheet" showFirstColumn="1" showLastColumn="0" showRowStripes="0" showColumnStripes="1"/>
</table>
</file>

<file path=xl/tables/table10.xml><?xml version="1.0" encoding="utf-8"?>
<table xmlns="http://schemas.openxmlformats.org/spreadsheetml/2006/main" id="10" name="Table10" displayName="Table10" ref="A107:K115" totalsRowCount="1" headerRowDxfId="74" dataDxfId="73" totalsRowDxfId="72">
  <autoFilter ref="A107:K114"/>
  <tableColumns count="11">
    <tableColumn id="1" name="Oktober" totalsRowLabel="Totaal" dataDxfId="71" totalsRowDxfId="70"/>
    <tableColumn id="3" name="Week 1" totalsRowFunction="sum" dataDxfId="69" totalsRowDxfId="68"/>
    <tableColumn id="4" name="Overuren" totalsRowFunction="sum" dataDxfId="67" totalsRowDxfId="66"/>
    <tableColumn id="5" name="Week 2" totalsRowFunction="sum" dataDxfId="65" totalsRowDxfId="64"/>
    <tableColumn id="6" name="Overuren2" totalsRowFunction="sum" dataDxfId="63" totalsRowDxfId="62"/>
    <tableColumn id="7" name="Week 3" totalsRowFunction="sum" dataDxfId="61" totalsRowDxfId="60"/>
    <tableColumn id="8" name="Overuren3" totalsRowFunction="sum" dataDxfId="59" totalsRowDxfId="58"/>
    <tableColumn id="9" name="Week 4" totalsRowFunction="sum" dataDxfId="57" totalsRowDxfId="56"/>
    <tableColumn id="10" name="Overuren4" totalsRowFunction="sum" dataDxfId="55" totalsRowDxfId="54"/>
    <tableColumn id="11" name="Week 5" totalsRowFunction="sum" dataDxfId="53" totalsRowDxfId="52"/>
    <tableColumn id="12" name="Overuren5" totalsRowFunction="sum" dataDxfId="51" totalsRowDxfId="50"/>
  </tableColumns>
  <tableStyleInfo name="Employee Timesheet" showFirstColumn="1" showLastColumn="0" showRowStripes="0" showColumnStripes="1"/>
</table>
</file>

<file path=xl/tables/table11.xml><?xml version="1.0" encoding="utf-8"?>
<table xmlns="http://schemas.openxmlformats.org/spreadsheetml/2006/main" id="11" name="Table11" displayName="Table11" ref="A118:K126" totalsRowCount="1" headerRowDxfId="49" dataDxfId="48" totalsRowDxfId="47">
  <autoFilter ref="A118:K125"/>
  <tableColumns count="11">
    <tableColumn id="1" name="November" totalsRowLabel="Totaal" dataDxfId="46" totalsRowDxfId="45"/>
    <tableColumn id="3" name="Week 1" totalsRowFunction="sum" dataDxfId="44" totalsRowDxfId="43"/>
    <tableColumn id="4" name="Overuren" totalsRowFunction="sum" dataDxfId="42" totalsRowDxfId="41"/>
    <tableColumn id="5" name="Week 2" totalsRowFunction="sum" dataDxfId="40" totalsRowDxfId="39"/>
    <tableColumn id="6" name="Overuren2" totalsRowFunction="sum" dataDxfId="38" totalsRowDxfId="37"/>
    <tableColumn id="7" name="Week 3" totalsRowFunction="sum" dataDxfId="36" totalsRowDxfId="35"/>
    <tableColumn id="8" name="Overuren3" totalsRowFunction="sum" dataDxfId="34" totalsRowDxfId="33"/>
    <tableColumn id="9" name="Week 4" totalsRowFunction="sum" dataDxfId="32" totalsRowDxfId="31"/>
    <tableColumn id="10" name="Overuren4" totalsRowFunction="sum" dataDxfId="30" totalsRowDxfId="29"/>
    <tableColumn id="11" name="Week 5" totalsRowFunction="sum" dataDxfId="28" totalsRowDxfId="27"/>
    <tableColumn id="12" name="Overuren5" totalsRowFunction="sum" dataDxfId="26" totalsRowDxfId="25"/>
  </tableColumns>
  <tableStyleInfo name="Employee Timesheet" showFirstColumn="1" showLastColumn="0" showRowStripes="0" showColumnStripes="1"/>
</table>
</file>

<file path=xl/tables/table12.xml><?xml version="1.0" encoding="utf-8"?>
<table xmlns="http://schemas.openxmlformats.org/spreadsheetml/2006/main" id="12" name="Table12" displayName="Table12" ref="A129:K137" totalsRowCount="1" headerRowDxfId="24" dataDxfId="23" totalsRowDxfId="22">
  <autoFilter ref="A129:K136"/>
  <tableColumns count="11">
    <tableColumn id="1" name="December" totalsRowLabel="Totaal" dataDxfId="21" totalsRowDxfId="20"/>
    <tableColumn id="3" name="Week 1" totalsRowFunction="sum" dataDxfId="19" totalsRowDxfId="18"/>
    <tableColumn id="4" name="Overuren" totalsRowFunction="sum" dataDxfId="17" totalsRowDxfId="16"/>
    <tableColumn id="5" name="Week 2" totalsRowFunction="sum" dataDxfId="15" totalsRowDxfId="14"/>
    <tableColumn id="6" name="Overuren2" totalsRowFunction="sum" dataDxfId="13" totalsRowDxfId="12"/>
    <tableColumn id="7" name="Week 3" totalsRowFunction="sum" dataDxfId="11" totalsRowDxfId="10"/>
    <tableColumn id="8" name="Overuren3" totalsRowFunction="sum" dataDxfId="9" totalsRowDxfId="8"/>
    <tableColumn id="9" name="Week 4" totalsRowFunction="sum" dataDxfId="7" totalsRowDxfId="6"/>
    <tableColumn id="10" name="Overuren4" totalsRowFunction="sum" dataDxfId="5" totalsRowDxfId="4"/>
    <tableColumn id="11" name="Week 5" totalsRowFunction="sum" dataDxfId="3" totalsRowDxfId="2"/>
    <tableColumn id="12" name="Overuren5" totalsRowFunction="sum" dataDxfId="1" totalsRowDxfId="0"/>
  </tableColumns>
  <tableStyleInfo name="Employee Timesheet" showFirstColumn="1" showLastColumn="0" showRowStripes="0" showColumnStripes="1"/>
</table>
</file>

<file path=xl/tables/table2.xml><?xml version="1.0" encoding="utf-8"?>
<table xmlns="http://schemas.openxmlformats.org/spreadsheetml/2006/main" id="2" name="Table2" displayName="Table2" ref="A19:K27" totalsRowCount="1" headerRowDxfId="274" dataDxfId="273" totalsRowDxfId="272">
  <autoFilter ref="A19:K26"/>
  <tableColumns count="11">
    <tableColumn id="1" name="Februari" totalsRowLabel="Totaal" dataDxfId="271" totalsRowDxfId="270"/>
    <tableColumn id="3" name="Week 1" totalsRowFunction="sum" dataDxfId="269" totalsRowDxfId="268"/>
    <tableColumn id="4" name="Overuren" totalsRowFunction="sum" dataDxfId="267" totalsRowDxfId="266"/>
    <tableColumn id="5" name="Week 2" totalsRowFunction="sum" dataDxfId="265" totalsRowDxfId="264"/>
    <tableColumn id="6" name="Overuren2" totalsRowFunction="sum" dataDxfId="263" totalsRowDxfId="262"/>
    <tableColumn id="7" name="Week 3" totalsRowFunction="sum" dataDxfId="261" totalsRowDxfId="260"/>
    <tableColumn id="8" name="Overuren3" totalsRowFunction="sum" dataDxfId="259" totalsRowDxfId="258"/>
    <tableColumn id="9" name="Week 4" totalsRowFunction="sum" dataDxfId="257" totalsRowDxfId="256"/>
    <tableColumn id="10" name="Overuren4" totalsRowFunction="sum" dataDxfId="255" totalsRowDxfId="254"/>
    <tableColumn id="11" name="Week 5" totalsRowFunction="sum" dataDxfId="253" totalsRowDxfId="252"/>
    <tableColumn id="12" name="Overuren5" totalsRowFunction="sum" dataDxfId="251" totalsRowDxfId="250"/>
  </tableColumns>
  <tableStyleInfo name="Employee Timesheet" showFirstColumn="1" showLastColumn="0" showRowStripes="0" showColumnStripes="1"/>
</table>
</file>

<file path=xl/tables/table3.xml><?xml version="1.0" encoding="utf-8"?>
<table xmlns="http://schemas.openxmlformats.org/spreadsheetml/2006/main" id="3" name="Table3" displayName="Table3" ref="A30:K38" totalsRowCount="1" headerRowDxfId="249" dataDxfId="248" totalsRowDxfId="247">
  <autoFilter ref="A30:K37"/>
  <tableColumns count="11">
    <tableColumn id="1" name="Maart" totalsRowLabel="Totaal" dataDxfId="246" totalsRowDxfId="245"/>
    <tableColumn id="3" name="Week 1" totalsRowFunction="sum" dataDxfId="244" totalsRowDxfId="243"/>
    <tableColumn id="4" name="Overuren" totalsRowFunction="sum" dataDxfId="242" totalsRowDxfId="241"/>
    <tableColumn id="5" name="Week 2" totalsRowFunction="sum" dataDxfId="240" totalsRowDxfId="239"/>
    <tableColumn id="6" name="Overuren2" totalsRowFunction="sum" dataDxfId="238" totalsRowDxfId="237"/>
    <tableColumn id="7" name="Week 3" totalsRowFunction="sum" dataDxfId="236" totalsRowDxfId="235"/>
    <tableColumn id="8" name="Overuren3" totalsRowFunction="sum" dataDxfId="234" totalsRowDxfId="233"/>
    <tableColumn id="9" name="Week 4" totalsRowFunction="sum" dataDxfId="232" totalsRowDxfId="231"/>
    <tableColumn id="10" name="Overuren4" totalsRowFunction="sum" dataDxfId="230" totalsRowDxfId="229"/>
    <tableColumn id="11" name="Week 5" totalsRowFunction="sum" dataDxfId="228" totalsRowDxfId="227"/>
    <tableColumn id="12" name="Overuren5" totalsRowFunction="sum" dataDxfId="226" totalsRowDxfId="225"/>
  </tableColumns>
  <tableStyleInfo name="Employee Timesheet" showFirstColumn="1" showLastColumn="0" showRowStripes="0" showColumnStripes="1"/>
</table>
</file>

<file path=xl/tables/table4.xml><?xml version="1.0" encoding="utf-8"?>
<table xmlns="http://schemas.openxmlformats.org/spreadsheetml/2006/main" id="4" name="Table4" displayName="Table4" ref="A41:K49" totalsRowCount="1" headerRowDxfId="224" dataDxfId="223" totalsRowDxfId="222">
  <autoFilter ref="A41:K48"/>
  <tableColumns count="11">
    <tableColumn id="1" name="April" totalsRowLabel="Totaal" dataDxfId="221" totalsRowDxfId="220"/>
    <tableColumn id="3" name="Week 1" totalsRowFunction="sum" dataDxfId="219" totalsRowDxfId="218"/>
    <tableColumn id="4" name="Overuren" totalsRowFunction="sum" dataDxfId="217" totalsRowDxfId="216"/>
    <tableColumn id="5" name="Week 2" totalsRowFunction="sum" dataDxfId="215" totalsRowDxfId="214"/>
    <tableColumn id="6" name="Overuren2" totalsRowFunction="sum" dataDxfId="213" totalsRowDxfId="212"/>
    <tableColumn id="7" name="Week 3" totalsRowFunction="sum" dataDxfId="211" totalsRowDxfId="210"/>
    <tableColumn id="8" name="Overuren3" totalsRowFunction="sum" dataDxfId="209" totalsRowDxfId="208"/>
    <tableColumn id="9" name="Week 4" totalsRowFunction="sum" dataDxfId="207" totalsRowDxfId="206"/>
    <tableColumn id="10" name="Overuren4" totalsRowFunction="sum" dataDxfId="205" totalsRowDxfId="204"/>
    <tableColumn id="11" name="Week 5" totalsRowFunction="sum" dataDxfId="203" totalsRowDxfId="202"/>
    <tableColumn id="12" name="Overuren5" totalsRowFunction="sum" dataDxfId="201" totalsRowDxfId="200"/>
  </tableColumns>
  <tableStyleInfo name="Employee Timesheet" showFirstColumn="1" showLastColumn="0" showRowStripes="0" showColumnStripes="1"/>
</table>
</file>

<file path=xl/tables/table5.xml><?xml version="1.0" encoding="utf-8"?>
<table xmlns="http://schemas.openxmlformats.org/spreadsheetml/2006/main" id="5" name="Table5" displayName="Table5" ref="A52:K60" totalsRowCount="1" headerRowDxfId="199" dataDxfId="198" totalsRowDxfId="197">
  <autoFilter ref="A52:K59"/>
  <tableColumns count="11">
    <tableColumn id="1" name="Mei" totalsRowLabel="Totaal" dataDxfId="196" totalsRowDxfId="195"/>
    <tableColumn id="3" name="Week 1" totalsRowFunction="sum" dataDxfId="194" totalsRowDxfId="193"/>
    <tableColumn id="4" name="Overuren" totalsRowFunction="sum" dataDxfId="192" totalsRowDxfId="191"/>
    <tableColumn id="5" name="Week 2" totalsRowFunction="sum" dataDxfId="190" totalsRowDxfId="189"/>
    <tableColumn id="6" name="Overuren2" totalsRowFunction="sum" dataDxfId="188" totalsRowDxfId="187"/>
    <tableColumn id="7" name="Week 3" totalsRowFunction="sum" dataDxfId="186" totalsRowDxfId="185"/>
    <tableColumn id="8" name="Overuren3" totalsRowFunction="sum" dataDxfId="184" totalsRowDxfId="183"/>
    <tableColumn id="9" name="Week 4" totalsRowFunction="sum" dataDxfId="182" totalsRowDxfId="181"/>
    <tableColumn id="10" name="Overuren4" totalsRowFunction="sum" dataDxfId="180" totalsRowDxfId="179"/>
    <tableColumn id="11" name="Week 5" totalsRowFunction="sum" dataDxfId="178" totalsRowDxfId="177"/>
    <tableColumn id="12" name="Overuren5" totalsRowFunction="sum" dataDxfId="176" totalsRowDxfId="175"/>
  </tableColumns>
  <tableStyleInfo name="Employee Timesheet" showFirstColumn="1" showLastColumn="0" showRowStripes="0" showColumnStripes="1"/>
</table>
</file>

<file path=xl/tables/table6.xml><?xml version="1.0" encoding="utf-8"?>
<table xmlns="http://schemas.openxmlformats.org/spreadsheetml/2006/main" id="6" name="Table6" displayName="Table6" ref="A63:K71" totalsRowCount="1" headerRowDxfId="174" dataDxfId="173" totalsRowDxfId="172">
  <autoFilter ref="A63:K70"/>
  <tableColumns count="11">
    <tableColumn id="1" name="Juni" totalsRowLabel="Totaal" dataDxfId="171" totalsRowDxfId="170"/>
    <tableColumn id="3" name="Week 1" totalsRowFunction="sum" dataDxfId="169" totalsRowDxfId="168"/>
    <tableColumn id="4" name="Overuren" totalsRowFunction="sum" dataDxfId="167" totalsRowDxfId="166"/>
    <tableColumn id="5" name="Week 2" totalsRowFunction="sum" dataDxfId="165" totalsRowDxfId="164"/>
    <tableColumn id="6" name="Overuren2" totalsRowFunction="sum" dataDxfId="163" totalsRowDxfId="162"/>
    <tableColumn id="7" name="Week 3" totalsRowFunction="sum" dataDxfId="161" totalsRowDxfId="160"/>
    <tableColumn id="8" name="Overuren3" totalsRowFunction="sum" dataDxfId="159" totalsRowDxfId="158"/>
    <tableColumn id="9" name="Week 4" totalsRowFunction="sum" dataDxfId="157" totalsRowDxfId="156"/>
    <tableColumn id="10" name="Overuren4" totalsRowFunction="sum" dataDxfId="155" totalsRowDxfId="154"/>
    <tableColumn id="11" name="Week 5" totalsRowFunction="sum" dataDxfId="153" totalsRowDxfId="152"/>
    <tableColumn id="12" name="Overuren5" totalsRowFunction="sum" dataDxfId="151" totalsRowDxfId="150"/>
  </tableColumns>
  <tableStyleInfo name="Employee Timesheet" showFirstColumn="1" showLastColumn="0" showRowStripes="0" showColumnStripes="1"/>
</table>
</file>

<file path=xl/tables/table7.xml><?xml version="1.0" encoding="utf-8"?>
<table xmlns="http://schemas.openxmlformats.org/spreadsheetml/2006/main" id="7" name="Table7" displayName="Table7" ref="A74:K82" totalsRowCount="1" headerRowDxfId="149" dataDxfId="148" totalsRowDxfId="147">
  <autoFilter ref="A74:K81"/>
  <tableColumns count="11">
    <tableColumn id="1" name="Juli" totalsRowLabel="Totaal" dataDxfId="146" totalsRowDxfId="145"/>
    <tableColumn id="3" name="Week 1" totalsRowFunction="sum" dataDxfId="144" totalsRowDxfId="143"/>
    <tableColumn id="4" name="Overuren" totalsRowFunction="sum" dataDxfId="142" totalsRowDxfId="141"/>
    <tableColumn id="5" name="Week 2" totalsRowFunction="sum" dataDxfId="140" totalsRowDxfId="139"/>
    <tableColumn id="6" name="Overuren2" totalsRowFunction="sum" dataDxfId="138" totalsRowDxfId="137"/>
    <tableColumn id="7" name="Week 3" totalsRowFunction="sum" dataDxfId="136" totalsRowDxfId="135"/>
    <tableColumn id="8" name="Overuren3" totalsRowFunction="sum" dataDxfId="134" totalsRowDxfId="133"/>
    <tableColumn id="9" name="Week 4" totalsRowFunction="sum" dataDxfId="132" totalsRowDxfId="131"/>
    <tableColumn id="10" name="Overuren4" totalsRowFunction="sum" dataDxfId="130" totalsRowDxfId="129"/>
    <tableColumn id="11" name="Week 5" totalsRowFunction="sum" dataDxfId="128" totalsRowDxfId="127"/>
    <tableColumn id="12" name="Overuren5" totalsRowFunction="sum" dataDxfId="126" totalsRowDxfId="125"/>
  </tableColumns>
  <tableStyleInfo name="Employee Timesheet" showFirstColumn="1" showLastColumn="0" showRowStripes="0" showColumnStripes="1"/>
</table>
</file>

<file path=xl/tables/table8.xml><?xml version="1.0" encoding="utf-8"?>
<table xmlns="http://schemas.openxmlformats.org/spreadsheetml/2006/main" id="8" name="Table8" displayName="Table8" ref="A85:K93" totalsRowCount="1" headerRowDxfId="124" dataDxfId="123" totalsRowDxfId="122">
  <autoFilter ref="A85:K92"/>
  <tableColumns count="11">
    <tableColumn id="1" name="Augustus" totalsRowLabel="Totaal" dataDxfId="121" totalsRowDxfId="120"/>
    <tableColumn id="3" name="Week 1" totalsRowFunction="sum" dataDxfId="119" totalsRowDxfId="118"/>
    <tableColumn id="4" name="Overuren" totalsRowFunction="sum" dataDxfId="117" totalsRowDxfId="116"/>
    <tableColumn id="5" name="Week 2" totalsRowFunction="sum" dataDxfId="115" totalsRowDxfId="114"/>
    <tableColumn id="6" name="Overuren2" totalsRowFunction="sum" dataDxfId="113" totalsRowDxfId="112"/>
    <tableColumn id="7" name="Week 3" totalsRowFunction="sum" dataDxfId="111" totalsRowDxfId="110"/>
    <tableColumn id="8" name="Overuren3" totalsRowFunction="sum" dataDxfId="109" totalsRowDxfId="108"/>
    <tableColumn id="9" name="Week 4" totalsRowFunction="sum" dataDxfId="107" totalsRowDxfId="106"/>
    <tableColumn id="10" name="Overuren4" totalsRowFunction="sum" dataDxfId="105" totalsRowDxfId="104"/>
    <tableColumn id="11" name="Week 5" totalsRowFunction="sum" dataDxfId="103" totalsRowDxfId="102"/>
    <tableColumn id="12" name="Overuren5" totalsRowFunction="sum" dataDxfId="101" totalsRowDxfId="100"/>
  </tableColumns>
  <tableStyleInfo name="Employee Timesheet" showFirstColumn="1" showLastColumn="0" showRowStripes="0" showColumnStripes="1"/>
</table>
</file>

<file path=xl/tables/table9.xml><?xml version="1.0" encoding="utf-8"?>
<table xmlns="http://schemas.openxmlformats.org/spreadsheetml/2006/main" id="9" name="Table9" displayName="Table9" ref="A96:K104" totalsRowCount="1" headerRowDxfId="99" dataDxfId="98" totalsRowDxfId="97">
  <autoFilter ref="A96:K103"/>
  <tableColumns count="11">
    <tableColumn id="1" name="September" totalsRowLabel="Totaal" dataDxfId="96" totalsRowDxfId="95"/>
    <tableColumn id="3" name="Week 1" totalsRowFunction="sum" dataDxfId="94" totalsRowDxfId="93"/>
    <tableColumn id="4" name="Overuren" totalsRowFunction="sum" dataDxfId="92" totalsRowDxfId="91"/>
    <tableColumn id="5" name="Week 2" totalsRowFunction="sum" dataDxfId="90" totalsRowDxfId="89"/>
    <tableColumn id="6" name="Overuren2" totalsRowFunction="sum" dataDxfId="88" totalsRowDxfId="87"/>
    <tableColumn id="7" name="Week 3" totalsRowFunction="sum" dataDxfId="86" totalsRowDxfId="85"/>
    <tableColumn id="8" name="Overuren3" totalsRowFunction="sum" dataDxfId="84" totalsRowDxfId="83"/>
    <tableColumn id="9" name="Week 4" totalsRowFunction="sum" dataDxfId="82" totalsRowDxfId="81"/>
    <tableColumn id="10" name="Overuren4" totalsRowFunction="sum" dataDxfId="80" totalsRowDxfId="79"/>
    <tableColumn id="11" name="Week 5" totalsRowFunction="sum" dataDxfId="78" totalsRowDxfId="77"/>
    <tableColumn id="12" name="Overuren5" totalsRowFunction="sum" dataDxfId="76" totalsRowDxfId="75"/>
  </tableColumns>
  <tableStyleInfo name="Employee Timesheet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Deluxe">
      <a:majorFont>
        <a:latin typeface="Corbel"/>
        <a:ea typeface=""/>
        <a:cs typeface=""/>
        <a:font script="Jpan" typeface="HGｺﾞｼｯｸM"/>
        <a:font script="Hang" typeface="HY엽서L"/>
        <a:font script="Hans" typeface="楷体_GB2312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orbel"/>
        <a:ea typeface=""/>
        <a:cs typeface=""/>
        <a:font script="Jpan" typeface="HGｺﾞｼｯｸM"/>
        <a:font script="Hang" typeface="HY엽서L"/>
        <a:font script="Hans" typeface="楷体_GB2312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3"/>
    <pageSetUpPr fitToPage="1"/>
  </sheetPr>
  <dimension ref="A1:K138"/>
  <sheetViews>
    <sheetView showGridLines="0" tabSelected="1" view="pageLayout" topLeftCell="A7" workbookViewId="0">
      <selection sqref="A1:K1"/>
    </sheetView>
  </sheetViews>
  <sheetFormatPr defaultColWidth="9.125" defaultRowHeight="10" x14ac:dyDescent="0.25"/>
  <cols>
    <col min="1" max="1" width="28" style="4" customWidth="1"/>
    <col min="2" max="11" width="14.875" style="4" customWidth="1"/>
    <col min="12" max="12" width="11.875" style="4" customWidth="1"/>
    <col min="13" max="16384" width="9.125" style="4"/>
  </cols>
  <sheetData>
    <row r="1" spans="1:11" ht="25.4" customHeight="1" x14ac:dyDescent="0.5">
      <c r="A1" s="38" t="s">
        <v>10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1" s="5" customFormat="1" ht="3.7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s="5" customFormat="1" ht="10.5" x14ac:dyDescent="0.25">
      <c r="A3" s="26" t="s">
        <v>11</v>
      </c>
      <c r="B3" s="39"/>
      <c r="C3" s="39"/>
      <c r="D3" s="26" t="s">
        <v>12</v>
      </c>
      <c r="E3" s="26"/>
      <c r="F3" s="2" t="s">
        <v>13</v>
      </c>
      <c r="G3" s="2"/>
      <c r="H3" s="6"/>
      <c r="I3" s="6"/>
      <c r="J3" s="6"/>
      <c r="K3" s="6"/>
    </row>
    <row r="4" spans="1:11" s="5" customFormat="1" ht="6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s="5" customFormat="1" ht="10.5" x14ac:dyDescent="0.25">
      <c r="A5" s="26" t="s">
        <v>8</v>
      </c>
      <c r="B5" s="39"/>
      <c r="C5" s="39"/>
      <c r="D5" s="26" t="s">
        <v>14</v>
      </c>
      <c r="E5" s="6"/>
      <c r="F5" s="26" t="s">
        <v>15</v>
      </c>
      <c r="G5" s="18">
        <f>SUM(C17,C28,C39,C50,C61,C72,C83,C94,C105,C116,C127,C138)</f>
        <v>40</v>
      </c>
      <c r="H5" s="26" t="s">
        <v>16</v>
      </c>
      <c r="I5" s="18">
        <f>SUM(F17,F28,F39,F50,F61,F72,F83,F94,F105,F116,F127,F138)</f>
        <v>5</v>
      </c>
      <c r="J5" s="26" t="s">
        <v>17</v>
      </c>
      <c r="K5" s="18">
        <f>SUM(G5:I5)</f>
        <v>45</v>
      </c>
    </row>
    <row r="6" spans="1:11" s="5" customFormat="1" ht="1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s="7" customFormat="1" ht="18" customHeight="1" thickBot="1" x14ac:dyDescent="0.3">
      <c r="A7" s="40" t="s">
        <v>18</v>
      </c>
      <c r="B7" s="40"/>
      <c r="C7" s="40"/>
      <c r="D7" s="40"/>
      <c r="E7" s="40"/>
      <c r="F7" s="40"/>
      <c r="G7" s="40"/>
      <c r="H7" s="40"/>
      <c r="I7" s="40"/>
      <c r="J7" s="40"/>
      <c r="K7" s="40"/>
    </row>
    <row r="8" spans="1:11" s="8" customFormat="1" ht="14.25" customHeight="1" x14ac:dyDescent="0.25">
      <c r="A8" s="9" t="s">
        <v>19</v>
      </c>
      <c r="B8" s="16" t="s">
        <v>0</v>
      </c>
      <c r="C8" s="16" t="s">
        <v>16</v>
      </c>
      <c r="D8" s="16" t="s">
        <v>1</v>
      </c>
      <c r="E8" s="16" t="s">
        <v>20</v>
      </c>
      <c r="F8" s="16" t="s">
        <v>9</v>
      </c>
      <c r="G8" s="16" t="s">
        <v>21</v>
      </c>
      <c r="H8" s="16" t="s">
        <v>2</v>
      </c>
      <c r="I8" s="16" t="s">
        <v>22</v>
      </c>
      <c r="J8" s="16" t="s">
        <v>3</v>
      </c>
      <c r="K8" s="16" t="s">
        <v>23</v>
      </c>
    </row>
    <row r="9" spans="1:11" s="8" customFormat="1" ht="11.5" customHeight="1" x14ac:dyDescent="0.25">
      <c r="A9" s="9" t="s">
        <v>24</v>
      </c>
      <c r="B9" s="17">
        <v>8</v>
      </c>
      <c r="C9" s="17">
        <v>2</v>
      </c>
      <c r="D9" s="17"/>
      <c r="E9" s="17"/>
      <c r="F9" s="17"/>
      <c r="G9" s="17"/>
      <c r="H9" s="17"/>
      <c r="I9" s="17"/>
      <c r="J9" s="17"/>
      <c r="K9" s="17"/>
    </row>
    <row r="10" spans="1:11" s="8" customFormat="1" ht="11.5" customHeight="1" x14ac:dyDescent="0.25">
      <c r="A10" s="9" t="s">
        <v>25</v>
      </c>
      <c r="B10" s="17">
        <v>8</v>
      </c>
      <c r="C10" s="17"/>
      <c r="D10" s="17"/>
      <c r="E10" s="17"/>
      <c r="F10" s="17"/>
      <c r="G10" s="17"/>
      <c r="H10" s="17"/>
      <c r="I10" s="17"/>
      <c r="J10" s="17"/>
      <c r="K10" s="17"/>
    </row>
    <row r="11" spans="1:11" s="8" customFormat="1" ht="11.5" customHeight="1" x14ac:dyDescent="0.25">
      <c r="A11" s="9" t="s">
        <v>26</v>
      </c>
      <c r="B11" s="17">
        <v>8</v>
      </c>
      <c r="C11" s="17"/>
      <c r="D11" s="17"/>
      <c r="E11" s="17"/>
      <c r="F11" s="17"/>
      <c r="G11" s="17"/>
      <c r="H11" s="17"/>
      <c r="I11" s="17"/>
      <c r="J11" s="17"/>
      <c r="K11" s="17"/>
    </row>
    <row r="12" spans="1:11" s="8" customFormat="1" ht="11.5" customHeight="1" x14ac:dyDescent="0.25">
      <c r="A12" s="9" t="s">
        <v>27</v>
      </c>
      <c r="B12" s="17">
        <v>8</v>
      </c>
      <c r="C12" s="17">
        <v>1</v>
      </c>
      <c r="D12" s="17"/>
      <c r="E12" s="17"/>
      <c r="F12" s="17"/>
      <c r="G12" s="17"/>
      <c r="H12" s="17"/>
      <c r="I12" s="17"/>
      <c r="J12" s="17"/>
      <c r="K12" s="17"/>
    </row>
    <row r="13" spans="1:11" s="8" customFormat="1" ht="11.5" customHeight="1" x14ac:dyDescent="0.25">
      <c r="A13" s="9" t="s">
        <v>28</v>
      </c>
      <c r="B13" s="17">
        <v>8</v>
      </c>
      <c r="C13" s="17">
        <v>2</v>
      </c>
      <c r="D13" s="17"/>
      <c r="E13" s="17"/>
      <c r="F13" s="17"/>
      <c r="G13" s="17"/>
      <c r="H13" s="17"/>
      <c r="I13" s="17"/>
      <c r="J13" s="17"/>
      <c r="K13" s="17"/>
    </row>
    <row r="14" spans="1:11" s="8" customFormat="1" ht="11.5" customHeight="1" x14ac:dyDescent="0.25">
      <c r="A14" s="9" t="s">
        <v>29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1" s="8" customFormat="1" ht="11.5" customHeight="1" x14ac:dyDescent="0.25">
      <c r="A15" s="9" t="s">
        <v>30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1" s="8" customFormat="1" ht="11.5" customHeight="1" x14ac:dyDescent="0.25">
      <c r="A16" s="27" t="s">
        <v>31</v>
      </c>
      <c r="B16" s="28">
        <f>SUBTOTAL(109,Table1[Week 1])</f>
        <v>40</v>
      </c>
      <c r="C16" s="28">
        <f>SUBTOTAL(109,Table1[Overuren])</f>
        <v>5</v>
      </c>
      <c r="D16" s="28">
        <f>SUBTOTAL(109,Table1[Week 2])</f>
        <v>0</v>
      </c>
      <c r="E16" s="28">
        <f>SUBTOTAL(109,Table1[Overuren2])</f>
        <v>0</v>
      </c>
      <c r="F16" s="28">
        <f>SUBTOTAL(109,Table1[Week 3])</f>
        <v>0</v>
      </c>
      <c r="G16" s="28">
        <f>SUBTOTAL(109,Table1[Overuren3])</f>
        <v>0</v>
      </c>
      <c r="H16" s="28">
        <f>SUBTOTAL(109,Table1[Week 4])</f>
        <v>0</v>
      </c>
      <c r="I16" s="28">
        <f>SUBTOTAL(109,Table1[Overuren4])</f>
        <v>0</v>
      </c>
      <c r="J16" s="28">
        <f>SUBTOTAL(109,Table1[Week 5])</f>
        <v>0</v>
      </c>
      <c r="K16" s="28">
        <f>SUBTOTAL(109,Table1[Overuren5])</f>
        <v>0</v>
      </c>
    </row>
    <row r="17" spans="1:11" s="1" customFormat="1" ht="14.25" customHeight="1" x14ac:dyDescent="0.25">
      <c r="A17" s="34" t="s">
        <v>32</v>
      </c>
      <c r="B17" s="34"/>
      <c r="C17" s="19">
        <f>SUM(B16,D16,F16,H16,J16)</f>
        <v>40</v>
      </c>
      <c r="D17" s="34" t="s">
        <v>33</v>
      </c>
      <c r="E17" s="34"/>
      <c r="F17" s="19">
        <f>SUM(C16,E16,G16,I16,K16)</f>
        <v>5</v>
      </c>
      <c r="G17" s="10"/>
      <c r="H17" s="10"/>
      <c r="I17" s="10"/>
      <c r="J17" s="10"/>
      <c r="K17" s="10"/>
    </row>
    <row r="18" spans="1:11" s="5" customFormat="1" ht="14.25" customHeight="1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</row>
    <row r="19" spans="1:11" s="8" customFormat="1" ht="14.25" customHeight="1" x14ac:dyDescent="0.25">
      <c r="A19" s="9" t="s">
        <v>34</v>
      </c>
      <c r="B19" s="16" t="s">
        <v>0</v>
      </c>
      <c r="C19" s="16" t="s">
        <v>16</v>
      </c>
      <c r="D19" s="16" t="s">
        <v>1</v>
      </c>
      <c r="E19" s="16" t="s">
        <v>20</v>
      </c>
      <c r="F19" s="16" t="s">
        <v>9</v>
      </c>
      <c r="G19" s="16" t="s">
        <v>21</v>
      </c>
      <c r="H19" s="16" t="s">
        <v>2</v>
      </c>
      <c r="I19" s="16" t="s">
        <v>22</v>
      </c>
      <c r="J19" s="16" t="s">
        <v>3</v>
      </c>
      <c r="K19" s="16" t="s">
        <v>23</v>
      </c>
    </row>
    <row r="20" spans="1:11" s="8" customFormat="1" ht="11.5" customHeight="1" x14ac:dyDescent="0.25">
      <c r="A20" s="9" t="s">
        <v>24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spans="1:11" s="8" customFormat="1" ht="11.5" customHeight="1" x14ac:dyDescent="0.25">
      <c r="A21" s="9" t="s">
        <v>25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</row>
    <row r="22" spans="1:11" s="8" customFormat="1" ht="11.5" customHeight="1" x14ac:dyDescent="0.25">
      <c r="A22" s="9" t="s">
        <v>26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1:11" s="8" customFormat="1" ht="11.5" customHeight="1" x14ac:dyDescent="0.25">
      <c r="A23" s="9" t="s">
        <v>27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</row>
    <row r="24" spans="1:11" s="8" customFormat="1" ht="11.5" customHeight="1" x14ac:dyDescent="0.25">
      <c r="A24" s="9" t="s">
        <v>28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</row>
    <row r="25" spans="1:11" s="8" customFormat="1" ht="11.5" customHeight="1" x14ac:dyDescent="0.25">
      <c r="A25" s="9" t="s">
        <v>29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pans="1:11" s="8" customFormat="1" ht="11.5" customHeight="1" x14ac:dyDescent="0.25">
      <c r="A26" s="9" t="s">
        <v>30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</row>
    <row r="27" spans="1:11" s="8" customFormat="1" ht="11.5" customHeight="1" x14ac:dyDescent="0.25">
      <c r="A27" s="27" t="s">
        <v>31</v>
      </c>
      <c r="B27" s="28">
        <f>SUBTOTAL(109,Table2[Week 1])</f>
        <v>0</v>
      </c>
      <c r="C27" s="28">
        <f>SUBTOTAL(109,Table2[Overuren])</f>
        <v>0</v>
      </c>
      <c r="D27" s="28">
        <f>SUBTOTAL(109,Table2[Week 2])</f>
        <v>0</v>
      </c>
      <c r="E27" s="28">
        <f>SUBTOTAL(109,Table2[Overuren2])</f>
        <v>0</v>
      </c>
      <c r="F27" s="28">
        <f>SUBTOTAL(109,Table2[Week 3])</f>
        <v>0</v>
      </c>
      <c r="G27" s="28">
        <f>SUBTOTAL(109,Table2[Overuren3])</f>
        <v>0</v>
      </c>
      <c r="H27" s="28">
        <f>SUBTOTAL(109,Table2[Week 4])</f>
        <v>0</v>
      </c>
      <c r="I27" s="28">
        <f>SUBTOTAL(109,Table2[Overuren4])</f>
        <v>0</v>
      </c>
      <c r="J27" s="28">
        <f>SUBTOTAL(109,Table2[Week 5])</f>
        <v>0</v>
      </c>
      <c r="K27" s="28">
        <f>SUBTOTAL(109,Table2[Overuren5])</f>
        <v>0</v>
      </c>
    </row>
    <row r="28" spans="1:11" s="8" customFormat="1" ht="14.25" customHeight="1" x14ac:dyDescent="0.25">
      <c r="A28" s="34" t="s">
        <v>35</v>
      </c>
      <c r="B28" s="34"/>
      <c r="C28" s="19">
        <f>SUM(B27,D27,F27,H27,J27)</f>
        <v>0</v>
      </c>
      <c r="D28" s="34" t="s">
        <v>36</v>
      </c>
      <c r="E28" s="34"/>
      <c r="F28" s="19">
        <f>SUM(C27,E27,G27,I27,K27)</f>
        <v>0</v>
      </c>
      <c r="G28" s="10"/>
      <c r="H28" s="10"/>
      <c r="I28" s="10"/>
      <c r="J28" s="10"/>
      <c r="K28" s="10"/>
    </row>
    <row r="29" spans="1:11" s="5" customFormat="1" ht="14.25" customHeight="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</row>
    <row r="30" spans="1:11" s="5" customFormat="1" ht="14.25" customHeight="1" x14ac:dyDescent="0.25">
      <c r="A30" s="9" t="s">
        <v>37</v>
      </c>
      <c r="B30" s="16" t="s">
        <v>0</v>
      </c>
      <c r="C30" s="16" t="s">
        <v>16</v>
      </c>
      <c r="D30" s="16" t="s">
        <v>1</v>
      </c>
      <c r="E30" s="16" t="s">
        <v>20</v>
      </c>
      <c r="F30" s="16" t="s">
        <v>9</v>
      </c>
      <c r="G30" s="16" t="s">
        <v>21</v>
      </c>
      <c r="H30" s="16" t="s">
        <v>2</v>
      </c>
      <c r="I30" s="16" t="s">
        <v>22</v>
      </c>
      <c r="J30" s="16" t="s">
        <v>3</v>
      </c>
      <c r="K30" s="16" t="s">
        <v>23</v>
      </c>
    </row>
    <row r="31" spans="1:11" s="5" customFormat="1" ht="11.5" customHeight="1" x14ac:dyDescent="0.25">
      <c r="A31" s="9" t="s">
        <v>24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</row>
    <row r="32" spans="1:11" s="5" customFormat="1" ht="11.5" customHeight="1" x14ac:dyDescent="0.25">
      <c r="A32" s="9" t="s">
        <v>25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</row>
    <row r="33" spans="1:11" s="5" customFormat="1" ht="11.5" customHeight="1" x14ac:dyDescent="0.25">
      <c r="A33" s="9" t="s">
        <v>26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</row>
    <row r="34" spans="1:11" s="5" customFormat="1" ht="11.5" customHeight="1" x14ac:dyDescent="0.25">
      <c r="A34" s="9" t="s">
        <v>27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</row>
    <row r="35" spans="1:11" s="5" customFormat="1" ht="11.5" customHeight="1" x14ac:dyDescent="0.25">
      <c r="A35" s="9" t="s">
        <v>28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</row>
    <row r="36" spans="1:11" s="5" customFormat="1" ht="11.5" customHeight="1" x14ac:dyDescent="0.25">
      <c r="A36" s="9" t="s">
        <v>29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</row>
    <row r="37" spans="1:11" s="5" customFormat="1" ht="11.5" customHeight="1" x14ac:dyDescent="0.25">
      <c r="A37" s="9" t="s">
        <v>30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</row>
    <row r="38" spans="1:11" s="5" customFormat="1" ht="11.5" customHeight="1" x14ac:dyDescent="0.25">
      <c r="A38" s="27" t="s">
        <v>31</v>
      </c>
      <c r="B38" s="28">
        <f>SUBTOTAL(109,Table3[Week 1])</f>
        <v>0</v>
      </c>
      <c r="C38" s="28">
        <f>SUBTOTAL(109,Table3[Overuren])</f>
        <v>0</v>
      </c>
      <c r="D38" s="28">
        <f>SUBTOTAL(109,Table3[Week 2])</f>
        <v>0</v>
      </c>
      <c r="E38" s="28">
        <f>SUBTOTAL(109,Table3[Overuren2])</f>
        <v>0</v>
      </c>
      <c r="F38" s="28">
        <f>SUBTOTAL(109,Table3[Week 3])</f>
        <v>0</v>
      </c>
      <c r="G38" s="28">
        <f>SUBTOTAL(109,Table3[Overuren3])</f>
        <v>0</v>
      </c>
      <c r="H38" s="28">
        <f>SUBTOTAL(109,Table3[Week 4])</f>
        <v>0</v>
      </c>
      <c r="I38" s="28">
        <f>SUBTOTAL(109,Table3[Overuren4])</f>
        <v>0</v>
      </c>
      <c r="J38" s="28">
        <f>SUBTOTAL(109,Table3[Week 5])</f>
        <v>0</v>
      </c>
      <c r="K38" s="28">
        <f>SUBTOTAL(109,Table3[Overuren5])</f>
        <v>0</v>
      </c>
    </row>
    <row r="39" spans="1:11" s="5" customFormat="1" ht="14.25" customHeight="1" x14ac:dyDescent="0.25">
      <c r="A39" s="34" t="s">
        <v>38</v>
      </c>
      <c r="B39" s="34"/>
      <c r="C39" s="20">
        <f>SUM(B38,D38,F38,H38,J38)</f>
        <v>0</v>
      </c>
      <c r="D39" s="34" t="s">
        <v>39</v>
      </c>
      <c r="E39" s="34"/>
      <c r="F39" s="20">
        <f>SUM(C38,E38,G38,I38,K38)</f>
        <v>0</v>
      </c>
      <c r="G39" s="12"/>
      <c r="H39" s="12"/>
      <c r="I39" s="12"/>
      <c r="J39" s="12"/>
      <c r="K39" s="12"/>
    </row>
    <row r="40" spans="1:11" s="8" customFormat="1" ht="18" customHeight="1" thickBot="1" x14ac:dyDescent="0.3">
      <c r="A40" s="37" t="s">
        <v>40</v>
      </c>
      <c r="B40" s="37"/>
      <c r="C40" s="37"/>
      <c r="D40" s="37"/>
      <c r="E40" s="37"/>
      <c r="F40" s="37"/>
      <c r="G40" s="37"/>
      <c r="H40" s="37"/>
      <c r="I40" s="37"/>
      <c r="J40" s="37"/>
      <c r="K40" s="37"/>
    </row>
    <row r="41" spans="1:11" s="8" customFormat="1" ht="14.25" customHeight="1" x14ac:dyDescent="0.25">
      <c r="A41" s="14" t="s">
        <v>7</v>
      </c>
      <c r="B41" s="21" t="s">
        <v>0</v>
      </c>
      <c r="C41" s="21" t="s">
        <v>16</v>
      </c>
      <c r="D41" s="21" t="s">
        <v>1</v>
      </c>
      <c r="E41" s="21" t="s">
        <v>20</v>
      </c>
      <c r="F41" s="21" t="s">
        <v>9</v>
      </c>
      <c r="G41" s="21" t="s">
        <v>21</v>
      </c>
      <c r="H41" s="21" t="s">
        <v>2</v>
      </c>
      <c r="I41" s="21" t="s">
        <v>22</v>
      </c>
      <c r="J41" s="21" t="s">
        <v>3</v>
      </c>
      <c r="K41" s="21" t="s">
        <v>23</v>
      </c>
    </row>
    <row r="42" spans="1:11" s="8" customFormat="1" ht="11.5" customHeight="1" x14ac:dyDescent="0.25">
      <c r="A42" s="14" t="s">
        <v>24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</row>
    <row r="43" spans="1:11" s="8" customFormat="1" ht="11.5" customHeight="1" x14ac:dyDescent="0.25">
      <c r="A43" s="14" t="s">
        <v>25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11" s="8" customFormat="1" ht="11.5" customHeight="1" x14ac:dyDescent="0.25">
      <c r="A44" s="14" t="s">
        <v>26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</row>
    <row r="45" spans="1:11" s="8" customFormat="1" ht="11.5" customHeight="1" x14ac:dyDescent="0.25">
      <c r="A45" s="14" t="s">
        <v>27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</row>
    <row r="46" spans="1:11" s="8" customFormat="1" ht="11.5" customHeight="1" x14ac:dyDescent="0.25">
      <c r="A46" s="14" t="s">
        <v>28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</row>
    <row r="47" spans="1:11" s="8" customFormat="1" ht="11.5" customHeight="1" x14ac:dyDescent="0.25">
      <c r="A47" s="14" t="s">
        <v>29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</row>
    <row r="48" spans="1:11" s="8" customFormat="1" ht="11.5" customHeight="1" x14ac:dyDescent="0.25">
      <c r="A48" s="14" t="s">
        <v>30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</row>
    <row r="49" spans="1:11" s="8" customFormat="1" ht="11.5" customHeight="1" x14ac:dyDescent="0.25">
      <c r="A49" s="29" t="s">
        <v>31</v>
      </c>
      <c r="B49" s="30">
        <f>SUBTOTAL(109,Table4[Week 1])</f>
        <v>0</v>
      </c>
      <c r="C49" s="30">
        <f>SUBTOTAL(109,Table4[Overuren])</f>
        <v>0</v>
      </c>
      <c r="D49" s="30">
        <f>SUBTOTAL(109,Table4[Week 2])</f>
        <v>0</v>
      </c>
      <c r="E49" s="30">
        <f>SUBTOTAL(109,Table4[Overuren2])</f>
        <v>0</v>
      </c>
      <c r="F49" s="30">
        <f>SUBTOTAL(109,Table4[Week 3])</f>
        <v>0</v>
      </c>
      <c r="G49" s="30">
        <f>SUBTOTAL(109,Table4[Overuren3])</f>
        <v>0</v>
      </c>
      <c r="H49" s="30">
        <f>SUBTOTAL(109,Table4[Week 4])</f>
        <v>0</v>
      </c>
      <c r="I49" s="30">
        <f>SUBTOTAL(109,Table4[Overuren4])</f>
        <v>0</v>
      </c>
      <c r="J49" s="30">
        <f>SUBTOTAL(109,Table4[Week 5])</f>
        <v>0</v>
      </c>
      <c r="K49" s="30">
        <f>SUBTOTAL(109,Table4[Overuren5])</f>
        <v>0</v>
      </c>
    </row>
    <row r="50" spans="1:11" s="8" customFormat="1" ht="14.25" customHeight="1" x14ac:dyDescent="0.25">
      <c r="A50" s="33" t="s">
        <v>41</v>
      </c>
      <c r="B50" s="33"/>
      <c r="C50" s="23">
        <f>SUM(B49,D49,F49,H49,J49)</f>
        <v>0</v>
      </c>
      <c r="D50" s="33" t="s">
        <v>42</v>
      </c>
      <c r="E50" s="33"/>
      <c r="F50" s="23">
        <f>SUM(C49,E49,G49,I49,K49)</f>
        <v>0</v>
      </c>
      <c r="G50" s="13"/>
      <c r="H50" s="13"/>
      <c r="I50" s="13"/>
      <c r="J50" s="13"/>
      <c r="K50" s="13"/>
    </row>
    <row r="51" spans="1:11" s="8" customFormat="1" ht="14.25" customHeight="1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</row>
    <row r="52" spans="1:11" s="8" customFormat="1" ht="14.25" customHeight="1" x14ac:dyDescent="0.25">
      <c r="A52" s="14" t="s">
        <v>43</v>
      </c>
      <c r="B52" s="21" t="s">
        <v>0</v>
      </c>
      <c r="C52" s="21" t="s">
        <v>16</v>
      </c>
      <c r="D52" s="21" t="s">
        <v>1</v>
      </c>
      <c r="E52" s="21" t="s">
        <v>20</v>
      </c>
      <c r="F52" s="21" t="s">
        <v>9</v>
      </c>
      <c r="G52" s="21" t="s">
        <v>21</v>
      </c>
      <c r="H52" s="21" t="s">
        <v>2</v>
      </c>
      <c r="I52" s="21" t="s">
        <v>22</v>
      </c>
      <c r="J52" s="21" t="s">
        <v>3</v>
      </c>
      <c r="K52" s="21" t="s">
        <v>23</v>
      </c>
    </row>
    <row r="53" spans="1:11" s="8" customFormat="1" ht="11.5" customHeight="1" x14ac:dyDescent="0.25">
      <c r="A53" s="14" t="s">
        <v>24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</row>
    <row r="54" spans="1:11" s="8" customFormat="1" ht="11.5" customHeight="1" x14ac:dyDescent="0.25">
      <c r="A54" s="14" t="s">
        <v>25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</row>
    <row r="55" spans="1:11" s="8" customFormat="1" ht="11.5" customHeight="1" x14ac:dyDescent="0.25">
      <c r="A55" s="14" t="s">
        <v>26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</row>
    <row r="56" spans="1:11" s="8" customFormat="1" ht="11.5" customHeight="1" x14ac:dyDescent="0.25">
      <c r="A56" s="14" t="s">
        <v>27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</row>
    <row r="57" spans="1:11" s="8" customFormat="1" ht="11.5" customHeight="1" x14ac:dyDescent="0.25">
      <c r="A57" s="14" t="s">
        <v>28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</row>
    <row r="58" spans="1:11" s="8" customFormat="1" ht="11.5" customHeight="1" x14ac:dyDescent="0.25">
      <c r="A58" s="14" t="s">
        <v>29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</row>
    <row r="59" spans="1:11" s="8" customFormat="1" ht="11.5" customHeight="1" x14ac:dyDescent="0.25">
      <c r="A59" s="14" t="s">
        <v>30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</row>
    <row r="60" spans="1:11" s="8" customFormat="1" ht="11.5" customHeight="1" x14ac:dyDescent="0.25">
      <c r="A60" s="29" t="s">
        <v>31</v>
      </c>
      <c r="B60" s="30">
        <f>SUBTOTAL(109,Table5[Week 1])</f>
        <v>0</v>
      </c>
      <c r="C60" s="30">
        <f>SUBTOTAL(109,Table5[Overuren])</f>
        <v>0</v>
      </c>
      <c r="D60" s="30">
        <f>SUBTOTAL(109,Table5[Week 2])</f>
        <v>0</v>
      </c>
      <c r="E60" s="30">
        <f>SUBTOTAL(109,Table5[Overuren2])</f>
        <v>0</v>
      </c>
      <c r="F60" s="30">
        <f>SUBTOTAL(109,Table5[Week 3])</f>
        <v>0</v>
      </c>
      <c r="G60" s="30">
        <f>SUBTOTAL(109,Table5[Overuren3])</f>
        <v>0</v>
      </c>
      <c r="H60" s="30">
        <f>SUBTOTAL(109,Table5[Week 4])</f>
        <v>0</v>
      </c>
      <c r="I60" s="30">
        <f>SUBTOTAL(109,Table5[Overuren4])</f>
        <v>0</v>
      </c>
      <c r="J60" s="30">
        <f>SUBTOTAL(109,Table5[Week 5])</f>
        <v>0</v>
      </c>
      <c r="K60" s="30">
        <f>SUBTOTAL(109,Table5[Overuren5])</f>
        <v>0</v>
      </c>
    </row>
    <row r="61" spans="1:11" s="8" customFormat="1" ht="14.25" customHeight="1" x14ac:dyDescent="0.25">
      <c r="A61" s="34" t="s">
        <v>44</v>
      </c>
      <c r="B61" s="34"/>
      <c r="C61" s="19">
        <f>SUM(B60,D60,F60,H60,J60)</f>
        <v>0</v>
      </c>
      <c r="D61" s="34" t="s">
        <v>45</v>
      </c>
      <c r="E61" s="34"/>
      <c r="F61" s="19">
        <f>SUM(C60,E60,G60,I60,K60)</f>
        <v>0</v>
      </c>
      <c r="G61" s="10"/>
      <c r="H61" s="10"/>
      <c r="I61" s="10"/>
      <c r="J61" s="10"/>
      <c r="K61" s="10"/>
    </row>
    <row r="62" spans="1:11" s="8" customFormat="1" ht="14.25" customHeight="1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</row>
    <row r="63" spans="1:11" s="8" customFormat="1" ht="14.25" customHeight="1" x14ac:dyDescent="0.25">
      <c r="A63" s="14" t="s">
        <v>46</v>
      </c>
      <c r="B63" s="21" t="s">
        <v>0</v>
      </c>
      <c r="C63" s="21" t="s">
        <v>16</v>
      </c>
      <c r="D63" s="21" t="s">
        <v>1</v>
      </c>
      <c r="E63" s="21" t="s">
        <v>20</v>
      </c>
      <c r="F63" s="21" t="s">
        <v>9</v>
      </c>
      <c r="G63" s="21" t="s">
        <v>21</v>
      </c>
      <c r="H63" s="21" t="s">
        <v>2</v>
      </c>
      <c r="I63" s="21" t="s">
        <v>22</v>
      </c>
      <c r="J63" s="21" t="s">
        <v>3</v>
      </c>
      <c r="K63" s="21" t="s">
        <v>23</v>
      </c>
    </row>
    <row r="64" spans="1:11" s="8" customFormat="1" ht="11.5" customHeight="1" x14ac:dyDescent="0.25">
      <c r="A64" s="14" t="s">
        <v>24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</row>
    <row r="65" spans="1:11" s="8" customFormat="1" ht="11.5" customHeight="1" x14ac:dyDescent="0.25">
      <c r="A65" s="14" t="s">
        <v>25</v>
      </c>
      <c r="B65" s="22"/>
      <c r="C65" s="22"/>
      <c r="D65" s="22"/>
      <c r="E65" s="22"/>
      <c r="F65" s="22"/>
      <c r="G65" s="22"/>
      <c r="H65" s="22"/>
      <c r="I65" s="22"/>
      <c r="J65" s="22"/>
      <c r="K65" s="22"/>
    </row>
    <row r="66" spans="1:11" s="8" customFormat="1" ht="11.5" customHeight="1" x14ac:dyDescent="0.25">
      <c r="A66" s="14" t="s">
        <v>26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</row>
    <row r="67" spans="1:11" s="8" customFormat="1" ht="11.5" customHeight="1" x14ac:dyDescent="0.25">
      <c r="A67" s="14" t="s">
        <v>27</v>
      </c>
      <c r="B67" s="22"/>
      <c r="C67" s="22"/>
      <c r="D67" s="22"/>
      <c r="E67" s="22"/>
      <c r="F67" s="22"/>
      <c r="G67" s="22"/>
      <c r="H67" s="22"/>
      <c r="I67" s="22"/>
      <c r="J67" s="22"/>
      <c r="K67" s="22"/>
    </row>
    <row r="68" spans="1:11" s="8" customFormat="1" ht="11.5" customHeight="1" x14ac:dyDescent="0.25">
      <c r="A68" s="14" t="s">
        <v>28</v>
      </c>
      <c r="B68" s="22"/>
      <c r="C68" s="22"/>
      <c r="D68" s="22"/>
      <c r="E68" s="22"/>
      <c r="F68" s="22"/>
      <c r="G68" s="22"/>
      <c r="H68" s="22"/>
      <c r="I68" s="22"/>
      <c r="J68" s="22"/>
      <c r="K68" s="22"/>
    </row>
    <row r="69" spans="1:11" s="8" customFormat="1" ht="11.5" customHeight="1" x14ac:dyDescent="0.25">
      <c r="A69" s="14" t="s">
        <v>29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</row>
    <row r="70" spans="1:11" s="8" customFormat="1" ht="11.5" customHeight="1" x14ac:dyDescent="0.25">
      <c r="A70" s="14" t="s">
        <v>30</v>
      </c>
      <c r="B70" s="22"/>
      <c r="C70" s="22"/>
      <c r="D70" s="22"/>
      <c r="E70" s="22"/>
      <c r="F70" s="22"/>
      <c r="G70" s="22"/>
      <c r="H70" s="22"/>
      <c r="I70" s="22"/>
      <c r="J70" s="22"/>
      <c r="K70" s="22"/>
    </row>
    <row r="71" spans="1:11" s="8" customFormat="1" ht="11.5" customHeight="1" x14ac:dyDescent="0.25">
      <c r="A71" s="31" t="s">
        <v>31</v>
      </c>
      <c r="B71" s="32">
        <f>SUBTOTAL(109,Table6[Week 1])</f>
        <v>0</v>
      </c>
      <c r="C71" s="32">
        <f>SUBTOTAL(109,Table6[Overuren])</f>
        <v>0</v>
      </c>
      <c r="D71" s="32">
        <f>SUBTOTAL(109,Table6[Week 2])</f>
        <v>0</v>
      </c>
      <c r="E71" s="32">
        <f>SUBTOTAL(109,Table6[Overuren2])</f>
        <v>0</v>
      </c>
      <c r="F71" s="32">
        <f>SUBTOTAL(109,Table6[Week 3])</f>
        <v>0</v>
      </c>
      <c r="G71" s="32">
        <f>SUBTOTAL(109,Table6[Overuren3])</f>
        <v>0</v>
      </c>
      <c r="H71" s="32">
        <f>SUBTOTAL(109,Table6[Week 4])</f>
        <v>0</v>
      </c>
      <c r="I71" s="32">
        <f>SUBTOTAL(109,Table6[Overuren4])</f>
        <v>0</v>
      </c>
      <c r="J71" s="32">
        <f>SUBTOTAL(109,Table6[Week 5])</f>
        <v>0</v>
      </c>
      <c r="K71" s="32">
        <f>SUBTOTAL(109,Table6[Overuren5])</f>
        <v>0</v>
      </c>
    </row>
    <row r="72" spans="1:11" s="8" customFormat="1" ht="14.25" customHeight="1" x14ac:dyDescent="0.25">
      <c r="A72" s="34" t="s">
        <v>47</v>
      </c>
      <c r="B72" s="34"/>
      <c r="C72" s="19">
        <f>SUM(B71,D71,F71,H71,J71)</f>
        <v>0</v>
      </c>
      <c r="D72" s="34" t="s">
        <v>48</v>
      </c>
      <c r="E72" s="34"/>
      <c r="F72" s="19">
        <f>SUM(C71,E71,G71,I71,K71)</f>
        <v>0</v>
      </c>
    </row>
    <row r="73" spans="1:11" s="8" customFormat="1" ht="18" customHeight="1" thickBot="1" x14ac:dyDescent="0.3">
      <c r="A73" s="36" t="s">
        <v>49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</row>
    <row r="74" spans="1:11" s="8" customFormat="1" ht="14.25" customHeight="1" x14ac:dyDescent="0.25">
      <c r="A74" s="15" t="s">
        <v>50</v>
      </c>
      <c r="B74" s="25" t="s">
        <v>0</v>
      </c>
      <c r="C74" s="25" t="s">
        <v>16</v>
      </c>
      <c r="D74" s="25" t="s">
        <v>1</v>
      </c>
      <c r="E74" s="25" t="s">
        <v>20</v>
      </c>
      <c r="F74" s="25" t="s">
        <v>9</v>
      </c>
      <c r="G74" s="25" t="s">
        <v>21</v>
      </c>
      <c r="H74" s="25" t="s">
        <v>2</v>
      </c>
      <c r="I74" s="25" t="s">
        <v>22</v>
      </c>
      <c r="J74" s="25" t="s">
        <v>3</v>
      </c>
      <c r="K74" s="25" t="s">
        <v>23</v>
      </c>
    </row>
    <row r="75" spans="1:11" s="8" customFormat="1" ht="11.5" customHeight="1" x14ac:dyDescent="0.25">
      <c r="A75" s="15" t="s">
        <v>24</v>
      </c>
      <c r="B75" s="24"/>
      <c r="C75" s="24"/>
      <c r="D75" s="24"/>
      <c r="E75" s="24"/>
      <c r="F75" s="24"/>
      <c r="G75" s="24"/>
      <c r="H75" s="24"/>
      <c r="I75" s="24"/>
      <c r="J75" s="24"/>
      <c r="K75" s="24"/>
    </row>
    <row r="76" spans="1:11" s="8" customFormat="1" ht="11.5" customHeight="1" x14ac:dyDescent="0.25">
      <c r="A76" s="15" t="s">
        <v>25</v>
      </c>
      <c r="B76" s="24"/>
      <c r="C76" s="24"/>
      <c r="D76" s="24"/>
      <c r="E76" s="24"/>
      <c r="F76" s="24"/>
      <c r="G76" s="24"/>
      <c r="H76" s="24"/>
      <c r="I76" s="24"/>
      <c r="J76" s="24"/>
      <c r="K76" s="24"/>
    </row>
    <row r="77" spans="1:11" s="8" customFormat="1" ht="11.5" customHeight="1" x14ac:dyDescent="0.25">
      <c r="A77" s="15" t="s">
        <v>26</v>
      </c>
      <c r="B77" s="24"/>
      <c r="C77" s="24"/>
      <c r="D77" s="24"/>
      <c r="E77" s="24"/>
      <c r="F77" s="24"/>
      <c r="G77" s="24"/>
      <c r="H77" s="24"/>
      <c r="I77" s="24"/>
      <c r="J77" s="24"/>
      <c r="K77" s="24"/>
    </row>
    <row r="78" spans="1:11" s="8" customFormat="1" ht="11.5" customHeight="1" x14ac:dyDescent="0.25">
      <c r="A78" s="15" t="s">
        <v>27</v>
      </c>
      <c r="B78" s="24"/>
      <c r="C78" s="24"/>
      <c r="D78" s="24"/>
      <c r="E78" s="24"/>
      <c r="F78" s="24"/>
      <c r="G78" s="24"/>
      <c r="H78" s="24"/>
      <c r="I78" s="24"/>
      <c r="J78" s="24"/>
      <c r="K78" s="24"/>
    </row>
    <row r="79" spans="1:11" s="8" customFormat="1" ht="11.5" customHeight="1" x14ac:dyDescent="0.25">
      <c r="A79" s="15" t="s">
        <v>28</v>
      </c>
      <c r="B79" s="24"/>
      <c r="C79" s="24"/>
      <c r="D79" s="24"/>
      <c r="E79" s="24"/>
      <c r="F79" s="24"/>
      <c r="G79" s="24"/>
      <c r="H79" s="24"/>
      <c r="I79" s="24"/>
      <c r="J79" s="24"/>
      <c r="K79" s="24"/>
    </row>
    <row r="80" spans="1:11" s="8" customFormat="1" ht="11.5" customHeight="1" x14ac:dyDescent="0.25">
      <c r="A80" s="15" t="s">
        <v>29</v>
      </c>
      <c r="B80" s="24"/>
      <c r="C80" s="24"/>
      <c r="D80" s="24"/>
      <c r="E80" s="24"/>
      <c r="F80" s="24"/>
      <c r="G80" s="24"/>
      <c r="H80" s="24"/>
      <c r="I80" s="24"/>
      <c r="J80" s="24"/>
      <c r="K80" s="24"/>
    </row>
    <row r="81" spans="1:11" s="8" customFormat="1" ht="11.5" customHeight="1" x14ac:dyDescent="0.25">
      <c r="A81" s="15" t="s">
        <v>30</v>
      </c>
      <c r="B81" s="24"/>
      <c r="C81" s="24"/>
      <c r="D81" s="24"/>
      <c r="E81" s="24"/>
      <c r="F81" s="24"/>
      <c r="G81" s="24"/>
      <c r="H81" s="24"/>
      <c r="I81" s="24"/>
      <c r="J81" s="24"/>
      <c r="K81" s="24"/>
    </row>
    <row r="82" spans="1:11" s="8" customFormat="1" ht="11.5" customHeight="1" x14ac:dyDescent="0.25">
      <c r="A82" s="31" t="s">
        <v>31</v>
      </c>
      <c r="B82" s="32">
        <f>SUBTOTAL(109,Table7[Week 1])</f>
        <v>0</v>
      </c>
      <c r="C82" s="32">
        <f>SUBTOTAL(109,Table7[Overuren])</f>
        <v>0</v>
      </c>
      <c r="D82" s="32">
        <f>SUBTOTAL(109,Table7[Week 2])</f>
        <v>0</v>
      </c>
      <c r="E82" s="32">
        <f>SUBTOTAL(109,Table7[Overuren2])</f>
        <v>0</v>
      </c>
      <c r="F82" s="32">
        <f>SUBTOTAL(109,Table7[Week 3])</f>
        <v>0</v>
      </c>
      <c r="G82" s="32">
        <f>SUBTOTAL(109,Table7[Overuren3])</f>
        <v>0</v>
      </c>
      <c r="H82" s="32">
        <f>SUBTOTAL(109,Table7[Week 4])</f>
        <v>0</v>
      </c>
      <c r="I82" s="32">
        <f>SUBTOTAL(109,Table7[Overuren4])</f>
        <v>0</v>
      </c>
      <c r="J82" s="32">
        <f>SUBTOTAL(109,Table7[Week 5])</f>
        <v>0</v>
      </c>
      <c r="K82" s="32">
        <f>SUBTOTAL(109,Table7[Overuren5])</f>
        <v>0</v>
      </c>
    </row>
    <row r="83" spans="1:11" s="8" customFormat="1" ht="14.25" customHeight="1" x14ac:dyDescent="0.25">
      <c r="A83" s="34" t="s">
        <v>51</v>
      </c>
      <c r="B83" s="34"/>
      <c r="C83" s="19">
        <f>SUM(B82,D82,F82,H82,J82)</f>
        <v>0</v>
      </c>
      <c r="D83" s="34" t="s">
        <v>52</v>
      </c>
      <c r="E83" s="34"/>
      <c r="F83" s="19">
        <f>SUM(C82,E82,G82,I82,K82)</f>
        <v>0</v>
      </c>
    </row>
    <row r="84" spans="1:11" s="8" customFormat="1" ht="14.25" customHeight="1" x14ac:dyDescent="0.25"/>
    <row r="85" spans="1:11" s="8" customFormat="1" ht="14.25" customHeight="1" x14ac:dyDescent="0.25">
      <c r="A85" s="15" t="s">
        <v>53</v>
      </c>
      <c r="B85" s="25" t="s">
        <v>0</v>
      </c>
      <c r="C85" s="25" t="s">
        <v>16</v>
      </c>
      <c r="D85" s="25" t="s">
        <v>1</v>
      </c>
      <c r="E85" s="25" t="s">
        <v>20</v>
      </c>
      <c r="F85" s="25" t="s">
        <v>9</v>
      </c>
      <c r="G85" s="25" t="s">
        <v>21</v>
      </c>
      <c r="H85" s="25" t="s">
        <v>2</v>
      </c>
      <c r="I85" s="25" t="s">
        <v>22</v>
      </c>
      <c r="J85" s="25" t="s">
        <v>3</v>
      </c>
      <c r="K85" s="25" t="s">
        <v>23</v>
      </c>
    </row>
    <row r="86" spans="1:11" s="8" customFormat="1" ht="11.5" customHeight="1" x14ac:dyDescent="0.25">
      <c r="A86" s="15" t="s">
        <v>24</v>
      </c>
      <c r="B86" s="24"/>
      <c r="C86" s="24"/>
      <c r="D86" s="24"/>
      <c r="E86" s="24"/>
      <c r="F86" s="24"/>
      <c r="G86" s="24"/>
      <c r="H86" s="24"/>
      <c r="I86" s="24"/>
      <c r="J86" s="24"/>
      <c r="K86" s="24"/>
    </row>
    <row r="87" spans="1:11" s="8" customFormat="1" ht="11.5" customHeight="1" x14ac:dyDescent="0.25">
      <c r="A87" s="15" t="s">
        <v>25</v>
      </c>
      <c r="B87" s="24"/>
      <c r="C87" s="24"/>
      <c r="D87" s="24"/>
      <c r="E87" s="24"/>
      <c r="F87" s="24"/>
      <c r="G87" s="24"/>
      <c r="H87" s="24"/>
      <c r="I87" s="24"/>
      <c r="J87" s="24"/>
      <c r="K87" s="24"/>
    </row>
    <row r="88" spans="1:11" s="8" customFormat="1" ht="11.5" customHeight="1" x14ac:dyDescent="0.25">
      <c r="A88" s="15" t="s">
        <v>26</v>
      </c>
      <c r="B88" s="24"/>
      <c r="C88" s="24"/>
      <c r="D88" s="24"/>
      <c r="E88" s="24"/>
      <c r="F88" s="24"/>
      <c r="G88" s="24"/>
      <c r="H88" s="24"/>
      <c r="I88" s="24"/>
      <c r="J88" s="24"/>
      <c r="K88" s="24"/>
    </row>
    <row r="89" spans="1:11" s="8" customFormat="1" ht="11.5" customHeight="1" x14ac:dyDescent="0.25">
      <c r="A89" s="15" t="s">
        <v>27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</row>
    <row r="90" spans="1:11" s="8" customFormat="1" ht="11.5" customHeight="1" x14ac:dyDescent="0.25">
      <c r="A90" s="15" t="s">
        <v>28</v>
      </c>
      <c r="B90" s="24"/>
      <c r="C90" s="24"/>
      <c r="D90" s="24"/>
      <c r="E90" s="24"/>
      <c r="F90" s="24"/>
      <c r="G90" s="24"/>
      <c r="H90" s="24"/>
      <c r="I90" s="24"/>
      <c r="J90" s="24"/>
      <c r="K90" s="24"/>
    </row>
    <row r="91" spans="1:11" s="8" customFormat="1" ht="11.5" customHeight="1" x14ac:dyDescent="0.25">
      <c r="A91" s="15" t="s">
        <v>29</v>
      </c>
      <c r="B91" s="24"/>
      <c r="C91" s="24"/>
      <c r="D91" s="24"/>
      <c r="E91" s="24"/>
      <c r="F91" s="24"/>
      <c r="G91" s="24"/>
      <c r="H91" s="24"/>
      <c r="I91" s="24"/>
      <c r="J91" s="24"/>
      <c r="K91" s="24"/>
    </row>
    <row r="92" spans="1:11" s="8" customFormat="1" ht="11.5" customHeight="1" x14ac:dyDescent="0.25">
      <c r="A92" s="15" t="s">
        <v>30</v>
      </c>
      <c r="B92" s="24"/>
      <c r="C92" s="24"/>
      <c r="D92" s="24"/>
      <c r="E92" s="24"/>
      <c r="F92" s="24"/>
      <c r="G92" s="24"/>
      <c r="H92" s="24"/>
      <c r="I92" s="24"/>
      <c r="J92" s="24"/>
      <c r="K92" s="24"/>
    </row>
    <row r="93" spans="1:11" s="8" customFormat="1" ht="11.5" customHeight="1" x14ac:dyDescent="0.25">
      <c r="A93" s="31" t="s">
        <v>31</v>
      </c>
      <c r="B93" s="32">
        <f>SUBTOTAL(109,Table8[Week 1])</f>
        <v>0</v>
      </c>
      <c r="C93" s="32">
        <f>SUBTOTAL(109,Table8[Overuren])</f>
        <v>0</v>
      </c>
      <c r="D93" s="32">
        <f>SUBTOTAL(109,Table8[Week 2])</f>
        <v>0</v>
      </c>
      <c r="E93" s="32">
        <f>SUBTOTAL(109,Table8[Overuren2])</f>
        <v>0</v>
      </c>
      <c r="F93" s="32">
        <f>SUBTOTAL(109,Table8[Week 3])</f>
        <v>0</v>
      </c>
      <c r="G93" s="32">
        <f>SUBTOTAL(109,Table8[Overuren3])</f>
        <v>0</v>
      </c>
      <c r="H93" s="32">
        <f>SUBTOTAL(109,Table8[Week 4])</f>
        <v>0</v>
      </c>
      <c r="I93" s="32">
        <f>SUBTOTAL(109,Table8[Overuren4])</f>
        <v>0</v>
      </c>
      <c r="J93" s="32">
        <f>SUBTOTAL(109,Table8[Week 5])</f>
        <v>0</v>
      </c>
      <c r="K93" s="32">
        <f>SUBTOTAL(109,Table8[Overuren5])</f>
        <v>0</v>
      </c>
    </row>
    <row r="94" spans="1:11" s="8" customFormat="1" ht="14.25" customHeight="1" x14ac:dyDescent="0.25">
      <c r="A94" s="34" t="s">
        <v>54</v>
      </c>
      <c r="B94" s="34"/>
      <c r="C94" s="19">
        <f>SUM(B93,D93,F93,H93,J93)</f>
        <v>0</v>
      </c>
      <c r="D94" s="34" t="s">
        <v>55</v>
      </c>
      <c r="E94" s="34"/>
      <c r="F94" s="19">
        <f>SUM(C93,E93,G93,I93,K93)</f>
        <v>0</v>
      </c>
    </row>
    <row r="95" spans="1:11" s="8" customFormat="1" ht="14.25" customHeight="1" x14ac:dyDescent="0.25"/>
    <row r="96" spans="1:11" s="8" customFormat="1" ht="14.25" customHeight="1" x14ac:dyDescent="0.25">
      <c r="A96" s="15" t="s">
        <v>4</v>
      </c>
      <c r="B96" s="25" t="s">
        <v>0</v>
      </c>
      <c r="C96" s="25" t="s">
        <v>16</v>
      </c>
      <c r="D96" s="25" t="s">
        <v>1</v>
      </c>
      <c r="E96" s="25" t="s">
        <v>20</v>
      </c>
      <c r="F96" s="25" t="s">
        <v>9</v>
      </c>
      <c r="G96" s="25" t="s">
        <v>21</v>
      </c>
      <c r="H96" s="25" t="s">
        <v>2</v>
      </c>
      <c r="I96" s="25" t="s">
        <v>22</v>
      </c>
      <c r="J96" s="25" t="s">
        <v>3</v>
      </c>
      <c r="K96" s="25" t="s">
        <v>23</v>
      </c>
    </row>
    <row r="97" spans="1:11" s="8" customFormat="1" ht="11.5" customHeight="1" x14ac:dyDescent="0.25">
      <c r="A97" s="15" t="s">
        <v>24</v>
      </c>
      <c r="B97" s="24"/>
      <c r="C97" s="24"/>
      <c r="D97" s="24"/>
      <c r="E97" s="24"/>
      <c r="F97" s="24"/>
      <c r="G97" s="24"/>
      <c r="H97" s="24"/>
      <c r="I97" s="24"/>
      <c r="J97" s="24"/>
      <c r="K97" s="24"/>
    </row>
    <row r="98" spans="1:11" s="8" customFormat="1" ht="11.5" customHeight="1" x14ac:dyDescent="0.25">
      <c r="A98" s="15" t="s">
        <v>25</v>
      </c>
      <c r="B98" s="24"/>
      <c r="C98" s="24"/>
      <c r="D98" s="24"/>
      <c r="E98" s="24"/>
      <c r="F98" s="24"/>
      <c r="G98" s="24"/>
      <c r="H98" s="24"/>
      <c r="I98" s="24"/>
      <c r="J98" s="24"/>
      <c r="K98" s="24"/>
    </row>
    <row r="99" spans="1:11" s="8" customFormat="1" ht="11.5" customHeight="1" x14ac:dyDescent="0.25">
      <c r="A99" s="15" t="s">
        <v>26</v>
      </c>
      <c r="B99" s="24"/>
      <c r="C99" s="24"/>
      <c r="D99" s="24"/>
      <c r="E99" s="24"/>
      <c r="F99" s="24"/>
      <c r="G99" s="24"/>
      <c r="H99" s="24"/>
      <c r="I99" s="24"/>
      <c r="J99" s="24"/>
      <c r="K99" s="24"/>
    </row>
    <row r="100" spans="1:11" s="8" customFormat="1" ht="11.5" customHeight="1" x14ac:dyDescent="0.25">
      <c r="A100" s="15" t="s">
        <v>27</v>
      </c>
      <c r="B100" s="24"/>
      <c r="C100" s="24"/>
      <c r="D100" s="24"/>
      <c r="E100" s="24"/>
      <c r="F100" s="24"/>
      <c r="G100" s="24"/>
      <c r="H100" s="24"/>
      <c r="I100" s="24"/>
      <c r="J100" s="24"/>
      <c r="K100" s="24"/>
    </row>
    <row r="101" spans="1:11" s="8" customFormat="1" ht="11.5" customHeight="1" x14ac:dyDescent="0.25">
      <c r="A101" s="15" t="s">
        <v>28</v>
      </c>
      <c r="B101" s="24"/>
      <c r="C101" s="24"/>
      <c r="D101" s="24"/>
      <c r="E101" s="24"/>
      <c r="F101" s="24"/>
      <c r="G101" s="24"/>
      <c r="H101" s="24"/>
      <c r="I101" s="24"/>
      <c r="J101" s="24"/>
      <c r="K101" s="24"/>
    </row>
    <row r="102" spans="1:11" s="8" customFormat="1" ht="11.5" customHeight="1" x14ac:dyDescent="0.25">
      <c r="A102" s="15" t="s">
        <v>29</v>
      </c>
      <c r="B102" s="24"/>
      <c r="C102" s="24"/>
      <c r="D102" s="24"/>
      <c r="E102" s="24"/>
      <c r="F102" s="24"/>
      <c r="G102" s="24"/>
      <c r="H102" s="24"/>
      <c r="I102" s="24"/>
      <c r="J102" s="24"/>
      <c r="K102" s="24"/>
    </row>
    <row r="103" spans="1:11" s="8" customFormat="1" ht="11.5" customHeight="1" x14ac:dyDescent="0.25">
      <c r="A103" s="15" t="s">
        <v>30</v>
      </c>
      <c r="B103" s="24"/>
      <c r="C103" s="24"/>
      <c r="D103" s="24"/>
      <c r="E103" s="24"/>
      <c r="F103" s="24"/>
      <c r="G103" s="24"/>
      <c r="H103" s="24"/>
      <c r="I103" s="24"/>
      <c r="J103" s="24"/>
      <c r="K103" s="24"/>
    </row>
    <row r="104" spans="1:11" s="8" customFormat="1" ht="11.5" customHeight="1" x14ac:dyDescent="0.25">
      <c r="A104" s="31" t="s">
        <v>31</v>
      </c>
      <c r="B104" s="32">
        <f>SUBTOTAL(109,Table9[Week 1])</f>
        <v>0</v>
      </c>
      <c r="C104" s="32">
        <f>SUBTOTAL(109,Table9[Overuren])</f>
        <v>0</v>
      </c>
      <c r="D104" s="32">
        <f>SUBTOTAL(109,Table9[Week 2])</f>
        <v>0</v>
      </c>
      <c r="E104" s="32">
        <f>SUBTOTAL(109,Table9[Overuren2])</f>
        <v>0</v>
      </c>
      <c r="F104" s="32">
        <f>SUBTOTAL(109,Table9[Week 3])</f>
        <v>0</v>
      </c>
      <c r="G104" s="32">
        <f>SUBTOTAL(109,Table9[Overuren3])</f>
        <v>0</v>
      </c>
      <c r="H104" s="32">
        <f>SUBTOTAL(109,Table9[Week 4])</f>
        <v>0</v>
      </c>
      <c r="I104" s="32">
        <f>SUBTOTAL(109,Table9[Overuren4])</f>
        <v>0</v>
      </c>
      <c r="J104" s="32">
        <f>SUBTOTAL(109,Table9[Week 5])</f>
        <v>0</v>
      </c>
      <c r="K104" s="32">
        <f>SUBTOTAL(109,Table9[Overuren5])</f>
        <v>0</v>
      </c>
    </row>
    <row r="105" spans="1:11" s="8" customFormat="1" ht="14.25" customHeight="1" x14ac:dyDescent="0.25">
      <c r="A105" s="34" t="s">
        <v>56</v>
      </c>
      <c r="B105" s="34"/>
      <c r="C105" s="19">
        <f>SUM(B104,D104,F104,H104,J104)</f>
        <v>0</v>
      </c>
      <c r="D105" s="34" t="s">
        <v>57</v>
      </c>
      <c r="E105" s="34"/>
      <c r="F105" s="19">
        <f>SUM(C104,E104,G104,I104,K104)</f>
        <v>0</v>
      </c>
    </row>
    <row r="106" spans="1:11" s="8" customFormat="1" ht="18" customHeight="1" x14ac:dyDescent="0.25">
      <c r="A106" s="35" t="s">
        <v>58</v>
      </c>
      <c r="B106" s="35"/>
      <c r="C106" s="35"/>
      <c r="D106" s="35"/>
      <c r="E106" s="35"/>
      <c r="F106" s="35"/>
      <c r="G106" s="35"/>
      <c r="H106" s="35"/>
      <c r="I106" s="35"/>
      <c r="J106" s="35"/>
      <c r="K106" s="35"/>
    </row>
    <row r="107" spans="1:11" s="8" customFormat="1" ht="14.25" customHeight="1" x14ac:dyDescent="0.25">
      <c r="A107" s="15" t="s">
        <v>59</v>
      </c>
      <c r="B107" s="25" t="s">
        <v>0</v>
      </c>
      <c r="C107" s="25" t="s">
        <v>16</v>
      </c>
      <c r="D107" s="25" t="s">
        <v>1</v>
      </c>
      <c r="E107" s="25" t="s">
        <v>20</v>
      </c>
      <c r="F107" s="25" t="s">
        <v>9</v>
      </c>
      <c r="G107" s="25" t="s">
        <v>21</v>
      </c>
      <c r="H107" s="25" t="s">
        <v>2</v>
      </c>
      <c r="I107" s="25" t="s">
        <v>22</v>
      </c>
      <c r="J107" s="25" t="s">
        <v>3</v>
      </c>
      <c r="K107" s="25" t="s">
        <v>23</v>
      </c>
    </row>
    <row r="108" spans="1:11" s="8" customFormat="1" ht="11.5" customHeight="1" x14ac:dyDescent="0.25">
      <c r="A108" s="15" t="s">
        <v>24</v>
      </c>
      <c r="B108" s="24"/>
      <c r="C108" s="24"/>
      <c r="D108" s="24"/>
      <c r="E108" s="24"/>
      <c r="F108" s="24"/>
      <c r="G108" s="24"/>
      <c r="H108" s="24"/>
      <c r="I108" s="24"/>
      <c r="J108" s="24"/>
      <c r="K108" s="24"/>
    </row>
    <row r="109" spans="1:11" s="8" customFormat="1" ht="11.5" customHeight="1" x14ac:dyDescent="0.25">
      <c r="A109" s="15" t="s">
        <v>25</v>
      </c>
      <c r="B109" s="24"/>
      <c r="C109" s="24"/>
      <c r="D109" s="24"/>
      <c r="E109" s="24"/>
      <c r="F109" s="24"/>
      <c r="G109" s="24"/>
      <c r="H109" s="24"/>
      <c r="I109" s="24"/>
      <c r="J109" s="24"/>
      <c r="K109" s="24"/>
    </row>
    <row r="110" spans="1:11" s="8" customFormat="1" ht="11.5" customHeight="1" x14ac:dyDescent="0.25">
      <c r="A110" s="15" t="s">
        <v>26</v>
      </c>
      <c r="B110" s="24"/>
      <c r="C110" s="24"/>
      <c r="D110" s="24"/>
      <c r="E110" s="24"/>
      <c r="F110" s="24"/>
      <c r="G110" s="24"/>
      <c r="H110" s="24"/>
      <c r="I110" s="24"/>
      <c r="J110" s="24"/>
      <c r="K110" s="24"/>
    </row>
    <row r="111" spans="1:11" s="8" customFormat="1" ht="11.5" customHeight="1" x14ac:dyDescent="0.25">
      <c r="A111" s="15" t="s">
        <v>27</v>
      </c>
      <c r="B111" s="24"/>
      <c r="C111" s="24"/>
      <c r="D111" s="24"/>
      <c r="E111" s="24"/>
      <c r="F111" s="24"/>
      <c r="G111" s="24"/>
      <c r="H111" s="24"/>
      <c r="I111" s="24"/>
      <c r="J111" s="24"/>
      <c r="K111" s="24"/>
    </row>
    <row r="112" spans="1:11" s="8" customFormat="1" ht="11.5" customHeight="1" x14ac:dyDescent="0.25">
      <c r="A112" s="15" t="s">
        <v>28</v>
      </c>
      <c r="B112" s="24"/>
      <c r="C112" s="24"/>
      <c r="D112" s="24"/>
      <c r="E112" s="24"/>
      <c r="F112" s="24"/>
      <c r="G112" s="24"/>
      <c r="H112" s="24"/>
      <c r="I112" s="24"/>
      <c r="J112" s="24"/>
      <c r="K112" s="24"/>
    </row>
    <row r="113" spans="1:11" s="8" customFormat="1" ht="11.5" customHeight="1" x14ac:dyDescent="0.25">
      <c r="A113" s="15" t="s">
        <v>29</v>
      </c>
      <c r="B113" s="24"/>
      <c r="C113" s="24"/>
      <c r="D113" s="24"/>
      <c r="E113" s="24"/>
      <c r="F113" s="24"/>
      <c r="G113" s="24"/>
      <c r="H113" s="24"/>
      <c r="I113" s="24"/>
      <c r="J113" s="24"/>
      <c r="K113" s="24"/>
    </row>
    <row r="114" spans="1:11" s="8" customFormat="1" ht="11.5" customHeight="1" x14ac:dyDescent="0.25">
      <c r="A114" s="15" t="s">
        <v>30</v>
      </c>
      <c r="B114" s="24"/>
      <c r="C114" s="24"/>
      <c r="D114" s="24"/>
      <c r="E114" s="24"/>
      <c r="F114" s="24"/>
      <c r="G114" s="24"/>
      <c r="H114" s="24"/>
      <c r="I114" s="24"/>
      <c r="J114" s="24"/>
      <c r="K114" s="24"/>
    </row>
    <row r="115" spans="1:11" s="8" customFormat="1" ht="11.5" customHeight="1" x14ac:dyDescent="0.25">
      <c r="A115" s="31" t="s">
        <v>31</v>
      </c>
      <c r="B115" s="32">
        <f>SUBTOTAL(109,Table10[Week 1])</f>
        <v>0</v>
      </c>
      <c r="C115" s="32">
        <f>SUBTOTAL(109,Table10[Overuren])</f>
        <v>0</v>
      </c>
      <c r="D115" s="32">
        <f>SUBTOTAL(109,Table10[Week 2])</f>
        <v>0</v>
      </c>
      <c r="E115" s="32">
        <f>SUBTOTAL(109,Table10[Overuren2])</f>
        <v>0</v>
      </c>
      <c r="F115" s="32">
        <f>SUBTOTAL(109,Table10[Week 3])</f>
        <v>0</v>
      </c>
      <c r="G115" s="32">
        <f>SUBTOTAL(109,Table10[Overuren3])</f>
        <v>0</v>
      </c>
      <c r="H115" s="32">
        <f>SUBTOTAL(109,Table10[Week 4])</f>
        <v>0</v>
      </c>
      <c r="I115" s="32">
        <f>SUBTOTAL(109,Table10[Overuren4])</f>
        <v>0</v>
      </c>
      <c r="J115" s="32">
        <f>SUBTOTAL(109,Table10[Week 5])</f>
        <v>0</v>
      </c>
      <c r="K115" s="32">
        <f>SUBTOTAL(109,Table10[Overuren5])</f>
        <v>0</v>
      </c>
    </row>
    <row r="116" spans="1:11" s="8" customFormat="1" ht="14.25" customHeight="1" x14ac:dyDescent="0.25">
      <c r="A116" s="33" t="s">
        <v>60</v>
      </c>
      <c r="B116" s="33"/>
      <c r="C116" s="23">
        <f>SUM(B115,D115,F115,H115,J115)</f>
        <v>0</v>
      </c>
      <c r="D116" s="33" t="s">
        <v>61</v>
      </c>
      <c r="E116" s="33"/>
      <c r="F116" s="23">
        <f>SUM(C115,E115,G115,I115,K115)</f>
        <v>0</v>
      </c>
    </row>
    <row r="117" spans="1:11" s="8" customFormat="1" ht="14.25" customHeight="1" x14ac:dyDescent="0.25"/>
    <row r="118" spans="1:11" s="8" customFormat="1" ht="14.25" customHeight="1" x14ac:dyDescent="0.25">
      <c r="A118" s="15" t="s">
        <v>5</v>
      </c>
      <c r="B118" s="25" t="s">
        <v>0</v>
      </c>
      <c r="C118" s="25" t="s">
        <v>16</v>
      </c>
      <c r="D118" s="25" t="s">
        <v>1</v>
      </c>
      <c r="E118" s="25" t="s">
        <v>20</v>
      </c>
      <c r="F118" s="25" t="s">
        <v>9</v>
      </c>
      <c r="G118" s="25" t="s">
        <v>21</v>
      </c>
      <c r="H118" s="25" t="s">
        <v>2</v>
      </c>
      <c r="I118" s="25" t="s">
        <v>22</v>
      </c>
      <c r="J118" s="25" t="s">
        <v>3</v>
      </c>
      <c r="K118" s="25" t="s">
        <v>23</v>
      </c>
    </row>
    <row r="119" spans="1:11" s="8" customFormat="1" ht="11.5" customHeight="1" x14ac:dyDescent="0.25">
      <c r="A119" s="15" t="s">
        <v>24</v>
      </c>
      <c r="B119" s="24"/>
      <c r="C119" s="24"/>
      <c r="D119" s="24"/>
      <c r="E119" s="24"/>
      <c r="F119" s="24"/>
      <c r="G119" s="24"/>
      <c r="H119" s="24"/>
      <c r="I119" s="24"/>
      <c r="J119" s="24"/>
      <c r="K119" s="24"/>
    </row>
    <row r="120" spans="1:11" s="8" customFormat="1" ht="11.5" customHeight="1" x14ac:dyDescent="0.25">
      <c r="A120" s="15" t="s">
        <v>25</v>
      </c>
      <c r="B120" s="24"/>
      <c r="C120" s="24"/>
      <c r="D120" s="24"/>
      <c r="E120" s="24"/>
      <c r="F120" s="24"/>
      <c r="G120" s="24"/>
      <c r="H120" s="24"/>
      <c r="I120" s="24"/>
      <c r="J120" s="24"/>
      <c r="K120" s="24"/>
    </row>
    <row r="121" spans="1:11" s="8" customFormat="1" ht="11.5" customHeight="1" x14ac:dyDescent="0.25">
      <c r="A121" s="15" t="s">
        <v>26</v>
      </c>
      <c r="B121" s="24"/>
      <c r="C121" s="24"/>
      <c r="D121" s="24"/>
      <c r="E121" s="24"/>
      <c r="F121" s="24"/>
      <c r="G121" s="24"/>
      <c r="H121" s="24"/>
      <c r="I121" s="24"/>
      <c r="J121" s="24"/>
      <c r="K121" s="24"/>
    </row>
    <row r="122" spans="1:11" s="8" customFormat="1" ht="11.5" customHeight="1" x14ac:dyDescent="0.25">
      <c r="A122" s="15" t="s">
        <v>27</v>
      </c>
      <c r="B122" s="24"/>
      <c r="C122" s="24"/>
      <c r="D122" s="24"/>
      <c r="E122" s="24"/>
      <c r="F122" s="24"/>
      <c r="G122" s="24"/>
      <c r="H122" s="24"/>
      <c r="I122" s="24"/>
      <c r="J122" s="24"/>
      <c r="K122" s="24"/>
    </row>
    <row r="123" spans="1:11" s="8" customFormat="1" ht="11.5" customHeight="1" x14ac:dyDescent="0.25">
      <c r="A123" s="15" t="s">
        <v>28</v>
      </c>
      <c r="B123" s="24"/>
      <c r="C123" s="24"/>
      <c r="D123" s="24"/>
      <c r="E123" s="24"/>
      <c r="F123" s="24"/>
      <c r="G123" s="24"/>
      <c r="H123" s="24"/>
      <c r="I123" s="24"/>
      <c r="J123" s="24"/>
      <c r="K123" s="24"/>
    </row>
    <row r="124" spans="1:11" s="8" customFormat="1" ht="11.5" customHeight="1" x14ac:dyDescent="0.25">
      <c r="A124" s="15" t="s">
        <v>29</v>
      </c>
      <c r="B124" s="24"/>
      <c r="C124" s="24"/>
      <c r="D124" s="24"/>
      <c r="E124" s="24"/>
      <c r="F124" s="24"/>
      <c r="G124" s="24"/>
      <c r="H124" s="24"/>
      <c r="I124" s="24"/>
      <c r="J124" s="24"/>
      <c r="K124" s="24"/>
    </row>
    <row r="125" spans="1:11" s="8" customFormat="1" ht="11.5" customHeight="1" x14ac:dyDescent="0.25">
      <c r="A125" s="15" t="s">
        <v>30</v>
      </c>
      <c r="B125" s="24"/>
      <c r="C125" s="24"/>
      <c r="D125" s="24"/>
      <c r="E125" s="24"/>
      <c r="F125" s="24"/>
      <c r="G125" s="24"/>
      <c r="H125" s="24"/>
      <c r="I125" s="24"/>
      <c r="J125" s="24"/>
      <c r="K125" s="24"/>
    </row>
    <row r="126" spans="1:11" s="8" customFormat="1" ht="11.5" customHeight="1" x14ac:dyDescent="0.25">
      <c r="A126" s="31" t="s">
        <v>31</v>
      </c>
      <c r="B126" s="32">
        <f>SUBTOTAL(109,Table11[Week 1])</f>
        <v>0</v>
      </c>
      <c r="C126" s="32">
        <f>SUBTOTAL(109,Table11[Overuren])</f>
        <v>0</v>
      </c>
      <c r="D126" s="32">
        <f>SUBTOTAL(109,Table11[Week 2])</f>
        <v>0</v>
      </c>
      <c r="E126" s="32">
        <f>SUBTOTAL(109,Table11[Overuren2])</f>
        <v>0</v>
      </c>
      <c r="F126" s="32">
        <f>SUBTOTAL(109,Table11[Week 3])</f>
        <v>0</v>
      </c>
      <c r="G126" s="32">
        <f>SUBTOTAL(109,Table11[Overuren3])</f>
        <v>0</v>
      </c>
      <c r="H126" s="32">
        <f>SUBTOTAL(109,Table11[Week 4])</f>
        <v>0</v>
      </c>
      <c r="I126" s="32">
        <f>SUBTOTAL(109,Table11[Overuren4])</f>
        <v>0</v>
      </c>
      <c r="J126" s="32">
        <f>SUBTOTAL(109,Table11[Week 5])</f>
        <v>0</v>
      </c>
      <c r="K126" s="32">
        <f>SUBTOTAL(109,Table11[Overuren5])</f>
        <v>0</v>
      </c>
    </row>
    <row r="127" spans="1:11" s="8" customFormat="1" ht="14.25" customHeight="1" x14ac:dyDescent="0.25">
      <c r="A127" s="33" t="s">
        <v>62</v>
      </c>
      <c r="B127" s="33"/>
      <c r="C127" s="23">
        <f>SUM(B126,D126,F126,H126,J126)</f>
        <v>0</v>
      </c>
      <c r="D127" s="33" t="s">
        <v>63</v>
      </c>
      <c r="E127" s="33"/>
      <c r="F127" s="23">
        <f>SUM(C126,E126,G126,I126,K126)</f>
        <v>0</v>
      </c>
    </row>
    <row r="128" spans="1:11" s="8" customFormat="1" ht="14.25" customHeight="1" x14ac:dyDescent="0.25"/>
    <row r="129" spans="1:11" s="8" customFormat="1" ht="14.25" customHeight="1" x14ac:dyDescent="0.25">
      <c r="A129" s="15" t="s">
        <v>6</v>
      </c>
      <c r="B129" s="25" t="s">
        <v>0</v>
      </c>
      <c r="C129" s="25" t="s">
        <v>16</v>
      </c>
      <c r="D129" s="25" t="s">
        <v>1</v>
      </c>
      <c r="E129" s="25" t="s">
        <v>20</v>
      </c>
      <c r="F129" s="25" t="s">
        <v>9</v>
      </c>
      <c r="G129" s="25" t="s">
        <v>21</v>
      </c>
      <c r="H129" s="25" t="s">
        <v>2</v>
      </c>
      <c r="I129" s="25" t="s">
        <v>22</v>
      </c>
      <c r="J129" s="25" t="s">
        <v>3</v>
      </c>
      <c r="K129" s="25" t="s">
        <v>23</v>
      </c>
    </row>
    <row r="130" spans="1:11" s="8" customFormat="1" ht="11.5" customHeight="1" x14ac:dyDescent="0.25">
      <c r="A130" s="15" t="s">
        <v>24</v>
      </c>
      <c r="B130" s="24"/>
      <c r="C130" s="24"/>
      <c r="D130" s="24"/>
      <c r="E130" s="24"/>
      <c r="F130" s="24"/>
      <c r="G130" s="24"/>
      <c r="H130" s="24"/>
      <c r="I130" s="24"/>
      <c r="J130" s="24"/>
      <c r="K130" s="24"/>
    </row>
    <row r="131" spans="1:11" s="8" customFormat="1" ht="11.5" customHeight="1" x14ac:dyDescent="0.25">
      <c r="A131" s="15" t="s">
        <v>25</v>
      </c>
      <c r="B131" s="24"/>
      <c r="C131" s="24"/>
      <c r="D131" s="24"/>
      <c r="E131" s="24"/>
      <c r="F131" s="24"/>
      <c r="G131" s="24"/>
      <c r="H131" s="24"/>
      <c r="I131" s="24"/>
      <c r="J131" s="24"/>
      <c r="K131" s="24"/>
    </row>
    <row r="132" spans="1:11" s="8" customFormat="1" ht="11.5" customHeight="1" x14ac:dyDescent="0.25">
      <c r="A132" s="15" t="s">
        <v>26</v>
      </c>
      <c r="B132" s="24"/>
      <c r="C132" s="24"/>
      <c r="D132" s="24"/>
      <c r="E132" s="24"/>
      <c r="F132" s="24"/>
      <c r="G132" s="24"/>
      <c r="H132" s="24"/>
      <c r="I132" s="24"/>
      <c r="J132" s="24"/>
      <c r="K132" s="24"/>
    </row>
    <row r="133" spans="1:11" s="8" customFormat="1" ht="11.5" customHeight="1" x14ac:dyDescent="0.25">
      <c r="A133" s="15" t="s">
        <v>27</v>
      </c>
      <c r="B133" s="24"/>
      <c r="C133" s="24"/>
      <c r="D133" s="24"/>
      <c r="E133" s="24"/>
      <c r="F133" s="24"/>
      <c r="G133" s="24"/>
      <c r="H133" s="24"/>
      <c r="I133" s="24"/>
      <c r="J133" s="24"/>
      <c r="K133" s="24"/>
    </row>
    <row r="134" spans="1:11" s="8" customFormat="1" ht="11.5" customHeight="1" x14ac:dyDescent="0.25">
      <c r="A134" s="15" t="s">
        <v>28</v>
      </c>
      <c r="B134" s="24"/>
      <c r="C134" s="24"/>
      <c r="D134" s="24"/>
      <c r="E134" s="24"/>
      <c r="F134" s="24"/>
      <c r="G134" s="24"/>
      <c r="H134" s="24"/>
      <c r="I134" s="24"/>
      <c r="J134" s="24"/>
      <c r="K134" s="24"/>
    </row>
    <row r="135" spans="1:11" s="8" customFormat="1" ht="11.5" customHeight="1" x14ac:dyDescent="0.25">
      <c r="A135" s="15" t="s">
        <v>29</v>
      </c>
      <c r="B135" s="24"/>
      <c r="C135" s="24"/>
      <c r="D135" s="24"/>
      <c r="E135" s="24"/>
      <c r="F135" s="24"/>
      <c r="G135" s="24"/>
      <c r="H135" s="24"/>
      <c r="I135" s="24"/>
      <c r="J135" s="24"/>
      <c r="K135" s="24"/>
    </row>
    <row r="136" spans="1:11" s="8" customFormat="1" ht="11.5" customHeight="1" x14ac:dyDescent="0.25">
      <c r="A136" s="15" t="s">
        <v>30</v>
      </c>
      <c r="B136" s="24"/>
      <c r="C136" s="24"/>
      <c r="D136" s="24"/>
      <c r="E136" s="24"/>
      <c r="F136" s="24"/>
      <c r="G136" s="24"/>
      <c r="H136" s="24"/>
      <c r="I136" s="24"/>
      <c r="J136" s="24"/>
      <c r="K136" s="24"/>
    </row>
    <row r="137" spans="1:11" s="8" customFormat="1" ht="11.5" customHeight="1" x14ac:dyDescent="0.25">
      <c r="A137" s="31" t="s">
        <v>31</v>
      </c>
      <c r="B137" s="32">
        <f>SUBTOTAL(109,Table12[Week 1])</f>
        <v>0</v>
      </c>
      <c r="C137" s="32">
        <f>SUBTOTAL(109,Table12[Overuren])</f>
        <v>0</v>
      </c>
      <c r="D137" s="32">
        <f>SUBTOTAL(109,Table12[Week 2])</f>
        <v>0</v>
      </c>
      <c r="E137" s="32">
        <f>SUBTOTAL(109,Table12[Overuren2])</f>
        <v>0</v>
      </c>
      <c r="F137" s="32">
        <f>SUBTOTAL(109,Table12[Week 3])</f>
        <v>0</v>
      </c>
      <c r="G137" s="32">
        <f>SUBTOTAL(109,Table12[Overuren3])</f>
        <v>0</v>
      </c>
      <c r="H137" s="32">
        <f>SUBTOTAL(109,Table12[Week 4])</f>
        <v>0</v>
      </c>
      <c r="I137" s="32">
        <f>SUBTOTAL(109,Table12[Overuren4])</f>
        <v>0</v>
      </c>
      <c r="J137" s="32">
        <f>SUBTOTAL(109,Table12[Week 5])</f>
        <v>0</v>
      </c>
      <c r="K137" s="32">
        <f>SUBTOTAL(109,Table12[Overuren5])</f>
        <v>0</v>
      </c>
    </row>
    <row r="138" spans="1:11" s="8" customFormat="1" ht="14.25" customHeight="1" x14ac:dyDescent="0.25">
      <c r="A138" s="33" t="s">
        <v>64</v>
      </c>
      <c r="B138" s="33"/>
      <c r="C138" s="23">
        <f>SUM(B137,D137,F137,H137,J137)</f>
        <v>0</v>
      </c>
      <c r="D138" s="33" t="s">
        <v>65</v>
      </c>
      <c r="E138" s="33"/>
      <c r="F138" s="23">
        <f>SUM(C137,E137,G137,I137,K137)</f>
        <v>0</v>
      </c>
    </row>
  </sheetData>
  <mergeCells count="31">
    <mergeCell ref="A1:K1"/>
    <mergeCell ref="B3:C3"/>
    <mergeCell ref="B5:C5"/>
    <mergeCell ref="A7:K7"/>
    <mergeCell ref="A39:B39"/>
    <mergeCell ref="D39:E39"/>
    <mergeCell ref="A50:B50"/>
    <mergeCell ref="D50:E50"/>
    <mergeCell ref="A17:B17"/>
    <mergeCell ref="D17:E17"/>
    <mergeCell ref="A28:B28"/>
    <mergeCell ref="D28:E28"/>
    <mergeCell ref="A40:K40"/>
    <mergeCell ref="A83:B83"/>
    <mergeCell ref="D83:E83"/>
    <mergeCell ref="A94:B94"/>
    <mergeCell ref="D94:E94"/>
    <mergeCell ref="A61:B61"/>
    <mergeCell ref="D61:E61"/>
    <mergeCell ref="A72:B72"/>
    <mergeCell ref="D72:E72"/>
    <mergeCell ref="A73:K73"/>
    <mergeCell ref="A127:B127"/>
    <mergeCell ref="D127:E127"/>
    <mergeCell ref="A138:B138"/>
    <mergeCell ref="D138:E138"/>
    <mergeCell ref="A105:B105"/>
    <mergeCell ref="D105:E105"/>
    <mergeCell ref="A116:B116"/>
    <mergeCell ref="D116:E116"/>
    <mergeCell ref="A106:K106"/>
  </mergeCells>
  <phoneticPr fontId="1" type="noConversion"/>
  <printOptions horizontalCentered="1"/>
  <pageMargins left="0.51181102362204722" right="0.51181102362204722" top="0.74803149606299213" bottom="0.74803149606299213" header="0.51181102362204722" footer="0.51181102362204722"/>
  <pageSetup paperSize="9" fitToHeight="0" orientation="landscape" r:id="rId1"/>
  <headerFooter alignWithMargins="0"/>
  <rowBreaks count="3" manualBreakCount="3">
    <brk id="39" max="16383" man="1"/>
    <brk id="72" max="16383" man="1"/>
    <brk id="105" max="16383" man="1"/>
  </rowBreaks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BBA29D-5981-4A3F-BE40-2291FD42AF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3" baseType="lpstr">
      <vt:lpstr>Tijdregistratie werknemer</vt:lpstr>
      <vt:lpstr>'Tijdregistratie werknemer'!Afdrukbereik</vt:lpstr>
      <vt:lpstr>'Tijdregistratie werknemer'!Afdruktitels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Employee timecard</dc:title>
  <dc:subject/>
  <dc:creator/>
  <cp:keywords/>
  <dc:description/>
  <cp:lastModifiedBy/>
  <dcterms:created xsi:type="dcterms:W3CDTF">2016-11-15T13:37:02Z</dcterms:created>
  <dcterms:modified xsi:type="dcterms:W3CDTF">2016-11-15T13:37:02Z</dcterms:modified>
  <cp:category/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TC101921409990</vt:lpwstr>
  </property>
</Properties>
</file>