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60" windowWidth="7035" windowHeight="13050" activeTab="1"/>
  </bookViews>
  <sheets>
    <sheet name="Fields" sheetId="3" r:id="rId1"/>
    <sheet name="Fields order" sheetId="7" r:id="rId2"/>
    <sheet name="Rules" sheetId="5" r:id="rId3"/>
    <sheet name="Literature evaluation" sheetId="6" r:id="rId4"/>
  </sheets>
  <definedNames>
    <definedName name="_xlnm._FilterDatabase" localSheetId="0" hidden="1">'Fields order'!$A$1:$J$37</definedName>
    <definedName name="_xlnm._FilterDatabase" localSheetId="1" hidden="1">'Fields order'!$A$1:$P$46</definedName>
    <definedName name="_xlnm._FilterDatabase" localSheetId="3" hidden="1">'Literature evaluation'!$W$21:$AE$42</definedName>
    <definedName name="_xlnm._FilterDatabase" localSheetId="2" hidden="1">Rules!$A$1:$H$39</definedName>
  </definedNames>
  <calcPr calcId="145621"/>
</workbook>
</file>

<file path=xl/calcChain.xml><?xml version="1.0" encoding="utf-8"?>
<calcChain xmlns="http://schemas.openxmlformats.org/spreadsheetml/2006/main">
  <c r="T18" i="6" l="1"/>
  <c r="O18" i="6"/>
  <c r="J70" i="6"/>
  <c r="E70" i="6"/>
  <c r="J69" i="6"/>
  <c r="E69" i="6"/>
  <c r="J68" i="6"/>
  <c r="E68" i="6"/>
  <c r="J67" i="6"/>
  <c r="E67" i="6"/>
  <c r="J66" i="6"/>
  <c r="E66" i="6"/>
  <c r="J65" i="6"/>
  <c r="E65" i="6"/>
  <c r="J64" i="6"/>
  <c r="E64" i="6"/>
  <c r="J63" i="6"/>
  <c r="E63" i="6"/>
  <c r="J62" i="6"/>
  <c r="E62" i="6"/>
  <c r="J61" i="6"/>
  <c r="E61" i="6"/>
  <c r="J57" i="6"/>
  <c r="J56" i="6"/>
  <c r="J55" i="6"/>
  <c r="J54" i="6"/>
  <c r="J53" i="6"/>
  <c r="J52" i="6"/>
  <c r="J51" i="6"/>
  <c r="J50" i="6"/>
  <c r="J49" i="6"/>
  <c r="J48" i="6"/>
  <c r="J44" i="6"/>
  <c r="J43" i="6"/>
  <c r="J42" i="6"/>
  <c r="J41" i="6"/>
  <c r="J40" i="6"/>
  <c r="J39" i="6"/>
  <c r="J38" i="6"/>
  <c r="J37" i="6"/>
  <c r="J36" i="6"/>
  <c r="J35" i="6"/>
  <c r="J26" i="6"/>
  <c r="J25" i="6"/>
  <c r="J24" i="6"/>
  <c r="J23" i="6"/>
  <c r="J22" i="6"/>
  <c r="J31" i="6"/>
  <c r="J30" i="6"/>
  <c r="J29" i="6"/>
  <c r="J28" i="6"/>
  <c r="J27" i="6"/>
  <c r="E57" i="6"/>
  <c r="E56" i="6"/>
  <c r="E55" i="6"/>
  <c r="E54" i="6"/>
  <c r="E53" i="6"/>
  <c r="E52" i="6"/>
  <c r="E51" i="6"/>
  <c r="E50" i="6"/>
  <c r="E49" i="6"/>
  <c r="E48" i="6"/>
  <c r="E44" i="6"/>
  <c r="E43" i="6"/>
  <c r="E42" i="6"/>
  <c r="E41" i="6"/>
  <c r="E40" i="6"/>
  <c r="E39" i="6"/>
  <c r="E38" i="6"/>
  <c r="E37" i="6"/>
  <c r="E36" i="6"/>
  <c r="E35" i="6"/>
  <c r="E22" i="6"/>
  <c r="E31" i="6"/>
  <c r="E30" i="6"/>
  <c r="E28" i="6"/>
  <c r="E27" i="6"/>
  <c r="E23" i="6"/>
  <c r="E29" i="6"/>
  <c r="E26" i="6"/>
  <c r="E25" i="6"/>
  <c r="E24" i="6"/>
  <c r="E114" i="6"/>
  <c r="E16" i="6"/>
  <c r="J16" i="6"/>
  <c r="E90" i="6"/>
  <c r="J71" i="6" l="1"/>
  <c r="E71" i="6"/>
  <c r="J45" i="6"/>
  <c r="J58" i="6"/>
  <c r="J32" i="6"/>
  <c r="E45" i="6"/>
  <c r="E58" i="6"/>
  <c r="E32" i="6"/>
  <c r="E84" i="6"/>
  <c r="J84" i="6" l="1"/>
  <c r="E118" i="6"/>
  <c r="E117" i="6"/>
  <c r="E116" i="6"/>
  <c r="E115" i="6"/>
  <c r="E110" i="6"/>
  <c r="E109" i="6"/>
  <c r="E108" i="6"/>
  <c r="E107" i="6"/>
  <c r="E106" i="6"/>
  <c r="E102" i="6"/>
  <c r="E101" i="6"/>
  <c r="E100" i="6"/>
  <c r="E99" i="6"/>
  <c r="E98" i="6"/>
  <c r="E94" i="6"/>
  <c r="E93" i="6"/>
  <c r="E92" i="6"/>
  <c r="E91" i="6"/>
  <c r="E119" i="6" l="1"/>
  <c r="E95" i="6"/>
  <c r="E111" i="6"/>
  <c r="E103" i="6"/>
</calcChain>
</file>

<file path=xl/sharedStrings.xml><?xml version="1.0" encoding="utf-8"?>
<sst xmlns="http://schemas.openxmlformats.org/spreadsheetml/2006/main" count="1763" uniqueCount="548">
  <si>
    <t>Kommentarer progr.</t>
  </si>
  <si>
    <t>Felt</t>
  </si>
  <si>
    <t>Ref</t>
  </si>
  <si>
    <t>EKSEMPLER I ÉN PASIENT</t>
  </si>
  <si>
    <t>FLERE EKSEMPLER</t>
  </si>
  <si>
    <t xml:space="preserve">SUMMARY: </t>
  </si>
  <si>
    <t>HGVS cDNA</t>
  </si>
  <si>
    <t>c.1A&gt;G</t>
  </si>
  <si>
    <t>c.889A&gt;C</t>
  </si>
  <si>
    <t>c.2311T&gt;C</t>
  </si>
  <si>
    <t>c.3607C&gt;T</t>
  </si>
  <si>
    <t>c.13T&gt;G</t>
  </si>
  <si>
    <t>Observed genotype</t>
  </si>
  <si>
    <t>AG</t>
  </si>
  <si>
    <t>AC</t>
  </si>
  <si>
    <t>TC</t>
  </si>
  <si>
    <t>CT</t>
  </si>
  <si>
    <t>TG</t>
  </si>
  <si>
    <t>Effect</t>
  </si>
  <si>
    <t>Non-synonymous; Start loss</t>
  </si>
  <si>
    <t>Missense</t>
  </si>
  <si>
    <t>Synonymous</t>
  </si>
  <si>
    <t>Nonsense</t>
  </si>
  <si>
    <t>VarDB</t>
  </si>
  <si>
    <t>Class 5</t>
  </si>
  <si>
    <t>SIFT</t>
  </si>
  <si>
    <t>TOLERATED</t>
  </si>
  <si>
    <t>Class 1</t>
  </si>
  <si>
    <t>DAMAGING</t>
  </si>
  <si>
    <t>yes</t>
  </si>
  <si>
    <t>MutationTaster</t>
  </si>
  <si>
    <t>polymorphism</t>
  </si>
  <si>
    <t>NORVARIOME</t>
  </si>
  <si>
    <t>C 714 26.98% | CC 96 7.30%; CT 521 39.40%</t>
  </si>
  <si>
    <t>PolyPhen2</t>
  </si>
  <si>
    <t>Probably damaging</t>
  </si>
  <si>
    <t>Suggested classification</t>
  </si>
  <si>
    <t>Class 5; previously recorded pathogenic mutation</t>
  </si>
  <si>
    <r>
      <t xml:space="preserve">Class 3; unknown pathogenicity. </t>
    </r>
    <r>
      <rPr>
        <b/>
        <sz val="11"/>
        <color theme="1"/>
        <rFont val="Calibri"/>
        <family val="2"/>
        <scheme val="minor"/>
      </rPr>
      <t>Given 1:</t>
    </r>
    <r>
      <rPr>
        <sz val="11"/>
        <color theme="1"/>
        <rFont val="Calibri"/>
        <family val="2"/>
        <scheme val="minor"/>
      </rPr>
      <t xml:space="preserve"> Class 2: probably neutral - other variant classified as pathogenic in same gene</t>
    </r>
  </si>
  <si>
    <t>Class 1; previously recorded neutral variant. NOTE: Last entry 306 days old - reevaluate!</t>
  </si>
  <si>
    <t>Class 5: previosly recorded pathogenic mutation</t>
  </si>
  <si>
    <t>disease causing</t>
  </si>
  <si>
    <t>Suggested conclusion</t>
  </si>
  <si>
    <t>[…]</t>
  </si>
  <si>
    <t>Class 4: novel missense variant, predicted pathogenic by SIFT, PolyPhen2 and MutationTaster</t>
  </si>
  <si>
    <t>Default sort: Class 5 --&gt; Class 1</t>
  </si>
  <si>
    <t>DETAILS:</t>
  </si>
  <si>
    <t>Rules-based answer; should be more elaborate? Always in summary</t>
  </si>
  <si>
    <t>Interpretation</t>
  </si>
  <si>
    <t>Rules-based answer; short summary of datapoints included as reason for suggested classification</t>
  </si>
  <si>
    <t>Reason for classification</t>
  </si>
  <si>
    <r>
      <rPr>
        <b/>
        <sz val="11"/>
        <color theme="1"/>
        <rFont val="Calibri"/>
        <family val="2"/>
        <scheme val="minor"/>
      </rPr>
      <t>Definite:</t>
    </r>
    <r>
      <rPr>
        <sz val="11"/>
        <color theme="1"/>
        <rFont val="Calibri"/>
        <family val="2"/>
        <scheme val="minor"/>
      </rPr>
      <t xml:space="preserve"> VarDB; BIC; Start loss. </t>
    </r>
    <r>
      <rPr>
        <b/>
        <sz val="11"/>
        <color theme="1"/>
        <rFont val="Calibri"/>
        <family val="2"/>
        <scheme val="minor"/>
      </rPr>
      <t>Guide:</t>
    </r>
    <r>
      <rPr>
        <sz val="11"/>
        <color theme="1"/>
        <rFont val="Calibri"/>
        <family val="2"/>
        <scheme val="minor"/>
      </rPr>
      <t xml:space="preserve"> HGMD Pro; Prediction (2/2)</t>
    </r>
  </si>
  <si>
    <r>
      <t xml:space="preserve">Definite: -. </t>
    </r>
    <r>
      <rPr>
        <b/>
        <sz val="11"/>
        <color theme="1"/>
        <rFont val="Calibri"/>
        <family val="2"/>
        <scheme val="minor"/>
      </rPr>
      <t>Guide</t>
    </r>
    <r>
      <rPr>
        <sz val="11"/>
        <color theme="1"/>
        <rFont val="Calibri"/>
        <family val="2"/>
        <scheme val="minor"/>
      </rPr>
      <t xml:space="preserve"> (+): Effect; </t>
    </r>
    <r>
      <rPr>
        <b/>
        <sz val="11"/>
        <color theme="1"/>
        <rFont val="Calibri"/>
        <family val="2"/>
        <scheme val="minor"/>
      </rPr>
      <t>Guide</t>
    </r>
    <r>
      <rPr>
        <sz val="11"/>
        <color theme="1"/>
        <rFont val="Calibri"/>
        <family val="2"/>
        <scheme val="minor"/>
      </rPr>
      <t xml:space="preserve"> (-): Other class 5; Prediction (2/2).</t>
    </r>
  </si>
  <si>
    <r>
      <rPr>
        <b/>
        <sz val="11"/>
        <color theme="1"/>
        <rFont val="Calibri"/>
        <family val="2"/>
        <scheme val="minor"/>
      </rPr>
      <t>Definite:</t>
    </r>
    <r>
      <rPr>
        <sz val="11"/>
        <color theme="1"/>
        <rFont val="Calibri"/>
        <family val="2"/>
        <scheme val="minor"/>
      </rPr>
      <t xml:space="preserve"> VarDB; NORVARIOME. </t>
    </r>
    <r>
      <rPr>
        <b/>
        <sz val="11"/>
        <color theme="1"/>
        <rFont val="Calibri"/>
        <family val="2"/>
        <scheme val="minor"/>
      </rPr>
      <t>Guide:</t>
    </r>
    <r>
      <rPr>
        <sz val="11"/>
        <color theme="1"/>
        <rFont val="Calibri"/>
        <family val="2"/>
        <scheme val="minor"/>
      </rPr>
      <t xml:space="preserve"> Effect; ExtDB frequency; Prediction (2/2)</t>
    </r>
  </si>
  <si>
    <r>
      <rPr>
        <b/>
        <sz val="11"/>
        <color theme="1"/>
        <rFont val="Calibri"/>
        <family val="2"/>
        <scheme val="minor"/>
      </rPr>
      <t>Definite:</t>
    </r>
    <r>
      <rPr>
        <sz val="11"/>
        <color theme="1"/>
        <rFont val="Calibri"/>
        <family val="2"/>
        <scheme val="minor"/>
      </rPr>
      <t xml:space="preserve"> VarDB; BIC; Nonsense. </t>
    </r>
    <r>
      <rPr>
        <b/>
        <sz val="11"/>
        <color theme="1"/>
        <rFont val="Calibri"/>
        <family val="2"/>
        <scheme val="minor"/>
      </rPr>
      <t>Guide:</t>
    </r>
    <r>
      <rPr>
        <sz val="11"/>
        <color theme="1"/>
        <rFont val="Calibri"/>
        <family val="2"/>
        <scheme val="minor"/>
      </rPr>
      <t xml:space="preserve"> HGMD Pro; Prediction (2/2)</t>
    </r>
  </si>
  <si>
    <r>
      <rPr>
        <b/>
        <sz val="11"/>
        <color theme="1"/>
        <rFont val="Calibri"/>
        <family val="2"/>
        <scheme val="minor"/>
      </rPr>
      <t>Definite:</t>
    </r>
    <r>
      <rPr>
        <sz val="11"/>
        <color theme="1"/>
        <rFont val="Calibri"/>
        <family val="2"/>
        <scheme val="minor"/>
      </rPr>
      <t xml:space="preserve"> -. </t>
    </r>
    <r>
      <rPr>
        <b/>
        <sz val="11"/>
        <color theme="1"/>
        <rFont val="Calibri"/>
        <family val="2"/>
        <scheme val="minor"/>
      </rPr>
      <t>Guide:</t>
    </r>
    <r>
      <rPr>
        <sz val="11"/>
        <color theme="1"/>
        <rFont val="Calibri"/>
        <family val="2"/>
        <scheme val="minor"/>
      </rPr>
      <t xml:space="preserve"> Missense; Novel; Prediction (3/3)</t>
    </r>
  </si>
  <si>
    <t>Rules-based answer; suggested conclusion generated from included datapoints. Always in summary</t>
  </si>
  <si>
    <t>(…]</t>
  </si>
  <si>
    <t>Position/variant info</t>
  </si>
  <si>
    <t>Gene</t>
  </si>
  <si>
    <t>BRCA1</t>
  </si>
  <si>
    <t>Variation class</t>
  </si>
  <si>
    <t>SNV</t>
  </si>
  <si>
    <t>Always in summary; reference allele&gt;observed allele</t>
  </si>
  <si>
    <t>NM_007294.3</t>
  </si>
  <si>
    <t>"aka"; common name used in (older) literature</t>
  </si>
  <si>
    <t>Old name</t>
  </si>
  <si>
    <t>120 A&gt;G</t>
  </si>
  <si>
    <t>1008 A&gt;C</t>
  </si>
  <si>
    <t>2430 T&gt;C</t>
  </si>
  <si>
    <t>3726 C&gt;T</t>
  </si>
  <si>
    <t>132 T&gt;G</t>
  </si>
  <si>
    <t>Always in summary; check: if homozygote --&gt; class 2 for dominant diseases!</t>
  </si>
  <si>
    <t>Exon</t>
  </si>
  <si>
    <t>11B</t>
  </si>
  <si>
    <t>Useful in case of resequencing</t>
  </si>
  <si>
    <t>Sanger amplicon</t>
  </si>
  <si>
    <t>11.5/6</t>
  </si>
  <si>
    <t>11.10/11</t>
  </si>
  <si>
    <t>Codon change</t>
  </si>
  <si>
    <t>ATG&gt;GTG</t>
  </si>
  <si>
    <t>ATG&gt;CTG</t>
  </si>
  <si>
    <t>TTG&gt;CTG</t>
  </si>
  <si>
    <t>CGA&gt;TGA</t>
  </si>
  <si>
    <t>GTG&gt;GGG</t>
  </si>
  <si>
    <t>HGVS protein</t>
  </si>
  <si>
    <t>NP_009225.1</t>
  </si>
  <si>
    <t>p.M1V</t>
  </si>
  <si>
    <t>p.M297L</t>
  </si>
  <si>
    <t>p.L771L</t>
  </si>
  <si>
    <t>p.R1203X</t>
  </si>
  <si>
    <t>p.V5G</t>
  </si>
  <si>
    <t>Alternative: HGVS with reference sequence; include link to UCSC genome browser?</t>
  </si>
  <si>
    <t>Genomic coordinate</t>
  </si>
  <si>
    <t>GRCh37.3</t>
  </si>
  <si>
    <t>Chr17:41276113</t>
  </si>
  <si>
    <t>Chr17:41246409</t>
  </si>
  <si>
    <t>chr17:41245237</t>
  </si>
  <si>
    <t>chr17:41243941</t>
  </si>
  <si>
    <t>chr17:41197789</t>
  </si>
  <si>
    <t>Genomic sequence</t>
  </si>
  <si>
    <t>atgtgttaaagttcattggaacagaaagaa[A&gt;G]TGGATTTATCTGCTCTTCGCGTTGAAGAAG</t>
  </si>
  <si>
    <t>TTCCTTGGATAACACTAAATAGCAGCATTC[A&gt;G]GAAAGTTAATGAGTGGTTTTCCAGAAGTGA</t>
  </si>
  <si>
    <t xml:space="preserve">GAAAGATCTGTAGAGAGTAGCAGTATTTCA[T&gt;C]TGGTACCTGGTACTGATTATGGCACTCAGG </t>
  </si>
  <si>
    <t>TTCACCCATACACATTTGGCTCAGGGTTAC[C&gt;T] GAAGAGGGGCCAAGAAATTAGAGTCCTCAG</t>
  </si>
  <si>
    <t>TTCACCCATACACATTTGGCTCAGGGTTAG[T&gt;G] GAAGAGGGGCCAAGAAATTAGAGTCCTCAG</t>
  </si>
  <si>
    <t>Link to old entry with highlight of any changes?</t>
  </si>
  <si>
    <t>Mutation DB and references</t>
  </si>
  <si>
    <t>VarDB classification</t>
  </si>
  <si>
    <t>[Number of instances: 5]</t>
  </si>
  <si>
    <t>-</t>
  </si>
  <si>
    <t>[Number of instances: 7]</t>
  </si>
  <si>
    <t>Calculated; if &gt;6 months --&gt; reevaluate</t>
  </si>
  <si>
    <t>VarDB last entry</t>
  </si>
  <si>
    <t>[12 days] ago</t>
  </si>
  <si>
    <t>[306 days] ago</t>
  </si>
  <si>
    <t>[15 days] ago</t>
  </si>
  <si>
    <t>Only BRCA1/BRCA2 - authorative source</t>
  </si>
  <si>
    <t>unknown</t>
  </si>
  <si>
    <t>HGMD Pro</t>
  </si>
  <si>
    <t>Disease causing mutation</t>
  </si>
  <si>
    <t>acc. CM021503</t>
  </si>
  <si>
    <t>acc. CM940176</t>
  </si>
  <si>
    <t>ClinVar</t>
  </si>
  <si>
    <t>conflicting data from submitters, pathogenic;risk factor</t>
  </si>
  <si>
    <t>Gene-dependent</t>
  </si>
  <si>
    <t>chromium.liacs.nl</t>
  </si>
  <si>
    <t>No known pathogenicity/ Unknown</t>
  </si>
  <si>
    <t>Unknown/Unknown</t>
  </si>
  <si>
    <t>Only selected variants reported here - delete?</t>
  </si>
  <si>
    <t>OMIM</t>
  </si>
  <si>
    <t>[mentioned]</t>
  </si>
  <si>
    <t>Direct link to PubMed entry</t>
  </si>
  <si>
    <t>References ([Source]: [PubMed ID])</t>
  </si>
  <si>
    <t>HGMD: 11802209, 12827452</t>
  </si>
  <si>
    <t>LOVD: 15235020</t>
  </si>
  <si>
    <t>HGMD: 7894493</t>
  </si>
  <si>
    <r>
      <t xml:space="preserve">Include "Clinical significance"? </t>
    </r>
    <r>
      <rPr>
        <sz val="11"/>
        <color theme="1"/>
        <rFont val="Calibri"/>
        <family val="2"/>
      </rPr>
      <t>≠</t>
    </r>
    <r>
      <rPr>
        <sz val="11"/>
        <color theme="1"/>
        <rFont val="Calibri"/>
        <family val="2"/>
        <scheme val="minor"/>
      </rPr>
      <t>ClinVar!</t>
    </r>
  </si>
  <si>
    <t>Frequency</t>
  </si>
  <si>
    <t>dbSNP</t>
  </si>
  <si>
    <t>build 137</t>
  </si>
  <si>
    <t>rs80357287; untested</t>
  </si>
  <si>
    <t>rs80357196; untested</t>
  </si>
  <si>
    <t>rs16940; untested</t>
  </si>
  <si>
    <t>rs62625308; other, untested allele</t>
  </si>
  <si>
    <t>Only relevant phenotypes</t>
  </si>
  <si>
    <t>VarDB (allele|genotype)</t>
  </si>
  <si>
    <t>[release]; Included: Breast or ovarian cancer; N=1028</t>
  </si>
  <si>
    <t>G 5 0.24% | GG 0 0.00%; AG 5 0.49%</t>
  </si>
  <si>
    <t>C 534 25.97% | CC 93 7.03%; CT 529 39.98%</t>
  </si>
  <si>
    <t>G 7 0.34% | GG 0 0.00%; AG 7 0.68%</t>
  </si>
  <si>
    <t>Exluding relevant phenotypes; in-house</t>
  </si>
  <si>
    <t>NORVARIOME (allele|genotype)</t>
  </si>
  <si>
    <t xml:space="preserve">[release]; Excluded: Breast or ovarian cancer; N=1323 </t>
  </si>
  <si>
    <t>Differentiate populations, genotypes?</t>
  </si>
  <si>
    <t>1000G ALL (allele|genotype)</t>
  </si>
  <si>
    <t>[release]; N=659</t>
  </si>
  <si>
    <t>C 398 30.20% | -</t>
  </si>
  <si>
    <t>Differentiate Caucasians and African-Americans?</t>
  </si>
  <si>
    <t>ESP6500 ALL (allele|genotype)</t>
  </si>
  <si>
    <t>[release]; N=4542</t>
  </si>
  <si>
    <t>C 2480 27.30% | -</t>
  </si>
  <si>
    <t>Marked for most damaging variants: nonsense, startloss, frameshift, +/- 2 bp from exon</t>
  </si>
  <si>
    <t>Prediction</t>
  </si>
  <si>
    <t>Missense; Start loss</t>
  </si>
  <si>
    <t>Precalculated; could also use other source</t>
  </si>
  <si>
    <t>dbNSFP v 2.1</t>
  </si>
  <si>
    <t>Score: 0.04</t>
  </si>
  <si>
    <t>Score: 0.13</t>
  </si>
  <si>
    <t>Score: 1</t>
  </si>
  <si>
    <t>Score: -1</t>
  </si>
  <si>
    <t>Score: 0</t>
  </si>
  <si>
    <t>Score: 0.999</t>
  </si>
  <si>
    <t>Precalculated; could also use other source?</t>
  </si>
  <si>
    <t>prob: 1.000</t>
  </si>
  <si>
    <t>prob: 0.957</t>
  </si>
  <si>
    <t>prob: 0.9774</t>
  </si>
  <si>
    <t>Use splice site module in Alamut via API?</t>
  </si>
  <si>
    <t>[Splice site]</t>
  </si>
  <si>
    <t>[Alamut API?]</t>
  </si>
  <si>
    <t>#</t>
  </si>
  <si>
    <t>Rule type</t>
  </si>
  <si>
    <t>Field type</t>
  </si>
  <si>
    <t>Suggested class</t>
  </si>
  <si>
    <t>Source</t>
  </si>
  <si>
    <t>Annotation field/value</t>
  </si>
  <si>
    <t>Requirement</t>
  </si>
  <si>
    <t>Comment</t>
  </si>
  <si>
    <t>Note: Effect almost the same as SnpEff "1-High impact"</t>
  </si>
  <si>
    <t>Definite</t>
  </si>
  <si>
    <t>IntMutDB</t>
  </si>
  <si>
    <t>Class 2</t>
  </si>
  <si>
    <t>&lt;6 months old</t>
  </si>
  <si>
    <t>Class 3</t>
  </si>
  <si>
    <t>[TEXT]</t>
  </si>
  <si>
    <t>User input</t>
  </si>
  <si>
    <t>Class 4</t>
  </si>
  <si>
    <t>Computed</t>
  </si>
  <si>
    <t>ExtMutDB: definite</t>
  </si>
  <si>
    <t>BIC</t>
  </si>
  <si>
    <t>Not clinically important [Clinically_Important=no]</t>
  </si>
  <si>
    <t xml:space="preserve">HGMD Pro: </t>
  </si>
  <si>
    <t>Clinically important [Clinically_Important=yes]</t>
  </si>
  <si>
    <t>Class</t>
  </si>
  <si>
    <t>Req</t>
  </si>
  <si>
    <t>Disease-associated polymorphism (DP)</t>
  </si>
  <si>
    <t>A polymorphism reported to be in significant association with a disease/phenotype (p&lt;0.05) that is assumed to be functional (e.g. as a consequence of location, evolutionary conservation, replication studies etc), although there may as yet be no direct evidence (e.g. from an expression study) of a functional effect.</t>
  </si>
  <si>
    <t>1000G</t>
  </si>
  <si>
    <t>Disease-associated polymorphism with additional supporting functional evidence (DFP)</t>
  </si>
  <si>
    <t>A polymorphism reported to be in significant association with disease (p&lt;0.05) that has evidence of being of direct functional importance (e.g. as a consequence of altered expression, mRNA studies etc).</t>
  </si>
  <si>
    <t>ESP6500</t>
  </si>
  <si>
    <t>In vitro/laboratory or in vivo functional polymorphism (FP)</t>
  </si>
  <si>
    <t>A polymorphism reported to affect the structure, function or expression of the gene (or gene product), but with no disease association reported as yet.</t>
  </si>
  <si>
    <t>Last exon important OR NOT In last exon OR &gt;50 bp 5' of intron</t>
  </si>
  <si>
    <t>Frameshift or truncating variant (FTV)</t>
  </si>
  <si>
    <t>A polymorphic or rare variant reported in the literature (e.g. detected in the process of whole genome/exome screening) that is predicted to truncate or otherwise alter the gene product (i.e. a nonsense or frameshift variant) but with no disease association reported as yet. Please note that any variant affecting the obligate donor/acceptor splice site of a gene will not be included in this category unless there is evidence for an effect on the splicing phenotype. Variants occurring in pseudogenes will also be excluded unless evidence for a functional effect is present for both the pseudogene itself and the variant in question.</t>
  </si>
  <si>
    <t>Frameshift</t>
  </si>
  <si>
    <t>Last exon important OR NOT In last exon</t>
  </si>
  <si>
    <t>Disease causing mutation ? (DM?)</t>
  </si>
  <si>
    <t>Likely pathological mutation reported to be disease causing in the corresponding report, but where the author has indicated that there may be some degree of doubt, or subsequent evidence has come to light in the literature, calling the deleterious nature of the variant into question.</t>
  </si>
  <si>
    <t>Splice site</t>
  </si>
  <si>
    <t>+/-2 bp from exon</t>
  </si>
  <si>
    <t>Disease causing mutation (DM)</t>
  </si>
  <si>
    <t>Pathological mutation reported to be disease causing in the corresponding report (i.e. all other HGMD data).</t>
  </si>
  <si>
    <t>Stop loss</t>
  </si>
  <si>
    <t>Start loss</t>
  </si>
  <si>
    <t>PolyPhen-2</t>
  </si>
  <si>
    <t>Exon deleted</t>
  </si>
  <si>
    <t>Not if entire exon is in 5' or 3' UTR</t>
  </si>
  <si>
    <t>Requirement?</t>
  </si>
  <si>
    <t>http://genetics.bwh.harvard.edu/pph2/dokuwiki/overview#prediction</t>
  </si>
  <si>
    <t>Reference</t>
  </si>
  <si>
    <t>ExtMutDB/IntMutDB/manual</t>
  </si>
  <si>
    <t>--&gt; use HumVar (HVAR in dbNFSP)</t>
  </si>
  <si>
    <t>Guide</t>
  </si>
  <si>
    <t>Prediction NS</t>
  </si>
  <si>
    <t>[+ class 2]</t>
  </si>
  <si>
    <t>SIFT/dbNFSP 2.1</t>
  </si>
  <si>
    <t>TOLERATED [SIFT_pred: T] [SIFT_score &gt;0.05]</t>
  </si>
  <si>
    <t>PolyPhen-2/dbNFSP 2.1</t>
  </si>
  <si>
    <t>benign [Polyphen2_HVAR_pred: B] [Polyphen2_HVAR_score [0,0.446]]</t>
  </si>
  <si>
    <t>Colour codes</t>
  </si>
  <si>
    <t>MutationTaster/dbNFSP 2.1</t>
  </si>
  <si>
    <t>polymorphism_automatic OR polymorphism [MutationTaster_pred: P OR N]</t>
  </si>
  <si>
    <t>Prediction Splice</t>
  </si>
  <si>
    <t>[Splice module Alamut]</t>
  </si>
  <si>
    <t>(-)</t>
  </si>
  <si>
    <t>[+ class 3]</t>
  </si>
  <si>
    <t>DAMAGING [SIFT_pred: D] [SIFT_score &lt;= 0.05]</t>
  </si>
  <si>
    <t>probably damaging [Polyphen2_HVAR_pred: D] [Polyphen2_HVAR_score: [0.909,1]]</t>
  </si>
  <si>
    <t>What about "possibly damaging [Polyphen2_HVAR_pred: P]"?</t>
  </si>
  <si>
    <t>disease_causing_automatic OR disease_causing [MutationTaster_pred: A OR D]</t>
  </si>
  <si>
    <t>[+ class 4]</t>
  </si>
  <si>
    <t>(+)</t>
  </si>
  <si>
    <t>ExtMutDB: guide</t>
  </si>
  <si>
    <t>LSDB (LOVD)</t>
  </si>
  <si>
    <t>(Reported) No known pathogenicity [Path: -/? OR -/-]</t>
  </si>
  <si>
    <t>/X is "Concluded pathogenicity", which usually is "?"</t>
  </si>
  <si>
    <t>ClinVar/vcf</t>
  </si>
  <si>
    <t>Benign OR Likely benign [CLNSIG=2 OR CLNSIG=3]</t>
  </si>
  <si>
    <t>vcf: http://www.ncbi.nlm.nih.gov/variation/docs/human_variation_vcf/#clinvar</t>
  </si>
  <si>
    <t>HGMD Pro [</t>
  </si>
  <si>
    <t>Disease causing mutation [DM]</t>
  </si>
  <si>
    <t>What about "DM?", "DP", "DFPs", "FTV"?</t>
  </si>
  <si>
    <t>(Reported) Pathogenic [Path: +/? OR +/+]</t>
  </si>
  <si>
    <t>ClinVar [external vcf]</t>
  </si>
  <si>
    <t>Pathogenic OR Likely pathogenic [CLNSIG=5 OR CLNSIG=4]</t>
  </si>
  <si>
    <t>NOT splice site</t>
  </si>
  <si>
    <t>Non-synonymous</t>
  </si>
  <si>
    <t>In last exon AND NOT Last exon important AND NOT &gt;50 bp 5' of intron</t>
  </si>
  <si>
    <t>Should phenotype be accounted for in evaluation of ExtMutDB entries?</t>
  </si>
  <si>
    <t>?</t>
  </si>
  <si>
    <t>What about VUS entries in ExtMutDB?</t>
  </si>
  <si>
    <t>ClinVar: take into account "conflicting data"? Not in vcf??</t>
  </si>
  <si>
    <t>MutationTaster: homozygous allele in &gt;4 1000G individuals = polymorphism --&gt; use in general?</t>
  </si>
  <si>
    <t>MutationTaster: dbNFSP missing indels? See http://www.mutationtaster.org/info/FAQs.html</t>
  </si>
  <si>
    <t>SIFT: What about "Warning! Low confidence."? Not in dbNFSP!</t>
  </si>
  <si>
    <t>++</t>
  </si>
  <si>
    <t>Pathogenic</t>
  </si>
  <si>
    <t>+</t>
  </si>
  <si>
    <t>Likely pathogenic</t>
  </si>
  <si>
    <t>SIFT: DAMAGING</t>
  </si>
  <si>
    <t>PolyPhen-2: probably damaging</t>
  </si>
  <si>
    <t>VUS</t>
  </si>
  <si>
    <t>Likely neutral</t>
  </si>
  <si>
    <t>SIFT: TOLERATED</t>
  </si>
  <si>
    <t>PolyPhen-2: benign</t>
  </si>
  <si>
    <t>--</t>
  </si>
  <si>
    <t>Neutral</t>
  </si>
  <si>
    <t>YES</t>
  </si>
  <si>
    <t>NO</t>
  </si>
  <si>
    <t>Segregation supports pathogenicity</t>
  </si>
  <si>
    <t>Abnormal splicing/expression</t>
  </si>
  <si>
    <t>Abnormal protein function</t>
  </si>
  <si>
    <t>&gt;90% of gene sequenced</t>
  </si>
  <si>
    <t>Reference &lt;10 years</t>
  </si>
  <si>
    <t>SUM</t>
  </si>
  <si>
    <t>EXAMPLES</t>
  </si>
  <si>
    <t>SCORE</t>
  </si>
  <si>
    <t>Consistent segregation</t>
  </si>
  <si>
    <t>x</t>
  </si>
  <si>
    <t>GUI variant attributes (report)</t>
  </si>
  <si>
    <t>Stored in:</t>
  </si>
  <si>
    <t>assessment.classification (1)(2)</t>
  </si>
  <si>
    <t>assessment.comment (1)(2)</t>
  </si>
  <si>
    <t>annotations['CSQ'].split('|')[12]</t>
  </si>
  <si>
    <t>In-house definitions</t>
  </si>
  <si>
    <t>assessment.classification</t>
  </si>
  <si>
    <t>assessment.last_update</t>
  </si>
  <si>
    <t>assessment.references</t>
  </si>
  <si>
    <t>assessment.references (3)(4)</t>
  </si>
  <si>
    <t>In-house DB (not implemented)</t>
  </si>
  <si>
    <t>Alamut API?</t>
  </si>
  <si>
    <t>References</t>
  </si>
  <si>
    <t>[DB name or manuall]</t>
  </si>
  <si>
    <t>Direct link to PubMed entry. NB: BIC have no reference ID, only text</t>
  </si>
  <si>
    <t>[build]</t>
  </si>
  <si>
    <t>Definite: VarDB; BIC; Start loss. Guide: HGMD Pro; Prediction (2/2)</t>
  </si>
  <si>
    <t>Example</t>
  </si>
  <si>
    <t>PubMed/Google/Scholar [manual], ExtMutDB [HGMD Pro, BIC, LOVD], IntMutDB [VarDB]</t>
  </si>
  <si>
    <t>[release+excluded samples]</t>
  </si>
  <si>
    <t>[release+included samples]</t>
  </si>
  <si>
    <t>[release+sample size]</t>
  </si>
  <si>
    <t>VEP+SNPeff</t>
  </si>
  <si>
    <t>[source+version]</t>
  </si>
  <si>
    <t>VEP</t>
  </si>
  <si>
    <t>SNPeff; dbNFSP 2.1</t>
  </si>
  <si>
    <t>Precalculated</t>
  </si>
  <si>
    <t>Precalculated; using HumVar</t>
  </si>
  <si>
    <t>Category</t>
  </si>
  <si>
    <t>Rules-based answer; should be more elaborate?</t>
  </si>
  <si>
    <t>Rules-based answer; suggested conclusion generated from included datapoints.</t>
  </si>
  <si>
    <t>Reference allele&gt;observed allele</t>
  </si>
  <si>
    <t>Check: if homozygote --&gt; class 2 for dominant diseases!</t>
  </si>
  <si>
    <t>Reference [on mouseover; in metadata]</t>
  </si>
  <si>
    <t>Metadata</t>
  </si>
  <si>
    <t>Gene panel (Sample)</t>
  </si>
  <si>
    <t>Sample taken</t>
  </si>
  <si>
    <t>Genotyping (Sample)</t>
  </si>
  <si>
    <t>capturekit.name + capturekit.version (?)</t>
  </si>
  <si>
    <t>Variant calling (Sample)</t>
  </si>
  <si>
    <t>QC status (Sample)</t>
  </si>
  <si>
    <t>QC report</t>
  </si>
  <si>
    <t>Coverage</t>
  </si>
  <si>
    <t>From external resource(s)</t>
  </si>
  <si>
    <t>From VarDB</t>
  </si>
  <si>
    <t>From calculation of...</t>
  </si>
  <si>
    <t>CONTRADICTORY EVIDENCE</t>
  </si>
  <si>
    <t>Populations other than 1000G/ESP - possible?</t>
  </si>
  <si>
    <t>VEP?</t>
  </si>
  <si>
    <t>SNV/indel/…</t>
  </si>
  <si>
    <t>"aka"; common name used in (older) literature, often pos+distance to transcription start</t>
  </si>
  <si>
    <t>Use splice site module in Alamut via API or make our own?</t>
  </si>
  <si>
    <t>[population+sample size]</t>
  </si>
  <si>
    <t>This SNV is a class 5 pathogenic variant according to in-house data. Conclusion is also backed by BIC, effect type (start loss), HGMD Pro and prediction tools.</t>
  </si>
  <si>
    <t>Contradictory</t>
  </si>
  <si>
    <t>dbSNP frequency</t>
  </si>
  <si>
    <t>Rules-based answer; if counter-evidence exist for class 1-2 or 4-5</t>
  </si>
  <si>
    <t>Report</t>
  </si>
  <si>
    <t>H</t>
  </si>
  <si>
    <t>L</t>
  </si>
  <si>
    <t>H+H</t>
  </si>
  <si>
    <t>L+L</t>
  </si>
  <si>
    <t>H+L</t>
  </si>
  <si>
    <t>Quality (High/Low)</t>
  </si>
  <si>
    <t>H or H+L</t>
  </si>
  <si>
    <t>L or L+L</t>
  </si>
  <si>
    <t>Conflicting*</t>
  </si>
  <si>
    <t>*Pathogenic vs. Neutral</t>
  </si>
  <si>
    <t xml:space="preserve">--&gt; should also take into account path/neutr+VUS? </t>
  </si>
  <si>
    <t>P+P</t>
  </si>
  <si>
    <t>P+V</t>
  </si>
  <si>
    <t>N+N</t>
  </si>
  <si>
    <t>P+N</t>
  </si>
  <si>
    <t>N+V</t>
  </si>
  <si>
    <t>L+H</t>
  </si>
  <si>
    <t>P</t>
  </si>
  <si>
    <t>V</t>
  </si>
  <si>
    <t>N</t>
  </si>
  <si>
    <t>V+V</t>
  </si>
  <si>
    <t>Concl</t>
  </si>
  <si>
    <t>Qual</t>
  </si>
  <si>
    <t>C1</t>
  </si>
  <si>
    <t>Q1</t>
  </si>
  <si>
    <t>C2</t>
  </si>
  <si>
    <t>Q2</t>
  </si>
  <si>
    <t>Uncertain</t>
  </si>
  <si>
    <t>&gt;2 HQ P ref</t>
  </si>
  <si>
    <t>&gt;2 HQ N ref</t>
  </si>
  <si>
    <t>1 HQ P ref</t>
  </si>
  <si>
    <t>1 HQ N ref</t>
  </si>
  <si>
    <t>&gt;2 HQ V ref</t>
  </si>
  <si>
    <t>1 HQ V ref</t>
  </si>
  <si>
    <t>and no conflicting evidence</t>
  </si>
  <si>
    <t>No conflicting evidence</t>
  </si>
  <si>
    <t>User input ref module</t>
  </si>
  <si>
    <t>Dominant inheritance</t>
  </si>
  <si>
    <t>[&gt;hi_freq_cutoff]</t>
  </si>
  <si>
    <t>[&gt;lo_freq_cutoff &lt;hi_freq_cutoff]</t>
  </si>
  <si>
    <r>
      <rPr>
        <sz val="11"/>
        <color theme="9" tint="-0.249977111117893"/>
        <rFont val="Calibri"/>
        <family val="2"/>
      </rPr>
      <t>≥3</t>
    </r>
    <r>
      <rPr>
        <sz val="11"/>
        <color theme="9" tint="-0.249977111117893"/>
        <rFont val="Calibri"/>
        <family val="2"/>
        <scheme val="minor"/>
      </rPr>
      <t xml:space="preserve"> individuals homozygous for alt allele</t>
    </r>
  </si>
  <si>
    <t>Specified in gene panel*</t>
  </si>
  <si>
    <r>
      <t xml:space="preserve">*For dominant inheritance: ≥1%; for recessive inheritance: </t>
    </r>
    <r>
      <rPr>
        <sz val="11"/>
        <rFont val="Calibri"/>
        <family val="2"/>
      </rPr>
      <t>≥2% (currently only MUTYH gene). Computed from at least 160 individuals or 320 individuals for HBOC indication.</t>
    </r>
  </si>
  <si>
    <r>
      <rPr>
        <i/>
        <sz val="11"/>
        <color theme="9" tint="-0.249977111117893"/>
        <rFont val="Calibri"/>
        <family val="2"/>
      </rPr>
      <t xml:space="preserve">In trans </t>
    </r>
    <r>
      <rPr>
        <sz val="11"/>
        <color theme="9" tint="-0.249977111117893"/>
        <rFont val="Calibri"/>
        <family val="2"/>
      </rPr>
      <t>with Class 1 variant in same gene</t>
    </r>
  </si>
  <si>
    <t>What if patient herself is homozygous? BRCA1: lethal, BRCA2: Fanconi, MMR CMMRD</t>
  </si>
  <si>
    <t>Multiple</t>
  </si>
  <si>
    <t>Specified in gene panel**</t>
  </si>
  <si>
    <t>** For dominant inheritance: 0.01-1%. Computed from at least 160 individuals or 320 individuals for HBOC indication.</t>
  </si>
  <si>
    <t>Part</t>
  </si>
  <si>
    <t>&gt;=2 HQ neutral ref + no conflicting</t>
  </si>
  <si>
    <t>&gt;=2 HQ pathogenic ref + no conflicting</t>
  </si>
  <si>
    <t>1 HQ ref: neutral</t>
  </si>
  <si>
    <t>1 HQ ref: pathogenic</t>
  </si>
  <si>
    <t>1 HQ ref: VUS</t>
  </si>
  <si>
    <t>1 LQ ref: pathogenic</t>
  </si>
  <si>
    <t>1 LQ ref: neutral</t>
  </si>
  <si>
    <t>QS 1</t>
  </si>
  <si>
    <t>QS 2</t>
  </si>
  <si>
    <t>QS 3</t>
  </si>
  <si>
    <t>QS 4</t>
  </si>
  <si>
    <t>QS 5</t>
  </si>
  <si>
    <t>OLD VERSION</t>
  </si>
  <si>
    <t xml:space="preserve">For user selection </t>
  </si>
  <si>
    <t>Does reference support pathogenicity?: "No"</t>
  </si>
  <si>
    <t>Does reference support pathogenicity?: "Yes"</t>
  </si>
  <si>
    <t>Protein: no effect</t>
  </si>
  <si>
    <t>Protein: detrimental effect</t>
  </si>
  <si>
    <t>RNA: no effect</t>
  </si>
  <si>
    <t>RNA: detrimental effect</t>
  </si>
  <si>
    <t>+N</t>
  </si>
  <si>
    <t>+P</t>
  </si>
  <si>
    <t>DEFAULT</t>
  </si>
  <si>
    <t>MMR GENES / LYNCH SYNDROME</t>
  </si>
  <si>
    <t>MSI: with (Y) / without (N)</t>
  </si>
  <si>
    <t>IHC: with (Y) / without (N)</t>
  </si>
  <si>
    <t>Segregation: not segregating with disease (LR&lt;0.01)</t>
  </si>
  <si>
    <t xml:space="preserve">Definite </t>
  </si>
  <si>
    <t>Class5</t>
  </si>
  <si>
    <t>[no protein OR RNA effect] AND ([no segregation] AND [&gt;lo_freq_cutoff &lt;hi_freq_cutoff]) OR ([no segregation] AND [no MSI OR MMR]) OR ([moderate frequency] AND [no MSI OR loss of MMR])</t>
  </si>
  <si>
    <t xml:space="preserve">[&lt;hi_freq_cutoff] </t>
  </si>
  <si>
    <r>
      <t xml:space="preserve">Can this be defintely established (separated from </t>
    </r>
    <r>
      <rPr>
        <i/>
        <sz val="11"/>
        <color theme="1"/>
        <rFont val="Calibri"/>
        <family val="2"/>
        <scheme val="minor"/>
      </rPr>
      <t>in cis</t>
    </r>
    <r>
      <rPr>
        <sz val="11"/>
        <color theme="1"/>
        <rFont val="Calibri"/>
        <family val="2"/>
        <scheme val="minor"/>
      </rPr>
      <t>)?</t>
    </r>
  </si>
  <si>
    <t>EXPERIMENTAL/NEEDS FURTHER EVALUATION</t>
  </si>
  <si>
    <t>SNPeff/VEP</t>
  </si>
  <si>
    <t>Gene deleted</t>
  </si>
  <si>
    <r>
      <t xml:space="preserve">MSI: </t>
    </r>
    <r>
      <rPr>
        <sz val="11"/>
        <color theme="8" tint="-0.249977111117893"/>
        <rFont val="Calibri"/>
        <family val="2"/>
      </rPr>
      <t>≥3 tumors without MSI</t>
    </r>
  </si>
  <si>
    <r>
      <t xml:space="preserve">MSI: </t>
    </r>
    <r>
      <rPr>
        <sz val="11"/>
        <color theme="8" tint="-0.249977111117893"/>
        <rFont val="Calibri"/>
        <family val="2"/>
      </rPr>
      <t>≥2 tumors with MSI</t>
    </r>
  </si>
  <si>
    <r>
      <t xml:space="preserve">IHC: </t>
    </r>
    <r>
      <rPr>
        <sz val="11"/>
        <color theme="8" tint="-0.249977111117893"/>
        <rFont val="Calibri"/>
        <family val="2"/>
      </rPr>
      <t>≥3 tumors without loss of MMR protein</t>
    </r>
  </si>
  <si>
    <r>
      <t xml:space="preserve">IHC: </t>
    </r>
    <r>
      <rPr>
        <sz val="11"/>
        <color theme="8" tint="-0.249977111117893"/>
        <rFont val="Calibri"/>
        <family val="2"/>
      </rPr>
      <t>≥2 tumors with loss of MMR protein</t>
    </r>
  </si>
  <si>
    <t>Use Parts below. Based on EKG SOP. Still needs two independent refs?</t>
  </si>
  <si>
    <t>Lynch/MMR only. No conflicting evidence</t>
  </si>
  <si>
    <t>Lynch/MMR only</t>
  </si>
  <si>
    <t>User input ref module. Slå sammen MSI og IHC?</t>
  </si>
  <si>
    <t>Intron variant</t>
  </si>
  <si>
    <t>This …</t>
  </si>
  <si>
    <t>… or this?</t>
  </si>
  <si>
    <t>NOT splice site OR first/last 3 bp of exon</t>
  </si>
  <si>
    <r>
      <t>[intron variant] AND NOT</t>
    </r>
    <r>
      <rPr>
        <sz val="11"/>
        <color theme="8" tint="-0.249977111117893"/>
        <rFont val="Calibri"/>
        <family val="2"/>
        <scheme val="minor"/>
      </rPr>
      <t xml:space="preserve"> </t>
    </r>
    <r>
      <rPr>
        <sz val="11"/>
        <color theme="9" tint="-0.249977111117893"/>
        <rFont val="Calibri"/>
        <family val="2"/>
        <scheme val="minor"/>
      </rPr>
      <t>[predicted splice site]</t>
    </r>
  </si>
  <si>
    <r>
      <t xml:space="preserve">[synonymous] AND NOT ([first/last 3 bp of exon] OR </t>
    </r>
    <r>
      <rPr>
        <sz val="11"/>
        <color theme="9" tint="-0.249977111117893"/>
        <rFont val="Calibri"/>
        <family val="2"/>
        <scheme val="minor"/>
      </rPr>
      <t>[predicted splice site]</t>
    </r>
    <r>
      <rPr>
        <sz val="11"/>
        <rFont val="Calibri"/>
        <family val="2"/>
        <scheme val="minor"/>
      </rPr>
      <t>)</t>
    </r>
  </si>
  <si>
    <t>This …  (hvorfor 3 bp, ikke 2?)</t>
  </si>
  <si>
    <t>… or this?  (hvorfor 3 bp, ikke 2?)</t>
  </si>
  <si>
    <t>*SPLIT INTO ANNOTATION FIELD AND RULE</t>
  </si>
  <si>
    <t>NB: only in this context - BUT: already implicit from frequency evaluation! If &gt;hi_freq_cutoff, then conflicting evidence and no Class 5</t>
  </si>
  <si>
    <t>[no protein OR RNA effect] AND [no segregation] AND [&gt;lo_freq_cutoff &lt;hi_freq_cutoff]</t>
  </si>
  <si>
    <t>Definte</t>
  </si>
  <si>
    <t>[Splice site] AND [RNA effect]</t>
  </si>
  <si>
    <t>(Class 4)</t>
  </si>
  <si>
    <t>Use Parts below. Based on EKG SOP. Unsure: RNA effect demonstrated in-house, or sufficient that others have done it?</t>
  </si>
  <si>
    <t>Same as "Definite" rule for Class 4 above (#13)</t>
  </si>
  <si>
    <t>++P</t>
  </si>
  <si>
    <r>
      <t xml:space="preserve">[protein OR RNA effect] AND [strong_segregation] </t>
    </r>
    <r>
      <rPr>
        <sz val="11"/>
        <color rgb="FFFF0000"/>
        <rFont val="Calibri"/>
        <family val="2"/>
      </rPr>
      <t xml:space="preserve">AND [&lt;hi_freq_cutoff] </t>
    </r>
  </si>
  <si>
    <r>
      <t>[protein OR RNA effect] AND [strong_segregation] AND [MSI OR loss of MMR]</t>
    </r>
    <r>
      <rPr>
        <sz val="11"/>
        <color rgb="FFFF0000"/>
        <rFont val="Calibri"/>
        <family val="2"/>
      </rPr>
      <t xml:space="preserve"> AND [&lt;hi_freq_cutoff]</t>
    </r>
  </si>
  <si>
    <r>
      <t>Segregation: moderate evidence (LR</t>
    </r>
    <r>
      <rPr>
        <sz val="11"/>
        <color theme="8" tint="-0.249977111117893"/>
        <rFont val="Calibri"/>
        <family val="2"/>
      </rPr>
      <t>≥5:1 OR 5 meioses OR ≥2 families with ≥2 sick carriers in addition to proband)</t>
    </r>
  </si>
  <si>
    <r>
      <t>Segregation: strong evidence (LR</t>
    </r>
    <r>
      <rPr>
        <sz val="11"/>
        <color theme="8" tint="-0.249977111117893"/>
        <rFont val="Calibri"/>
        <family val="2"/>
      </rPr>
      <t>≥10:1 OR 10 meioses OR ≥2 families with ≥3 sick carriers in addition to proband)</t>
    </r>
  </si>
  <si>
    <t>LOD&gt;3??</t>
  </si>
  <si>
    <t>[protein OR RNA effect] AND [moderate_segregation]</t>
  </si>
  <si>
    <t>[protein OR RNA effect] AND [moderate_segregation] AND [MSI OR loss of MMR]</t>
  </si>
  <si>
    <t>Use Parts below. Based on EKG SOP</t>
  </si>
  <si>
    <t>Effect needs revision!!</t>
  </si>
  <si>
    <t>https://portal.biobase-international.com/hgmd/pro/global.php#tag</t>
  </si>
  <si>
    <t>LOVD</t>
  </si>
  <si>
    <t>Gene-dependent; Reported pathogenicity</t>
  </si>
  <si>
    <t>Only BRCA1/BRCA2 - authorative source; answer to "Clnically important?"</t>
  </si>
  <si>
    <t>Include "Clinical significance"? Validation? ENSEMBL!</t>
  </si>
  <si>
    <t>RefSeq(?)</t>
  </si>
  <si>
    <t>Comment (ExternalDB)</t>
  </si>
  <si>
    <t>Comment (Prediction)</t>
  </si>
  <si>
    <t>Sample</t>
  </si>
  <si>
    <t>Transcript</t>
  </si>
  <si>
    <t>Rules-based answer, for Effect = frameshift or nonsense: display "NB: In last exon" when rules specify that last exon is not important for this particular gene</t>
  </si>
  <si>
    <t>hgmd_pro</t>
  </si>
  <si>
    <t>gene</t>
  </si>
  <si>
    <t>transcript</t>
  </si>
  <si>
    <t>hgvs_cdna</t>
  </si>
  <si>
    <t>old_name</t>
  </si>
  <si>
    <t>codon_change</t>
  </si>
  <si>
    <t>observed_genotype</t>
  </si>
  <si>
    <t>genomic_coordinate</t>
  </si>
  <si>
    <t>exon</t>
  </si>
  <si>
    <t>sanger_amplicon</t>
  </si>
  <si>
    <t>hgvs_protein</t>
  </si>
  <si>
    <t>dbsnp</t>
  </si>
  <si>
    <t>vardb_classification</t>
  </si>
  <si>
    <t>vardb_last_entry</t>
  </si>
  <si>
    <t>suggested_classification</t>
  </si>
  <si>
    <t>reason_for_classification</t>
  </si>
  <si>
    <t>bic</t>
  </si>
  <si>
    <t>effect</t>
  </si>
  <si>
    <t>sift</t>
  </si>
  <si>
    <t>lovd</t>
  </si>
  <si>
    <t>polyphen2</t>
  </si>
  <si>
    <t>mutation_taster</t>
  </si>
  <si>
    <t>thousand_g</t>
  </si>
  <si>
    <t>norvariome</t>
  </si>
  <si>
    <t>esp6500</t>
  </si>
  <si>
    <t>clinvar</t>
  </si>
  <si>
    <t>vardb_freq</t>
  </si>
  <si>
    <t>omim</t>
  </si>
  <si>
    <t>splice_site</t>
  </si>
  <si>
    <t>[NM_...]</t>
  </si>
  <si>
    <t>[NP_...]</t>
  </si>
  <si>
    <t>[GRCh...]</t>
  </si>
  <si>
    <t xml:space="preserve">ON MOUSEOVER: </t>
  </si>
  <si>
    <t>external_db_comment</t>
  </si>
  <si>
    <t>prediction_comment</t>
  </si>
  <si>
    <t>VarDB class</t>
  </si>
  <si>
    <t>VarDB date</t>
  </si>
  <si>
    <t>pmids</t>
  </si>
  <si>
    <t>Ref (PMID)</t>
  </si>
  <si>
    <t>VarDB freq</t>
  </si>
  <si>
    <t>Fields (here, previous tab)</t>
  </si>
  <si>
    <t>*</t>
  </si>
  <si>
    <t>config items</t>
  </si>
  <si>
    <t>sidepanels</t>
  </si>
  <si>
    <t>report summary</t>
  </si>
  <si>
    <t>report details</t>
  </si>
  <si>
    <t>Comment (Effect)</t>
  </si>
  <si>
    <t>Prediction (main), Report</t>
  </si>
  <si>
    <t>User input External DB tab</t>
  </si>
  <si>
    <t>User input Prediction tab</t>
  </si>
  <si>
    <t>Frequency (main), Prediction (main)</t>
  </si>
  <si>
    <t>Exclusive to tab(s):</t>
  </si>
  <si>
    <t>genomic_sequence</t>
  </si>
  <si>
    <t>section4</t>
  </si>
  <si>
    <t>section1</t>
  </si>
  <si>
    <t>section2</t>
  </si>
  <si>
    <t>section3</t>
  </si>
  <si>
    <t>section5</t>
  </si>
  <si>
    <t>Variant info</t>
  </si>
  <si>
    <t>MutDB and Ref</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</si>
</sst>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5"/>
      <color theme="3"/>
      <name val="Calibri"/>
      <family val="2"/>
      <scheme val="minor"/>
    </font>
    <font>
      <sz val="11"/>
      <color theme="1"/>
      <name val="Calibri"/>
      <family val="2"/>
    </font>
    <font>
      <b/>
      <i/>
      <sz val="11"/>
      <color theme="1"/>
      <name val="Calibri"/>
      <family val="2"/>
      <scheme val="minor"/>
    </font>
    <font>
      <sz val="11"/>
      <color theme="0" tint="-0.34998626667073579"/>
      <name val="Calibri"/>
      <family val="2"/>
      <scheme val="minor"/>
    </font>
    <font>
      <sz val="11"/>
      <color theme="8" tint="-0.249977111117893"/>
      <name val="Calibri"/>
      <family val="2"/>
      <scheme val="minor"/>
    </font>
    <font>
      <sz val="11"/>
      <color theme="9" tint="-0.249977111117893"/>
      <name val="Calibri"/>
      <family val="2"/>
      <scheme val="minor"/>
    </font>
    <font>
      <b/>
      <sz val="10"/>
      <name val="Arial"/>
      <family val="2"/>
    </font>
    <font>
      <sz val="10"/>
      <name val="Arial"/>
      <family val="2"/>
    </font>
    <font>
      <b/>
      <sz val="10"/>
      <color theme="1"/>
      <name val="Arial"/>
      <family val="2"/>
    </font>
    <font>
      <sz val="10"/>
      <color theme="1"/>
      <name val="Arial"/>
      <family val="2"/>
    </font>
    <font>
      <b/>
      <sz val="11"/>
      <color theme="0" tint="-0.34998626667073579"/>
      <name val="Calibri"/>
      <family val="2"/>
      <scheme val="minor"/>
    </font>
    <font>
      <sz val="11"/>
      <color rgb="FFFF0000"/>
      <name val="Calibri"/>
      <family val="2"/>
      <scheme val="minor"/>
    </font>
    <font>
      <sz val="11"/>
      <name val="Calibri"/>
      <family val="2"/>
      <scheme val="minor"/>
    </font>
    <font>
      <sz val="11"/>
      <color theme="9" tint="-0.249977111117893"/>
      <name val="Calibri"/>
      <family val="2"/>
    </font>
    <font>
      <sz val="11"/>
      <name val="Calibri"/>
      <family val="2"/>
    </font>
    <font>
      <i/>
      <sz val="11"/>
      <color theme="9" tint="-0.249977111117893"/>
      <name val="Calibri"/>
      <family val="2"/>
    </font>
    <font>
      <b/>
      <sz val="12"/>
      <color theme="1"/>
      <name val="Calibri"/>
      <family val="2"/>
      <scheme val="minor"/>
    </font>
    <font>
      <i/>
      <sz val="11"/>
      <color theme="1"/>
      <name val="Calibri"/>
      <family val="2"/>
      <scheme val="minor"/>
    </font>
    <font>
      <sz val="11"/>
      <color theme="8" tint="-0.249977111117893"/>
      <name val="Calibri"/>
      <family val="2"/>
    </font>
    <font>
      <sz val="11"/>
      <color rgb="FFFF0000"/>
      <name val="Calibri"/>
      <family val="2"/>
    </font>
    <font>
      <sz val="11"/>
      <color theme="1"/>
      <name val="Calibri"/>
      <family val="2"/>
      <scheme val="minor"/>
    </font>
  </fonts>
  <fills count="3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5"/>
      </patternFill>
    </fill>
    <fill>
      <patternFill patternType="solid">
        <fgColor theme="6"/>
      </patternFill>
    </fill>
    <fill>
      <patternFill patternType="solid">
        <fgColor theme="8"/>
      </patternFill>
    </fill>
    <fill>
      <patternFill patternType="solid">
        <fgColor theme="6" tint="-0.499984740745262"/>
        <bgColor indexed="64"/>
      </patternFill>
    </fill>
    <fill>
      <patternFill patternType="solid">
        <fgColor rgb="FF92D050"/>
        <bgColor indexed="64"/>
      </patternFill>
    </fill>
    <fill>
      <patternFill patternType="solid">
        <fgColor rgb="FFFF0000"/>
        <bgColor indexed="64"/>
      </patternFill>
    </fill>
    <fill>
      <patternFill patternType="solid">
        <fgColor rgb="FF00B050"/>
        <bgColor indexed="64"/>
      </patternFill>
    </fill>
    <fill>
      <patternFill patternType="solid">
        <fgColor rgb="FFFFC000"/>
        <bgColor indexed="64"/>
      </patternFill>
    </fill>
    <fill>
      <patternFill patternType="solid">
        <fgColor rgb="FFFF6161"/>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rgb="FFFFB3B3"/>
        <bgColor indexed="64"/>
      </patternFill>
    </fill>
    <fill>
      <patternFill patternType="solid">
        <fgColor rgb="FFFFFF00"/>
        <bgColor indexed="64"/>
      </patternFill>
    </fill>
    <fill>
      <patternFill patternType="solid">
        <fgColor theme="0" tint="-0.249977111117893"/>
        <bgColor indexed="64"/>
      </patternFill>
    </fill>
    <fill>
      <patternFill patternType="solid">
        <fgColor theme="9" tint="0.59999389629810485"/>
        <bgColor indexed="65"/>
      </patternFill>
    </fill>
    <fill>
      <patternFill patternType="solid">
        <fgColor rgb="FF219800"/>
        <bgColor indexed="64"/>
      </patternFill>
    </fill>
    <fill>
      <patternFill patternType="solid">
        <fgColor rgb="FFA6D69A"/>
        <bgColor indexed="64"/>
      </patternFill>
    </fill>
    <fill>
      <patternFill patternType="solid">
        <fgColor rgb="FFE42314"/>
        <bgColor indexed="64"/>
      </patternFill>
    </fill>
    <fill>
      <patternFill patternType="solid">
        <fgColor rgb="FFFBEB9E"/>
        <bgColor indexed="64"/>
      </patternFill>
    </fill>
    <fill>
      <patternFill patternType="solid">
        <fgColor rgb="FFF4A7A1"/>
        <bgColor indexed="64"/>
      </patternFill>
    </fill>
    <fill>
      <patternFill patternType="solid">
        <fgColor theme="1" tint="0.499984740745262"/>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theme="3" tint="0.79998168889431442"/>
        <bgColor indexed="64"/>
      </patternFill>
    </fill>
    <fill>
      <patternFill patternType="solid">
        <fgColor theme="5" tint="0.39997558519241921"/>
        <bgColor indexed="64"/>
      </patternFill>
    </fill>
  </fills>
  <borders count="15">
    <border>
      <left/>
      <right/>
      <top/>
      <bottom/>
      <diagonal/>
    </border>
    <border>
      <left style="thin">
        <color indexed="64"/>
      </left>
      <right/>
      <top/>
      <bottom/>
      <diagonal/>
    </border>
    <border>
      <left/>
      <right style="thin">
        <color indexed="64"/>
      </right>
      <top/>
      <bottom/>
      <diagonal/>
    </border>
    <border>
      <left/>
      <right/>
      <top/>
      <bottom style="thick">
        <color theme="4"/>
      </bottom>
      <diagonal/>
    </border>
    <border>
      <left/>
      <right style="thin">
        <color rgb="FF7F7F7F"/>
      </right>
      <top style="thin">
        <color rgb="FF7F7F7F"/>
      </top>
      <bottom style="thin">
        <color rgb="FF7F7F7F"/>
      </bottom>
      <diagonal/>
    </border>
    <border>
      <left style="double">
        <color indexed="64"/>
      </left>
      <right/>
      <top/>
      <bottom style="thick">
        <color theme="4"/>
      </bottom>
      <diagonal/>
    </border>
    <border>
      <left style="thin">
        <color indexed="64"/>
      </left>
      <right/>
      <top/>
      <bottom style="thick">
        <color theme="4"/>
      </bottom>
      <diagonal/>
    </border>
    <border>
      <left style="thin">
        <color indexed="64"/>
      </left>
      <right/>
      <top style="thick">
        <color theme="4"/>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medium">
        <color rgb="FF0033CC"/>
      </left>
      <right style="medium">
        <color rgb="FF0033CC"/>
      </right>
      <top style="medium">
        <color rgb="FF0033CC"/>
      </top>
      <bottom style="medium">
        <color rgb="FF0033CC"/>
      </bottom>
      <diagonal/>
    </border>
  </borders>
  <cellStyleXfs count="9">
    <xf numFmtId="0" fontId="0" fillId="0" borderId="0"/>
    <xf numFmtId="0" fontId="1" fillId="2" borderId="0" applyNumberFormat="0" applyBorder="0" applyAlignment="0" applyProtection="0"/>
    <xf numFmtId="0" fontId="2" fillId="3"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5" fillId="0" borderId="0" applyNumberFormat="0" applyFill="0" applyBorder="0" applyAlignment="0" applyProtection="0"/>
    <xf numFmtId="0" fontId="6" fillId="0" borderId="3" applyNumberFormat="0" applyFill="0" applyAlignment="0" applyProtection="0"/>
    <xf numFmtId="0" fontId="4" fillId="7" borderId="0" applyNumberFormat="0" applyBorder="0" applyAlignment="0" applyProtection="0"/>
    <xf numFmtId="0" fontId="26" fillId="19" borderId="0" applyNumberFormat="0" applyBorder="0" applyAlignment="0" applyProtection="0"/>
  </cellStyleXfs>
  <cellXfs count="157">
    <xf numFmtId="0" fontId="0" fillId="0" borderId="0" xfId="0"/>
    <xf numFmtId="0" fontId="0" fillId="0" borderId="1" xfId="0" applyBorder="1" applyAlignment="1">
      <alignment vertical="top"/>
    </xf>
    <xf numFmtId="0" fontId="0" fillId="0" borderId="0" xfId="0" applyBorder="1" applyAlignment="1">
      <alignment vertical="top"/>
    </xf>
    <xf numFmtId="0" fontId="0" fillId="0" borderId="0" xfId="0" applyBorder="1" applyAlignment="1">
      <alignment vertical="top" wrapText="1"/>
    </xf>
    <xf numFmtId="0" fontId="0" fillId="0" borderId="0" xfId="0" applyAlignment="1">
      <alignment vertical="top" wrapText="1"/>
    </xf>
    <xf numFmtId="0" fontId="0" fillId="0" borderId="1" xfId="0" applyBorder="1" applyAlignment="1">
      <alignment horizontal="left" vertical="top" wrapText="1"/>
    </xf>
    <xf numFmtId="0" fontId="0" fillId="0" borderId="0" xfId="0" applyBorder="1" applyAlignment="1">
      <alignment horizontal="left" vertical="top" wrapText="1"/>
    </xf>
    <xf numFmtId="0" fontId="0" fillId="0" borderId="0" xfId="0" applyAlignment="1">
      <alignment horizontal="left" vertical="top" wrapText="1"/>
    </xf>
    <xf numFmtId="0" fontId="0" fillId="0" borderId="1" xfId="0" quotePrefix="1" applyBorder="1" applyAlignment="1">
      <alignment horizontal="left" vertical="top" wrapText="1"/>
    </xf>
    <xf numFmtId="0" fontId="0" fillId="0" borderId="2" xfId="0" applyBorder="1" applyAlignment="1">
      <alignment horizontal="left" vertical="top" wrapText="1"/>
    </xf>
    <xf numFmtId="0" fontId="4" fillId="5" borderId="1" xfId="3" applyBorder="1" applyAlignment="1">
      <alignment horizontal="left" vertical="top" wrapText="1"/>
    </xf>
    <xf numFmtId="0" fontId="2" fillId="3" borderId="1" xfId="2" applyBorder="1" applyAlignment="1">
      <alignment horizontal="left" vertical="top" wrapText="1"/>
    </xf>
    <xf numFmtId="14" fontId="0" fillId="0" borderId="1" xfId="0" applyNumberFormat="1" applyBorder="1" applyAlignment="1">
      <alignment horizontal="left" vertical="top" wrapText="1"/>
    </xf>
    <xf numFmtId="14" fontId="4" fillId="7" borderId="4" xfId="7" quotePrefix="1" applyNumberFormat="1" applyBorder="1" applyAlignment="1">
      <alignment horizontal="left" vertical="top" wrapText="1"/>
    </xf>
    <xf numFmtId="0" fontId="5" fillId="5" borderId="1" xfId="5" applyFill="1" applyBorder="1" applyAlignment="1">
      <alignment horizontal="left" vertical="top" wrapText="1"/>
    </xf>
    <xf numFmtId="0" fontId="2" fillId="3" borderId="0" xfId="2" applyBorder="1" applyAlignment="1">
      <alignment horizontal="left" vertical="top" wrapText="1"/>
    </xf>
    <xf numFmtId="0" fontId="5" fillId="0" borderId="1" xfId="5" applyBorder="1" applyAlignment="1">
      <alignment horizontal="left" vertical="top" wrapText="1"/>
    </xf>
    <xf numFmtId="10" fontId="0" fillId="0" borderId="1" xfId="0" applyNumberFormat="1" applyBorder="1" applyAlignment="1">
      <alignment horizontal="left" vertical="top" wrapText="1"/>
    </xf>
    <xf numFmtId="10" fontId="0" fillId="0" borderId="1" xfId="0" quotePrefix="1" applyNumberFormat="1" applyBorder="1" applyAlignment="1">
      <alignment horizontal="left" vertical="top" wrapText="1"/>
    </xf>
    <xf numFmtId="10" fontId="2" fillId="3" borderId="1" xfId="2" applyNumberFormat="1" applyBorder="1" applyAlignment="1">
      <alignment horizontal="left" vertical="top" wrapText="1"/>
    </xf>
    <xf numFmtId="10" fontId="2" fillId="3" borderId="0" xfId="2" applyNumberFormat="1" applyBorder="1" applyAlignment="1">
      <alignment horizontal="left" vertical="top" wrapText="1"/>
    </xf>
    <xf numFmtId="0" fontId="5" fillId="0" borderId="1" xfId="5" quotePrefix="1" applyBorder="1" applyAlignment="1">
      <alignment horizontal="left" vertical="top" wrapText="1"/>
    </xf>
    <xf numFmtId="0" fontId="4" fillId="5" borderId="0" xfId="3" applyAlignment="1">
      <alignment horizontal="left" vertical="top" wrapText="1"/>
    </xf>
    <xf numFmtId="0" fontId="2" fillId="3" borderId="0" xfId="2" applyAlignment="1">
      <alignment horizontal="left" vertical="top" wrapText="1"/>
    </xf>
    <xf numFmtId="0" fontId="4" fillId="5" borderId="2" xfId="3" applyBorder="1" applyAlignment="1">
      <alignment horizontal="left" vertical="top" wrapText="1"/>
    </xf>
    <xf numFmtId="0" fontId="5" fillId="5" borderId="0" xfId="5" applyFill="1" applyAlignment="1">
      <alignment horizontal="left" vertical="top" wrapText="1"/>
    </xf>
    <xf numFmtId="0" fontId="5" fillId="5" borderId="2" xfId="5" applyFill="1" applyBorder="1" applyAlignment="1">
      <alignment horizontal="left" vertical="top" wrapText="1"/>
    </xf>
    <xf numFmtId="0" fontId="3" fillId="0" borderId="1" xfId="0" applyFont="1" applyBorder="1" applyAlignment="1">
      <alignment horizontal="left" vertical="top" wrapText="1"/>
    </xf>
    <xf numFmtId="0" fontId="0" fillId="0" borderId="0" xfId="0" applyBorder="1" applyAlignment="1">
      <alignment horizontal="left" vertical="top"/>
    </xf>
    <xf numFmtId="0" fontId="1" fillId="2" borderId="0" xfId="1" applyBorder="1" applyAlignment="1">
      <alignment horizontal="left" vertical="top" wrapText="1"/>
    </xf>
    <xf numFmtId="0" fontId="1" fillId="2" borderId="1" xfId="1" applyBorder="1" applyAlignment="1">
      <alignment horizontal="left" vertical="top" wrapText="1"/>
    </xf>
    <xf numFmtId="0" fontId="4" fillId="8" borderId="1" xfId="4" applyFill="1" applyBorder="1" applyAlignment="1">
      <alignment horizontal="left" vertical="top" wrapText="1"/>
    </xf>
    <xf numFmtId="0" fontId="4" fillId="8" borderId="0" xfId="4" applyFill="1" applyBorder="1" applyAlignment="1">
      <alignment horizontal="left" vertical="top" wrapText="1"/>
    </xf>
    <xf numFmtId="0" fontId="0" fillId="0" borderId="0" xfId="0" applyBorder="1"/>
    <xf numFmtId="0" fontId="3" fillId="0" borderId="7" xfId="0" applyFont="1" applyBorder="1" applyAlignment="1">
      <alignment horizontal="left" vertical="top" wrapText="1"/>
    </xf>
    <xf numFmtId="0" fontId="5" fillId="4" borderId="1" xfId="5" applyFill="1" applyBorder="1" applyAlignment="1">
      <alignment horizontal="left" vertical="top" wrapText="1"/>
    </xf>
    <xf numFmtId="0" fontId="0" fillId="0" borderId="1" xfId="0" quotePrefix="1" applyFill="1" applyBorder="1" applyAlignment="1">
      <alignment horizontal="left" vertical="top" wrapText="1"/>
    </xf>
    <xf numFmtId="0" fontId="3" fillId="0" borderId="10" xfId="0" applyFont="1" applyBorder="1" applyAlignment="1">
      <alignment horizontal="left" vertical="top" wrapText="1"/>
    </xf>
    <xf numFmtId="0" fontId="0" fillId="0" borderId="8" xfId="0" applyBorder="1" applyAlignment="1">
      <alignment horizontal="left" vertical="top" wrapText="1"/>
    </xf>
    <xf numFmtId="0" fontId="0" fillId="0" borderId="10" xfId="0" applyBorder="1" applyAlignment="1">
      <alignment horizontal="left" vertical="top" wrapText="1"/>
    </xf>
    <xf numFmtId="0" fontId="0" fillId="0" borderId="9" xfId="0" applyBorder="1" applyAlignment="1">
      <alignment horizontal="left" vertical="top" wrapText="1"/>
    </xf>
    <xf numFmtId="0" fontId="3" fillId="0" borderId="12" xfId="0" applyFont="1" applyBorder="1" applyAlignment="1">
      <alignment horizontal="left" vertical="top" wrapText="1"/>
    </xf>
    <xf numFmtId="0" fontId="0" fillId="0" borderId="13" xfId="0" applyBorder="1" applyAlignment="1">
      <alignment horizontal="left" vertical="top" wrapText="1"/>
    </xf>
    <xf numFmtId="0" fontId="0" fillId="0" borderId="12" xfId="0" applyBorder="1" applyAlignment="1">
      <alignment horizontal="left" vertical="top" wrapText="1"/>
    </xf>
    <xf numFmtId="0" fontId="0" fillId="0" borderId="11" xfId="0" applyBorder="1" applyAlignment="1">
      <alignment horizontal="left" vertical="top" wrapText="1"/>
    </xf>
    <xf numFmtId="0" fontId="4" fillId="5" borderId="12" xfId="3" applyBorder="1" applyAlignment="1">
      <alignment horizontal="left" vertical="top" wrapText="1"/>
    </xf>
    <xf numFmtId="0" fontId="0" fillId="0" borderId="12" xfId="0" quotePrefix="1" applyBorder="1" applyAlignment="1">
      <alignment horizontal="left" vertical="top" wrapText="1"/>
    </xf>
    <xf numFmtId="0" fontId="4" fillId="8" borderId="12" xfId="4" applyFill="1" applyBorder="1" applyAlignment="1">
      <alignment horizontal="left" vertical="top" wrapText="1"/>
    </xf>
    <xf numFmtId="0" fontId="5" fillId="0" borderId="10" xfId="5" applyBorder="1" applyAlignment="1">
      <alignment horizontal="left" vertical="top" wrapText="1"/>
    </xf>
    <xf numFmtId="0" fontId="5" fillId="0" borderId="10" xfId="5" quotePrefix="1" applyBorder="1" applyAlignment="1">
      <alignment horizontal="left" vertical="top" wrapText="1"/>
    </xf>
    <xf numFmtId="0" fontId="0" fillId="0" borderId="10" xfId="0" quotePrefix="1" applyBorder="1" applyAlignment="1">
      <alignment horizontal="left" vertical="top" wrapText="1"/>
    </xf>
    <xf numFmtId="0" fontId="5" fillId="0" borderId="12" xfId="5" applyBorder="1" applyAlignment="1">
      <alignment horizontal="left" vertical="top" wrapText="1"/>
    </xf>
    <xf numFmtId="10" fontId="0" fillId="0" borderId="10" xfId="0" quotePrefix="1" applyNumberFormat="1" applyBorder="1" applyAlignment="1">
      <alignment horizontal="left" vertical="top" wrapText="1"/>
    </xf>
    <xf numFmtId="0" fontId="1" fillId="2" borderId="10" xfId="1" applyBorder="1" applyAlignment="1">
      <alignment horizontal="left" vertical="top" wrapText="1"/>
    </xf>
    <xf numFmtId="0" fontId="2" fillId="3" borderId="12" xfId="2" applyBorder="1" applyAlignment="1">
      <alignment horizontal="left" vertical="top" wrapText="1"/>
    </xf>
    <xf numFmtId="0" fontId="1" fillId="2" borderId="12" xfId="1" applyBorder="1" applyAlignment="1">
      <alignment horizontal="left" vertical="top" wrapText="1"/>
    </xf>
    <xf numFmtId="0" fontId="3" fillId="0" borderId="0" xfId="0" applyFont="1"/>
    <xf numFmtId="0" fontId="0" fillId="0" borderId="0" xfId="0" applyFill="1" applyBorder="1"/>
    <xf numFmtId="0" fontId="8" fillId="0" borderId="0" xfId="0" applyFont="1" applyBorder="1"/>
    <xf numFmtId="0" fontId="0" fillId="0" borderId="0" xfId="0" applyBorder="1" applyAlignment="1">
      <alignment vertical="center"/>
    </xf>
    <xf numFmtId="0" fontId="0" fillId="0" borderId="0" xfId="0" applyBorder="1" applyAlignment="1">
      <alignment vertical="center" wrapText="1"/>
    </xf>
    <xf numFmtId="0" fontId="0" fillId="0" borderId="0" xfId="0" quotePrefix="1" applyBorder="1"/>
    <xf numFmtId="0" fontId="0" fillId="0" borderId="0" xfId="0" applyFill="1" applyBorder="1" applyAlignment="1">
      <alignment vertical="center"/>
    </xf>
    <xf numFmtId="0" fontId="9" fillId="0" borderId="0" xfId="0" applyFont="1" applyBorder="1"/>
    <xf numFmtId="0" fontId="9" fillId="0" borderId="0" xfId="0" applyFont="1"/>
    <xf numFmtId="0" fontId="8" fillId="0" borderId="0" xfId="0" applyFont="1" applyFill="1" applyBorder="1"/>
    <xf numFmtId="0" fontId="0" fillId="0" borderId="0" xfId="0" applyAlignment="1">
      <alignment horizontal="center"/>
    </xf>
    <xf numFmtId="0" fontId="0" fillId="0" borderId="0" xfId="0" applyAlignment="1">
      <alignment horizontal="center" wrapText="1"/>
    </xf>
    <xf numFmtId="0" fontId="0" fillId="0" borderId="13" xfId="0" applyBorder="1"/>
    <xf numFmtId="0" fontId="0" fillId="0" borderId="13" xfId="0" applyBorder="1" applyAlignment="1">
      <alignment horizontal="center"/>
    </xf>
    <xf numFmtId="0" fontId="0" fillId="0" borderId="0" xfId="0" applyBorder="1" applyAlignment="1">
      <alignment horizontal="center"/>
    </xf>
    <xf numFmtId="0" fontId="0" fillId="11" borderId="0" xfId="0" applyFill="1" applyBorder="1"/>
    <xf numFmtId="0" fontId="0" fillId="9" borderId="0" xfId="0" applyFill="1" applyBorder="1" applyAlignment="1">
      <alignment vertical="center" wrapText="1"/>
    </xf>
    <xf numFmtId="0" fontId="0" fillId="12" borderId="0" xfId="0" applyFill="1" applyBorder="1"/>
    <xf numFmtId="0" fontId="0" fillId="10" borderId="0" xfId="0" applyFill="1" applyBorder="1"/>
    <xf numFmtId="0" fontId="0" fillId="13" borderId="0" xfId="0" applyFill="1" applyBorder="1" applyAlignment="1">
      <alignment vertical="center" wrapText="1"/>
    </xf>
    <xf numFmtId="0" fontId="0" fillId="0" borderId="0" xfId="0" quotePrefix="1"/>
    <xf numFmtId="0" fontId="11" fillId="0" borderId="0" xfId="0" applyFont="1" applyBorder="1" applyAlignment="1">
      <alignment horizontal="left" vertical="center"/>
    </xf>
    <xf numFmtId="0" fontId="11" fillId="0" borderId="0" xfId="0" applyFont="1" applyBorder="1"/>
    <xf numFmtId="0" fontId="11" fillId="0" borderId="0" xfId="0" applyFont="1"/>
    <xf numFmtId="0" fontId="10" fillId="0" borderId="0" xfId="0" applyFont="1" applyFill="1" applyBorder="1" applyAlignment="1">
      <alignment vertical="center"/>
    </xf>
    <xf numFmtId="0" fontId="10" fillId="0" borderId="0" xfId="0" applyFont="1" applyBorder="1" applyAlignment="1">
      <alignment vertical="center"/>
    </xf>
    <xf numFmtId="0" fontId="10" fillId="0" borderId="0" xfId="0" applyFont="1"/>
    <xf numFmtId="0" fontId="0" fillId="12" borderId="0" xfId="0" applyFill="1" applyBorder="1" applyAlignment="1">
      <alignment vertical="center" wrapText="1"/>
    </xf>
    <xf numFmtId="0" fontId="0" fillId="12" borderId="0" xfId="0" applyFill="1"/>
    <xf numFmtId="0" fontId="0" fillId="0" borderId="0" xfId="0" applyFill="1" applyBorder="1" applyAlignment="1">
      <alignment vertical="top"/>
    </xf>
    <xf numFmtId="0" fontId="13" fillId="0" borderId="0" xfId="0" applyFont="1" applyFill="1" applyBorder="1" applyAlignment="1">
      <alignment vertical="top"/>
    </xf>
    <xf numFmtId="0" fontId="15" fillId="0" borderId="0" xfId="0" applyFont="1" applyAlignment="1">
      <alignment vertical="top" wrapText="1"/>
    </xf>
    <xf numFmtId="0" fontId="15" fillId="0" borderId="0" xfId="0" applyFont="1" applyBorder="1" applyAlignment="1">
      <alignment vertical="top"/>
    </xf>
    <xf numFmtId="0" fontId="15" fillId="0" borderId="0" xfId="0" applyFont="1" applyAlignment="1">
      <alignment vertical="top"/>
    </xf>
    <xf numFmtId="0" fontId="14" fillId="14" borderId="0" xfId="0" applyFont="1" applyFill="1" applyBorder="1" applyAlignment="1">
      <alignment vertical="top" wrapText="1"/>
    </xf>
    <xf numFmtId="0" fontId="12" fillId="14" borderId="0" xfId="0" applyFont="1" applyFill="1" applyBorder="1" applyAlignment="1">
      <alignment horizontal="left" vertical="top" wrapText="1"/>
    </xf>
    <xf numFmtId="0" fontId="13" fillId="0" borderId="0" xfId="0" applyFont="1" applyBorder="1"/>
    <xf numFmtId="0" fontId="2" fillId="3" borderId="0" xfId="2"/>
    <xf numFmtId="0" fontId="0" fillId="13" borderId="0" xfId="0" applyFill="1" applyBorder="1" applyAlignment="1">
      <alignment horizontal="center" vertical="center" wrapText="1"/>
    </xf>
    <xf numFmtId="0" fontId="0" fillId="9" borderId="0" xfId="0" applyFill="1" applyBorder="1" applyAlignment="1">
      <alignment horizontal="center" vertical="center" wrapText="1"/>
    </xf>
    <xf numFmtId="0" fontId="0" fillId="10" borderId="0" xfId="0" applyFill="1" applyBorder="1" applyAlignment="1">
      <alignment horizontal="center"/>
    </xf>
    <xf numFmtId="0" fontId="0" fillId="11" borderId="0" xfId="0" applyFill="1" applyBorder="1" applyAlignment="1">
      <alignment horizontal="center"/>
    </xf>
    <xf numFmtId="0" fontId="0" fillId="16" borderId="0" xfId="0" applyFill="1" applyBorder="1" applyAlignment="1">
      <alignment horizontal="center" vertical="center" wrapText="1"/>
    </xf>
    <xf numFmtId="0" fontId="0" fillId="16" borderId="0" xfId="0" applyFill="1" applyBorder="1" applyAlignment="1">
      <alignment vertical="center" wrapText="1"/>
    </xf>
    <xf numFmtId="0" fontId="0" fillId="0" borderId="0" xfId="0" applyAlignment="1">
      <alignment horizontal="right"/>
    </xf>
    <xf numFmtId="0" fontId="0" fillId="0" borderId="14" xfId="0" quotePrefix="1" applyBorder="1"/>
    <xf numFmtId="0" fontId="0" fillId="13" borderId="14" xfId="0" applyFill="1" applyBorder="1" applyAlignment="1">
      <alignment horizontal="center" vertical="center" wrapText="1"/>
    </xf>
    <xf numFmtId="0" fontId="0" fillId="9" borderId="14" xfId="0" applyFill="1" applyBorder="1" applyAlignment="1">
      <alignment horizontal="center" vertical="center" wrapText="1"/>
    </xf>
    <xf numFmtId="0" fontId="3" fillId="0" borderId="0" xfId="0" applyFont="1" applyAlignment="1">
      <alignment horizontal="right"/>
    </xf>
    <xf numFmtId="0" fontId="3" fillId="0" borderId="0" xfId="0" applyFont="1" applyFill="1" applyBorder="1"/>
    <xf numFmtId="0" fontId="16" fillId="0" borderId="0" xfId="0" applyFont="1" applyAlignment="1">
      <alignment horizontal="right"/>
    </xf>
    <xf numFmtId="0" fontId="17" fillId="0" borderId="0" xfId="0" applyFont="1"/>
    <xf numFmtId="0" fontId="18" fillId="0" borderId="0" xfId="0" applyFont="1"/>
    <xf numFmtId="0" fontId="19" fillId="0" borderId="0" xfId="0" applyFont="1" applyBorder="1"/>
    <xf numFmtId="0" fontId="0" fillId="0" borderId="0" xfId="0" applyAlignment="1"/>
    <xf numFmtId="0" fontId="0" fillId="0" borderId="8" xfId="0" applyBorder="1" applyAlignment="1">
      <alignment horizontal="center"/>
    </xf>
    <xf numFmtId="0" fontId="22" fillId="0" borderId="0" xfId="0" applyFont="1"/>
    <xf numFmtId="0" fontId="1" fillId="2" borderId="0" xfId="1" quotePrefix="1"/>
    <xf numFmtId="0" fontId="2" fillId="3" borderId="0" xfId="2" quotePrefix="1"/>
    <xf numFmtId="0" fontId="0" fillId="17" borderId="0" xfId="0" applyFill="1"/>
    <xf numFmtId="0" fontId="0" fillId="17" borderId="0" xfId="0" applyFill="1" applyBorder="1"/>
    <xf numFmtId="0" fontId="0" fillId="17" borderId="0" xfId="0" applyFill="1" applyBorder="1" applyAlignment="1">
      <alignment vertical="center" wrapText="1"/>
    </xf>
    <xf numFmtId="0" fontId="9" fillId="18" borderId="0" xfId="0" applyFont="1" applyFill="1"/>
    <xf numFmtId="0" fontId="3" fillId="18" borderId="0" xfId="0" applyFont="1" applyFill="1"/>
    <xf numFmtId="0" fontId="0" fillId="18" borderId="0" xfId="0" applyFill="1"/>
    <xf numFmtId="0" fontId="0" fillId="20" borderId="0" xfId="0" applyFill="1" applyBorder="1"/>
    <xf numFmtId="0" fontId="0" fillId="21" borderId="0" xfId="0" applyFill="1" applyBorder="1" applyAlignment="1">
      <alignment vertical="center" wrapText="1"/>
    </xf>
    <xf numFmtId="0" fontId="0" fillId="22" borderId="0" xfId="0" applyFill="1" applyBorder="1"/>
    <xf numFmtId="0" fontId="26" fillId="23" borderId="0" xfId="8" applyFill="1" applyBorder="1" applyAlignment="1">
      <alignment vertical="center" wrapText="1"/>
    </xf>
    <xf numFmtId="0" fontId="0" fillId="24" borderId="0" xfId="0" applyFill="1" applyBorder="1" applyAlignment="1">
      <alignment vertical="center" wrapText="1"/>
    </xf>
    <xf numFmtId="0" fontId="2" fillId="3" borderId="0" xfId="2" applyBorder="1" applyAlignment="1">
      <alignment vertical="center"/>
    </xf>
    <xf numFmtId="0" fontId="2" fillId="3" borderId="0" xfId="2" applyBorder="1"/>
    <xf numFmtId="0" fontId="8" fillId="0" borderId="0" xfId="0" applyFont="1"/>
    <xf numFmtId="0" fontId="15" fillId="0" borderId="0" xfId="0" applyFont="1"/>
    <xf numFmtId="0" fontId="15" fillId="0" borderId="0" xfId="0" applyFont="1" applyBorder="1"/>
    <xf numFmtId="0" fontId="13" fillId="0" borderId="0" xfId="0" applyFont="1" applyAlignment="1">
      <alignment vertical="top"/>
    </xf>
    <xf numFmtId="0" fontId="13" fillId="25" borderId="0" xfId="0" applyFont="1" applyFill="1"/>
    <xf numFmtId="0" fontId="13" fillId="0" borderId="0" xfId="0" applyFont="1" applyBorder="1" applyAlignment="1">
      <alignment horizontal="left" vertical="top"/>
    </xf>
    <xf numFmtId="0" fontId="13" fillId="0" borderId="0" xfId="0" applyFont="1"/>
    <xf numFmtId="0" fontId="13" fillId="0" borderId="0" xfId="0" applyFont="1" applyAlignment="1">
      <alignment horizontal="left" vertical="top"/>
    </xf>
    <xf numFmtId="0" fontId="13" fillId="0" borderId="0" xfId="0" applyFont="1" applyFill="1" applyBorder="1" applyAlignment="1">
      <alignment horizontal="left" vertical="top"/>
    </xf>
    <xf numFmtId="0" fontId="13" fillId="0" borderId="0" xfId="0" applyFont="1" applyFill="1" applyAlignment="1">
      <alignment horizontal="left" vertical="top"/>
    </xf>
    <xf numFmtId="0" fontId="15" fillId="12" borderId="0" xfId="0" applyFont="1" applyFill="1"/>
    <xf numFmtId="0" fontId="15" fillId="12" borderId="0" xfId="0" applyFont="1" applyFill="1" applyAlignment="1">
      <alignment vertical="top"/>
    </xf>
    <xf numFmtId="0" fontId="13" fillId="12" borderId="0" xfId="0" applyFont="1" applyFill="1"/>
    <xf numFmtId="0" fontId="0" fillId="28" borderId="0" xfId="0" applyFill="1"/>
    <xf numFmtId="0" fontId="13" fillId="29" borderId="0" xfId="0" applyFont="1" applyFill="1" applyBorder="1" applyAlignment="1">
      <alignment vertical="top"/>
    </xf>
    <xf numFmtId="0" fontId="13" fillId="26" borderId="0" xfId="0" applyFont="1" applyFill="1" applyBorder="1" applyAlignment="1">
      <alignment vertical="top"/>
    </xf>
    <xf numFmtId="0" fontId="13" fillId="27" borderId="0" xfId="0" applyFont="1" applyFill="1" applyBorder="1" applyAlignment="1">
      <alignment vertical="top"/>
    </xf>
    <xf numFmtId="0" fontId="13" fillId="30" borderId="0" xfId="0" applyFont="1" applyFill="1" applyBorder="1" applyAlignment="1">
      <alignment vertical="top"/>
    </xf>
    <xf numFmtId="0" fontId="13" fillId="15" borderId="0" xfId="0" applyFont="1" applyFill="1" applyAlignment="1">
      <alignment vertical="top"/>
    </xf>
    <xf numFmtId="0" fontId="13" fillId="15" borderId="0" xfId="0" applyFont="1" applyFill="1" applyBorder="1" applyAlignment="1">
      <alignment vertical="top"/>
    </xf>
    <xf numFmtId="0" fontId="15" fillId="10" borderId="0" xfId="0" applyFont="1" applyFill="1" applyBorder="1" applyAlignment="1">
      <alignment vertical="top"/>
    </xf>
    <xf numFmtId="0" fontId="6" fillId="0" borderId="5" xfId="6" applyBorder="1" applyAlignment="1">
      <alignment horizontal="center" vertical="top"/>
    </xf>
    <xf numFmtId="0" fontId="6" fillId="0" borderId="3" xfId="6" applyBorder="1" applyAlignment="1">
      <alignment horizontal="center" vertical="top"/>
    </xf>
    <xf numFmtId="0" fontId="6" fillId="0" borderId="6" xfId="6" applyBorder="1" applyAlignment="1">
      <alignment horizontal="center" vertical="top"/>
    </xf>
    <xf numFmtId="0" fontId="0" fillId="0" borderId="2" xfId="0" applyBorder="1" applyAlignment="1">
      <alignment horizontal="center" vertical="center" wrapText="1"/>
    </xf>
    <xf numFmtId="0" fontId="0" fillId="0" borderId="9" xfId="0" applyBorder="1" applyAlignment="1">
      <alignment horizontal="center" vertical="center" wrapText="1"/>
    </xf>
    <xf numFmtId="0" fontId="0" fillId="0" borderId="11" xfId="0" applyBorder="1" applyAlignment="1">
      <alignment horizontal="center" vertical="center" wrapText="1"/>
    </xf>
    <xf numFmtId="0" fontId="0" fillId="0" borderId="8" xfId="0" applyBorder="1" applyAlignment="1">
      <alignment horizontal="center"/>
    </xf>
    <xf numFmtId="0" fontId="0" fillId="0" borderId="0" xfId="0" applyAlignment="1">
      <alignment horizontal="center"/>
    </xf>
  </cellXfs>
  <cellStyles count="9">
    <cellStyle name="40% - Accent6" xfId="8" builtinId="51"/>
    <cellStyle name="Accent2" xfId="3" builtinId="33"/>
    <cellStyle name="Accent3" xfId="4" builtinId="37"/>
    <cellStyle name="Accent5" xfId="7" builtinId="45"/>
    <cellStyle name="Bad" xfId="2" builtinId="27"/>
    <cellStyle name="Good" xfId="1" builtinId="26"/>
    <cellStyle name="Heading 1" xfId="6" builtinId="16"/>
    <cellStyle name="Hyperlink" xfId="5" builtinId="8"/>
    <cellStyle name="Normal" xfId="0" builtinId="0"/>
  </cellStyles>
  <dxfs count="0"/>
  <tableStyles count="0" defaultTableStyle="TableStyleMedium2" defaultPivotStyle="PivotStyleLight16"/>
  <colors>
    <mruColors>
      <color rgb="FFF4A7A1"/>
      <color rgb="FFFBEB9E"/>
      <color rgb="FFE42314"/>
      <color rgb="FFEF7A70"/>
      <color rgb="FFFFC5C1"/>
      <color rgb="FFA6D69A"/>
      <color rgb="FF219800"/>
      <color rgb="FFFFFF99"/>
      <color rgb="FFFFCFB1"/>
      <color rgb="FFFFF0B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ncbi.nlm.nih.gov/projects/SNP/snp_ref.cgi?rs=62625308" TargetMode="External"/><Relationship Id="rId13" Type="http://schemas.openxmlformats.org/officeDocument/2006/relationships/hyperlink" Target="http://www.ncbi.nlm.nih.gov/entrez/query.fcgi?cmd=Retrieve&amp;db=PubMed&amp;list_uids=7894493&amp;dopt=Abstract" TargetMode="External"/><Relationship Id="rId3" Type="http://schemas.openxmlformats.org/officeDocument/2006/relationships/hyperlink" Target="http://research.nhgri.nih.gov/projects/bic/Member/cgi-bin/bic_query_result.cgi?table=brca1_exons&amp;nt=120&amp;base_change=A%20to%20G&amp;exact_search=1" TargetMode="External"/><Relationship Id="rId7" Type="http://schemas.openxmlformats.org/officeDocument/2006/relationships/hyperlink" Target="http://www.ncbi.nlm.nih.gov/pubmed/15235020" TargetMode="External"/><Relationship Id="rId12" Type="http://schemas.openxmlformats.org/officeDocument/2006/relationships/hyperlink" Target="http://research.nhgri.nih.gov/projects/bic/Member/cgi-bin/bic_query_result.cgi?table=brca1_exons&amp;nt=3726&amp;base_change=C%20to%20T&amp;exact_search=1" TargetMode="External"/><Relationship Id="rId2" Type="http://schemas.openxmlformats.org/officeDocument/2006/relationships/hyperlink" Target="http://www.ncbi.nlm.nih.gov/entrez/query.fcgi?cmd=Retrieve&amp;db=PubMed&amp;list_uids=11802209&amp;dopt=Abstract" TargetMode="External"/><Relationship Id="rId1" Type="http://schemas.openxmlformats.org/officeDocument/2006/relationships/hyperlink" Target="http://www.ncbi.nlm.nih.gov/sites/entrez?db=snp&amp;cmd=search&amp;term=rs80357287" TargetMode="External"/><Relationship Id="rId6" Type="http://schemas.openxmlformats.org/officeDocument/2006/relationships/hyperlink" Target="http://www.ncbi.nlm.nih.gov/projects/SNP/snp_ref.cgi?rs=80357196" TargetMode="External"/><Relationship Id="rId11" Type="http://schemas.openxmlformats.org/officeDocument/2006/relationships/hyperlink" Target="http://www.omim.org/entry/113705" TargetMode="External"/><Relationship Id="rId5" Type="http://schemas.openxmlformats.org/officeDocument/2006/relationships/hyperlink" Target="http://www.ncbi.nlm.nih.gov/SNP/snp_ref.cgi?type=rs&amp;rs=rs16940" TargetMode="External"/><Relationship Id="rId10" Type="http://schemas.openxmlformats.org/officeDocument/2006/relationships/hyperlink" Target="http://www.ncbi.nlm.nih.gov/clinvar/RCV000019240/" TargetMode="External"/><Relationship Id="rId4" Type="http://schemas.openxmlformats.org/officeDocument/2006/relationships/hyperlink" Target="http://research.nhgri.nih.gov/projects/bic/Member/cgi-bin/bic_query_result.cgi?table=brca1_exons&amp;nt=120&amp;base_change=A%20to%20G&amp;exact_search=1" TargetMode="External"/><Relationship Id="rId9" Type="http://schemas.openxmlformats.org/officeDocument/2006/relationships/hyperlink" Target="http://research.nhgri.nih.gov/projects/bic/Member/cgi-bin/bic_query_result.cgi?table=brca1_exons&amp;nt=3726&amp;base_change=C%20to%20T&amp;exact_search=1" TargetMode="Externa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4"/>
  <sheetViews>
    <sheetView zoomScale="70" zoomScaleNormal="70" workbookViewId="0">
      <selection activeCell="A15" sqref="A15"/>
    </sheetView>
  </sheetViews>
  <sheetFormatPr defaultRowHeight="15" x14ac:dyDescent="0.25"/>
  <cols>
    <col min="1" max="1" width="26.42578125" style="2" customWidth="1"/>
    <col min="2" max="2" width="18.28515625" style="2" customWidth="1"/>
    <col min="3" max="3" width="38.7109375" style="2" bestFit="1" customWidth="1"/>
    <col min="4" max="4" width="18" style="2" customWidth="1"/>
    <col min="5" max="5" width="23.28515625" style="28" customWidth="1"/>
    <col min="6" max="6" width="19.85546875" style="2" customWidth="1"/>
    <col min="7" max="7" width="23.28515625" style="28" customWidth="1"/>
    <col min="8" max="8" width="19.85546875" style="2" customWidth="1"/>
    <col min="9" max="9" width="23.28515625" style="28" customWidth="1"/>
    <col min="10" max="10" width="19.85546875" style="2" customWidth="1"/>
    <col min="11" max="11" width="23.28515625" style="2" customWidth="1"/>
    <col min="12" max="12" width="19.85546875" style="2" customWidth="1"/>
    <col min="13" max="13" width="23.28515625" style="2" customWidth="1"/>
    <col min="14" max="14" width="19.85546875" style="2" customWidth="1"/>
    <col min="15" max="16384" width="9.140625" style="2"/>
  </cols>
  <sheetData>
    <row r="1" spans="1:14" ht="20.25" thickBot="1" x14ac:dyDescent="0.3">
      <c r="A1" s="2" t="s">
        <v>0</v>
      </c>
      <c r="C1" s="1" t="s">
        <v>1</v>
      </c>
      <c r="D1" s="2" t="s">
        <v>2</v>
      </c>
      <c r="E1" s="151" t="s">
        <v>3</v>
      </c>
      <c r="F1" s="150"/>
      <c r="G1" s="150"/>
      <c r="H1" s="150"/>
      <c r="I1" s="150"/>
      <c r="J1" s="150"/>
      <c r="K1" s="149" t="s">
        <v>4</v>
      </c>
      <c r="L1" s="150"/>
      <c r="M1" s="150"/>
      <c r="N1" s="150"/>
    </row>
    <row r="2" spans="1:14" s="7" customFormat="1" ht="30" customHeight="1" thickTop="1" x14ac:dyDescent="0.25">
      <c r="C2" s="5"/>
      <c r="E2" s="27" t="s">
        <v>5</v>
      </c>
      <c r="G2" s="27" t="s">
        <v>5</v>
      </c>
      <c r="I2" s="27" t="s">
        <v>5</v>
      </c>
      <c r="J2" s="6"/>
      <c r="K2" s="34" t="s">
        <v>5</v>
      </c>
      <c r="L2" s="9"/>
      <c r="M2" s="27" t="s">
        <v>5</v>
      </c>
    </row>
    <row r="3" spans="1:14" s="7" customFormat="1" ht="30" customHeight="1" x14ac:dyDescent="0.25">
      <c r="C3" s="5"/>
      <c r="E3" s="5" t="s">
        <v>6</v>
      </c>
      <c r="F3" s="7" t="s">
        <v>7</v>
      </c>
      <c r="G3" s="5" t="s">
        <v>6</v>
      </c>
      <c r="H3" s="7" t="s">
        <v>8</v>
      </c>
      <c r="I3" s="5" t="s">
        <v>6</v>
      </c>
      <c r="J3" s="6" t="s">
        <v>9</v>
      </c>
      <c r="K3" s="5" t="s">
        <v>6</v>
      </c>
      <c r="L3" s="9" t="s">
        <v>10</v>
      </c>
      <c r="M3" s="5" t="s">
        <v>6</v>
      </c>
      <c r="N3" s="6" t="s">
        <v>11</v>
      </c>
    </row>
    <row r="4" spans="1:14" s="7" customFormat="1" ht="30" customHeight="1" x14ac:dyDescent="0.25">
      <c r="C4" s="5"/>
      <c r="E4" s="5" t="s">
        <v>12</v>
      </c>
      <c r="F4" s="7" t="s">
        <v>13</v>
      </c>
      <c r="G4" s="5" t="s">
        <v>12</v>
      </c>
      <c r="H4" s="7" t="s">
        <v>14</v>
      </c>
      <c r="I4" s="5" t="s">
        <v>12</v>
      </c>
      <c r="J4" s="6" t="s">
        <v>15</v>
      </c>
      <c r="K4" s="5" t="s">
        <v>12</v>
      </c>
      <c r="L4" s="9" t="s">
        <v>16</v>
      </c>
      <c r="M4" s="5" t="s">
        <v>12</v>
      </c>
      <c r="N4" s="6" t="s">
        <v>17</v>
      </c>
    </row>
    <row r="5" spans="1:14" s="7" customFormat="1" ht="30" customHeight="1" x14ac:dyDescent="0.25">
      <c r="C5" s="5"/>
      <c r="E5" s="5" t="s">
        <v>18</v>
      </c>
      <c r="F5" s="22" t="s">
        <v>19</v>
      </c>
      <c r="G5" s="5" t="s">
        <v>18</v>
      </c>
      <c r="H5" s="23" t="s">
        <v>20</v>
      </c>
      <c r="I5" s="5" t="s">
        <v>18</v>
      </c>
      <c r="J5" s="29" t="s">
        <v>21</v>
      </c>
      <c r="K5" s="5" t="s">
        <v>18</v>
      </c>
      <c r="L5" s="24" t="s">
        <v>22</v>
      </c>
      <c r="M5" s="5" t="s">
        <v>18</v>
      </c>
      <c r="N5" s="15" t="s">
        <v>20</v>
      </c>
    </row>
    <row r="6" spans="1:14" s="7" customFormat="1" ht="30" customHeight="1" x14ac:dyDescent="0.25">
      <c r="C6" s="5"/>
      <c r="E6" s="5" t="s">
        <v>23</v>
      </c>
      <c r="F6" s="22" t="s">
        <v>24</v>
      </c>
      <c r="G6" s="5" t="s">
        <v>25</v>
      </c>
      <c r="H6" s="29" t="s">
        <v>26</v>
      </c>
      <c r="I6" s="5" t="s">
        <v>23</v>
      </c>
      <c r="J6" s="32" t="s">
        <v>27</v>
      </c>
      <c r="K6" s="5" t="s">
        <v>23</v>
      </c>
      <c r="L6" s="24" t="s">
        <v>24</v>
      </c>
      <c r="M6" s="5" t="s">
        <v>25</v>
      </c>
      <c r="N6" s="20" t="s">
        <v>28</v>
      </c>
    </row>
    <row r="7" spans="1:14" s="7" customFormat="1" ht="30" customHeight="1" x14ac:dyDescent="0.25">
      <c r="C7" s="5"/>
      <c r="E7" s="5" t="s">
        <v>199</v>
      </c>
      <c r="F7" s="25" t="s">
        <v>29</v>
      </c>
      <c r="G7" s="5" t="s">
        <v>30</v>
      </c>
      <c r="H7" s="29" t="s">
        <v>31</v>
      </c>
      <c r="I7" s="5" t="s">
        <v>32</v>
      </c>
      <c r="J7" s="32" t="s">
        <v>33</v>
      </c>
      <c r="K7" s="5" t="s">
        <v>199</v>
      </c>
      <c r="L7" s="26" t="s">
        <v>29</v>
      </c>
      <c r="M7" s="5" t="s">
        <v>34</v>
      </c>
      <c r="N7" s="20" t="s">
        <v>35</v>
      </c>
    </row>
    <row r="8" spans="1:14" s="7" customFormat="1" ht="105" x14ac:dyDescent="0.25">
      <c r="C8" s="5"/>
      <c r="E8" s="5" t="s">
        <v>36</v>
      </c>
      <c r="F8" s="7" t="s">
        <v>37</v>
      </c>
      <c r="G8" s="5" t="s">
        <v>36</v>
      </c>
      <c r="H8" s="6" t="s">
        <v>38</v>
      </c>
      <c r="I8" s="5" t="s">
        <v>36</v>
      </c>
      <c r="J8" s="6" t="s">
        <v>39</v>
      </c>
      <c r="K8" s="5" t="s">
        <v>36</v>
      </c>
      <c r="L8" s="9" t="s">
        <v>40</v>
      </c>
      <c r="M8" s="5" t="s">
        <v>30</v>
      </c>
      <c r="N8" s="20" t="s">
        <v>41</v>
      </c>
    </row>
    <row r="9" spans="1:14" s="7" customFormat="1" ht="90" x14ac:dyDescent="0.25">
      <c r="C9" s="5"/>
      <c r="E9" s="5" t="s">
        <v>42</v>
      </c>
      <c r="F9" s="7" t="s">
        <v>43</v>
      </c>
      <c r="G9" s="5" t="s">
        <v>42</v>
      </c>
      <c r="H9" s="7" t="s">
        <v>43</v>
      </c>
      <c r="I9" s="5" t="s">
        <v>42</v>
      </c>
      <c r="J9" s="7" t="s">
        <v>43</v>
      </c>
      <c r="K9" s="5" t="s">
        <v>42</v>
      </c>
      <c r="L9" s="7" t="s">
        <v>43</v>
      </c>
      <c r="M9" s="5" t="s">
        <v>36</v>
      </c>
      <c r="N9" s="7" t="s">
        <v>44</v>
      </c>
    </row>
    <row r="10" spans="1:14" s="7" customFormat="1" ht="90" customHeight="1" x14ac:dyDescent="0.25">
      <c r="C10" s="5"/>
      <c r="E10" s="5"/>
      <c r="G10" s="27"/>
      <c r="I10" s="5"/>
      <c r="J10" s="6"/>
      <c r="K10" s="27"/>
      <c r="L10" s="9"/>
      <c r="M10" s="5" t="s">
        <v>42</v>
      </c>
      <c r="N10" s="7" t="s">
        <v>43</v>
      </c>
    </row>
    <row r="11" spans="1:14" s="7" customFormat="1" ht="30" customHeight="1" x14ac:dyDescent="0.25">
      <c r="C11" s="5"/>
      <c r="E11" s="5"/>
      <c r="G11" s="5"/>
      <c r="I11" s="5"/>
      <c r="J11" s="6"/>
      <c r="K11" s="5"/>
      <c r="L11" s="9"/>
      <c r="M11" s="5"/>
    </row>
    <row r="12" spans="1:14" s="7" customFormat="1" ht="30" customHeight="1" x14ac:dyDescent="0.25">
      <c r="C12" s="5"/>
      <c r="E12" s="5"/>
      <c r="G12" s="5"/>
      <c r="I12" s="5"/>
      <c r="J12" s="6"/>
      <c r="K12" s="5"/>
      <c r="L12" s="9"/>
      <c r="M12" s="5"/>
    </row>
    <row r="13" spans="1:14" s="7" customFormat="1" ht="30" customHeight="1" x14ac:dyDescent="0.25">
      <c r="C13" s="5"/>
      <c r="E13" s="5"/>
      <c r="G13" s="5"/>
      <c r="I13" s="5"/>
      <c r="J13" s="6"/>
      <c r="K13" s="5"/>
      <c r="L13" s="9"/>
      <c r="M13" s="5"/>
    </row>
    <row r="14" spans="1:14" s="7" customFormat="1" ht="30" customHeight="1" x14ac:dyDescent="0.25">
      <c r="A14" s="7" t="s">
        <v>45</v>
      </c>
      <c r="B14" s="38"/>
      <c r="C14" s="39"/>
      <c r="D14" s="38"/>
      <c r="E14" s="37" t="s">
        <v>46</v>
      </c>
      <c r="F14" s="38"/>
      <c r="G14" s="37" t="s">
        <v>46</v>
      </c>
      <c r="H14" s="38"/>
      <c r="I14" s="37" t="s">
        <v>46</v>
      </c>
      <c r="J14" s="38"/>
      <c r="K14" s="37" t="s">
        <v>46</v>
      </c>
      <c r="L14" s="40"/>
      <c r="M14" s="37" t="s">
        <v>46</v>
      </c>
      <c r="N14" s="38"/>
    </row>
    <row r="15" spans="1:14" s="7" customFormat="1" ht="105" customHeight="1" x14ac:dyDescent="0.25">
      <c r="A15" s="7" t="s">
        <v>47</v>
      </c>
      <c r="B15" s="152" t="s">
        <v>48</v>
      </c>
      <c r="C15" s="27" t="s">
        <v>36</v>
      </c>
      <c r="D15" s="6"/>
      <c r="E15" s="5" t="s">
        <v>37</v>
      </c>
      <c r="F15" s="6"/>
      <c r="G15" s="5" t="s">
        <v>38</v>
      </c>
      <c r="H15" s="9"/>
      <c r="I15" s="6" t="s">
        <v>39</v>
      </c>
      <c r="J15" s="6"/>
      <c r="K15" s="5" t="s">
        <v>40</v>
      </c>
      <c r="L15" s="9"/>
      <c r="M15" s="5" t="s">
        <v>44</v>
      </c>
      <c r="N15" s="6"/>
    </row>
    <row r="16" spans="1:14" s="7" customFormat="1" ht="105" customHeight="1" x14ac:dyDescent="0.25">
      <c r="A16" s="7" t="s">
        <v>49</v>
      </c>
      <c r="B16" s="152"/>
      <c r="C16" s="27" t="s">
        <v>50</v>
      </c>
      <c r="D16" s="6"/>
      <c r="E16" s="5" t="s">
        <v>51</v>
      </c>
      <c r="F16" s="6"/>
      <c r="G16" s="5" t="s">
        <v>52</v>
      </c>
      <c r="H16" s="9"/>
      <c r="I16" s="6" t="s">
        <v>53</v>
      </c>
      <c r="J16" s="6"/>
      <c r="K16" s="5" t="s">
        <v>54</v>
      </c>
      <c r="L16" s="9"/>
      <c r="M16" s="5" t="s">
        <v>55</v>
      </c>
      <c r="N16" s="6"/>
    </row>
    <row r="17" spans="1:14" s="7" customFormat="1" ht="75" customHeight="1" x14ac:dyDescent="0.25">
      <c r="A17" s="7" t="s">
        <v>56</v>
      </c>
      <c r="B17" s="153"/>
      <c r="C17" s="37" t="s">
        <v>42</v>
      </c>
      <c r="D17" s="38"/>
      <c r="E17" s="39" t="s">
        <v>57</v>
      </c>
      <c r="F17" s="38"/>
      <c r="G17" s="39" t="s">
        <v>57</v>
      </c>
      <c r="H17" s="40"/>
      <c r="I17" s="39" t="s">
        <v>57</v>
      </c>
      <c r="J17" s="38"/>
      <c r="K17" s="39" t="s">
        <v>57</v>
      </c>
      <c r="L17" s="40"/>
      <c r="M17" s="39" t="s">
        <v>57</v>
      </c>
      <c r="N17" s="38"/>
    </row>
    <row r="18" spans="1:14" s="7" customFormat="1" ht="30" customHeight="1" x14ac:dyDescent="0.25">
      <c r="B18" s="154" t="s">
        <v>58</v>
      </c>
      <c r="C18" s="41" t="s">
        <v>59</v>
      </c>
      <c r="D18" s="42"/>
      <c r="E18" s="43" t="s">
        <v>60</v>
      </c>
      <c r="F18" s="42"/>
      <c r="G18" s="43" t="s">
        <v>60</v>
      </c>
      <c r="H18" s="44"/>
      <c r="I18" s="43" t="s">
        <v>60</v>
      </c>
      <c r="J18" s="42"/>
      <c r="K18" s="43" t="s">
        <v>60</v>
      </c>
      <c r="L18" s="42"/>
      <c r="M18" s="43" t="s">
        <v>60</v>
      </c>
      <c r="N18" s="42"/>
    </row>
    <row r="19" spans="1:14" s="7" customFormat="1" ht="30" customHeight="1" x14ac:dyDescent="0.25">
      <c r="B19" s="152"/>
      <c r="C19" s="27" t="s">
        <v>61</v>
      </c>
      <c r="D19" s="6"/>
      <c r="E19" s="5" t="s">
        <v>62</v>
      </c>
      <c r="F19" s="6"/>
      <c r="G19" s="5" t="s">
        <v>62</v>
      </c>
      <c r="H19" s="9"/>
      <c r="I19" s="5" t="s">
        <v>62</v>
      </c>
      <c r="J19" s="6"/>
      <c r="K19" s="5" t="s">
        <v>62</v>
      </c>
      <c r="L19" s="6"/>
      <c r="M19" s="5" t="s">
        <v>62</v>
      </c>
      <c r="N19" s="6"/>
    </row>
    <row r="20" spans="1:14" s="7" customFormat="1" ht="30" customHeight="1" x14ac:dyDescent="0.25">
      <c r="A20" s="7" t="s">
        <v>63</v>
      </c>
      <c r="B20" s="152"/>
      <c r="C20" s="27" t="s">
        <v>6</v>
      </c>
      <c r="D20" s="6" t="s">
        <v>64</v>
      </c>
      <c r="E20" s="5" t="s">
        <v>7</v>
      </c>
      <c r="F20" s="6"/>
      <c r="G20" s="5" t="s">
        <v>8</v>
      </c>
      <c r="H20" s="9"/>
      <c r="I20" s="5" t="s">
        <v>9</v>
      </c>
      <c r="J20" s="6"/>
      <c r="K20" s="5" t="s">
        <v>10</v>
      </c>
      <c r="L20" s="9"/>
      <c r="M20" s="5" t="s">
        <v>11</v>
      </c>
    </row>
    <row r="21" spans="1:14" s="7" customFormat="1" ht="30" customHeight="1" x14ac:dyDescent="0.25">
      <c r="A21" s="7" t="s">
        <v>65</v>
      </c>
      <c r="B21" s="152"/>
      <c r="C21" s="27" t="s">
        <v>66</v>
      </c>
      <c r="D21" s="6"/>
      <c r="E21" s="5" t="s">
        <v>67</v>
      </c>
      <c r="F21" s="6"/>
      <c r="G21" s="5" t="s">
        <v>68</v>
      </c>
      <c r="H21" s="9"/>
      <c r="I21" s="5" t="s">
        <v>69</v>
      </c>
      <c r="J21" s="6"/>
      <c r="K21" s="5" t="s">
        <v>70</v>
      </c>
      <c r="L21" s="9"/>
      <c r="M21" s="5" t="s">
        <v>71</v>
      </c>
    </row>
    <row r="22" spans="1:14" s="7" customFormat="1" ht="30" customHeight="1" x14ac:dyDescent="0.25">
      <c r="A22" s="7" t="s">
        <v>72</v>
      </c>
      <c r="B22" s="152"/>
      <c r="C22" s="27" t="s">
        <v>12</v>
      </c>
      <c r="D22" s="6"/>
      <c r="E22" s="5" t="s">
        <v>13</v>
      </c>
      <c r="F22" s="6"/>
      <c r="G22" s="5" t="s">
        <v>14</v>
      </c>
      <c r="H22" s="9"/>
      <c r="I22" s="5" t="s">
        <v>15</v>
      </c>
      <c r="J22" s="6"/>
      <c r="K22" s="5" t="s">
        <v>16</v>
      </c>
      <c r="L22" s="9"/>
      <c r="M22" s="5" t="s">
        <v>17</v>
      </c>
    </row>
    <row r="23" spans="1:14" s="7" customFormat="1" ht="30" customHeight="1" x14ac:dyDescent="0.25">
      <c r="B23" s="152"/>
      <c r="C23" s="27" t="s">
        <v>73</v>
      </c>
      <c r="D23" s="6"/>
      <c r="E23" s="5">
        <v>2</v>
      </c>
      <c r="F23" s="6"/>
      <c r="G23" s="5">
        <v>11</v>
      </c>
      <c r="H23" s="9"/>
      <c r="I23" s="5" t="s">
        <v>74</v>
      </c>
      <c r="J23" s="6"/>
      <c r="K23" s="5">
        <v>11</v>
      </c>
      <c r="L23" s="9"/>
      <c r="M23" s="5">
        <v>2</v>
      </c>
    </row>
    <row r="24" spans="1:14" s="7" customFormat="1" ht="30" customHeight="1" x14ac:dyDescent="0.25">
      <c r="A24" s="7" t="s">
        <v>75</v>
      </c>
      <c r="B24" s="152"/>
      <c r="C24" s="27" t="s">
        <v>76</v>
      </c>
      <c r="D24" s="6"/>
      <c r="E24" s="5">
        <v>2</v>
      </c>
      <c r="F24" s="6"/>
      <c r="G24" s="8">
        <v>11.1</v>
      </c>
      <c r="H24" s="9"/>
      <c r="I24" s="8" t="s">
        <v>77</v>
      </c>
      <c r="J24" s="6"/>
      <c r="K24" s="8" t="s">
        <v>78</v>
      </c>
      <c r="L24" s="9"/>
      <c r="M24" s="5">
        <v>2</v>
      </c>
    </row>
    <row r="25" spans="1:14" s="7" customFormat="1" ht="30" customHeight="1" x14ac:dyDescent="0.25">
      <c r="B25" s="152"/>
      <c r="C25" s="27" t="s">
        <v>79</v>
      </c>
      <c r="D25" s="6"/>
      <c r="E25" s="5" t="s">
        <v>80</v>
      </c>
      <c r="F25" s="6"/>
      <c r="G25" s="5" t="s">
        <v>81</v>
      </c>
      <c r="H25" s="9"/>
      <c r="I25" s="5" t="s">
        <v>82</v>
      </c>
      <c r="J25" s="6"/>
      <c r="K25" s="5" t="s">
        <v>83</v>
      </c>
      <c r="L25" s="9"/>
      <c r="M25" s="5" t="s">
        <v>84</v>
      </c>
    </row>
    <row r="26" spans="1:14" s="7" customFormat="1" ht="30" customHeight="1" x14ac:dyDescent="0.25">
      <c r="B26" s="152"/>
      <c r="C26" s="27" t="s">
        <v>85</v>
      </c>
      <c r="D26" s="6" t="s">
        <v>86</v>
      </c>
      <c r="E26" s="5" t="s">
        <v>87</v>
      </c>
      <c r="F26" s="6"/>
      <c r="G26" s="5" t="s">
        <v>88</v>
      </c>
      <c r="H26" s="9"/>
      <c r="I26" s="5" t="s">
        <v>89</v>
      </c>
      <c r="J26" s="6"/>
      <c r="K26" s="5" t="s">
        <v>90</v>
      </c>
      <c r="L26" s="9"/>
      <c r="M26" s="5" t="s">
        <v>91</v>
      </c>
    </row>
    <row r="27" spans="1:14" s="7" customFormat="1" ht="30" customHeight="1" x14ac:dyDescent="0.25">
      <c r="A27" s="7" t="s">
        <v>92</v>
      </c>
      <c r="B27" s="152"/>
      <c r="C27" s="27" t="s">
        <v>93</v>
      </c>
      <c r="D27" s="6" t="s">
        <v>94</v>
      </c>
      <c r="E27" s="5" t="s">
        <v>95</v>
      </c>
      <c r="F27" s="6"/>
      <c r="G27" s="5" t="s">
        <v>96</v>
      </c>
      <c r="H27" s="9"/>
      <c r="I27" s="5" t="s">
        <v>97</v>
      </c>
      <c r="J27" s="6"/>
      <c r="K27" s="5" t="s">
        <v>98</v>
      </c>
      <c r="L27" s="9"/>
      <c r="M27" s="5" t="s">
        <v>99</v>
      </c>
    </row>
    <row r="28" spans="1:14" s="7" customFormat="1" ht="30" customHeight="1" x14ac:dyDescent="0.25">
      <c r="B28" s="153"/>
      <c r="C28" s="37" t="s">
        <v>100</v>
      </c>
      <c r="D28" s="38" t="s">
        <v>94</v>
      </c>
      <c r="E28" s="39" t="s">
        <v>101</v>
      </c>
      <c r="F28" s="38"/>
      <c r="G28" s="39" t="s">
        <v>102</v>
      </c>
      <c r="H28" s="40"/>
      <c r="I28" s="39" t="s">
        <v>103</v>
      </c>
      <c r="J28" s="38"/>
      <c r="K28" s="39" t="s">
        <v>104</v>
      </c>
      <c r="L28" s="40"/>
      <c r="M28" s="39" t="s">
        <v>105</v>
      </c>
      <c r="N28" s="38"/>
    </row>
    <row r="29" spans="1:14" s="7" customFormat="1" ht="30" customHeight="1" x14ac:dyDescent="0.25">
      <c r="A29" s="7" t="s">
        <v>106</v>
      </c>
      <c r="B29" s="154" t="s">
        <v>107</v>
      </c>
      <c r="C29" s="41" t="s">
        <v>108</v>
      </c>
      <c r="D29" s="42"/>
      <c r="E29" s="45" t="s">
        <v>24</v>
      </c>
      <c r="F29" s="42" t="s">
        <v>109</v>
      </c>
      <c r="G29" s="46" t="s">
        <v>110</v>
      </c>
      <c r="H29" s="44"/>
      <c r="I29" s="47" t="s">
        <v>27</v>
      </c>
      <c r="J29" s="42"/>
      <c r="K29" s="10" t="s">
        <v>24</v>
      </c>
      <c r="L29" s="9" t="s">
        <v>111</v>
      </c>
      <c r="M29" s="8" t="s">
        <v>110</v>
      </c>
    </row>
    <row r="30" spans="1:14" s="7" customFormat="1" ht="30" customHeight="1" x14ac:dyDescent="0.25">
      <c r="A30" s="7" t="s">
        <v>112</v>
      </c>
      <c r="B30" s="152"/>
      <c r="C30" s="27" t="s">
        <v>113</v>
      </c>
      <c r="D30" s="6"/>
      <c r="E30" s="12">
        <v>41388</v>
      </c>
      <c r="F30" s="6" t="s">
        <v>114</v>
      </c>
      <c r="G30" s="8" t="s">
        <v>110</v>
      </c>
      <c r="H30" s="9"/>
      <c r="I30" s="13">
        <v>41101</v>
      </c>
      <c r="J30" s="6" t="s">
        <v>115</v>
      </c>
      <c r="K30" s="12">
        <v>41385</v>
      </c>
      <c r="L30" s="9" t="s">
        <v>116</v>
      </c>
      <c r="M30" s="8" t="s">
        <v>110</v>
      </c>
    </row>
    <row r="31" spans="1:14" s="7" customFormat="1" ht="30" customHeight="1" x14ac:dyDescent="0.25">
      <c r="A31" s="7" t="s">
        <v>480</v>
      </c>
      <c r="B31" s="152"/>
      <c r="C31" s="27" t="s">
        <v>199</v>
      </c>
      <c r="D31" s="6"/>
      <c r="E31" s="14" t="s">
        <v>29</v>
      </c>
      <c r="F31" s="6"/>
      <c r="G31" s="5" t="s">
        <v>118</v>
      </c>
      <c r="H31" s="9"/>
      <c r="I31" s="5" t="s">
        <v>118</v>
      </c>
      <c r="J31" s="6"/>
      <c r="K31" s="14" t="s">
        <v>29</v>
      </c>
      <c r="L31" s="9"/>
      <c r="M31" s="8" t="s">
        <v>110</v>
      </c>
    </row>
    <row r="32" spans="1:14" s="7" customFormat="1" ht="30" customHeight="1" x14ac:dyDescent="0.25">
      <c r="B32" s="152"/>
      <c r="C32" s="27" t="s">
        <v>119</v>
      </c>
      <c r="D32" s="6"/>
      <c r="E32" s="11" t="s">
        <v>120</v>
      </c>
      <c r="F32" s="6" t="s">
        <v>121</v>
      </c>
      <c r="G32" s="8" t="s">
        <v>110</v>
      </c>
      <c r="H32" s="9"/>
      <c r="I32" s="8" t="s">
        <v>110</v>
      </c>
      <c r="J32" s="6"/>
      <c r="K32" s="11" t="s">
        <v>120</v>
      </c>
      <c r="L32" s="9" t="s">
        <v>122</v>
      </c>
      <c r="M32" s="8" t="s">
        <v>110</v>
      </c>
    </row>
    <row r="33" spans="1:14" s="7" customFormat="1" ht="30" customHeight="1" x14ac:dyDescent="0.25">
      <c r="B33" s="152"/>
      <c r="C33" s="27" t="s">
        <v>123</v>
      </c>
      <c r="D33" s="6"/>
      <c r="E33" s="8" t="s">
        <v>110</v>
      </c>
      <c r="F33" s="6"/>
      <c r="G33" s="8" t="s">
        <v>110</v>
      </c>
      <c r="H33" s="9"/>
      <c r="I33" s="8" t="s">
        <v>110</v>
      </c>
      <c r="J33" s="6"/>
      <c r="K33" s="35" t="s">
        <v>124</v>
      </c>
      <c r="L33" s="9"/>
      <c r="M33" s="8" t="s">
        <v>110</v>
      </c>
    </row>
    <row r="34" spans="1:14" s="7" customFormat="1" ht="30" x14ac:dyDescent="0.25">
      <c r="A34" s="7" t="s">
        <v>479</v>
      </c>
      <c r="B34" s="152"/>
      <c r="C34" s="27" t="s">
        <v>478</v>
      </c>
      <c r="D34" s="6" t="s">
        <v>126</v>
      </c>
      <c r="E34" s="8" t="s">
        <v>110</v>
      </c>
      <c r="F34" s="6"/>
      <c r="G34" s="8" t="s">
        <v>127</v>
      </c>
      <c r="H34" s="9"/>
      <c r="I34" s="8" t="s">
        <v>128</v>
      </c>
      <c r="J34" s="6"/>
      <c r="K34" s="8" t="s">
        <v>110</v>
      </c>
      <c r="L34" s="9"/>
      <c r="M34" s="8" t="s">
        <v>110</v>
      </c>
    </row>
    <row r="35" spans="1:14" s="7" customFormat="1" ht="30" customHeight="1" x14ac:dyDescent="0.25">
      <c r="A35" s="7" t="s">
        <v>129</v>
      </c>
      <c r="B35" s="152"/>
      <c r="C35" s="27" t="s">
        <v>130</v>
      </c>
      <c r="D35" s="6"/>
      <c r="E35" s="8" t="s">
        <v>110</v>
      </c>
      <c r="F35" s="6"/>
      <c r="G35" s="8" t="s">
        <v>110</v>
      </c>
      <c r="H35" s="9"/>
      <c r="I35" s="8" t="s">
        <v>110</v>
      </c>
      <c r="J35" s="6"/>
      <c r="K35" s="21" t="s">
        <v>131</v>
      </c>
      <c r="L35" s="9"/>
      <c r="M35" s="8" t="s">
        <v>110</v>
      </c>
    </row>
    <row r="36" spans="1:14" s="7" customFormat="1" ht="30" customHeight="1" x14ac:dyDescent="0.25">
      <c r="A36" s="7" t="s">
        <v>132</v>
      </c>
      <c r="B36" s="153"/>
      <c r="C36" s="37" t="s">
        <v>133</v>
      </c>
      <c r="D36" s="38"/>
      <c r="E36" s="48" t="s">
        <v>134</v>
      </c>
      <c r="F36" s="38"/>
      <c r="G36" s="49" t="s">
        <v>135</v>
      </c>
      <c r="H36" s="40"/>
      <c r="I36" s="50" t="s">
        <v>110</v>
      </c>
      <c r="J36" s="38"/>
      <c r="K36" s="48" t="s">
        <v>136</v>
      </c>
      <c r="L36" s="40"/>
      <c r="M36" s="50" t="s">
        <v>110</v>
      </c>
      <c r="N36" s="38"/>
    </row>
    <row r="37" spans="1:14" s="7" customFormat="1" ht="30" customHeight="1" x14ac:dyDescent="0.25">
      <c r="A37" s="7" t="s">
        <v>137</v>
      </c>
      <c r="B37" s="154" t="s">
        <v>138</v>
      </c>
      <c r="C37" s="41" t="s">
        <v>139</v>
      </c>
      <c r="D37" s="42" t="s">
        <v>140</v>
      </c>
      <c r="E37" s="51" t="s">
        <v>141</v>
      </c>
      <c r="F37" s="42"/>
      <c r="G37" s="51" t="s">
        <v>142</v>
      </c>
      <c r="H37" s="44"/>
      <c r="I37" s="51" t="s">
        <v>143</v>
      </c>
      <c r="J37" s="42"/>
      <c r="K37" s="16" t="s">
        <v>144</v>
      </c>
      <c r="L37" s="9"/>
      <c r="M37" s="8" t="s">
        <v>110</v>
      </c>
    </row>
    <row r="38" spans="1:14" s="7" customFormat="1" ht="30" customHeight="1" x14ac:dyDescent="0.25">
      <c r="A38" s="7" t="s">
        <v>145</v>
      </c>
      <c r="B38" s="152"/>
      <c r="C38" s="27" t="s">
        <v>146</v>
      </c>
      <c r="D38" s="6" t="s">
        <v>147</v>
      </c>
      <c r="E38" s="17" t="s">
        <v>148</v>
      </c>
      <c r="F38" s="6"/>
      <c r="G38" s="8" t="s">
        <v>110</v>
      </c>
      <c r="H38" s="9"/>
      <c r="I38" s="5" t="s">
        <v>149</v>
      </c>
      <c r="J38" s="6"/>
      <c r="K38" s="17" t="s">
        <v>150</v>
      </c>
      <c r="L38" s="9"/>
      <c r="M38" s="8" t="s">
        <v>110</v>
      </c>
    </row>
    <row r="39" spans="1:14" s="7" customFormat="1" ht="30" customHeight="1" x14ac:dyDescent="0.25">
      <c r="A39" s="7" t="s">
        <v>151</v>
      </c>
      <c r="B39" s="152"/>
      <c r="C39" s="27" t="s">
        <v>152</v>
      </c>
      <c r="D39" s="6" t="s">
        <v>153</v>
      </c>
      <c r="E39" s="18" t="s">
        <v>110</v>
      </c>
      <c r="F39" s="6"/>
      <c r="G39" s="8" t="s">
        <v>110</v>
      </c>
      <c r="H39" s="9"/>
      <c r="I39" s="31" t="s">
        <v>33</v>
      </c>
      <c r="J39" s="6"/>
      <c r="K39" s="8" t="s">
        <v>110</v>
      </c>
      <c r="L39" s="9"/>
      <c r="M39" s="8" t="s">
        <v>110</v>
      </c>
    </row>
    <row r="40" spans="1:14" s="7" customFormat="1" ht="30" customHeight="1" x14ac:dyDescent="0.25">
      <c r="A40" s="7" t="s">
        <v>154</v>
      </c>
      <c r="B40" s="152"/>
      <c r="C40" s="27" t="s">
        <v>155</v>
      </c>
      <c r="D40" s="6" t="s">
        <v>156</v>
      </c>
      <c r="E40" s="18" t="s">
        <v>110</v>
      </c>
      <c r="F40" s="6"/>
      <c r="G40" s="8" t="s">
        <v>110</v>
      </c>
      <c r="H40" s="9"/>
      <c r="I40" s="30" t="s">
        <v>157</v>
      </c>
      <c r="J40" s="6"/>
      <c r="K40" s="8" t="s">
        <v>110</v>
      </c>
      <c r="L40" s="9"/>
      <c r="M40" s="8" t="s">
        <v>110</v>
      </c>
    </row>
    <row r="41" spans="1:14" s="7" customFormat="1" ht="30" customHeight="1" x14ac:dyDescent="0.25">
      <c r="A41" s="7" t="s">
        <v>158</v>
      </c>
      <c r="B41" s="153"/>
      <c r="C41" s="37" t="s">
        <v>159</v>
      </c>
      <c r="D41" s="38" t="s">
        <v>160</v>
      </c>
      <c r="E41" s="52" t="s">
        <v>110</v>
      </c>
      <c r="F41" s="38"/>
      <c r="G41" s="50" t="s">
        <v>110</v>
      </c>
      <c r="H41" s="40"/>
      <c r="I41" s="53" t="s">
        <v>161</v>
      </c>
      <c r="J41" s="38"/>
      <c r="K41" s="50" t="s">
        <v>110</v>
      </c>
      <c r="L41" s="40"/>
      <c r="M41" s="50" t="s">
        <v>110</v>
      </c>
      <c r="N41" s="38"/>
    </row>
    <row r="42" spans="1:14" s="7" customFormat="1" ht="30" customHeight="1" x14ac:dyDescent="0.25">
      <c r="A42" s="7" t="s">
        <v>162</v>
      </c>
      <c r="B42" s="154" t="s">
        <v>163</v>
      </c>
      <c r="C42" s="41" t="s">
        <v>18</v>
      </c>
      <c r="D42" s="42"/>
      <c r="E42" s="45" t="s">
        <v>164</v>
      </c>
      <c r="F42" s="42"/>
      <c r="G42" s="54" t="s">
        <v>20</v>
      </c>
      <c r="H42" s="44"/>
      <c r="I42" s="55" t="s">
        <v>21</v>
      </c>
      <c r="J42" s="42"/>
      <c r="K42" s="10" t="s">
        <v>22</v>
      </c>
      <c r="L42" s="9"/>
      <c r="M42" s="11" t="s">
        <v>20</v>
      </c>
    </row>
    <row r="43" spans="1:14" s="7" customFormat="1" ht="30" customHeight="1" x14ac:dyDescent="0.25">
      <c r="A43" s="7" t="s">
        <v>165</v>
      </c>
      <c r="B43" s="152"/>
      <c r="C43" s="27" t="s">
        <v>25</v>
      </c>
      <c r="D43" s="6" t="s">
        <v>166</v>
      </c>
      <c r="E43" s="19" t="s">
        <v>28</v>
      </c>
      <c r="F43" s="6" t="s">
        <v>167</v>
      </c>
      <c r="G43" s="30" t="s">
        <v>26</v>
      </c>
      <c r="H43" s="9" t="s">
        <v>168</v>
      </c>
      <c r="I43" s="30" t="s">
        <v>26</v>
      </c>
      <c r="J43" s="6" t="s">
        <v>169</v>
      </c>
      <c r="K43" s="19" t="s">
        <v>28</v>
      </c>
      <c r="L43" s="9" t="s">
        <v>170</v>
      </c>
      <c r="M43" s="19" t="s">
        <v>28</v>
      </c>
      <c r="N43" s="6" t="s">
        <v>171</v>
      </c>
    </row>
    <row r="44" spans="1:14" s="7" customFormat="1" ht="30" customHeight="1" x14ac:dyDescent="0.25">
      <c r="A44" s="7" t="s">
        <v>165</v>
      </c>
      <c r="B44" s="152"/>
      <c r="C44" s="27" t="s">
        <v>34</v>
      </c>
      <c r="D44" s="6" t="s">
        <v>166</v>
      </c>
      <c r="E44" s="18" t="s">
        <v>110</v>
      </c>
      <c r="F44" s="6"/>
      <c r="G44" s="8" t="s">
        <v>110</v>
      </c>
      <c r="H44" s="9"/>
      <c r="I44" s="8" t="s">
        <v>110</v>
      </c>
      <c r="J44" s="6"/>
      <c r="K44" s="36" t="s">
        <v>110</v>
      </c>
      <c r="L44" s="9"/>
      <c r="M44" s="19" t="s">
        <v>35</v>
      </c>
      <c r="N44" s="7" t="s">
        <v>172</v>
      </c>
    </row>
    <row r="45" spans="1:14" s="7" customFormat="1" ht="30" customHeight="1" x14ac:dyDescent="0.25">
      <c r="A45" s="7" t="s">
        <v>173</v>
      </c>
      <c r="B45" s="152"/>
      <c r="C45" s="27" t="s">
        <v>30</v>
      </c>
      <c r="D45" s="6" t="s">
        <v>166</v>
      </c>
      <c r="E45" s="19" t="s">
        <v>41</v>
      </c>
      <c r="F45" s="6" t="s">
        <v>174</v>
      </c>
      <c r="G45" s="30" t="s">
        <v>31</v>
      </c>
      <c r="H45" s="9" t="s">
        <v>175</v>
      </c>
      <c r="I45" s="30" t="s">
        <v>31</v>
      </c>
      <c r="J45" s="6" t="s">
        <v>174</v>
      </c>
      <c r="K45" s="19" t="s">
        <v>41</v>
      </c>
      <c r="L45" s="9" t="s">
        <v>174</v>
      </c>
      <c r="M45" s="19" t="s">
        <v>41</v>
      </c>
      <c r="N45" s="7" t="s">
        <v>176</v>
      </c>
    </row>
    <row r="46" spans="1:14" s="7" customFormat="1" ht="30" customHeight="1" x14ac:dyDescent="0.25">
      <c r="A46" s="7" t="s">
        <v>177</v>
      </c>
      <c r="B46" s="153"/>
      <c r="C46" s="37" t="s">
        <v>178</v>
      </c>
      <c r="D46" s="38" t="s">
        <v>179</v>
      </c>
      <c r="E46" s="39" t="s">
        <v>43</v>
      </c>
      <c r="F46" s="38"/>
      <c r="G46" s="39" t="s">
        <v>43</v>
      </c>
      <c r="H46" s="40"/>
      <c r="I46" s="39" t="s">
        <v>43</v>
      </c>
      <c r="J46" s="38"/>
      <c r="K46" s="39" t="s">
        <v>43</v>
      </c>
      <c r="L46" s="40"/>
      <c r="M46" s="39" t="s">
        <v>43</v>
      </c>
      <c r="N46" s="38"/>
    </row>
    <row r="47" spans="1:14" s="3" customFormat="1" ht="30" customHeight="1" x14ac:dyDescent="0.25">
      <c r="A47" s="4"/>
      <c r="B47" s="4"/>
      <c r="D47" s="4"/>
      <c r="E47" s="6"/>
      <c r="G47" s="6"/>
      <c r="I47" s="6"/>
    </row>
    <row r="51" spans="17:17" x14ac:dyDescent="0.25">
      <c r="Q51" s="85"/>
    </row>
    <row r="52" spans="17:17" x14ac:dyDescent="0.25">
      <c r="Q52" s="85"/>
    </row>
    <row r="53" spans="17:17" ht="15" customHeight="1" x14ac:dyDescent="0.25">
      <c r="Q53" s="85"/>
    </row>
    <row r="54" spans="17:17" x14ac:dyDescent="0.25">
      <c r="Q54" s="85"/>
    </row>
    <row r="55" spans="17:17" x14ac:dyDescent="0.25">
      <c r="Q55" s="85"/>
    </row>
    <row r="56" spans="17:17" x14ac:dyDescent="0.25">
      <c r="Q56" s="85"/>
    </row>
    <row r="57" spans="17:17" x14ac:dyDescent="0.25">
      <c r="Q57" s="85"/>
    </row>
    <row r="58" spans="17:17" x14ac:dyDescent="0.25">
      <c r="Q58" s="85"/>
    </row>
    <row r="59" spans="17:17" x14ac:dyDescent="0.25">
      <c r="Q59" s="85"/>
    </row>
    <row r="60" spans="17:17" x14ac:dyDescent="0.25">
      <c r="Q60" s="85"/>
    </row>
    <row r="61" spans="17:17" x14ac:dyDescent="0.25">
      <c r="Q61" s="85"/>
    </row>
    <row r="62" spans="17:17" x14ac:dyDescent="0.25">
      <c r="Q62" s="85"/>
    </row>
    <row r="63" spans="17:17" x14ac:dyDescent="0.25">
      <c r="Q63" s="85"/>
    </row>
    <row r="64" spans="17:17" x14ac:dyDescent="0.25">
      <c r="Q64" s="85"/>
    </row>
    <row r="65" spans="17:17" ht="15" customHeight="1" x14ac:dyDescent="0.25">
      <c r="Q65" s="85"/>
    </row>
    <row r="66" spans="17:17" x14ac:dyDescent="0.25">
      <c r="Q66" s="85"/>
    </row>
    <row r="67" spans="17:17" x14ac:dyDescent="0.25">
      <c r="Q67" s="85"/>
    </row>
    <row r="68" spans="17:17" x14ac:dyDescent="0.25">
      <c r="Q68" s="85"/>
    </row>
    <row r="69" spans="17:17" x14ac:dyDescent="0.25">
      <c r="Q69" s="85"/>
    </row>
    <row r="70" spans="17:17" x14ac:dyDescent="0.25">
      <c r="Q70" s="85"/>
    </row>
    <row r="71" spans="17:17" x14ac:dyDescent="0.25">
      <c r="Q71" s="85"/>
    </row>
    <row r="72" spans="17:17" x14ac:dyDescent="0.25">
      <c r="Q72" s="85"/>
    </row>
    <row r="73" spans="17:17" x14ac:dyDescent="0.25">
      <c r="Q73" s="85"/>
    </row>
    <row r="74" spans="17:17" x14ac:dyDescent="0.25">
      <c r="Q74" s="85"/>
    </row>
    <row r="75" spans="17:17" x14ac:dyDescent="0.25">
      <c r="Q75" s="85"/>
    </row>
    <row r="76" spans="17:17" x14ac:dyDescent="0.25">
      <c r="Q76" s="85"/>
    </row>
    <row r="77" spans="17:17" x14ac:dyDescent="0.25">
      <c r="Q77" s="85"/>
    </row>
    <row r="78" spans="17:17" x14ac:dyDescent="0.25">
      <c r="Q78" s="85"/>
    </row>
    <row r="79" spans="17:17" x14ac:dyDescent="0.25">
      <c r="Q79" s="85"/>
    </row>
    <row r="80" spans="17:17" x14ac:dyDescent="0.25">
      <c r="Q80" s="85"/>
    </row>
    <row r="81" spans="17:17" x14ac:dyDescent="0.25">
      <c r="Q81" s="85"/>
    </row>
    <row r="82" spans="17:17" x14ac:dyDescent="0.25">
      <c r="Q82" s="85"/>
    </row>
    <row r="83" spans="17:17" x14ac:dyDescent="0.25">
      <c r="Q83" s="85"/>
    </row>
    <row r="84" spans="17:17" x14ac:dyDescent="0.25">
      <c r="Q84" s="85"/>
    </row>
  </sheetData>
  <mergeCells count="7">
    <mergeCell ref="K1:N1"/>
    <mergeCell ref="E1:J1"/>
    <mergeCell ref="B15:B17"/>
    <mergeCell ref="B42:B46"/>
    <mergeCell ref="B18:B28"/>
    <mergeCell ref="B29:B36"/>
    <mergeCell ref="B37:B41"/>
  </mergeCells>
  <hyperlinks>
    <hyperlink ref="E37" r:id="rId1" display="http://www.ncbi.nlm.nih.gov/sites/entrez?db=snp&amp;cmd=search&amp;term=rs80357287"/>
    <hyperlink ref="E36" r:id="rId2" display="http://www.ncbi.nlm.nih.gov/entrez/query.fcgi?cmd=Retrieve&amp;db=PubMed&amp;list_uids=11802209&amp;dopt=Abstract"/>
    <hyperlink ref="E31" r:id="rId3"/>
    <hyperlink ref="F7" r:id="rId4"/>
    <hyperlink ref="I37" r:id="rId5"/>
    <hyperlink ref="G37" r:id="rId6" display="rs80357196; untested'"/>
    <hyperlink ref="G36" r:id="rId7"/>
    <hyperlink ref="K37" r:id="rId8" display="rs62625308; with other, untested allele"/>
    <hyperlink ref="K31" r:id="rId9"/>
    <hyperlink ref="K33" r:id="rId10"/>
    <hyperlink ref="K35" r:id="rId11" location="0012"/>
    <hyperlink ref="L7" r:id="rId12"/>
    <hyperlink ref="K36" r:id="rId13"/>
  </hyperlinks>
  <pageMargins left="0.7" right="0.7" top="0.75" bottom="0.75" header="0.3" footer="0.3"/>
  <pageSetup paperSize="9" orientation="portrait" r:id="rId14"/>
  <ignoredErrors>
    <ignoredError sqref="I24 K24" twoDigitTextYea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0"/>
  <sheetViews>
    <sheetView tabSelected="1" zoomScale="85" zoomScaleNormal="85" workbookViewId="0">
      <selection activeCell="D66" sqref="D66"/>
    </sheetView>
  </sheetViews>
  <sheetFormatPr defaultRowHeight="12.75" x14ac:dyDescent="0.2"/>
  <cols>
    <col min="1" max="1" width="4.85546875" style="89" bestFit="1" customWidth="1"/>
    <col min="2" max="2" width="25.7109375" style="89" bestFit="1" customWidth="1"/>
    <col min="3" max="3" width="29.7109375" style="89" customWidth="1"/>
    <col min="4" max="4" width="31.140625" style="129" bestFit="1" customWidth="1"/>
    <col min="5" max="5" width="22.28515625" style="129" bestFit="1" customWidth="1"/>
    <col min="6" max="8" width="11.42578125" style="129" customWidth="1"/>
    <col min="9" max="9" width="19" style="89" customWidth="1"/>
    <col min="10" max="10" width="24.85546875" style="89" customWidth="1"/>
    <col min="11" max="14" width="19" style="89" customWidth="1"/>
    <col min="15" max="15" width="38" style="89" customWidth="1"/>
    <col min="16" max="16" width="19" style="89" customWidth="1"/>
    <col min="17" max="16384" width="9.140625" style="89"/>
  </cols>
  <sheetData>
    <row r="1" spans="1:16" s="87" customFormat="1" ht="25.5" x14ac:dyDescent="0.25">
      <c r="A1" s="90" t="s">
        <v>180</v>
      </c>
      <c r="B1" s="90" t="s">
        <v>329</v>
      </c>
      <c r="C1" s="90" t="s">
        <v>301</v>
      </c>
      <c r="D1" s="90" t="s">
        <v>528</v>
      </c>
      <c r="E1" s="90" t="s">
        <v>530</v>
      </c>
      <c r="F1" s="90" t="s">
        <v>531</v>
      </c>
      <c r="G1" s="90" t="s">
        <v>532</v>
      </c>
      <c r="H1" s="90" t="s">
        <v>533</v>
      </c>
      <c r="I1" s="91" t="s">
        <v>539</v>
      </c>
      <c r="J1" s="91" t="s">
        <v>334</v>
      </c>
      <c r="K1" s="91" t="s">
        <v>345</v>
      </c>
      <c r="L1" s="91" t="s">
        <v>344</v>
      </c>
      <c r="M1" s="91" t="s">
        <v>346</v>
      </c>
      <c r="N1" s="91" t="s">
        <v>302</v>
      </c>
      <c r="O1" s="90" t="s">
        <v>187</v>
      </c>
      <c r="P1" s="91" t="s">
        <v>318</v>
      </c>
    </row>
    <row r="2" spans="1:16" x14ac:dyDescent="0.2">
      <c r="A2" s="88">
        <v>1</v>
      </c>
      <c r="B2" s="142" t="s">
        <v>58</v>
      </c>
      <c r="C2" s="133" t="s">
        <v>59</v>
      </c>
      <c r="D2" s="134" t="s">
        <v>59</v>
      </c>
      <c r="E2" s="134" t="s">
        <v>489</v>
      </c>
      <c r="F2" s="132"/>
      <c r="G2" s="88">
        <v>1</v>
      </c>
      <c r="H2" s="88">
        <v>1</v>
      </c>
      <c r="I2" s="86" t="s">
        <v>358</v>
      </c>
      <c r="J2" s="133"/>
      <c r="K2" s="86" t="s">
        <v>305</v>
      </c>
      <c r="L2" s="86"/>
      <c r="M2" s="86"/>
      <c r="N2" s="86"/>
      <c r="O2" s="133"/>
      <c r="P2" s="135" t="s">
        <v>60</v>
      </c>
    </row>
    <row r="3" spans="1:16" x14ac:dyDescent="0.2">
      <c r="A3" s="88">
        <v>2</v>
      </c>
      <c r="B3" s="142" t="s">
        <v>58</v>
      </c>
      <c r="C3" s="134" t="s">
        <v>486</v>
      </c>
      <c r="D3" s="132"/>
      <c r="E3" s="134" t="s">
        <v>490</v>
      </c>
      <c r="F3" s="132"/>
      <c r="G3" s="88">
        <v>2</v>
      </c>
      <c r="H3" s="88">
        <v>2</v>
      </c>
      <c r="I3" s="86" t="s">
        <v>358</v>
      </c>
      <c r="J3" s="131"/>
      <c r="K3" s="131"/>
      <c r="L3" s="131"/>
      <c r="M3" s="131"/>
      <c r="N3" s="131"/>
      <c r="O3" s="131"/>
      <c r="P3" s="131"/>
    </row>
    <row r="4" spans="1:16" x14ac:dyDescent="0.2">
      <c r="A4" s="88">
        <v>3</v>
      </c>
      <c r="B4" s="142" t="s">
        <v>58</v>
      </c>
      <c r="C4" s="86" t="s">
        <v>6</v>
      </c>
      <c r="D4" s="134" t="s">
        <v>6</v>
      </c>
      <c r="E4" s="134" t="s">
        <v>491</v>
      </c>
      <c r="F4" s="88">
        <v>3</v>
      </c>
      <c r="G4" s="88">
        <v>3</v>
      </c>
      <c r="H4" s="88">
        <v>3</v>
      </c>
      <c r="I4" s="86"/>
      <c r="J4" s="133" t="s">
        <v>517</v>
      </c>
      <c r="K4" s="86"/>
      <c r="L4" s="136" t="s">
        <v>482</v>
      </c>
      <c r="M4" s="86"/>
      <c r="N4" s="86"/>
      <c r="O4" s="133" t="s">
        <v>332</v>
      </c>
      <c r="P4" s="135" t="s">
        <v>7</v>
      </c>
    </row>
    <row r="5" spans="1:16" x14ac:dyDescent="0.2">
      <c r="A5" s="88">
        <v>4</v>
      </c>
      <c r="B5" s="142" t="s">
        <v>58</v>
      </c>
      <c r="C5" s="133" t="s">
        <v>66</v>
      </c>
      <c r="D5" s="134" t="s">
        <v>66</v>
      </c>
      <c r="E5" s="138" t="s">
        <v>492</v>
      </c>
      <c r="F5" s="139">
        <v>4</v>
      </c>
      <c r="G5" s="132"/>
      <c r="H5" s="139">
        <v>4</v>
      </c>
      <c r="I5" s="86"/>
      <c r="J5" s="133"/>
      <c r="K5" s="86"/>
      <c r="L5" s="86"/>
      <c r="M5" s="86"/>
      <c r="N5" s="86"/>
      <c r="O5" s="133" t="s">
        <v>351</v>
      </c>
      <c r="P5" s="135" t="s">
        <v>67</v>
      </c>
    </row>
    <row r="6" spans="1:16" x14ac:dyDescent="0.2">
      <c r="A6" s="88">
        <v>5</v>
      </c>
      <c r="B6" s="142" t="s">
        <v>58</v>
      </c>
      <c r="C6" s="86" t="s">
        <v>12</v>
      </c>
      <c r="D6" s="134" t="s">
        <v>12</v>
      </c>
      <c r="E6" s="140" t="s">
        <v>494</v>
      </c>
      <c r="F6" s="139">
        <v>5</v>
      </c>
      <c r="G6" s="139">
        <v>5</v>
      </c>
      <c r="H6" s="139">
        <v>5</v>
      </c>
      <c r="I6" s="86"/>
      <c r="J6" s="133"/>
      <c r="K6" s="86"/>
      <c r="L6" s="86"/>
      <c r="M6" s="86"/>
      <c r="N6" s="86"/>
      <c r="O6" s="133" t="s">
        <v>333</v>
      </c>
      <c r="P6" s="135" t="s">
        <v>13</v>
      </c>
    </row>
    <row r="7" spans="1:16" x14ac:dyDescent="0.2">
      <c r="A7" s="88">
        <v>6</v>
      </c>
      <c r="B7" s="142" t="s">
        <v>58</v>
      </c>
      <c r="C7" s="133" t="s">
        <v>85</v>
      </c>
      <c r="D7" s="134" t="s">
        <v>85</v>
      </c>
      <c r="E7" s="134" t="s">
        <v>498</v>
      </c>
      <c r="F7" s="88">
        <v>6</v>
      </c>
      <c r="G7" s="88">
        <v>6</v>
      </c>
      <c r="H7" s="88">
        <v>6</v>
      </c>
      <c r="I7" s="86"/>
      <c r="J7" s="133" t="s">
        <v>518</v>
      </c>
      <c r="K7" s="86"/>
      <c r="L7" s="86"/>
      <c r="M7" s="86"/>
      <c r="N7" s="86"/>
      <c r="O7" s="133"/>
      <c r="P7" s="135" t="s">
        <v>87</v>
      </c>
    </row>
    <row r="8" spans="1:16" x14ac:dyDescent="0.2">
      <c r="A8" s="88">
        <v>7</v>
      </c>
      <c r="B8" s="142" t="s">
        <v>58</v>
      </c>
      <c r="C8" s="133" t="s">
        <v>79</v>
      </c>
      <c r="D8" s="134" t="s">
        <v>79</v>
      </c>
      <c r="E8" s="134" t="s">
        <v>493</v>
      </c>
      <c r="F8" s="88">
        <v>7</v>
      </c>
      <c r="G8" s="132"/>
      <c r="H8" s="88">
        <v>7</v>
      </c>
      <c r="I8" s="86"/>
      <c r="J8" s="133"/>
      <c r="K8" s="86"/>
      <c r="L8" s="86"/>
      <c r="M8" s="86"/>
      <c r="N8" s="86"/>
      <c r="O8" s="133"/>
      <c r="P8" s="135" t="s">
        <v>80</v>
      </c>
    </row>
    <row r="9" spans="1:16" s="88" customFormat="1" x14ac:dyDescent="0.2">
      <c r="A9" s="88">
        <v>8</v>
      </c>
      <c r="B9" s="142" t="s">
        <v>58</v>
      </c>
      <c r="C9" s="133" t="s">
        <v>73</v>
      </c>
      <c r="D9" s="134" t="s">
        <v>73</v>
      </c>
      <c r="E9" s="134" t="s">
        <v>496</v>
      </c>
      <c r="F9" s="88">
        <v>8</v>
      </c>
      <c r="G9" s="132"/>
      <c r="H9" s="88">
        <v>8</v>
      </c>
      <c r="I9" s="86"/>
      <c r="J9" s="133"/>
      <c r="K9" s="86"/>
      <c r="L9" s="86"/>
      <c r="M9" s="86"/>
      <c r="N9" s="86"/>
      <c r="O9" s="133"/>
      <c r="P9" s="135">
        <v>2</v>
      </c>
    </row>
    <row r="10" spans="1:16" x14ac:dyDescent="0.2">
      <c r="A10" s="88">
        <v>9</v>
      </c>
      <c r="B10" s="142" t="s">
        <v>58</v>
      </c>
      <c r="C10" s="133" t="s">
        <v>76</v>
      </c>
      <c r="D10" s="134" t="s">
        <v>76</v>
      </c>
      <c r="E10" s="139" t="s">
        <v>497</v>
      </c>
      <c r="F10" s="139">
        <v>9</v>
      </c>
      <c r="G10" s="132"/>
      <c r="H10" s="139">
        <v>9</v>
      </c>
      <c r="I10" s="86"/>
      <c r="J10" s="133"/>
      <c r="K10" s="86"/>
      <c r="L10" s="86" t="s">
        <v>306</v>
      </c>
      <c r="M10" s="86"/>
      <c r="N10" s="86"/>
      <c r="O10" s="133" t="s">
        <v>75</v>
      </c>
      <c r="P10" s="135">
        <v>2</v>
      </c>
    </row>
    <row r="11" spans="1:16" x14ac:dyDescent="0.2">
      <c r="A11" s="88">
        <v>10</v>
      </c>
      <c r="B11" s="142" t="s">
        <v>58</v>
      </c>
      <c r="C11" s="133" t="s">
        <v>93</v>
      </c>
      <c r="D11" s="134" t="s">
        <v>93</v>
      </c>
      <c r="E11" s="134" t="s">
        <v>495</v>
      </c>
      <c r="F11" s="88">
        <v>10</v>
      </c>
      <c r="G11" s="132"/>
      <c r="H11" s="88">
        <v>10</v>
      </c>
      <c r="I11" s="86"/>
      <c r="J11" s="133" t="s">
        <v>519</v>
      </c>
      <c r="K11" s="86"/>
      <c r="L11" s="86"/>
      <c r="M11" s="86"/>
      <c r="N11" s="86"/>
      <c r="O11" s="133" t="s">
        <v>92</v>
      </c>
      <c r="P11" s="135" t="s">
        <v>95</v>
      </c>
    </row>
    <row r="12" spans="1:16" x14ac:dyDescent="0.2">
      <c r="A12" s="88">
        <v>11</v>
      </c>
      <c r="B12" s="142" t="s">
        <v>58</v>
      </c>
      <c r="C12" s="133" t="s">
        <v>100</v>
      </c>
      <c r="D12" s="133" t="s">
        <v>100</v>
      </c>
      <c r="E12" s="139" t="s">
        <v>540</v>
      </c>
      <c r="F12" s="139">
        <v>11</v>
      </c>
      <c r="G12" s="132"/>
      <c r="H12" s="140">
        <v>11</v>
      </c>
      <c r="I12" s="86"/>
      <c r="J12" s="133" t="s">
        <v>519</v>
      </c>
      <c r="K12" s="86"/>
      <c r="L12" s="86"/>
      <c r="M12" s="86"/>
      <c r="N12" s="86"/>
      <c r="O12" s="133"/>
      <c r="P12" s="135" t="s">
        <v>101</v>
      </c>
    </row>
    <row r="13" spans="1:16" x14ac:dyDescent="0.2">
      <c r="A13" s="88">
        <v>12</v>
      </c>
      <c r="B13" s="143" t="s">
        <v>138</v>
      </c>
      <c r="C13" s="133" t="s">
        <v>527</v>
      </c>
      <c r="D13" s="134" t="s">
        <v>146</v>
      </c>
      <c r="E13" s="140" t="s">
        <v>514</v>
      </c>
      <c r="F13" s="139">
        <v>12</v>
      </c>
      <c r="G13" s="139">
        <v>12</v>
      </c>
      <c r="H13" s="139">
        <v>12</v>
      </c>
      <c r="I13" s="86"/>
      <c r="J13" s="133" t="s">
        <v>321</v>
      </c>
      <c r="K13" s="86"/>
      <c r="L13" s="86"/>
      <c r="M13" s="86"/>
      <c r="N13" s="86"/>
      <c r="O13" s="133" t="s">
        <v>145</v>
      </c>
      <c r="P13" s="135" t="s">
        <v>148</v>
      </c>
    </row>
    <row r="14" spans="1:16" x14ac:dyDescent="0.2">
      <c r="A14" s="88">
        <v>13</v>
      </c>
      <c r="B14" s="143" t="s">
        <v>138</v>
      </c>
      <c r="C14" s="133" t="s">
        <v>32</v>
      </c>
      <c r="D14" s="134" t="s">
        <v>152</v>
      </c>
      <c r="E14" s="140" t="s">
        <v>511</v>
      </c>
      <c r="F14" s="139">
        <v>13</v>
      </c>
      <c r="G14" s="139">
        <v>13</v>
      </c>
      <c r="H14" s="139">
        <v>13</v>
      </c>
      <c r="I14" s="86"/>
      <c r="J14" s="133" t="s">
        <v>320</v>
      </c>
      <c r="K14" s="86"/>
      <c r="L14" s="86" t="s">
        <v>311</v>
      </c>
      <c r="M14" s="86"/>
      <c r="N14" s="86"/>
      <c r="O14" s="133" t="s">
        <v>151</v>
      </c>
      <c r="P14" s="135" t="s">
        <v>33</v>
      </c>
    </row>
    <row r="15" spans="1:16" x14ac:dyDescent="0.2">
      <c r="A15" s="88">
        <v>14</v>
      </c>
      <c r="B15" s="143" t="s">
        <v>138</v>
      </c>
      <c r="C15" s="133" t="s">
        <v>207</v>
      </c>
      <c r="D15" s="134" t="s">
        <v>155</v>
      </c>
      <c r="E15" s="134" t="s">
        <v>510</v>
      </c>
      <c r="F15" s="88">
        <v>14</v>
      </c>
      <c r="G15" s="88">
        <v>14</v>
      </c>
      <c r="H15" s="88">
        <v>14</v>
      </c>
      <c r="I15" s="86"/>
      <c r="J15" s="133" t="s">
        <v>322</v>
      </c>
      <c r="K15" s="86"/>
      <c r="L15" s="86"/>
      <c r="M15" s="86"/>
      <c r="N15" s="86"/>
      <c r="O15" s="133" t="s">
        <v>154</v>
      </c>
      <c r="P15" s="135" t="s">
        <v>157</v>
      </c>
    </row>
    <row r="16" spans="1:16" x14ac:dyDescent="0.2">
      <c r="A16" s="88">
        <v>15</v>
      </c>
      <c r="B16" s="143" t="s">
        <v>138</v>
      </c>
      <c r="C16" s="133" t="s">
        <v>210</v>
      </c>
      <c r="D16" s="134" t="s">
        <v>159</v>
      </c>
      <c r="E16" s="134" t="s">
        <v>512</v>
      </c>
      <c r="F16" s="88">
        <v>15</v>
      </c>
      <c r="G16" s="88">
        <v>15</v>
      </c>
      <c r="H16" s="88">
        <v>15</v>
      </c>
      <c r="I16" s="86"/>
      <c r="J16" s="133" t="s">
        <v>322</v>
      </c>
      <c r="K16" s="86"/>
      <c r="L16" s="86"/>
      <c r="M16" s="86"/>
      <c r="N16" s="86"/>
      <c r="O16" s="133" t="s">
        <v>158</v>
      </c>
      <c r="P16" s="135" t="s">
        <v>161</v>
      </c>
    </row>
    <row r="17" spans="1:16" x14ac:dyDescent="0.2">
      <c r="A17" s="88">
        <v>16</v>
      </c>
      <c r="B17" s="144" t="s">
        <v>107</v>
      </c>
      <c r="C17" s="86" t="s">
        <v>523</v>
      </c>
      <c r="D17" s="134" t="s">
        <v>108</v>
      </c>
      <c r="E17" s="134" t="s">
        <v>500</v>
      </c>
      <c r="F17" s="88">
        <v>16</v>
      </c>
      <c r="G17" s="88">
        <v>16</v>
      </c>
      <c r="H17" s="88">
        <v>16</v>
      </c>
      <c r="I17" s="86"/>
      <c r="J17" s="133"/>
      <c r="K17" s="86" t="s">
        <v>307</v>
      </c>
      <c r="L17" s="86"/>
      <c r="M17" s="86"/>
      <c r="N17" s="86"/>
      <c r="O17" s="133" t="s">
        <v>106</v>
      </c>
      <c r="P17" s="135" t="s">
        <v>24</v>
      </c>
    </row>
    <row r="18" spans="1:16" x14ac:dyDescent="0.2">
      <c r="A18" s="88">
        <v>17</v>
      </c>
      <c r="B18" s="144" t="s">
        <v>107</v>
      </c>
      <c r="C18" s="133" t="s">
        <v>524</v>
      </c>
      <c r="D18" s="134" t="s">
        <v>113</v>
      </c>
      <c r="E18" s="134" t="s">
        <v>501</v>
      </c>
      <c r="F18" s="88">
        <v>17</v>
      </c>
      <c r="G18" s="132"/>
      <c r="H18" s="88">
        <v>17</v>
      </c>
      <c r="I18" s="86"/>
      <c r="J18" s="133"/>
      <c r="K18" s="86" t="s">
        <v>308</v>
      </c>
      <c r="L18" s="86"/>
      <c r="M18" s="86"/>
      <c r="N18" s="86"/>
      <c r="O18" s="133" t="s">
        <v>112</v>
      </c>
      <c r="P18" s="135">
        <v>41388</v>
      </c>
    </row>
    <row r="19" spans="1:16" x14ac:dyDescent="0.2">
      <c r="A19" s="88">
        <v>18</v>
      </c>
      <c r="B19" s="144" t="s">
        <v>107</v>
      </c>
      <c r="C19" s="86" t="s">
        <v>139</v>
      </c>
      <c r="D19" s="134" t="s">
        <v>139</v>
      </c>
      <c r="E19" s="134" t="s">
        <v>499</v>
      </c>
      <c r="F19" s="88">
        <v>18</v>
      </c>
      <c r="G19" s="88">
        <v>18</v>
      </c>
      <c r="H19" s="88">
        <v>18</v>
      </c>
      <c r="I19" s="86"/>
      <c r="J19" s="133" t="s">
        <v>316</v>
      </c>
      <c r="K19" s="86"/>
      <c r="L19" s="86"/>
      <c r="M19" s="86"/>
      <c r="N19" s="86"/>
      <c r="O19" s="133" t="s">
        <v>481</v>
      </c>
      <c r="P19" s="135" t="s">
        <v>141</v>
      </c>
    </row>
    <row r="20" spans="1:16" x14ac:dyDescent="0.2">
      <c r="A20" s="88">
        <v>19</v>
      </c>
      <c r="B20" s="144" t="s">
        <v>107</v>
      </c>
      <c r="C20" s="133" t="s">
        <v>199</v>
      </c>
      <c r="D20" s="134" t="s">
        <v>199</v>
      </c>
      <c r="E20" s="134" t="s">
        <v>504</v>
      </c>
      <c r="F20" s="88">
        <v>19</v>
      </c>
      <c r="G20" s="88">
        <v>19</v>
      </c>
      <c r="H20" s="88">
        <v>19</v>
      </c>
      <c r="I20" s="86"/>
      <c r="J20" s="133"/>
      <c r="K20" s="86"/>
      <c r="L20" s="86"/>
      <c r="M20" s="86"/>
      <c r="N20" s="86"/>
      <c r="O20" s="133" t="s">
        <v>117</v>
      </c>
      <c r="P20" s="135" t="s">
        <v>29</v>
      </c>
    </row>
    <row r="21" spans="1:16" x14ac:dyDescent="0.2">
      <c r="A21" s="88">
        <v>20</v>
      </c>
      <c r="B21" s="144" t="s">
        <v>107</v>
      </c>
      <c r="C21" s="133" t="s">
        <v>119</v>
      </c>
      <c r="D21" s="134" t="s">
        <v>119</v>
      </c>
      <c r="E21" s="134" t="s">
        <v>488</v>
      </c>
      <c r="F21" s="88">
        <v>20</v>
      </c>
      <c r="G21" s="88">
        <v>20</v>
      </c>
      <c r="H21" s="88">
        <v>20</v>
      </c>
      <c r="I21" s="86"/>
      <c r="J21" s="133"/>
      <c r="K21" s="86"/>
      <c r="L21" s="86"/>
      <c r="M21" s="86"/>
      <c r="N21" s="86"/>
      <c r="O21" s="133"/>
      <c r="P21" s="135" t="s">
        <v>120</v>
      </c>
    </row>
    <row r="22" spans="1:16" x14ac:dyDescent="0.2">
      <c r="A22" s="88">
        <v>21</v>
      </c>
      <c r="B22" s="144" t="s">
        <v>107</v>
      </c>
      <c r="C22" s="133" t="s">
        <v>478</v>
      </c>
      <c r="D22" s="134" t="s">
        <v>478</v>
      </c>
      <c r="E22" s="140" t="s">
        <v>507</v>
      </c>
      <c r="F22" s="139">
        <v>21</v>
      </c>
      <c r="G22" s="139">
        <v>21</v>
      </c>
      <c r="H22" s="139">
        <v>21</v>
      </c>
      <c r="I22" s="86"/>
      <c r="J22" s="133" t="s">
        <v>126</v>
      </c>
      <c r="K22" s="86"/>
      <c r="L22" s="86"/>
      <c r="M22" s="86"/>
      <c r="N22" s="86"/>
      <c r="O22" s="133" t="s">
        <v>125</v>
      </c>
      <c r="P22" s="135" t="s">
        <v>127</v>
      </c>
    </row>
    <row r="23" spans="1:16" x14ac:dyDescent="0.2">
      <c r="A23" s="88">
        <v>22</v>
      </c>
      <c r="B23" s="144" t="s">
        <v>107</v>
      </c>
      <c r="C23" s="133" t="s">
        <v>123</v>
      </c>
      <c r="D23" s="134" t="s">
        <v>123</v>
      </c>
      <c r="E23" s="140" t="s">
        <v>513</v>
      </c>
      <c r="F23" s="139">
        <v>22</v>
      </c>
      <c r="G23" s="139">
        <v>22</v>
      </c>
      <c r="H23" s="139">
        <v>22</v>
      </c>
      <c r="I23" s="86"/>
      <c r="J23" s="133"/>
      <c r="K23" s="86"/>
      <c r="L23" s="86"/>
      <c r="M23" s="86"/>
      <c r="N23" s="86"/>
      <c r="O23" s="133"/>
      <c r="P23" s="135" t="s">
        <v>124</v>
      </c>
    </row>
    <row r="24" spans="1:16" x14ac:dyDescent="0.2">
      <c r="A24" s="88">
        <v>23</v>
      </c>
      <c r="B24" s="144" t="s">
        <v>107</v>
      </c>
      <c r="C24" s="133" t="s">
        <v>130</v>
      </c>
      <c r="D24" s="134" t="s">
        <v>130</v>
      </c>
      <c r="E24" s="140" t="s">
        <v>515</v>
      </c>
      <c r="F24" s="139">
        <v>23</v>
      </c>
      <c r="G24" s="139">
        <v>23</v>
      </c>
      <c r="H24" s="139">
        <v>23</v>
      </c>
      <c r="I24" s="86"/>
      <c r="J24" s="133"/>
      <c r="K24" s="86"/>
      <c r="L24" s="86"/>
      <c r="M24" s="86"/>
      <c r="N24" s="86"/>
      <c r="O24" s="133" t="s">
        <v>129</v>
      </c>
      <c r="P24" s="135" t="s">
        <v>131</v>
      </c>
    </row>
    <row r="25" spans="1:16" x14ac:dyDescent="0.2">
      <c r="A25" s="88">
        <v>24</v>
      </c>
      <c r="B25" s="144" t="s">
        <v>107</v>
      </c>
      <c r="C25" s="133" t="s">
        <v>526</v>
      </c>
      <c r="D25" s="134" t="s">
        <v>133</v>
      </c>
      <c r="E25" s="134" t="s">
        <v>525</v>
      </c>
      <c r="F25" s="88">
        <v>24</v>
      </c>
      <c r="G25" s="88">
        <v>24</v>
      </c>
      <c r="H25" s="88">
        <v>24</v>
      </c>
      <c r="I25" s="86"/>
      <c r="J25" s="133" t="s">
        <v>314</v>
      </c>
      <c r="K25" s="86" t="s">
        <v>309</v>
      </c>
      <c r="L25" s="86" t="s">
        <v>319</v>
      </c>
      <c r="M25" s="86"/>
      <c r="N25" s="86" t="s">
        <v>310</v>
      </c>
      <c r="O25" s="133" t="s">
        <v>315</v>
      </c>
      <c r="P25" s="135" t="s">
        <v>134</v>
      </c>
    </row>
    <row r="26" spans="1:16" x14ac:dyDescent="0.2">
      <c r="A26" s="88">
        <v>25</v>
      </c>
      <c r="B26" s="145" t="s">
        <v>163</v>
      </c>
      <c r="C26" s="133" t="s">
        <v>18</v>
      </c>
      <c r="D26" s="134" t="s">
        <v>18</v>
      </c>
      <c r="E26" s="134" t="s">
        <v>505</v>
      </c>
      <c r="F26" s="88">
        <v>25</v>
      </c>
      <c r="G26" s="88">
        <v>25</v>
      </c>
      <c r="H26" s="88">
        <v>25</v>
      </c>
      <c r="I26" s="86"/>
      <c r="J26" s="133" t="s">
        <v>324</v>
      </c>
      <c r="K26" s="86"/>
      <c r="L26" s="86" t="s">
        <v>323</v>
      </c>
      <c r="M26" s="86"/>
      <c r="N26" s="86"/>
      <c r="O26" s="133" t="s">
        <v>162</v>
      </c>
      <c r="P26" s="135" t="s">
        <v>164</v>
      </c>
    </row>
    <row r="27" spans="1:16" x14ac:dyDescent="0.2">
      <c r="A27" s="88">
        <v>26</v>
      </c>
      <c r="B27" s="145" t="s">
        <v>163</v>
      </c>
      <c r="C27" s="133" t="s">
        <v>25</v>
      </c>
      <c r="D27" s="134" t="s">
        <v>25</v>
      </c>
      <c r="E27" s="134" t="s">
        <v>506</v>
      </c>
      <c r="F27" s="88">
        <v>26</v>
      </c>
      <c r="G27" s="88">
        <v>26</v>
      </c>
      <c r="H27" s="88">
        <v>26</v>
      </c>
      <c r="I27" s="86"/>
      <c r="J27" s="133" t="s">
        <v>324</v>
      </c>
      <c r="K27" s="86"/>
      <c r="L27" s="86" t="s">
        <v>325</v>
      </c>
      <c r="M27" s="86"/>
      <c r="N27" s="86"/>
      <c r="O27" s="133" t="s">
        <v>327</v>
      </c>
      <c r="P27" s="135" t="s">
        <v>28</v>
      </c>
    </row>
    <row r="28" spans="1:16" x14ac:dyDescent="0.2">
      <c r="A28" s="88">
        <v>27</v>
      </c>
      <c r="B28" s="145" t="s">
        <v>163</v>
      </c>
      <c r="C28" s="133" t="s">
        <v>34</v>
      </c>
      <c r="D28" s="134" t="s">
        <v>34</v>
      </c>
      <c r="E28" s="134" t="s">
        <v>508</v>
      </c>
      <c r="F28" s="88">
        <v>27</v>
      </c>
      <c r="G28" s="88">
        <v>27</v>
      </c>
      <c r="H28" s="88">
        <v>27</v>
      </c>
      <c r="I28" s="86"/>
      <c r="J28" s="133" t="s">
        <v>324</v>
      </c>
      <c r="K28" s="86"/>
      <c r="L28" s="86" t="s">
        <v>325</v>
      </c>
      <c r="M28" s="86"/>
      <c r="N28" s="86"/>
      <c r="O28" s="133" t="s">
        <v>328</v>
      </c>
      <c r="P28" s="135" t="s">
        <v>35</v>
      </c>
    </row>
    <row r="29" spans="1:16" x14ac:dyDescent="0.2">
      <c r="A29" s="88">
        <v>28</v>
      </c>
      <c r="B29" s="145" t="s">
        <v>163</v>
      </c>
      <c r="C29" s="133" t="s">
        <v>30</v>
      </c>
      <c r="D29" s="134" t="s">
        <v>30</v>
      </c>
      <c r="E29" s="140" t="s">
        <v>509</v>
      </c>
      <c r="F29" s="139">
        <v>28</v>
      </c>
      <c r="G29" s="139">
        <v>28</v>
      </c>
      <c r="H29" s="139">
        <v>28</v>
      </c>
      <c r="I29" s="86"/>
      <c r="J29" s="133" t="s">
        <v>324</v>
      </c>
      <c r="K29" s="86"/>
      <c r="L29" s="86" t="s">
        <v>326</v>
      </c>
      <c r="M29" s="86"/>
      <c r="N29" s="86"/>
      <c r="O29" s="133" t="s">
        <v>327</v>
      </c>
      <c r="P29" s="135" t="s">
        <v>41</v>
      </c>
    </row>
    <row r="30" spans="1:16" x14ac:dyDescent="0.2">
      <c r="A30" s="88">
        <v>29</v>
      </c>
      <c r="B30" s="145" t="s">
        <v>163</v>
      </c>
      <c r="C30" s="133" t="s">
        <v>178</v>
      </c>
      <c r="D30" s="134" t="s">
        <v>178</v>
      </c>
      <c r="E30" s="140" t="s">
        <v>516</v>
      </c>
      <c r="F30" s="139">
        <v>29</v>
      </c>
      <c r="G30" s="139">
        <v>29</v>
      </c>
      <c r="H30" s="139">
        <v>29</v>
      </c>
      <c r="I30" s="86"/>
      <c r="J30" s="86"/>
      <c r="K30" s="86"/>
      <c r="L30" s="86" t="s">
        <v>312</v>
      </c>
      <c r="M30" s="86"/>
      <c r="N30" s="86"/>
      <c r="O30" s="133" t="s">
        <v>352</v>
      </c>
      <c r="P30" s="135" t="s">
        <v>43</v>
      </c>
    </row>
    <row r="31" spans="1:16" s="129" customFormat="1" x14ac:dyDescent="0.2">
      <c r="A31" s="88">
        <v>30</v>
      </c>
      <c r="B31" s="146" t="s">
        <v>48</v>
      </c>
      <c r="C31" s="134" t="s">
        <v>483</v>
      </c>
      <c r="D31" s="132"/>
      <c r="E31" s="134" t="s">
        <v>521</v>
      </c>
      <c r="F31" s="132"/>
      <c r="G31" s="88">
        <v>30</v>
      </c>
      <c r="H31" s="132"/>
      <c r="I31" s="86" t="s">
        <v>358</v>
      </c>
      <c r="J31" s="134"/>
      <c r="K31" s="134"/>
      <c r="L31" s="134"/>
      <c r="M31" s="134"/>
      <c r="N31" s="134"/>
      <c r="O31" s="134" t="s">
        <v>536</v>
      </c>
      <c r="P31" s="134"/>
    </row>
    <row r="32" spans="1:16" s="129" customFormat="1" x14ac:dyDescent="0.2">
      <c r="A32" s="88">
        <v>31</v>
      </c>
      <c r="B32" s="146" t="s">
        <v>48</v>
      </c>
      <c r="C32" s="134" t="s">
        <v>484</v>
      </c>
      <c r="D32" s="132"/>
      <c r="E32" s="134" t="s">
        <v>522</v>
      </c>
      <c r="F32" s="132"/>
      <c r="G32" s="88">
        <v>31</v>
      </c>
      <c r="H32" s="132"/>
      <c r="I32" s="86" t="s">
        <v>358</v>
      </c>
      <c r="J32" s="131"/>
      <c r="K32" s="131"/>
      <c r="L32" s="131"/>
      <c r="M32" s="89"/>
      <c r="N32" s="131"/>
      <c r="O32" s="134" t="s">
        <v>537</v>
      </c>
      <c r="P32" s="131"/>
    </row>
    <row r="33" spans="1:16" x14ac:dyDescent="0.2">
      <c r="A33" s="88">
        <v>32</v>
      </c>
      <c r="B33" s="147" t="s">
        <v>48</v>
      </c>
      <c r="C33" s="86" t="s">
        <v>36</v>
      </c>
      <c r="D33" s="134" t="s">
        <v>36</v>
      </c>
      <c r="E33" s="134" t="s">
        <v>502</v>
      </c>
      <c r="F33" s="132"/>
      <c r="G33" s="88">
        <v>32</v>
      </c>
      <c r="H33" s="132"/>
      <c r="I33" s="86" t="s">
        <v>358</v>
      </c>
      <c r="J33" s="133"/>
      <c r="K33" s="86"/>
      <c r="L33" s="86"/>
      <c r="M33" s="86"/>
      <c r="N33" s="86" t="s">
        <v>303</v>
      </c>
      <c r="O33" s="133" t="s">
        <v>330</v>
      </c>
      <c r="P33" s="135" t="s">
        <v>24</v>
      </c>
    </row>
    <row r="34" spans="1:16" x14ac:dyDescent="0.2">
      <c r="A34" s="88">
        <v>33</v>
      </c>
      <c r="B34" s="147" t="s">
        <v>48</v>
      </c>
      <c r="C34" s="86" t="s">
        <v>50</v>
      </c>
      <c r="D34" s="134" t="s">
        <v>50</v>
      </c>
      <c r="E34" s="134" t="s">
        <v>503</v>
      </c>
      <c r="F34" s="132"/>
      <c r="G34" s="88">
        <v>33</v>
      </c>
      <c r="H34" s="132"/>
      <c r="I34" s="86" t="s">
        <v>358</v>
      </c>
      <c r="J34" s="133"/>
      <c r="K34" s="86"/>
      <c r="L34" s="86"/>
      <c r="M34" s="86"/>
      <c r="N34" s="86" t="s">
        <v>304</v>
      </c>
      <c r="O34" s="133" t="s">
        <v>49</v>
      </c>
      <c r="P34" s="135" t="s">
        <v>317</v>
      </c>
    </row>
    <row r="35" spans="1:16" x14ac:dyDescent="0.2">
      <c r="A35" s="88">
        <v>34</v>
      </c>
      <c r="B35" s="139" t="s">
        <v>335</v>
      </c>
      <c r="C35" s="130" t="s">
        <v>336</v>
      </c>
      <c r="D35" s="132"/>
      <c r="E35" s="132"/>
      <c r="F35" s="132"/>
      <c r="G35" s="132"/>
      <c r="H35" s="132"/>
      <c r="I35" s="130" t="s">
        <v>485</v>
      </c>
      <c r="J35" s="130"/>
      <c r="K35" s="88"/>
      <c r="L35" s="92"/>
      <c r="M35" s="88"/>
      <c r="N35" s="88"/>
      <c r="O35" s="130"/>
      <c r="P35" s="130"/>
    </row>
    <row r="36" spans="1:16" x14ac:dyDescent="0.2">
      <c r="A36" s="88">
        <v>35</v>
      </c>
      <c r="B36" s="139" t="s">
        <v>335</v>
      </c>
      <c r="C36" s="130" t="s">
        <v>337</v>
      </c>
      <c r="D36" s="132"/>
      <c r="E36" s="132"/>
      <c r="F36" s="132"/>
      <c r="G36" s="132"/>
      <c r="H36" s="132"/>
      <c r="I36" s="130" t="s">
        <v>485</v>
      </c>
      <c r="J36" s="130"/>
      <c r="K36" s="88"/>
      <c r="L36" s="92"/>
      <c r="M36" s="88"/>
      <c r="N36" s="88"/>
      <c r="O36" s="130"/>
      <c r="P36" s="130"/>
    </row>
    <row r="37" spans="1:16" x14ac:dyDescent="0.2">
      <c r="A37" s="88">
        <v>36</v>
      </c>
      <c r="B37" s="139" t="s">
        <v>335</v>
      </c>
      <c r="C37" s="130" t="s">
        <v>338</v>
      </c>
      <c r="D37" s="132"/>
      <c r="E37" s="132"/>
      <c r="F37" s="132"/>
      <c r="G37" s="132"/>
      <c r="H37" s="132"/>
      <c r="I37" s="130" t="s">
        <v>485</v>
      </c>
      <c r="J37" s="88"/>
      <c r="K37" s="130" t="s">
        <v>339</v>
      </c>
      <c r="L37" s="130"/>
      <c r="M37" s="88"/>
      <c r="N37" s="88"/>
      <c r="O37" s="130"/>
      <c r="P37" s="130"/>
    </row>
    <row r="38" spans="1:16" s="88" customFormat="1" x14ac:dyDescent="0.2">
      <c r="A38" s="88">
        <v>37</v>
      </c>
      <c r="B38" s="139" t="s">
        <v>335</v>
      </c>
      <c r="C38" s="130" t="s">
        <v>340</v>
      </c>
      <c r="D38" s="132"/>
      <c r="E38" s="132"/>
      <c r="F38" s="132"/>
      <c r="G38" s="132"/>
      <c r="H38" s="132"/>
      <c r="I38" s="130" t="s">
        <v>485</v>
      </c>
      <c r="J38" s="130"/>
      <c r="L38" s="130"/>
      <c r="O38" s="130"/>
      <c r="P38" s="130"/>
    </row>
    <row r="39" spans="1:16" s="88" customFormat="1" x14ac:dyDescent="0.2">
      <c r="A39" s="88">
        <v>38</v>
      </c>
      <c r="B39" s="139" t="s">
        <v>335</v>
      </c>
      <c r="C39" s="130" t="s">
        <v>341</v>
      </c>
      <c r="D39" s="132"/>
      <c r="E39" s="132"/>
      <c r="F39" s="132"/>
      <c r="G39" s="132"/>
      <c r="H39" s="132"/>
      <c r="I39" s="130" t="s">
        <v>485</v>
      </c>
      <c r="J39" s="130"/>
      <c r="L39" s="130"/>
      <c r="O39" s="130"/>
      <c r="P39" s="130"/>
    </row>
    <row r="40" spans="1:16" s="88" customFormat="1" x14ac:dyDescent="0.2">
      <c r="A40" s="88">
        <v>39</v>
      </c>
      <c r="B40" s="139" t="s">
        <v>335</v>
      </c>
      <c r="C40" s="130" t="s">
        <v>342</v>
      </c>
      <c r="D40" s="132"/>
      <c r="E40" s="132"/>
      <c r="F40" s="132"/>
      <c r="G40" s="132"/>
      <c r="H40" s="132"/>
      <c r="I40" s="130" t="s">
        <v>485</v>
      </c>
      <c r="J40" s="130"/>
      <c r="L40" s="130"/>
      <c r="O40" s="130"/>
      <c r="P40" s="130"/>
    </row>
    <row r="41" spans="1:16" s="88" customFormat="1" x14ac:dyDescent="0.2">
      <c r="A41" s="88">
        <v>40</v>
      </c>
      <c r="B41" s="139" t="s">
        <v>335</v>
      </c>
      <c r="C41" s="130" t="s">
        <v>343</v>
      </c>
      <c r="D41" s="132"/>
      <c r="E41" s="132"/>
      <c r="F41" s="132"/>
      <c r="G41" s="132"/>
      <c r="H41" s="132"/>
      <c r="I41" s="130" t="s">
        <v>485</v>
      </c>
      <c r="J41" s="130"/>
      <c r="L41" s="130"/>
      <c r="O41" s="130"/>
      <c r="P41" s="130"/>
    </row>
    <row r="42" spans="1:16" s="88" customFormat="1" x14ac:dyDescent="0.2">
      <c r="A42" s="148" t="s">
        <v>529</v>
      </c>
      <c r="B42" s="142" t="s">
        <v>58</v>
      </c>
      <c r="C42" s="133" t="s">
        <v>61</v>
      </c>
      <c r="D42" s="134" t="s">
        <v>61</v>
      </c>
      <c r="E42" s="132"/>
      <c r="F42" s="132"/>
      <c r="G42" s="132"/>
      <c r="H42" s="132"/>
      <c r="I42" s="86"/>
      <c r="J42" s="133"/>
      <c r="K42" s="86"/>
      <c r="L42" s="86" t="s">
        <v>349</v>
      </c>
      <c r="M42" s="86"/>
      <c r="N42" s="86"/>
      <c r="O42" s="133" t="s">
        <v>350</v>
      </c>
      <c r="P42" s="135" t="s">
        <v>62</v>
      </c>
    </row>
    <row r="43" spans="1:16" x14ac:dyDescent="0.2">
      <c r="A43" s="148" t="s">
        <v>529</v>
      </c>
      <c r="B43" s="143" t="s">
        <v>138</v>
      </c>
      <c r="C43" s="130" t="s">
        <v>356</v>
      </c>
      <c r="D43" s="132"/>
      <c r="E43" s="132"/>
      <c r="F43" s="132"/>
      <c r="G43" s="132"/>
      <c r="H43" s="132"/>
      <c r="I43" s="86"/>
      <c r="J43" s="133" t="s">
        <v>353</v>
      </c>
      <c r="K43" s="86"/>
      <c r="L43" s="86"/>
      <c r="M43" s="86"/>
      <c r="N43" s="86"/>
      <c r="O43" s="133" t="s">
        <v>348</v>
      </c>
      <c r="P43" s="135"/>
    </row>
    <row r="44" spans="1:16" s="88" customFormat="1" x14ac:dyDescent="0.2">
      <c r="A44" s="148" t="s">
        <v>529</v>
      </c>
      <c r="B44" s="146" t="s">
        <v>48</v>
      </c>
      <c r="C44" s="130" t="s">
        <v>42</v>
      </c>
      <c r="D44" s="134" t="s">
        <v>42</v>
      </c>
      <c r="E44" s="132"/>
      <c r="F44" s="132"/>
      <c r="G44" s="132"/>
      <c r="H44" s="132"/>
      <c r="I44" s="86" t="s">
        <v>358</v>
      </c>
      <c r="J44" s="136"/>
      <c r="K44" s="86"/>
      <c r="L44" s="86"/>
      <c r="M44" s="86"/>
      <c r="N44" s="86"/>
      <c r="O44" s="136" t="s">
        <v>331</v>
      </c>
      <c r="P44" s="137" t="s">
        <v>354</v>
      </c>
    </row>
    <row r="45" spans="1:16" s="88" customFormat="1" x14ac:dyDescent="0.2">
      <c r="A45" s="148" t="s">
        <v>529</v>
      </c>
      <c r="B45" s="146" t="s">
        <v>48</v>
      </c>
      <c r="C45" s="130" t="s">
        <v>534</v>
      </c>
      <c r="D45" s="132"/>
      <c r="E45" s="132"/>
      <c r="F45" s="132"/>
      <c r="G45" s="132"/>
      <c r="H45" s="132"/>
      <c r="I45" s="130" t="s">
        <v>535</v>
      </c>
      <c r="J45" s="130"/>
      <c r="L45" s="130"/>
      <c r="O45" s="92" t="s">
        <v>487</v>
      </c>
      <c r="P45" s="130"/>
    </row>
    <row r="46" spans="1:16" x14ac:dyDescent="0.2">
      <c r="A46" s="148" t="s">
        <v>529</v>
      </c>
      <c r="B46" s="146" t="s">
        <v>48</v>
      </c>
      <c r="C46" s="86" t="s">
        <v>355</v>
      </c>
      <c r="D46" s="132"/>
      <c r="E46" s="132"/>
      <c r="F46" s="132"/>
      <c r="G46" s="132"/>
      <c r="H46" s="132"/>
      <c r="I46" s="86" t="s">
        <v>538</v>
      </c>
      <c r="J46" s="131"/>
      <c r="K46" s="131"/>
      <c r="L46" s="131"/>
      <c r="M46" s="131"/>
      <c r="N46" s="131"/>
      <c r="O46" s="131" t="s">
        <v>357</v>
      </c>
      <c r="P46" s="131"/>
    </row>
    <row r="47" spans="1:16" s="88" customFormat="1" x14ac:dyDescent="0.2">
      <c r="B47" s="130"/>
      <c r="I47" s="130"/>
      <c r="L47" s="130"/>
      <c r="O47" s="130"/>
      <c r="P47" s="130"/>
    </row>
    <row r="48" spans="1:16" s="88" customFormat="1" x14ac:dyDescent="0.2">
      <c r="B48" s="130"/>
      <c r="L48" s="130"/>
      <c r="O48" s="130"/>
      <c r="P48" s="130"/>
    </row>
    <row r="49" spans="2:16" x14ac:dyDescent="0.2">
      <c r="B49" s="129"/>
      <c r="I49" s="129"/>
      <c r="L49" s="129"/>
      <c r="O49" s="129"/>
      <c r="P49" s="129"/>
    </row>
    <row r="50" spans="2:16" ht="15" x14ac:dyDescent="0.25">
      <c r="J50" s="141" t="s">
        <v>520</v>
      </c>
    </row>
    <row r="51" spans="2:16" ht="15" x14ac:dyDescent="0.25">
      <c r="J51" s="141" t="s">
        <v>347</v>
      </c>
    </row>
    <row r="52" spans="2:16" ht="15" x14ac:dyDescent="0.25">
      <c r="B52" s="142" t="s">
        <v>546</v>
      </c>
      <c r="C52" s="142" t="s">
        <v>542</v>
      </c>
      <c r="D52" s="89"/>
      <c r="E52" s="89"/>
      <c r="F52" s="89"/>
      <c r="G52" s="89"/>
      <c r="H52" s="89"/>
      <c r="I52"/>
    </row>
    <row r="53" spans="2:16" x14ac:dyDescent="0.2">
      <c r="B53" s="143" t="s">
        <v>138</v>
      </c>
      <c r="C53" s="143" t="s">
        <v>543</v>
      </c>
    </row>
    <row r="54" spans="2:16" x14ac:dyDescent="0.2">
      <c r="B54" s="144" t="s">
        <v>547</v>
      </c>
      <c r="C54" s="144" t="s">
        <v>544</v>
      </c>
    </row>
    <row r="55" spans="2:16" x14ac:dyDescent="0.2">
      <c r="B55" s="145" t="s">
        <v>163</v>
      </c>
      <c r="C55" s="145" t="s">
        <v>541</v>
      </c>
    </row>
    <row r="56" spans="2:16" x14ac:dyDescent="0.2">
      <c r="B56" s="146" t="s">
        <v>48</v>
      </c>
      <c r="C56" s="146" t="s">
        <v>545</v>
      </c>
    </row>
    <row r="57" spans="2:16" x14ac:dyDescent="0.2">
      <c r="D57" s="89"/>
    </row>
    <row r="58" spans="2:16" x14ac:dyDescent="0.2">
      <c r="D58" s="89"/>
      <c r="E58" s="138" t="s">
        <v>492</v>
      </c>
      <c r="F58" s="142" t="s">
        <v>542</v>
      </c>
      <c r="G58" s="134" t="s">
        <v>489</v>
      </c>
      <c r="H58" s="142" t="s">
        <v>542</v>
      </c>
    </row>
    <row r="59" spans="2:16" x14ac:dyDescent="0.2">
      <c r="D59" s="89"/>
      <c r="E59" s="140" t="s">
        <v>494</v>
      </c>
      <c r="F59" s="134" t="s">
        <v>491</v>
      </c>
      <c r="G59" s="134" t="s">
        <v>490</v>
      </c>
      <c r="H59" s="134" t="s">
        <v>489</v>
      </c>
    </row>
    <row r="60" spans="2:16" x14ac:dyDescent="0.2">
      <c r="D60" s="89" t="s">
        <v>300</v>
      </c>
      <c r="E60" s="139" t="s">
        <v>497</v>
      </c>
      <c r="F60" s="134" t="s">
        <v>492</v>
      </c>
      <c r="G60" s="134" t="s">
        <v>491</v>
      </c>
      <c r="H60" s="134" t="s">
        <v>490</v>
      </c>
    </row>
    <row r="61" spans="2:16" x14ac:dyDescent="0.2">
      <c r="D61" s="89" t="s">
        <v>300</v>
      </c>
      <c r="E61" s="139" t="s">
        <v>540</v>
      </c>
      <c r="F61" s="134" t="s">
        <v>494</v>
      </c>
      <c r="G61" s="134" t="s">
        <v>494</v>
      </c>
      <c r="H61" s="134" t="s">
        <v>491</v>
      </c>
    </row>
    <row r="62" spans="2:16" x14ac:dyDescent="0.2">
      <c r="D62" s="89"/>
      <c r="E62" s="140" t="s">
        <v>514</v>
      </c>
      <c r="F62" s="134" t="s">
        <v>498</v>
      </c>
      <c r="G62" s="134" t="s">
        <v>498</v>
      </c>
      <c r="H62" s="134" t="s">
        <v>492</v>
      </c>
    </row>
    <row r="63" spans="2:16" x14ac:dyDescent="0.2">
      <c r="D63" s="89" t="s">
        <v>300</v>
      </c>
      <c r="E63" s="140" t="s">
        <v>511</v>
      </c>
      <c r="F63" s="134" t="s">
        <v>493</v>
      </c>
      <c r="G63" s="134" t="s">
        <v>514</v>
      </c>
      <c r="H63" s="134" t="s">
        <v>494</v>
      </c>
    </row>
    <row r="64" spans="2:16" x14ac:dyDescent="0.2">
      <c r="D64" s="89" t="s">
        <v>300</v>
      </c>
      <c r="E64" s="140" t="s">
        <v>507</v>
      </c>
      <c r="F64" s="129" t="s">
        <v>496</v>
      </c>
      <c r="G64" s="134" t="s">
        <v>511</v>
      </c>
      <c r="H64" s="134" t="s">
        <v>498</v>
      </c>
    </row>
    <row r="65" spans="2:8" x14ac:dyDescent="0.2">
      <c r="D65" s="89" t="s">
        <v>300</v>
      </c>
      <c r="E65" s="140" t="s">
        <v>513</v>
      </c>
      <c r="F65" s="134" t="s">
        <v>497</v>
      </c>
      <c r="G65" s="134" t="s">
        <v>510</v>
      </c>
      <c r="H65" s="134" t="s">
        <v>493</v>
      </c>
    </row>
    <row r="66" spans="2:8" x14ac:dyDescent="0.2">
      <c r="D66" s="89"/>
      <c r="E66" s="140" t="s">
        <v>515</v>
      </c>
      <c r="F66" s="134" t="s">
        <v>495</v>
      </c>
      <c r="G66" s="134" t="s">
        <v>512</v>
      </c>
      <c r="H66" s="129" t="s">
        <v>496</v>
      </c>
    </row>
    <row r="67" spans="2:8" x14ac:dyDescent="0.2">
      <c r="D67" s="89" t="s">
        <v>300</v>
      </c>
      <c r="E67" s="140" t="s">
        <v>509</v>
      </c>
      <c r="F67" s="134" t="s">
        <v>540</v>
      </c>
      <c r="G67" s="134" t="s">
        <v>500</v>
      </c>
      <c r="H67" s="134" t="s">
        <v>497</v>
      </c>
    </row>
    <row r="68" spans="2:8" x14ac:dyDescent="0.2">
      <c r="D68" s="89" t="s">
        <v>300</v>
      </c>
      <c r="E68" s="140" t="s">
        <v>516</v>
      </c>
      <c r="F68" s="143" t="s">
        <v>543</v>
      </c>
      <c r="G68" s="134" t="s">
        <v>499</v>
      </c>
      <c r="H68" s="134" t="s">
        <v>495</v>
      </c>
    </row>
    <row r="69" spans="2:8" x14ac:dyDescent="0.2">
      <c r="D69" s="89"/>
      <c r="F69" s="134" t="s">
        <v>514</v>
      </c>
      <c r="G69" s="134" t="s">
        <v>504</v>
      </c>
      <c r="H69" s="134" t="s">
        <v>540</v>
      </c>
    </row>
    <row r="70" spans="2:8" x14ac:dyDescent="0.2">
      <c r="D70" s="89"/>
      <c r="F70" s="134" t="s">
        <v>511</v>
      </c>
      <c r="G70" s="134" t="s">
        <v>488</v>
      </c>
      <c r="H70" s="143" t="s">
        <v>543</v>
      </c>
    </row>
    <row r="71" spans="2:8" x14ac:dyDescent="0.2">
      <c r="D71" s="89"/>
      <c r="F71" s="134" t="s">
        <v>510</v>
      </c>
      <c r="G71" s="134" t="s">
        <v>507</v>
      </c>
      <c r="H71" s="134" t="s">
        <v>514</v>
      </c>
    </row>
    <row r="72" spans="2:8" x14ac:dyDescent="0.2">
      <c r="D72" s="89"/>
      <c r="F72" s="134" t="s">
        <v>512</v>
      </c>
      <c r="G72" s="134" t="s">
        <v>513</v>
      </c>
      <c r="H72" s="134" t="s">
        <v>511</v>
      </c>
    </row>
    <row r="73" spans="2:8" x14ac:dyDescent="0.2">
      <c r="D73" s="89"/>
      <c r="F73" s="144" t="s">
        <v>544</v>
      </c>
      <c r="G73" s="134" t="s">
        <v>515</v>
      </c>
      <c r="H73" s="134" t="s">
        <v>510</v>
      </c>
    </row>
    <row r="74" spans="2:8" x14ac:dyDescent="0.2">
      <c r="D74" s="89"/>
      <c r="F74" s="134" t="s">
        <v>500</v>
      </c>
      <c r="G74" s="134" t="s">
        <v>525</v>
      </c>
      <c r="H74" s="134" t="s">
        <v>512</v>
      </c>
    </row>
    <row r="75" spans="2:8" x14ac:dyDescent="0.2">
      <c r="D75" s="89"/>
      <c r="F75" s="134" t="s">
        <v>501</v>
      </c>
      <c r="G75" s="134" t="s">
        <v>505</v>
      </c>
      <c r="H75" s="144" t="s">
        <v>544</v>
      </c>
    </row>
    <row r="76" spans="2:8" x14ac:dyDescent="0.2">
      <c r="B76" s="129"/>
      <c r="D76" s="89"/>
      <c r="F76" s="134" t="s">
        <v>499</v>
      </c>
      <c r="G76" s="134" t="s">
        <v>506</v>
      </c>
      <c r="H76" s="134" t="s">
        <v>500</v>
      </c>
    </row>
    <row r="77" spans="2:8" x14ac:dyDescent="0.2">
      <c r="D77" s="89"/>
      <c r="F77" s="134" t="s">
        <v>504</v>
      </c>
      <c r="G77" s="134" t="s">
        <v>508</v>
      </c>
      <c r="H77" s="134" t="s">
        <v>501</v>
      </c>
    </row>
    <row r="78" spans="2:8" x14ac:dyDescent="0.2">
      <c r="D78" s="89"/>
      <c r="F78" s="134" t="s">
        <v>488</v>
      </c>
      <c r="G78" s="134" t="s">
        <v>509</v>
      </c>
      <c r="H78" s="134" t="s">
        <v>499</v>
      </c>
    </row>
    <row r="79" spans="2:8" x14ac:dyDescent="0.2">
      <c r="D79" s="89"/>
      <c r="F79" s="134" t="s">
        <v>507</v>
      </c>
      <c r="G79" s="134" t="s">
        <v>516</v>
      </c>
      <c r="H79" s="134" t="s">
        <v>504</v>
      </c>
    </row>
    <row r="80" spans="2:8" x14ac:dyDescent="0.2">
      <c r="D80" s="89"/>
      <c r="F80" s="134" t="s">
        <v>513</v>
      </c>
      <c r="G80" s="134" t="s">
        <v>521</v>
      </c>
      <c r="H80" s="134" t="s">
        <v>488</v>
      </c>
    </row>
    <row r="81" spans="4:8" x14ac:dyDescent="0.2">
      <c r="D81" s="89"/>
      <c r="F81" s="134" t="s">
        <v>515</v>
      </c>
      <c r="G81" s="134" t="s">
        <v>522</v>
      </c>
      <c r="H81" s="134" t="s">
        <v>507</v>
      </c>
    </row>
    <row r="82" spans="4:8" x14ac:dyDescent="0.2">
      <c r="D82" s="89"/>
      <c r="F82" s="134" t="s">
        <v>525</v>
      </c>
      <c r="G82" s="134" t="s">
        <v>502</v>
      </c>
      <c r="H82" s="134" t="s">
        <v>513</v>
      </c>
    </row>
    <row r="83" spans="4:8" x14ac:dyDescent="0.2">
      <c r="D83" s="89"/>
      <c r="F83" s="145" t="s">
        <v>541</v>
      </c>
      <c r="G83" s="134" t="s">
        <v>503</v>
      </c>
      <c r="H83" s="134" t="s">
        <v>515</v>
      </c>
    </row>
    <row r="84" spans="4:8" x14ac:dyDescent="0.2">
      <c r="D84" s="89"/>
      <c r="F84" s="134" t="s">
        <v>505</v>
      </c>
      <c r="H84" s="134" t="s">
        <v>525</v>
      </c>
    </row>
    <row r="85" spans="4:8" x14ac:dyDescent="0.2">
      <c r="D85" s="89"/>
      <c r="F85" s="134" t="s">
        <v>506</v>
      </c>
      <c r="H85" s="145" t="s">
        <v>541</v>
      </c>
    </row>
    <row r="86" spans="4:8" x14ac:dyDescent="0.2">
      <c r="D86" s="89"/>
      <c r="F86" s="134" t="s">
        <v>508</v>
      </c>
      <c r="H86" s="134" t="s">
        <v>505</v>
      </c>
    </row>
    <row r="87" spans="4:8" x14ac:dyDescent="0.2">
      <c r="D87" s="89"/>
      <c r="F87" s="134" t="s">
        <v>509</v>
      </c>
      <c r="H87" s="134" t="s">
        <v>506</v>
      </c>
    </row>
    <row r="88" spans="4:8" x14ac:dyDescent="0.2">
      <c r="D88" s="89"/>
      <c r="F88" s="134" t="s">
        <v>516</v>
      </c>
      <c r="H88" s="134" t="s">
        <v>508</v>
      </c>
    </row>
    <row r="89" spans="4:8" x14ac:dyDescent="0.2">
      <c r="D89" s="89"/>
      <c r="H89" s="134" t="s">
        <v>509</v>
      </c>
    </row>
    <row r="90" spans="4:8" x14ac:dyDescent="0.2">
      <c r="H90" s="134" t="s">
        <v>516</v>
      </c>
    </row>
  </sheetData>
  <autoFilter ref="A1:P46"/>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1"/>
  <sheetViews>
    <sheetView zoomScale="70" zoomScaleNormal="70" workbookViewId="0">
      <selection activeCell="P48" sqref="P48"/>
    </sheetView>
  </sheetViews>
  <sheetFormatPr defaultRowHeight="15" x14ac:dyDescent="0.25"/>
  <cols>
    <col min="1" max="1" width="9.140625" style="64"/>
    <col min="2" max="2" width="14.140625" bestFit="1" customWidth="1"/>
    <col min="3" max="3" width="20" bestFit="1" customWidth="1"/>
    <col min="4" max="4" width="18.28515625" bestFit="1" customWidth="1"/>
    <col min="5" max="5" width="29.7109375" bestFit="1" customWidth="1"/>
    <col min="6" max="6" width="74.28515625" bestFit="1" customWidth="1"/>
    <col min="7" max="7" width="57" bestFit="1" customWidth="1"/>
    <col min="8" max="8" width="75.85546875" bestFit="1" customWidth="1"/>
    <col min="12" max="12" width="91.7109375" bestFit="1" customWidth="1"/>
    <col min="13" max="13" width="12.7109375" customWidth="1"/>
  </cols>
  <sheetData>
    <row r="1" spans="1:13" x14ac:dyDescent="0.25">
      <c r="A1" s="63" t="s">
        <v>180</v>
      </c>
      <c r="B1" s="58" t="s">
        <v>181</v>
      </c>
      <c r="C1" s="58" t="s">
        <v>182</v>
      </c>
      <c r="D1" s="58" t="s">
        <v>183</v>
      </c>
      <c r="E1" s="58" t="s">
        <v>184</v>
      </c>
      <c r="F1" s="58" t="s">
        <v>185</v>
      </c>
      <c r="G1" s="58" t="s">
        <v>186</v>
      </c>
      <c r="H1" s="65" t="s">
        <v>187</v>
      </c>
      <c r="L1" t="s">
        <v>188</v>
      </c>
    </row>
    <row r="2" spans="1:13" x14ac:dyDescent="0.25">
      <c r="A2" s="63">
        <v>1</v>
      </c>
      <c r="B2" s="33" t="s">
        <v>189</v>
      </c>
      <c r="C2" s="59" t="s">
        <v>190</v>
      </c>
      <c r="D2" s="33" t="s">
        <v>27</v>
      </c>
      <c r="E2" s="33" t="s">
        <v>23</v>
      </c>
      <c r="F2" s="33" t="s">
        <v>27</v>
      </c>
      <c r="G2" s="33"/>
    </row>
    <row r="3" spans="1:13" x14ac:dyDescent="0.25">
      <c r="A3" s="63">
        <v>2</v>
      </c>
      <c r="B3" s="33" t="s">
        <v>189</v>
      </c>
      <c r="C3" s="59" t="s">
        <v>190</v>
      </c>
      <c r="D3" s="33" t="s">
        <v>191</v>
      </c>
      <c r="E3" s="33" t="s">
        <v>23</v>
      </c>
      <c r="F3" s="33" t="s">
        <v>191</v>
      </c>
      <c r="G3" s="33" t="s">
        <v>192</v>
      </c>
    </row>
    <row r="4" spans="1:13" x14ac:dyDescent="0.25">
      <c r="A4" s="63">
        <v>3</v>
      </c>
      <c r="B4" s="33" t="s">
        <v>189</v>
      </c>
      <c r="C4" s="59" t="s">
        <v>190</v>
      </c>
      <c r="D4" s="33" t="s">
        <v>193</v>
      </c>
      <c r="E4" s="33" t="s">
        <v>23</v>
      </c>
      <c r="F4" s="33" t="s">
        <v>193</v>
      </c>
      <c r="G4" s="33" t="s">
        <v>192</v>
      </c>
      <c r="L4" s="82" t="s">
        <v>194</v>
      </c>
      <c r="M4" t="s">
        <v>195</v>
      </c>
    </row>
    <row r="5" spans="1:13" x14ac:dyDescent="0.25">
      <c r="A5" s="63">
        <v>4</v>
      </c>
      <c r="B5" s="33" t="s">
        <v>189</v>
      </c>
      <c r="C5" s="59" t="s">
        <v>190</v>
      </c>
      <c r="D5" s="33" t="s">
        <v>196</v>
      </c>
      <c r="E5" s="33" t="s">
        <v>23</v>
      </c>
      <c r="F5" s="33" t="s">
        <v>196</v>
      </c>
      <c r="G5" s="33" t="s">
        <v>192</v>
      </c>
      <c r="L5" s="79" t="s">
        <v>194</v>
      </c>
      <c r="M5" s="62" t="s">
        <v>197</v>
      </c>
    </row>
    <row r="6" spans="1:13" x14ac:dyDescent="0.25">
      <c r="A6" s="63">
        <v>5</v>
      </c>
      <c r="B6" s="33" t="s">
        <v>189</v>
      </c>
      <c r="C6" s="59" t="s">
        <v>190</v>
      </c>
      <c r="D6" s="33" t="s">
        <v>24</v>
      </c>
      <c r="E6" s="33" t="s">
        <v>23</v>
      </c>
      <c r="F6" s="33" t="s">
        <v>24</v>
      </c>
      <c r="G6" s="33"/>
    </row>
    <row r="7" spans="1:13" ht="15" customHeight="1" x14ac:dyDescent="0.25">
      <c r="A7" s="63">
        <v>6</v>
      </c>
      <c r="B7" s="33" t="s">
        <v>189</v>
      </c>
      <c r="C7" s="60" t="s">
        <v>198</v>
      </c>
      <c r="D7" s="33" t="s">
        <v>27</v>
      </c>
      <c r="E7" s="59" t="s">
        <v>199</v>
      </c>
      <c r="F7" s="59" t="s">
        <v>200</v>
      </c>
      <c r="G7" s="59"/>
      <c r="L7" s="56" t="s">
        <v>201</v>
      </c>
    </row>
    <row r="8" spans="1:13" x14ac:dyDescent="0.25">
      <c r="A8" s="63">
        <v>7</v>
      </c>
      <c r="B8" s="33" t="s">
        <v>189</v>
      </c>
      <c r="C8" s="60" t="s">
        <v>198</v>
      </c>
      <c r="D8" s="33" t="s">
        <v>24</v>
      </c>
      <c r="E8" s="59" t="s">
        <v>199</v>
      </c>
      <c r="F8" s="59" t="s">
        <v>202</v>
      </c>
      <c r="G8" s="59"/>
      <c r="L8" t="s">
        <v>477</v>
      </c>
    </row>
    <row r="9" spans="1:13" x14ac:dyDescent="0.25">
      <c r="A9" s="63">
        <v>8</v>
      </c>
      <c r="B9" s="33" t="s">
        <v>189</v>
      </c>
      <c r="C9" s="59" t="s">
        <v>138</v>
      </c>
      <c r="D9" s="59" t="s">
        <v>27</v>
      </c>
      <c r="E9" s="33" t="s">
        <v>32</v>
      </c>
      <c r="F9" s="77" t="s">
        <v>397</v>
      </c>
      <c r="G9" t="s">
        <v>400</v>
      </c>
      <c r="H9" s="62" t="s">
        <v>197</v>
      </c>
      <c r="L9" s="128" t="s">
        <v>203</v>
      </c>
      <c r="M9" s="128" t="s">
        <v>204</v>
      </c>
    </row>
    <row r="10" spans="1:13" x14ac:dyDescent="0.25">
      <c r="A10" s="63">
        <v>9</v>
      </c>
      <c r="B10" s="33" t="s">
        <v>189</v>
      </c>
      <c r="C10" s="59" t="s">
        <v>138</v>
      </c>
      <c r="D10" s="59" t="s">
        <v>27</v>
      </c>
      <c r="E10" s="33" t="s">
        <v>207</v>
      </c>
      <c r="F10" s="77" t="s">
        <v>397</v>
      </c>
      <c r="G10" t="s">
        <v>400</v>
      </c>
      <c r="H10" s="62" t="s">
        <v>197</v>
      </c>
      <c r="L10" t="s">
        <v>205</v>
      </c>
      <c r="M10" t="s">
        <v>206</v>
      </c>
    </row>
    <row r="11" spans="1:13" x14ac:dyDescent="0.25">
      <c r="A11" s="63">
        <v>10</v>
      </c>
      <c r="B11" s="33" t="s">
        <v>189</v>
      </c>
      <c r="C11" s="59" t="s">
        <v>138</v>
      </c>
      <c r="D11" s="59" t="s">
        <v>27</v>
      </c>
      <c r="E11" s="33" t="s">
        <v>210</v>
      </c>
      <c r="F11" s="77" t="s">
        <v>397</v>
      </c>
      <c r="G11" t="s">
        <v>400</v>
      </c>
      <c r="H11" s="62" t="s">
        <v>197</v>
      </c>
      <c r="L11" t="s">
        <v>208</v>
      </c>
      <c r="M11" t="s">
        <v>209</v>
      </c>
    </row>
    <row r="12" spans="1:13" x14ac:dyDescent="0.25">
      <c r="A12" s="63">
        <v>11</v>
      </c>
      <c r="B12" s="33" t="s">
        <v>189</v>
      </c>
      <c r="C12" s="126" t="s">
        <v>18</v>
      </c>
      <c r="D12" s="59" t="s">
        <v>196</v>
      </c>
      <c r="E12" s="57" t="s">
        <v>441</v>
      </c>
      <c r="F12" s="33" t="s">
        <v>22</v>
      </c>
      <c r="G12" s="33" t="s">
        <v>213</v>
      </c>
      <c r="L12" t="s">
        <v>211</v>
      </c>
      <c r="M12" t="s">
        <v>212</v>
      </c>
    </row>
    <row r="13" spans="1:13" x14ac:dyDescent="0.25">
      <c r="A13" s="63">
        <v>12</v>
      </c>
      <c r="B13" s="33" t="s">
        <v>189</v>
      </c>
      <c r="C13" s="126" t="s">
        <v>18</v>
      </c>
      <c r="D13" s="59" t="s">
        <v>196</v>
      </c>
      <c r="E13" s="57" t="s">
        <v>441</v>
      </c>
      <c r="F13" s="33" t="s">
        <v>216</v>
      </c>
      <c r="G13" s="33" t="s">
        <v>217</v>
      </c>
      <c r="L13" t="s">
        <v>214</v>
      </c>
      <c r="M13" t="s">
        <v>215</v>
      </c>
    </row>
    <row r="14" spans="1:13" x14ac:dyDescent="0.25">
      <c r="A14" s="63">
        <v>13</v>
      </c>
      <c r="B14" s="33" t="s">
        <v>189</v>
      </c>
      <c r="C14" s="126" t="s">
        <v>18</v>
      </c>
      <c r="D14" s="59" t="s">
        <v>196</v>
      </c>
      <c r="E14" s="57" t="s">
        <v>441</v>
      </c>
      <c r="F14" s="33" t="s">
        <v>220</v>
      </c>
      <c r="G14" s="61" t="s">
        <v>221</v>
      </c>
      <c r="L14" t="s">
        <v>218</v>
      </c>
      <c r="M14" t="s">
        <v>219</v>
      </c>
    </row>
    <row r="15" spans="1:13" x14ac:dyDescent="0.25">
      <c r="A15" s="63">
        <v>14</v>
      </c>
      <c r="B15" s="57" t="s">
        <v>189</v>
      </c>
      <c r="C15" s="126" t="s">
        <v>18</v>
      </c>
      <c r="D15" s="59" t="s">
        <v>196</v>
      </c>
      <c r="E15" s="57" t="s">
        <v>441</v>
      </c>
      <c r="F15" s="57" t="s">
        <v>224</v>
      </c>
      <c r="G15" s="61"/>
      <c r="L15" t="s">
        <v>222</v>
      </c>
      <c r="M15" t="s">
        <v>223</v>
      </c>
    </row>
    <row r="16" spans="1:13" x14ac:dyDescent="0.25">
      <c r="A16" s="63">
        <v>15</v>
      </c>
      <c r="B16" s="33" t="s">
        <v>189</v>
      </c>
      <c r="C16" s="126" t="s">
        <v>18</v>
      </c>
      <c r="D16" s="59" t="s">
        <v>196</v>
      </c>
      <c r="E16" s="57" t="s">
        <v>441</v>
      </c>
      <c r="F16" s="33" t="s">
        <v>225</v>
      </c>
      <c r="G16" s="33"/>
    </row>
    <row r="17" spans="1:14" x14ac:dyDescent="0.25">
      <c r="A17" s="63">
        <v>16</v>
      </c>
      <c r="B17" s="33" t="s">
        <v>189</v>
      </c>
      <c r="C17" s="126" t="s">
        <v>18</v>
      </c>
      <c r="D17" s="59" t="s">
        <v>196</v>
      </c>
      <c r="E17" s="57" t="s">
        <v>441</v>
      </c>
      <c r="F17" s="33" t="s">
        <v>227</v>
      </c>
      <c r="G17" s="33" t="s">
        <v>228</v>
      </c>
      <c r="H17" s="116" t="s">
        <v>229</v>
      </c>
      <c r="L17" s="56" t="s">
        <v>226</v>
      </c>
    </row>
    <row r="18" spans="1:14" x14ac:dyDescent="0.25">
      <c r="A18" s="63">
        <v>17</v>
      </c>
      <c r="B18" s="33" t="s">
        <v>189</v>
      </c>
      <c r="C18" s="59" t="s">
        <v>231</v>
      </c>
      <c r="D18" s="57" t="s">
        <v>27</v>
      </c>
      <c r="E18" s="33" t="s">
        <v>232</v>
      </c>
      <c r="F18" s="80" t="s">
        <v>408</v>
      </c>
      <c r="G18" s="57"/>
      <c r="H18" t="s">
        <v>395</v>
      </c>
      <c r="L18" t="s">
        <v>230</v>
      </c>
    </row>
    <row r="19" spans="1:14" x14ac:dyDescent="0.25">
      <c r="A19" s="63">
        <v>18</v>
      </c>
      <c r="B19" s="33" t="s">
        <v>189</v>
      </c>
      <c r="C19" s="59" t="s">
        <v>231</v>
      </c>
      <c r="D19" s="57" t="s">
        <v>24</v>
      </c>
      <c r="E19" s="33" t="s">
        <v>232</v>
      </c>
      <c r="F19" s="80" t="s">
        <v>409</v>
      </c>
      <c r="G19" s="57"/>
      <c r="H19" t="s">
        <v>395</v>
      </c>
      <c r="L19" s="76" t="s">
        <v>233</v>
      </c>
    </row>
    <row r="20" spans="1:14" x14ac:dyDescent="0.25">
      <c r="A20" s="63">
        <v>19</v>
      </c>
      <c r="B20" s="33" t="s">
        <v>234</v>
      </c>
      <c r="C20" s="59" t="s">
        <v>235</v>
      </c>
      <c r="D20" s="83" t="s">
        <v>236</v>
      </c>
      <c r="E20" s="33" t="s">
        <v>237</v>
      </c>
      <c r="F20" s="33" t="s">
        <v>238</v>
      </c>
    </row>
    <row r="21" spans="1:14" x14ac:dyDescent="0.25">
      <c r="A21" s="63">
        <v>20</v>
      </c>
      <c r="B21" s="33" t="s">
        <v>234</v>
      </c>
      <c r="C21" s="59" t="s">
        <v>235</v>
      </c>
      <c r="D21" s="83" t="s">
        <v>236</v>
      </c>
      <c r="E21" s="33" t="s">
        <v>239</v>
      </c>
      <c r="F21" s="57" t="s">
        <v>240</v>
      </c>
      <c r="G21" s="33"/>
    </row>
    <row r="22" spans="1:14" x14ac:dyDescent="0.25">
      <c r="A22" s="63">
        <v>21</v>
      </c>
      <c r="B22" s="33" t="s">
        <v>234</v>
      </c>
      <c r="C22" s="59" t="s">
        <v>235</v>
      </c>
      <c r="D22" s="83" t="s">
        <v>236</v>
      </c>
      <c r="E22" s="33" t="s">
        <v>242</v>
      </c>
      <c r="F22" s="33" t="s">
        <v>243</v>
      </c>
      <c r="L22" s="56" t="s">
        <v>241</v>
      </c>
    </row>
    <row r="23" spans="1:14" x14ac:dyDescent="0.25">
      <c r="A23" s="63">
        <v>22</v>
      </c>
      <c r="B23" s="33" t="s">
        <v>234</v>
      </c>
      <c r="C23" s="59" t="s">
        <v>244</v>
      </c>
      <c r="D23" s="83" t="s">
        <v>236</v>
      </c>
      <c r="E23" s="33" t="s">
        <v>245</v>
      </c>
      <c r="F23" s="33" t="s">
        <v>246</v>
      </c>
      <c r="L23" t="s">
        <v>189</v>
      </c>
      <c r="M23" t="s">
        <v>234</v>
      </c>
      <c r="N23" t="s">
        <v>23</v>
      </c>
    </row>
    <row r="24" spans="1:14" x14ac:dyDescent="0.25">
      <c r="A24" s="63">
        <v>23</v>
      </c>
      <c r="B24" s="33" t="s">
        <v>234</v>
      </c>
      <c r="C24" s="59" t="s">
        <v>235</v>
      </c>
      <c r="D24" s="83" t="s">
        <v>247</v>
      </c>
      <c r="E24" s="33" t="s">
        <v>237</v>
      </c>
      <c r="F24" s="33" t="s">
        <v>248</v>
      </c>
      <c r="L24" s="121" t="s">
        <v>27</v>
      </c>
      <c r="N24" s="121" t="s">
        <v>27</v>
      </c>
    </row>
    <row r="25" spans="1:14" x14ac:dyDescent="0.25">
      <c r="A25" s="63">
        <v>24</v>
      </c>
      <c r="B25" s="33" t="s">
        <v>234</v>
      </c>
      <c r="C25" s="59" t="s">
        <v>235</v>
      </c>
      <c r="D25" s="83" t="s">
        <v>247</v>
      </c>
      <c r="E25" s="33" t="s">
        <v>239</v>
      </c>
      <c r="F25" s="57" t="s">
        <v>249</v>
      </c>
      <c r="G25" s="33"/>
      <c r="H25" s="57" t="s">
        <v>250</v>
      </c>
      <c r="L25" s="122" t="s">
        <v>191</v>
      </c>
      <c r="M25" s="122" t="s">
        <v>236</v>
      </c>
      <c r="N25" s="122" t="s">
        <v>191</v>
      </c>
    </row>
    <row r="26" spans="1:14" x14ac:dyDescent="0.25">
      <c r="A26" s="63">
        <v>25</v>
      </c>
      <c r="B26" s="33" t="s">
        <v>234</v>
      </c>
      <c r="C26" s="59" t="s">
        <v>235</v>
      </c>
      <c r="D26" s="83" t="s">
        <v>247</v>
      </c>
      <c r="E26" s="33" t="s">
        <v>242</v>
      </c>
      <c r="F26" s="33" t="s">
        <v>251</v>
      </c>
      <c r="L26" s="124" t="s">
        <v>193</v>
      </c>
      <c r="M26" s="124" t="s">
        <v>247</v>
      </c>
      <c r="N26" s="124" t="s">
        <v>193</v>
      </c>
    </row>
    <row r="27" spans="1:14" x14ac:dyDescent="0.25">
      <c r="A27" s="63">
        <v>26</v>
      </c>
      <c r="B27" s="33" t="s">
        <v>234</v>
      </c>
      <c r="C27" s="59" t="s">
        <v>244</v>
      </c>
      <c r="D27" s="83" t="s">
        <v>247</v>
      </c>
      <c r="E27" s="33" t="s">
        <v>245</v>
      </c>
      <c r="F27" s="33" t="s">
        <v>253</v>
      </c>
      <c r="L27" s="125" t="s">
        <v>196</v>
      </c>
      <c r="M27" s="125" t="s">
        <v>252</v>
      </c>
      <c r="N27" s="125" t="s">
        <v>196</v>
      </c>
    </row>
    <row r="28" spans="1:14" x14ac:dyDescent="0.25">
      <c r="A28" s="63">
        <v>27</v>
      </c>
      <c r="B28" s="33" t="s">
        <v>234</v>
      </c>
      <c r="C28" s="59" t="s">
        <v>254</v>
      </c>
      <c r="D28" s="83" t="s">
        <v>236</v>
      </c>
      <c r="E28" s="33" t="s">
        <v>255</v>
      </c>
      <c r="F28" s="33" t="s">
        <v>256</v>
      </c>
      <c r="H28" s="76" t="s">
        <v>257</v>
      </c>
      <c r="L28" s="123" t="s">
        <v>24</v>
      </c>
      <c r="N28" s="123" t="s">
        <v>24</v>
      </c>
    </row>
    <row r="29" spans="1:14" x14ac:dyDescent="0.25">
      <c r="A29" s="63">
        <v>28</v>
      </c>
      <c r="B29" s="33" t="s">
        <v>234</v>
      </c>
      <c r="C29" s="59" t="s">
        <v>254</v>
      </c>
      <c r="D29" s="83" t="s">
        <v>236</v>
      </c>
      <c r="E29" s="33" t="s">
        <v>258</v>
      </c>
      <c r="F29" t="s">
        <v>259</v>
      </c>
      <c r="H29" t="s">
        <v>260</v>
      </c>
    </row>
    <row r="30" spans="1:14" x14ac:dyDescent="0.25">
      <c r="A30" s="63">
        <v>29</v>
      </c>
      <c r="B30" s="33" t="s">
        <v>234</v>
      </c>
      <c r="C30" s="59" t="s">
        <v>254</v>
      </c>
      <c r="D30" s="83" t="s">
        <v>247</v>
      </c>
      <c r="E30" s="33" t="s">
        <v>261</v>
      </c>
      <c r="F30" s="33" t="s">
        <v>262</v>
      </c>
      <c r="H30" s="57" t="s">
        <v>263</v>
      </c>
    </row>
    <row r="31" spans="1:14" x14ac:dyDescent="0.25">
      <c r="A31" s="63">
        <v>30</v>
      </c>
      <c r="B31" s="33" t="s">
        <v>234</v>
      </c>
      <c r="C31" s="59" t="s">
        <v>254</v>
      </c>
      <c r="D31" s="83" t="s">
        <v>247</v>
      </c>
      <c r="E31" s="33" t="s">
        <v>255</v>
      </c>
      <c r="F31" s="33" t="s">
        <v>264</v>
      </c>
      <c r="H31" s="76" t="s">
        <v>257</v>
      </c>
    </row>
    <row r="32" spans="1:14" x14ac:dyDescent="0.25">
      <c r="A32" s="63">
        <v>31</v>
      </c>
      <c r="B32" s="33" t="s">
        <v>234</v>
      </c>
      <c r="C32" s="59" t="s">
        <v>254</v>
      </c>
      <c r="D32" s="83" t="s">
        <v>247</v>
      </c>
      <c r="E32" s="33" t="s">
        <v>265</v>
      </c>
      <c r="F32" s="33" t="s">
        <v>266</v>
      </c>
      <c r="H32" t="s">
        <v>260</v>
      </c>
    </row>
    <row r="33" spans="1:16" x14ac:dyDescent="0.25">
      <c r="A33" s="63">
        <v>32</v>
      </c>
      <c r="B33" s="33" t="s">
        <v>234</v>
      </c>
      <c r="C33" s="59" t="s">
        <v>138</v>
      </c>
      <c r="D33" s="83" t="s">
        <v>236</v>
      </c>
      <c r="E33" s="33" t="s">
        <v>32</v>
      </c>
      <c r="F33" s="78" t="s">
        <v>398</v>
      </c>
      <c r="G33" t="s">
        <v>405</v>
      </c>
      <c r="H33" s="62" t="s">
        <v>197</v>
      </c>
    </row>
    <row r="34" spans="1:16" x14ac:dyDescent="0.25">
      <c r="A34" s="63">
        <v>33</v>
      </c>
      <c r="B34" s="33" t="s">
        <v>234</v>
      </c>
      <c r="C34" s="59" t="s">
        <v>138</v>
      </c>
      <c r="D34" s="83" t="s">
        <v>236</v>
      </c>
      <c r="E34" s="33" t="s">
        <v>207</v>
      </c>
      <c r="F34" s="78" t="s">
        <v>398</v>
      </c>
      <c r="G34" t="s">
        <v>405</v>
      </c>
      <c r="H34" s="62" t="s">
        <v>197</v>
      </c>
    </row>
    <row r="35" spans="1:16" x14ac:dyDescent="0.25">
      <c r="A35" s="63">
        <v>34</v>
      </c>
      <c r="B35" s="33" t="s">
        <v>234</v>
      </c>
      <c r="C35" s="59" t="s">
        <v>138</v>
      </c>
      <c r="D35" s="83" t="s">
        <v>236</v>
      </c>
      <c r="E35" s="33" t="s">
        <v>210</v>
      </c>
      <c r="F35" s="78" t="s">
        <v>398</v>
      </c>
      <c r="G35" t="s">
        <v>405</v>
      </c>
      <c r="H35" s="62" t="s">
        <v>197</v>
      </c>
    </row>
    <row r="36" spans="1:16" x14ac:dyDescent="0.25">
      <c r="A36" s="63">
        <v>35</v>
      </c>
      <c r="B36" s="33" t="s">
        <v>234</v>
      </c>
      <c r="C36" s="127" t="s">
        <v>18</v>
      </c>
      <c r="D36" s="83" t="s">
        <v>236</v>
      </c>
      <c r="E36" s="57" t="s">
        <v>441</v>
      </c>
      <c r="F36" s="33" t="s">
        <v>21</v>
      </c>
      <c r="G36" s="33" t="s">
        <v>267</v>
      </c>
    </row>
    <row r="37" spans="1:16" x14ac:dyDescent="0.25">
      <c r="A37" s="63">
        <v>36</v>
      </c>
      <c r="B37" s="57" t="s">
        <v>234</v>
      </c>
      <c r="C37" s="126" t="s">
        <v>18</v>
      </c>
      <c r="D37" s="83" t="s">
        <v>247</v>
      </c>
      <c r="E37" s="57" t="s">
        <v>441</v>
      </c>
      <c r="F37" s="57" t="s">
        <v>268</v>
      </c>
      <c r="G37" s="33"/>
    </row>
    <row r="38" spans="1:16" x14ac:dyDescent="0.25">
      <c r="A38" s="63">
        <v>37</v>
      </c>
      <c r="B38" s="57" t="s">
        <v>234</v>
      </c>
      <c r="C38" s="126" t="s">
        <v>18</v>
      </c>
      <c r="D38" s="83" t="s">
        <v>247</v>
      </c>
      <c r="E38" s="57" t="s">
        <v>441</v>
      </c>
      <c r="F38" s="57" t="s">
        <v>22</v>
      </c>
      <c r="G38" s="62" t="s">
        <v>269</v>
      </c>
    </row>
    <row r="39" spans="1:16" x14ac:dyDescent="0.25">
      <c r="A39" s="63">
        <v>38</v>
      </c>
      <c r="B39" s="33" t="s">
        <v>234</v>
      </c>
      <c r="C39" s="59" t="s">
        <v>231</v>
      </c>
      <c r="D39" s="83" t="s">
        <v>236</v>
      </c>
      <c r="E39" s="33" t="s">
        <v>232</v>
      </c>
      <c r="F39" s="81" t="s">
        <v>410</v>
      </c>
      <c r="H39" t="s">
        <v>395</v>
      </c>
    </row>
    <row r="40" spans="1:16" x14ac:dyDescent="0.25">
      <c r="A40" s="63">
        <v>39</v>
      </c>
      <c r="B40" s="33" t="s">
        <v>234</v>
      </c>
      <c r="C40" s="59" t="s">
        <v>231</v>
      </c>
      <c r="D40" s="83" t="s">
        <v>252</v>
      </c>
      <c r="E40" s="33" t="s">
        <v>232</v>
      </c>
      <c r="F40" s="81" t="s">
        <v>411</v>
      </c>
      <c r="H40" t="s">
        <v>395</v>
      </c>
    </row>
    <row r="41" spans="1:16" x14ac:dyDescent="0.25">
      <c r="A41" s="63">
        <v>40</v>
      </c>
      <c r="B41" s="57" t="s">
        <v>234</v>
      </c>
      <c r="C41" s="62" t="s">
        <v>231</v>
      </c>
      <c r="D41" s="83" t="s">
        <v>247</v>
      </c>
      <c r="E41" s="57" t="s">
        <v>232</v>
      </c>
      <c r="F41" s="81" t="s">
        <v>412</v>
      </c>
      <c r="H41" t="s">
        <v>395</v>
      </c>
      <c r="L41" s="84" t="s">
        <v>270</v>
      </c>
    </row>
    <row r="42" spans="1:16" x14ac:dyDescent="0.25">
      <c r="A42" s="63">
        <v>41</v>
      </c>
      <c r="B42" s="57" t="s">
        <v>234</v>
      </c>
      <c r="C42" s="62" t="s">
        <v>231</v>
      </c>
      <c r="D42" s="83" t="s">
        <v>247</v>
      </c>
      <c r="E42" s="57" t="s">
        <v>232</v>
      </c>
      <c r="F42" s="81" t="s">
        <v>413</v>
      </c>
      <c r="H42" t="s">
        <v>395</v>
      </c>
      <c r="L42" s="84" t="s">
        <v>272</v>
      </c>
    </row>
    <row r="43" spans="1:16" x14ac:dyDescent="0.25">
      <c r="A43" s="63">
        <v>42</v>
      </c>
      <c r="B43" s="57" t="s">
        <v>234</v>
      </c>
      <c r="C43" s="62" t="s">
        <v>231</v>
      </c>
      <c r="D43" s="117" t="s">
        <v>271</v>
      </c>
      <c r="E43" s="57" t="s">
        <v>232</v>
      </c>
      <c r="F43" s="81" t="s">
        <v>414</v>
      </c>
      <c r="H43" t="s">
        <v>395</v>
      </c>
      <c r="L43" s="84" t="s">
        <v>273</v>
      </c>
    </row>
    <row r="44" spans="1:16" x14ac:dyDescent="0.25">
      <c r="L44" s="84" t="s">
        <v>274</v>
      </c>
    </row>
    <row r="45" spans="1:16" x14ac:dyDescent="0.25">
      <c r="L45" s="84" t="s">
        <v>275</v>
      </c>
    </row>
    <row r="46" spans="1:16" x14ac:dyDescent="0.25">
      <c r="C46" s="93" t="s">
        <v>476</v>
      </c>
      <c r="L46" s="73" t="s">
        <v>276</v>
      </c>
    </row>
    <row r="47" spans="1:16" x14ac:dyDescent="0.25">
      <c r="B47" s="108" t="s">
        <v>401</v>
      </c>
      <c r="M47" s="76" t="s">
        <v>277</v>
      </c>
      <c r="N47" t="s">
        <v>278</v>
      </c>
      <c r="O47" t="s">
        <v>281</v>
      </c>
      <c r="P47" t="s">
        <v>282</v>
      </c>
    </row>
    <row r="48" spans="1:16" x14ac:dyDescent="0.25">
      <c r="B48" t="s">
        <v>406</v>
      </c>
      <c r="M48" t="s">
        <v>279</v>
      </c>
      <c r="N48" t="s">
        <v>280</v>
      </c>
    </row>
    <row r="49" spans="1:16" x14ac:dyDescent="0.25">
      <c r="N49" t="s">
        <v>283</v>
      </c>
      <c r="O49" t="s">
        <v>285</v>
      </c>
      <c r="P49" t="s">
        <v>286</v>
      </c>
    </row>
    <row r="50" spans="1:16" x14ac:dyDescent="0.25">
      <c r="M50" s="76" t="s">
        <v>110</v>
      </c>
      <c r="N50" t="s">
        <v>284</v>
      </c>
    </row>
    <row r="51" spans="1:16" x14ac:dyDescent="0.25">
      <c r="A51" s="118"/>
      <c r="B51" s="119" t="s">
        <v>440</v>
      </c>
      <c r="C51" s="120"/>
      <c r="D51" s="120"/>
      <c r="E51" s="120"/>
      <c r="F51" s="120"/>
      <c r="G51" s="120"/>
      <c r="H51" s="120"/>
      <c r="M51" s="76" t="s">
        <v>287</v>
      </c>
      <c r="N51" t="s">
        <v>288</v>
      </c>
    </row>
    <row r="53" spans="1:16" x14ac:dyDescent="0.25">
      <c r="A53" s="63"/>
      <c r="B53" s="58" t="s">
        <v>181</v>
      </c>
      <c r="C53" s="58" t="s">
        <v>182</v>
      </c>
      <c r="D53" s="58" t="s">
        <v>183</v>
      </c>
      <c r="E53" s="58" t="s">
        <v>184</v>
      </c>
      <c r="F53" s="58" t="s">
        <v>185</v>
      </c>
      <c r="G53" s="58" t="s">
        <v>186</v>
      </c>
      <c r="H53" s="65" t="s">
        <v>187</v>
      </c>
    </row>
    <row r="54" spans="1:16" x14ac:dyDescent="0.25">
      <c r="B54" t="s">
        <v>189</v>
      </c>
      <c r="C54" t="s">
        <v>18</v>
      </c>
      <c r="D54" t="s">
        <v>436</v>
      </c>
      <c r="E54" s="57" t="s">
        <v>441</v>
      </c>
      <c r="F54" s="57" t="s">
        <v>442</v>
      </c>
      <c r="G54" s="57"/>
    </row>
    <row r="55" spans="1:16" x14ac:dyDescent="0.25">
      <c r="B55" t="s">
        <v>189</v>
      </c>
      <c r="C55" s="62" t="s">
        <v>138</v>
      </c>
      <c r="D55" s="59" t="s">
        <v>27</v>
      </c>
      <c r="F55" s="78" t="s">
        <v>399</v>
      </c>
      <c r="G55" t="s">
        <v>396</v>
      </c>
      <c r="H55" s="107" t="s">
        <v>403</v>
      </c>
    </row>
    <row r="56" spans="1:16" x14ac:dyDescent="0.25">
      <c r="B56" t="s">
        <v>189</v>
      </c>
      <c r="C56" s="62" t="s">
        <v>138</v>
      </c>
      <c r="D56" t="s">
        <v>27</v>
      </c>
      <c r="F56" s="109" t="s">
        <v>402</v>
      </c>
      <c r="G56" t="s">
        <v>396</v>
      </c>
      <c r="H56" t="s">
        <v>439</v>
      </c>
    </row>
    <row r="57" spans="1:16" x14ac:dyDescent="0.25">
      <c r="C57" s="62"/>
      <c r="F57" s="109"/>
    </row>
    <row r="58" spans="1:16" x14ac:dyDescent="0.25">
      <c r="C58" s="62"/>
      <c r="F58" s="109"/>
    </row>
    <row r="59" spans="1:16" x14ac:dyDescent="0.25">
      <c r="B59" t="s">
        <v>462</v>
      </c>
      <c r="C59" t="s">
        <v>404</v>
      </c>
      <c r="D59" t="s">
        <v>24</v>
      </c>
      <c r="F59" s="109" t="s">
        <v>463</v>
      </c>
      <c r="H59" s="115" t="s">
        <v>465</v>
      </c>
    </row>
    <row r="60" spans="1:16" x14ac:dyDescent="0.25">
      <c r="B60" t="s">
        <v>189</v>
      </c>
      <c r="C60" t="s">
        <v>404</v>
      </c>
      <c r="D60" t="s">
        <v>27</v>
      </c>
      <c r="F60" s="109" t="s">
        <v>437</v>
      </c>
      <c r="G60" t="s">
        <v>448</v>
      </c>
      <c r="H60" s="115" t="s">
        <v>447</v>
      </c>
    </row>
    <row r="61" spans="1:16" x14ac:dyDescent="0.25">
      <c r="B61" t="s">
        <v>189</v>
      </c>
      <c r="C61" t="s">
        <v>404</v>
      </c>
      <c r="D61" t="s">
        <v>27</v>
      </c>
      <c r="F61" s="109" t="s">
        <v>461</v>
      </c>
      <c r="G61" s="107" t="s">
        <v>394</v>
      </c>
      <c r="H61" s="115" t="s">
        <v>447</v>
      </c>
    </row>
    <row r="62" spans="1:16" x14ac:dyDescent="0.25">
      <c r="B62" t="s">
        <v>435</v>
      </c>
      <c r="C62" t="s">
        <v>404</v>
      </c>
      <c r="D62" t="s">
        <v>24</v>
      </c>
      <c r="F62" s="109" t="s">
        <v>469</v>
      </c>
      <c r="G62" t="s">
        <v>448</v>
      </c>
      <c r="H62" s="115" t="s">
        <v>447</v>
      </c>
    </row>
    <row r="63" spans="1:16" x14ac:dyDescent="0.25">
      <c r="B63" t="s">
        <v>435</v>
      </c>
      <c r="C63" t="s">
        <v>404</v>
      </c>
      <c r="D63" t="s">
        <v>24</v>
      </c>
      <c r="F63" s="109" t="s">
        <v>468</v>
      </c>
      <c r="G63" s="107" t="s">
        <v>394</v>
      </c>
      <c r="H63" s="115" t="s">
        <v>447</v>
      </c>
    </row>
    <row r="64" spans="1:16" x14ac:dyDescent="0.25">
      <c r="B64" t="s">
        <v>462</v>
      </c>
      <c r="C64" t="s">
        <v>404</v>
      </c>
      <c r="D64" t="s">
        <v>196</v>
      </c>
      <c r="F64" s="109" t="s">
        <v>473</v>
      </c>
      <c r="H64" s="115" t="s">
        <v>475</v>
      </c>
    </row>
    <row r="65" spans="1:8" x14ac:dyDescent="0.25">
      <c r="B65" t="s">
        <v>462</v>
      </c>
      <c r="C65" t="s">
        <v>404</v>
      </c>
      <c r="D65" t="s">
        <v>196</v>
      </c>
      <c r="F65" s="109" t="s">
        <v>474</v>
      </c>
      <c r="G65" t="s">
        <v>449</v>
      </c>
      <c r="H65" s="115" t="s">
        <v>475</v>
      </c>
    </row>
    <row r="66" spans="1:8" x14ac:dyDescent="0.25">
      <c r="B66" t="s">
        <v>189</v>
      </c>
      <c r="C66" t="s">
        <v>404</v>
      </c>
      <c r="D66" t="s">
        <v>191</v>
      </c>
      <c r="F66" s="109"/>
      <c r="H66" s="115"/>
    </row>
    <row r="67" spans="1:8" x14ac:dyDescent="0.25">
      <c r="B67" s="115" t="s">
        <v>407</v>
      </c>
      <c r="C67" t="s">
        <v>231</v>
      </c>
      <c r="D67" s="113" t="s">
        <v>428</v>
      </c>
      <c r="F67" s="81" t="s">
        <v>424</v>
      </c>
      <c r="H67" s="115" t="s">
        <v>395</v>
      </c>
    </row>
    <row r="68" spans="1:8" x14ac:dyDescent="0.25">
      <c r="B68" s="115" t="s">
        <v>407</v>
      </c>
      <c r="C68" t="s">
        <v>231</v>
      </c>
      <c r="D68" s="114" t="s">
        <v>429</v>
      </c>
      <c r="F68" s="81" t="s">
        <v>425</v>
      </c>
      <c r="H68" s="115" t="s">
        <v>395</v>
      </c>
    </row>
    <row r="69" spans="1:8" x14ac:dyDescent="0.25">
      <c r="B69" s="115" t="s">
        <v>407</v>
      </c>
      <c r="C69" t="s">
        <v>231</v>
      </c>
      <c r="D69" s="113" t="s">
        <v>428</v>
      </c>
      <c r="F69" s="81" t="s">
        <v>426</v>
      </c>
      <c r="H69" s="115" t="s">
        <v>395</v>
      </c>
    </row>
    <row r="70" spans="1:8" x14ac:dyDescent="0.25">
      <c r="B70" s="115" t="s">
        <v>407</v>
      </c>
      <c r="C70" t="s">
        <v>231</v>
      </c>
      <c r="D70" s="114" t="s">
        <v>429</v>
      </c>
      <c r="F70" s="81" t="s">
        <v>427</v>
      </c>
      <c r="H70" s="115" t="s">
        <v>395</v>
      </c>
    </row>
    <row r="71" spans="1:8" x14ac:dyDescent="0.25">
      <c r="B71" s="115" t="s">
        <v>407</v>
      </c>
      <c r="C71" t="s">
        <v>231</v>
      </c>
      <c r="D71" s="113" t="s">
        <v>428</v>
      </c>
      <c r="F71" s="81" t="s">
        <v>434</v>
      </c>
    </row>
    <row r="72" spans="1:8" x14ac:dyDescent="0.25">
      <c r="B72" s="115" t="s">
        <v>407</v>
      </c>
      <c r="C72" t="s">
        <v>231</v>
      </c>
      <c r="D72" s="114" t="s">
        <v>429</v>
      </c>
      <c r="F72" s="81" t="s">
        <v>470</v>
      </c>
    </row>
    <row r="73" spans="1:8" x14ac:dyDescent="0.25">
      <c r="B73" s="115" t="s">
        <v>407</v>
      </c>
      <c r="C73" t="s">
        <v>231</v>
      </c>
      <c r="D73" s="114" t="s">
        <v>467</v>
      </c>
      <c r="F73" s="81" t="s">
        <v>471</v>
      </c>
      <c r="H73" s="115" t="s">
        <v>472</v>
      </c>
    </row>
    <row r="74" spans="1:8" x14ac:dyDescent="0.25">
      <c r="B74" s="115" t="s">
        <v>407</v>
      </c>
      <c r="C74" t="s">
        <v>231</v>
      </c>
      <c r="D74" s="113" t="s">
        <v>428</v>
      </c>
      <c r="F74" s="81" t="s">
        <v>443</v>
      </c>
      <c r="G74" t="s">
        <v>449</v>
      </c>
      <c r="H74" s="115" t="s">
        <v>450</v>
      </c>
    </row>
    <row r="75" spans="1:8" x14ac:dyDescent="0.25">
      <c r="B75" s="115" t="s">
        <v>407</v>
      </c>
      <c r="C75" t="s">
        <v>231</v>
      </c>
      <c r="D75" s="114" t="s">
        <v>429</v>
      </c>
      <c r="F75" s="81" t="s">
        <v>444</v>
      </c>
      <c r="G75" t="s">
        <v>449</v>
      </c>
      <c r="H75" s="115" t="s">
        <v>450</v>
      </c>
    </row>
    <row r="76" spans="1:8" x14ac:dyDescent="0.25">
      <c r="B76" s="115" t="s">
        <v>407</v>
      </c>
      <c r="C76" t="s">
        <v>231</v>
      </c>
      <c r="D76" s="113" t="s">
        <v>428</v>
      </c>
      <c r="F76" s="81" t="s">
        <v>445</v>
      </c>
      <c r="G76" t="s">
        <v>449</v>
      </c>
      <c r="H76" s="115" t="s">
        <v>450</v>
      </c>
    </row>
    <row r="77" spans="1:8" x14ac:dyDescent="0.25">
      <c r="B77" s="115" t="s">
        <v>407</v>
      </c>
      <c r="C77" t="s">
        <v>231</v>
      </c>
      <c r="D77" s="114" t="s">
        <v>429</v>
      </c>
      <c r="F77" s="81" t="s">
        <v>446</v>
      </c>
      <c r="G77" t="s">
        <v>449</v>
      </c>
      <c r="H77" s="115" t="s">
        <v>450</v>
      </c>
    </row>
    <row r="78" spans="1:8" x14ac:dyDescent="0.25">
      <c r="B78" s="115" t="s">
        <v>407</v>
      </c>
      <c r="C78" t="s">
        <v>138</v>
      </c>
      <c r="D78" s="114" t="s">
        <v>429</v>
      </c>
      <c r="F78" s="109" t="s">
        <v>438</v>
      </c>
      <c r="H78" s="115" t="s">
        <v>460</v>
      </c>
    </row>
    <row r="79" spans="1:8" x14ac:dyDescent="0.25">
      <c r="A79" s="63"/>
      <c r="B79" s="115" t="s">
        <v>407</v>
      </c>
      <c r="C79" s="59" t="s">
        <v>18</v>
      </c>
      <c r="D79" s="59" t="s">
        <v>464</v>
      </c>
      <c r="E79" s="57" t="s">
        <v>441</v>
      </c>
      <c r="F79" s="33" t="s">
        <v>220</v>
      </c>
      <c r="G79" s="61" t="s">
        <v>221</v>
      </c>
      <c r="H79" s="107" t="s">
        <v>466</v>
      </c>
    </row>
    <row r="83" spans="2:8" x14ac:dyDescent="0.25">
      <c r="B83" t="s">
        <v>189</v>
      </c>
      <c r="C83" t="s">
        <v>18</v>
      </c>
      <c r="D83" t="s">
        <v>191</v>
      </c>
      <c r="E83" t="s">
        <v>441</v>
      </c>
      <c r="F83" t="s">
        <v>456</v>
      </c>
      <c r="H83" s="115" t="s">
        <v>457</v>
      </c>
    </row>
    <row r="84" spans="2:8" x14ac:dyDescent="0.25">
      <c r="B84" t="s">
        <v>234</v>
      </c>
      <c r="C84" t="s">
        <v>18</v>
      </c>
      <c r="D84" t="s">
        <v>236</v>
      </c>
      <c r="E84" t="s">
        <v>441</v>
      </c>
      <c r="F84" t="s">
        <v>21</v>
      </c>
      <c r="G84" t="s">
        <v>454</v>
      </c>
      <c r="H84" s="115" t="s">
        <v>458</v>
      </c>
    </row>
    <row r="85" spans="2:8" x14ac:dyDescent="0.25">
      <c r="B85" t="s">
        <v>189</v>
      </c>
      <c r="C85" t="s">
        <v>18</v>
      </c>
      <c r="D85" t="s">
        <v>191</v>
      </c>
      <c r="E85" t="s">
        <v>441</v>
      </c>
      <c r="F85" t="s">
        <v>455</v>
      </c>
      <c r="H85" s="115" t="s">
        <v>452</v>
      </c>
    </row>
    <row r="86" spans="2:8" x14ac:dyDescent="0.25">
      <c r="B86" t="s">
        <v>234</v>
      </c>
      <c r="C86" t="s">
        <v>18</v>
      </c>
      <c r="D86" t="s">
        <v>236</v>
      </c>
      <c r="E86" t="s">
        <v>441</v>
      </c>
      <c r="F86" t="s">
        <v>451</v>
      </c>
      <c r="G86" t="s">
        <v>267</v>
      </c>
      <c r="H86" s="115" t="s">
        <v>453</v>
      </c>
    </row>
    <row r="91" spans="2:8" x14ac:dyDescent="0.25">
      <c r="F91" s="115" t="s">
        <v>459</v>
      </c>
    </row>
  </sheetData>
  <autoFilter ref="A1:H41">
    <sortState ref="A2:H43">
      <sortCondition ref="A1:A41"/>
    </sortState>
  </autoFilter>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K119"/>
  <sheetViews>
    <sheetView topLeftCell="F1" zoomScale="70" zoomScaleNormal="70" workbookViewId="0">
      <selection activeCell="Q24" sqref="Q24"/>
    </sheetView>
  </sheetViews>
  <sheetFormatPr defaultRowHeight="15" x14ac:dyDescent="0.25"/>
  <cols>
    <col min="2" max="2" width="33.140625" bestFit="1" customWidth="1"/>
    <col min="3" max="4" width="9.140625" style="66" customWidth="1"/>
    <col min="5" max="5" width="12" customWidth="1"/>
    <col min="7" max="7" width="33.140625" bestFit="1" customWidth="1"/>
    <col min="10" max="10" width="12.5703125" customWidth="1"/>
    <col min="11" max="11" width="9" customWidth="1"/>
    <col min="12" max="12" width="33.140625" bestFit="1" customWidth="1"/>
    <col min="13" max="14" width="9.140625" customWidth="1"/>
    <col min="15" max="15" width="12" customWidth="1"/>
    <col min="17" max="17" width="33.140625" bestFit="1" customWidth="1"/>
    <col min="20" max="21" width="12.5703125" customWidth="1"/>
    <col min="35" max="35" width="10.85546875" bestFit="1" customWidth="1"/>
    <col min="36" max="36" width="10.7109375" bestFit="1" customWidth="1"/>
  </cols>
  <sheetData>
    <row r="1" spans="2:37" x14ac:dyDescent="0.25">
      <c r="B1" s="56" t="s">
        <v>430</v>
      </c>
      <c r="L1" s="56" t="s">
        <v>431</v>
      </c>
    </row>
    <row r="2" spans="2:37" x14ac:dyDescent="0.25">
      <c r="B2" t="s">
        <v>421</v>
      </c>
      <c r="G2" t="s">
        <v>421</v>
      </c>
      <c r="L2" t="s">
        <v>421</v>
      </c>
      <c r="M2" s="66"/>
      <c r="N2" s="66"/>
      <c r="Q2" t="s">
        <v>421</v>
      </c>
      <c r="W2" s="56" t="s">
        <v>313</v>
      </c>
    </row>
    <row r="3" spans="2:37" ht="15.75" x14ac:dyDescent="0.25">
      <c r="B3" s="112" t="s">
        <v>423</v>
      </c>
      <c r="G3" s="112" t="s">
        <v>422</v>
      </c>
      <c r="L3" s="112" t="s">
        <v>423</v>
      </c>
      <c r="M3" s="66"/>
      <c r="N3" s="66"/>
      <c r="Q3" s="112" t="s">
        <v>422</v>
      </c>
      <c r="W3" s="100" t="s">
        <v>364</v>
      </c>
    </row>
    <row r="4" spans="2:37" x14ac:dyDescent="0.25">
      <c r="M4" s="66"/>
      <c r="N4" s="66"/>
      <c r="W4" s="100"/>
      <c r="X4" s="56" t="s">
        <v>278</v>
      </c>
      <c r="Y4" s="56" t="s">
        <v>283</v>
      </c>
      <c r="Z4" s="56" t="s">
        <v>288</v>
      </c>
      <c r="AA4" s="56" t="s">
        <v>367</v>
      </c>
    </row>
    <row r="5" spans="2:37" x14ac:dyDescent="0.25">
      <c r="B5" s="56"/>
      <c r="C5" s="67" t="s">
        <v>289</v>
      </c>
      <c r="D5" s="67" t="s">
        <v>290</v>
      </c>
      <c r="E5" s="70"/>
      <c r="H5" s="67" t="s">
        <v>289</v>
      </c>
      <c r="I5" s="67" t="s">
        <v>290</v>
      </c>
      <c r="J5" s="70"/>
      <c r="K5" s="70"/>
      <c r="L5" s="56"/>
      <c r="M5" s="67" t="s">
        <v>289</v>
      </c>
      <c r="N5" s="67" t="s">
        <v>290</v>
      </c>
      <c r="O5" s="70"/>
      <c r="R5" s="67" t="s">
        <v>289</v>
      </c>
      <c r="S5" s="67" t="s">
        <v>290</v>
      </c>
      <c r="T5" s="70"/>
      <c r="U5" s="70"/>
      <c r="W5" s="104" t="s">
        <v>365</v>
      </c>
      <c r="X5" s="94" t="s">
        <v>196</v>
      </c>
      <c r="Y5" s="98" t="s">
        <v>193</v>
      </c>
      <c r="Z5" s="95" t="s">
        <v>191</v>
      </c>
      <c r="AA5" s="98" t="s">
        <v>193</v>
      </c>
    </row>
    <row r="6" spans="2:37" x14ac:dyDescent="0.25">
      <c r="B6" t="s">
        <v>291</v>
      </c>
      <c r="C6" s="66">
        <v>4</v>
      </c>
      <c r="D6" s="66">
        <v>-4</v>
      </c>
      <c r="E6" s="33"/>
      <c r="G6" t="s">
        <v>291</v>
      </c>
      <c r="H6" s="66">
        <v>-4</v>
      </c>
      <c r="I6" s="66">
        <v>4</v>
      </c>
      <c r="J6" s="33"/>
      <c r="K6" s="33"/>
      <c r="L6" t="s">
        <v>291</v>
      </c>
      <c r="M6" s="66">
        <v>4</v>
      </c>
      <c r="N6" s="66">
        <v>-4</v>
      </c>
      <c r="O6" s="33"/>
      <c r="Q6" t="s">
        <v>291</v>
      </c>
      <c r="R6" s="66">
        <v>-4</v>
      </c>
      <c r="S6" s="66">
        <v>4</v>
      </c>
      <c r="T6" s="33"/>
      <c r="U6" s="33"/>
      <c r="W6" s="104" t="s">
        <v>366</v>
      </c>
      <c r="X6" s="98" t="s">
        <v>193</v>
      </c>
      <c r="Y6" s="98" t="s">
        <v>193</v>
      </c>
      <c r="Z6" s="98" t="s">
        <v>193</v>
      </c>
      <c r="AA6" s="98" t="s">
        <v>193</v>
      </c>
    </row>
    <row r="7" spans="2:37" x14ac:dyDescent="0.25">
      <c r="B7" t="s">
        <v>292</v>
      </c>
      <c r="C7" s="66">
        <v>2</v>
      </c>
      <c r="D7" s="66">
        <v>-1</v>
      </c>
      <c r="E7" s="33"/>
      <c r="G7" t="s">
        <v>292</v>
      </c>
      <c r="H7" s="66">
        <v>-1</v>
      </c>
      <c r="I7" s="66">
        <v>2</v>
      </c>
      <c r="J7" s="33"/>
      <c r="K7" s="33"/>
      <c r="L7" t="s">
        <v>292</v>
      </c>
      <c r="M7" s="66">
        <v>2</v>
      </c>
      <c r="N7" s="66">
        <v>-1</v>
      </c>
      <c r="O7" s="33"/>
      <c r="Q7" t="s">
        <v>292</v>
      </c>
      <c r="R7" s="66">
        <v>-1</v>
      </c>
      <c r="S7" s="66">
        <v>2</v>
      </c>
      <c r="T7" s="33"/>
      <c r="U7" s="33"/>
      <c r="W7" s="104" t="s">
        <v>361</v>
      </c>
      <c r="X7" s="96" t="s">
        <v>24</v>
      </c>
      <c r="Y7" s="98" t="s">
        <v>193</v>
      </c>
      <c r="Z7" s="97" t="s">
        <v>27</v>
      </c>
      <c r="AA7" s="98" t="s">
        <v>193</v>
      </c>
    </row>
    <row r="8" spans="2:37" x14ac:dyDescent="0.25">
      <c r="B8" t="s">
        <v>293</v>
      </c>
      <c r="C8" s="66">
        <v>2</v>
      </c>
      <c r="D8" s="66">
        <v>-1</v>
      </c>
      <c r="E8" s="33"/>
      <c r="G8" t="s">
        <v>293</v>
      </c>
      <c r="H8" s="66">
        <v>-1</v>
      </c>
      <c r="I8" s="66">
        <v>2</v>
      </c>
      <c r="J8" s="33"/>
      <c r="K8" s="33"/>
      <c r="L8" t="s">
        <v>293</v>
      </c>
      <c r="M8" s="66">
        <v>2</v>
      </c>
      <c r="N8" s="66">
        <v>-1</v>
      </c>
      <c r="O8" s="33"/>
      <c r="Q8" t="s">
        <v>293</v>
      </c>
      <c r="R8" s="66">
        <v>-1</v>
      </c>
      <c r="S8" s="66">
        <v>2</v>
      </c>
      <c r="T8" s="33"/>
      <c r="U8" s="33"/>
      <c r="X8" t="s">
        <v>368</v>
      </c>
    </row>
    <row r="9" spans="2:37" x14ac:dyDescent="0.25">
      <c r="B9" t="s">
        <v>294</v>
      </c>
      <c r="C9" s="66">
        <v>0</v>
      </c>
      <c r="D9" s="66">
        <v>-1</v>
      </c>
      <c r="E9" s="33"/>
      <c r="G9" t="s">
        <v>294</v>
      </c>
      <c r="H9" s="66">
        <v>0</v>
      </c>
      <c r="I9" s="66">
        <v>-1</v>
      </c>
      <c r="J9" s="33"/>
      <c r="K9" s="33"/>
      <c r="L9" t="s">
        <v>432</v>
      </c>
      <c r="M9" s="66">
        <v>2</v>
      </c>
      <c r="N9" s="66">
        <v>-2</v>
      </c>
      <c r="O9" s="33"/>
      <c r="Q9" t="s">
        <v>432</v>
      </c>
      <c r="R9" s="66">
        <v>-2</v>
      </c>
      <c r="S9" s="66">
        <v>2</v>
      </c>
      <c r="T9" s="33"/>
      <c r="U9" s="33"/>
      <c r="X9" s="76" t="s">
        <v>369</v>
      </c>
    </row>
    <row r="10" spans="2:37" x14ac:dyDescent="0.25">
      <c r="B10" t="s">
        <v>295</v>
      </c>
      <c r="C10" s="111">
        <v>0</v>
      </c>
      <c r="D10" s="111">
        <v>-1</v>
      </c>
      <c r="E10" s="33"/>
      <c r="G10" t="s">
        <v>295</v>
      </c>
      <c r="H10" s="111">
        <v>0</v>
      </c>
      <c r="I10" s="111">
        <v>-1</v>
      </c>
      <c r="J10" s="33"/>
      <c r="K10" s="33"/>
      <c r="L10" t="s">
        <v>433</v>
      </c>
      <c r="M10" s="70">
        <v>2</v>
      </c>
      <c r="N10" s="70">
        <v>-2</v>
      </c>
      <c r="O10" s="33"/>
      <c r="Q10" t="s">
        <v>433</v>
      </c>
      <c r="R10" s="70">
        <v>-2</v>
      </c>
      <c r="S10" s="70">
        <v>2</v>
      </c>
      <c r="T10" s="33"/>
      <c r="U10" s="33"/>
    </row>
    <row r="11" spans="2:37" x14ac:dyDescent="0.25">
      <c r="B11" t="s">
        <v>415</v>
      </c>
      <c r="C11" s="156">
        <v>-4</v>
      </c>
      <c r="D11" s="156"/>
      <c r="G11" t="s">
        <v>415</v>
      </c>
      <c r="H11" s="156">
        <v>-4</v>
      </c>
      <c r="I11" s="156"/>
      <c r="L11" t="s">
        <v>294</v>
      </c>
      <c r="M11" s="70">
        <v>0</v>
      </c>
      <c r="N11" s="70">
        <v>-1</v>
      </c>
      <c r="Q11" t="s">
        <v>294</v>
      </c>
      <c r="R11" s="70">
        <v>0</v>
      </c>
      <c r="S11" s="70">
        <v>-1</v>
      </c>
      <c r="AK11" s="71" t="s">
        <v>27</v>
      </c>
    </row>
    <row r="12" spans="2:37" x14ac:dyDescent="0.25">
      <c r="B12" s="110" t="s">
        <v>416</v>
      </c>
      <c r="C12" s="156">
        <v>-2</v>
      </c>
      <c r="D12" s="156"/>
      <c r="E12" s="110"/>
      <c r="F12" s="110"/>
      <c r="G12" s="110" t="s">
        <v>416</v>
      </c>
      <c r="H12" s="156">
        <v>-2</v>
      </c>
      <c r="I12" s="156"/>
      <c r="J12" s="110"/>
      <c r="K12" s="110"/>
      <c r="L12" t="s">
        <v>295</v>
      </c>
      <c r="M12" s="111">
        <v>0</v>
      </c>
      <c r="N12" s="111">
        <v>-1</v>
      </c>
      <c r="O12" s="110"/>
      <c r="P12" s="110"/>
      <c r="Q12" t="s">
        <v>295</v>
      </c>
      <c r="R12" s="111">
        <v>0</v>
      </c>
      <c r="S12" s="111">
        <v>-1</v>
      </c>
      <c r="T12" s="110"/>
      <c r="U12" s="110"/>
      <c r="W12" s="56"/>
      <c r="X12" s="56" t="s">
        <v>376</v>
      </c>
      <c r="Y12" s="56" t="s">
        <v>377</v>
      </c>
      <c r="Z12" s="56" t="s">
        <v>378</v>
      </c>
      <c r="AA12" s="56" t="s">
        <v>370</v>
      </c>
      <c r="AB12" s="56" t="s">
        <v>379</v>
      </c>
      <c r="AC12" s="56" t="s">
        <v>372</v>
      </c>
      <c r="AD12" s="56" t="s">
        <v>371</v>
      </c>
      <c r="AE12" s="56" t="s">
        <v>374</v>
      </c>
      <c r="AF12" s="56" t="s">
        <v>373</v>
      </c>
      <c r="AJ12" s="72" t="s">
        <v>236</v>
      </c>
      <c r="AK12" s="72" t="s">
        <v>191</v>
      </c>
    </row>
    <row r="13" spans="2:37" ht="15.75" thickBot="1" x14ac:dyDescent="0.3">
      <c r="B13" s="110" t="s">
        <v>417</v>
      </c>
      <c r="C13" s="156">
        <v>0</v>
      </c>
      <c r="D13" s="156"/>
      <c r="G13" s="110" t="s">
        <v>417</v>
      </c>
      <c r="H13" s="156">
        <v>0</v>
      </c>
      <c r="I13" s="156"/>
      <c r="L13" t="s">
        <v>415</v>
      </c>
      <c r="M13" s="156">
        <v>-4</v>
      </c>
      <c r="N13" s="156"/>
      <c r="Q13" t="s">
        <v>415</v>
      </c>
      <c r="R13" s="156">
        <v>-4</v>
      </c>
      <c r="S13" s="156"/>
      <c r="W13" s="104" t="s">
        <v>359</v>
      </c>
      <c r="X13" s="94" t="s">
        <v>196</v>
      </c>
      <c r="Y13" s="98" t="s">
        <v>193</v>
      </c>
      <c r="Z13" s="95" t="s">
        <v>191</v>
      </c>
      <c r="AA13" s="76" t="s">
        <v>110</v>
      </c>
      <c r="AB13" s="76" t="s">
        <v>110</v>
      </c>
      <c r="AC13" s="76" t="s">
        <v>110</v>
      </c>
      <c r="AD13" s="76" t="s">
        <v>110</v>
      </c>
      <c r="AE13" s="76" t="s">
        <v>110</v>
      </c>
      <c r="AF13" s="76" t="s">
        <v>110</v>
      </c>
      <c r="AJ13" s="99" t="s">
        <v>247</v>
      </c>
      <c r="AK13" s="99" t="s">
        <v>193</v>
      </c>
    </row>
    <row r="14" spans="2:37" ht="15.75" thickBot="1" x14ac:dyDescent="0.3">
      <c r="B14" s="110" t="s">
        <v>418</v>
      </c>
      <c r="C14" s="156">
        <v>2</v>
      </c>
      <c r="D14" s="156"/>
      <c r="G14" s="110" t="s">
        <v>418</v>
      </c>
      <c r="H14" s="156">
        <v>2</v>
      </c>
      <c r="I14" s="156"/>
      <c r="L14" s="110" t="s">
        <v>416</v>
      </c>
      <c r="M14" s="156">
        <v>-2</v>
      </c>
      <c r="N14" s="156"/>
      <c r="O14" s="110"/>
      <c r="P14" s="110"/>
      <c r="Q14" s="110" t="s">
        <v>416</v>
      </c>
      <c r="R14" s="156">
        <v>-2</v>
      </c>
      <c r="S14" s="156"/>
      <c r="T14" s="110"/>
      <c r="W14" s="104" t="s">
        <v>360</v>
      </c>
      <c r="X14" s="98" t="s">
        <v>193</v>
      </c>
      <c r="Y14" s="98" t="s">
        <v>193</v>
      </c>
      <c r="Z14" s="101" t="s">
        <v>110</v>
      </c>
      <c r="AA14" s="76" t="s">
        <v>110</v>
      </c>
      <c r="AB14" s="76" t="s">
        <v>110</v>
      </c>
      <c r="AC14" s="76" t="s">
        <v>110</v>
      </c>
      <c r="AD14" s="76" t="s">
        <v>110</v>
      </c>
      <c r="AE14" s="76" t="s">
        <v>110</v>
      </c>
      <c r="AF14" s="76" t="s">
        <v>110</v>
      </c>
      <c r="AJ14" s="75" t="s">
        <v>252</v>
      </c>
      <c r="AK14" s="75" t="s">
        <v>196</v>
      </c>
    </row>
    <row r="15" spans="2:37" ht="15.75" thickBot="1" x14ac:dyDescent="0.3">
      <c r="B15" s="110" t="s">
        <v>419</v>
      </c>
      <c r="C15" s="155">
        <v>4</v>
      </c>
      <c r="D15" s="155"/>
      <c r="G15" s="110" t="s">
        <v>419</v>
      </c>
      <c r="H15" s="155">
        <v>4</v>
      </c>
      <c r="I15" s="155"/>
      <c r="L15" s="110" t="s">
        <v>417</v>
      </c>
      <c r="M15" s="156">
        <v>0</v>
      </c>
      <c r="N15" s="156"/>
      <c r="Q15" s="110" t="s">
        <v>417</v>
      </c>
      <c r="R15" s="156">
        <v>0</v>
      </c>
      <c r="S15" s="156"/>
      <c r="W15" s="104" t="s">
        <v>361</v>
      </c>
      <c r="X15" s="76" t="s">
        <v>110</v>
      </c>
      <c r="Y15" s="76" t="s">
        <v>110</v>
      </c>
      <c r="Z15" s="76" t="s">
        <v>110</v>
      </c>
      <c r="AA15" s="96" t="s">
        <v>24</v>
      </c>
      <c r="AB15" s="98" t="s">
        <v>193</v>
      </c>
      <c r="AC15" s="97" t="s">
        <v>27</v>
      </c>
      <c r="AD15" s="102" t="s">
        <v>196</v>
      </c>
      <c r="AE15" s="98" t="s">
        <v>193</v>
      </c>
      <c r="AF15" s="98" t="s">
        <v>193</v>
      </c>
      <c r="AK15" s="74" t="s">
        <v>24</v>
      </c>
    </row>
    <row r="16" spans="2:37" ht="15.75" thickBot="1" x14ac:dyDescent="0.3">
      <c r="B16" s="68" t="s">
        <v>296</v>
      </c>
      <c r="C16" s="69"/>
      <c r="D16" s="69"/>
      <c r="E16" s="69">
        <f>SUM(C6:D15)</f>
        <v>0</v>
      </c>
      <c r="G16" s="68" t="s">
        <v>296</v>
      </c>
      <c r="H16" s="69"/>
      <c r="I16" s="69"/>
      <c r="J16" s="69">
        <f>SUM(H6:I15)</f>
        <v>0</v>
      </c>
      <c r="K16" s="70"/>
      <c r="L16" s="110" t="s">
        <v>418</v>
      </c>
      <c r="M16" s="156">
        <v>2</v>
      </c>
      <c r="N16" s="156"/>
      <c r="Q16" s="110" t="s">
        <v>418</v>
      </c>
      <c r="R16" s="156">
        <v>2</v>
      </c>
      <c r="S16" s="156"/>
      <c r="U16" s="70"/>
      <c r="W16" s="104" t="s">
        <v>362</v>
      </c>
      <c r="X16" s="76" t="s">
        <v>110</v>
      </c>
      <c r="Y16" s="76" t="s">
        <v>110</v>
      </c>
      <c r="Z16" s="76" t="s">
        <v>110</v>
      </c>
      <c r="AA16" s="102" t="s">
        <v>196</v>
      </c>
      <c r="AB16" s="98" t="s">
        <v>193</v>
      </c>
      <c r="AC16" s="103" t="s">
        <v>191</v>
      </c>
      <c r="AD16" s="98" t="s">
        <v>193</v>
      </c>
      <c r="AE16" s="98" t="s">
        <v>193</v>
      </c>
      <c r="AF16" s="98" t="s">
        <v>193</v>
      </c>
    </row>
    <row r="17" spans="2:37" ht="15.75" thickBot="1" x14ac:dyDescent="0.3">
      <c r="L17" s="110" t="s">
        <v>419</v>
      </c>
      <c r="M17" s="155">
        <v>4</v>
      </c>
      <c r="N17" s="155"/>
      <c r="Q17" s="110" t="s">
        <v>419</v>
      </c>
      <c r="R17" s="155">
        <v>4</v>
      </c>
      <c r="S17" s="155"/>
      <c r="W17" s="104" t="s">
        <v>363</v>
      </c>
      <c r="X17" s="76" t="s">
        <v>110</v>
      </c>
      <c r="Y17" s="76" t="s">
        <v>110</v>
      </c>
      <c r="Z17" s="76" t="s">
        <v>110</v>
      </c>
      <c r="AA17" s="94" t="s">
        <v>196</v>
      </c>
      <c r="AB17" s="98" t="s">
        <v>193</v>
      </c>
      <c r="AC17" s="95" t="s">
        <v>191</v>
      </c>
      <c r="AD17" s="102" t="s">
        <v>196</v>
      </c>
      <c r="AE17" s="103" t="s">
        <v>191</v>
      </c>
      <c r="AF17" s="102" t="s">
        <v>196</v>
      </c>
    </row>
    <row r="18" spans="2:37" ht="15.75" thickBot="1" x14ac:dyDescent="0.3">
      <c r="L18" s="68" t="s">
        <v>296</v>
      </c>
      <c r="M18" s="69"/>
      <c r="N18" s="69"/>
      <c r="O18" s="69">
        <f>SUM(M6:N17)</f>
        <v>0</v>
      </c>
      <c r="Q18" s="68" t="s">
        <v>296</v>
      </c>
      <c r="R18" s="69"/>
      <c r="S18" s="69"/>
      <c r="T18" s="69">
        <f>SUM(R6:S17)</f>
        <v>0</v>
      </c>
      <c r="W18" s="104" t="s">
        <v>375</v>
      </c>
      <c r="X18" s="76" t="s">
        <v>110</v>
      </c>
      <c r="Y18" s="76" t="s">
        <v>110</v>
      </c>
      <c r="Z18" s="76" t="s">
        <v>110</v>
      </c>
      <c r="AA18" s="76" t="s">
        <v>110</v>
      </c>
      <c r="AB18" s="76" t="s">
        <v>110</v>
      </c>
      <c r="AC18" s="76" t="s">
        <v>110</v>
      </c>
      <c r="AD18" s="98" t="s">
        <v>193</v>
      </c>
      <c r="AE18" s="98" t="s">
        <v>193</v>
      </c>
      <c r="AF18" s="103" t="s">
        <v>191</v>
      </c>
    </row>
    <row r="19" spans="2:37" x14ac:dyDescent="0.25">
      <c r="B19" s="56" t="s">
        <v>297</v>
      </c>
    </row>
    <row r="21" spans="2:37" x14ac:dyDescent="0.25">
      <c r="C21" s="67" t="s">
        <v>289</v>
      </c>
      <c r="D21" s="67" t="s">
        <v>290</v>
      </c>
      <c r="E21" s="70"/>
      <c r="H21" s="67" t="s">
        <v>289</v>
      </c>
      <c r="I21" s="67" t="s">
        <v>290</v>
      </c>
      <c r="J21" s="70"/>
      <c r="K21" s="70"/>
      <c r="W21" s="106" t="s">
        <v>180</v>
      </c>
      <c r="X21" s="56" t="s">
        <v>380</v>
      </c>
      <c r="Y21" s="56" t="s">
        <v>381</v>
      </c>
      <c r="Z21" s="105" t="s">
        <v>382</v>
      </c>
      <c r="AA21" s="105" t="s">
        <v>383</v>
      </c>
      <c r="AB21" s="105" t="s">
        <v>384</v>
      </c>
      <c r="AC21" s="105" t="s">
        <v>385</v>
      </c>
      <c r="AD21" s="56" t="s">
        <v>203</v>
      </c>
      <c r="AE21" s="56" t="s">
        <v>386</v>
      </c>
    </row>
    <row r="22" spans="2:37" x14ac:dyDescent="0.25">
      <c r="B22" t="s">
        <v>291</v>
      </c>
      <c r="C22" s="66" t="s">
        <v>300</v>
      </c>
      <c r="E22">
        <f>IF(C22="X",4,IF(D22="X",-4,0))</f>
        <v>4</v>
      </c>
      <c r="G22" t="s">
        <v>291</v>
      </c>
      <c r="H22" s="66" t="s">
        <v>300</v>
      </c>
      <c r="I22" s="66"/>
      <c r="J22">
        <f>IF(H22="X",-4,IF(I22="X",4,0))</f>
        <v>-4</v>
      </c>
      <c r="W22" s="64">
        <v>6</v>
      </c>
      <c r="X22" t="s">
        <v>378</v>
      </c>
      <c r="Y22" t="s">
        <v>360</v>
      </c>
      <c r="Z22" t="s">
        <v>378</v>
      </c>
      <c r="AA22" t="s">
        <v>360</v>
      </c>
      <c r="AB22" s="76" t="s">
        <v>110</v>
      </c>
      <c r="AC22" s="76" t="s">
        <v>110</v>
      </c>
      <c r="AD22" s="76" t="s">
        <v>110</v>
      </c>
    </row>
    <row r="23" spans="2:37" x14ac:dyDescent="0.25">
      <c r="B23" t="s">
        <v>292</v>
      </c>
      <c r="E23">
        <f>IF(C23="X",2,IF(D23="X",-1,0))</f>
        <v>0</v>
      </c>
      <c r="G23" t="s">
        <v>292</v>
      </c>
      <c r="H23" s="66"/>
      <c r="I23" s="66"/>
      <c r="J23">
        <f>IF(H23="X",-1,IF(I23="X",2,0))</f>
        <v>0</v>
      </c>
      <c r="W23" s="64">
        <v>9</v>
      </c>
      <c r="X23" t="s">
        <v>372</v>
      </c>
      <c r="Y23" t="s">
        <v>361</v>
      </c>
      <c r="Z23" t="s">
        <v>378</v>
      </c>
      <c r="AA23" t="s">
        <v>359</v>
      </c>
      <c r="AB23" t="s">
        <v>378</v>
      </c>
      <c r="AC23" t="s">
        <v>359</v>
      </c>
      <c r="AD23" s="97" t="s">
        <v>27</v>
      </c>
    </row>
    <row r="24" spans="2:37" x14ac:dyDescent="0.25">
      <c r="B24" t="s">
        <v>293</v>
      </c>
      <c r="E24">
        <f>IF(C24="X",2,IF(D24="X",-1,0))</f>
        <v>0</v>
      </c>
      <c r="G24" t="s">
        <v>293</v>
      </c>
      <c r="H24" s="66"/>
      <c r="I24" s="66"/>
      <c r="J24">
        <f>IF(H24="X",-1,IF(I24="X",2,0))</f>
        <v>0</v>
      </c>
      <c r="W24" s="64">
        <v>3</v>
      </c>
      <c r="X24" t="s">
        <v>378</v>
      </c>
      <c r="Y24" t="s">
        <v>359</v>
      </c>
      <c r="Z24" t="s">
        <v>378</v>
      </c>
      <c r="AA24" t="s">
        <v>359</v>
      </c>
      <c r="AB24" s="76" t="s">
        <v>110</v>
      </c>
      <c r="AC24" s="76" t="s">
        <v>110</v>
      </c>
      <c r="AD24" s="95" t="s">
        <v>191</v>
      </c>
    </row>
    <row r="25" spans="2:37" x14ac:dyDescent="0.25">
      <c r="B25" t="s">
        <v>294</v>
      </c>
      <c r="C25" s="66" t="s">
        <v>300</v>
      </c>
      <c r="E25">
        <f>IF(C25="X",0,IF(D25="X",-1,0))</f>
        <v>0</v>
      </c>
      <c r="G25" t="s">
        <v>294</v>
      </c>
      <c r="H25" s="66" t="s">
        <v>300</v>
      </c>
      <c r="I25" s="66"/>
      <c r="J25">
        <f>IF(H25="X",0,IF(I25="X",-1,0))</f>
        <v>0</v>
      </c>
      <c r="W25" s="64">
        <v>12</v>
      </c>
      <c r="X25" t="s">
        <v>372</v>
      </c>
      <c r="Y25" t="s">
        <v>362</v>
      </c>
      <c r="Z25" t="s">
        <v>378</v>
      </c>
      <c r="AA25" t="s">
        <v>360</v>
      </c>
      <c r="AB25" t="s">
        <v>378</v>
      </c>
      <c r="AC25" t="s">
        <v>360</v>
      </c>
      <c r="AD25" s="95" t="s">
        <v>191</v>
      </c>
      <c r="AE25" t="s">
        <v>300</v>
      </c>
    </row>
    <row r="26" spans="2:37" x14ac:dyDescent="0.25">
      <c r="B26" t="s">
        <v>295</v>
      </c>
      <c r="C26" s="111" t="s">
        <v>300</v>
      </c>
      <c r="D26" s="111"/>
      <c r="E26">
        <f>IF(C26="X",0,IF(D26="X",-1,0))</f>
        <v>0</v>
      </c>
      <c r="G26" t="s">
        <v>295</v>
      </c>
      <c r="H26" s="111" t="s">
        <v>300</v>
      </c>
      <c r="I26" s="111"/>
      <c r="J26">
        <f>IF(H26="X",0,IF(I26="X",-1,0))</f>
        <v>0</v>
      </c>
      <c r="W26" s="64">
        <v>15</v>
      </c>
      <c r="X26" t="s">
        <v>372</v>
      </c>
      <c r="Y26" t="s">
        <v>363</v>
      </c>
      <c r="Z26" t="s">
        <v>378</v>
      </c>
      <c r="AA26" t="s">
        <v>359</v>
      </c>
      <c r="AB26" t="s">
        <v>378</v>
      </c>
      <c r="AC26" t="s">
        <v>360</v>
      </c>
      <c r="AD26" s="95" t="s">
        <v>191</v>
      </c>
      <c r="AI26" s="76" t="s">
        <v>387</v>
      </c>
      <c r="AJ26" s="74" t="s">
        <v>24</v>
      </c>
      <c r="AK26" t="s">
        <v>393</v>
      </c>
    </row>
    <row r="27" spans="2:37" x14ac:dyDescent="0.25">
      <c r="B27" t="s">
        <v>415</v>
      </c>
      <c r="C27" s="156"/>
      <c r="D27" s="156"/>
      <c r="E27">
        <f>IF(C27="X",-4,0)</f>
        <v>0</v>
      </c>
      <c r="G27" t="s">
        <v>415</v>
      </c>
      <c r="H27" s="156"/>
      <c r="I27" s="156"/>
      <c r="J27">
        <f>IF(H27="X",-4,0)</f>
        <v>0</v>
      </c>
      <c r="W27" s="64">
        <v>17</v>
      </c>
      <c r="X27" t="s">
        <v>374</v>
      </c>
      <c r="Y27" t="s">
        <v>363</v>
      </c>
      <c r="Z27" t="s">
        <v>378</v>
      </c>
      <c r="AA27" t="s">
        <v>359</v>
      </c>
      <c r="AB27" t="s">
        <v>377</v>
      </c>
      <c r="AC27" t="s">
        <v>360</v>
      </c>
      <c r="AD27" s="95" t="s">
        <v>191</v>
      </c>
      <c r="AE27" t="s">
        <v>300</v>
      </c>
      <c r="AI27" t="s">
        <v>391</v>
      </c>
      <c r="AJ27" s="99" t="s">
        <v>193</v>
      </c>
    </row>
    <row r="28" spans="2:37" x14ac:dyDescent="0.25">
      <c r="B28" s="110" t="s">
        <v>416</v>
      </c>
      <c r="C28" s="156"/>
      <c r="D28" s="156"/>
      <c r="E28">
        <f>IF(C28="X",-2,0)</f>
        <v>0</v>
      </c>
      <c r="G28" s="110" t="s">
        <v>416</v>
      </c>
      <c r="H28" s="156"/>
      <c r="I28" s="156"/>
      <c r="J28">
        <f>IF(H28="X",-2,0)</f>
        <v>0</v>
      </c>
      <c r="W28" s="64">
        <v>21</v>
      </c>
      <c r="X28" t="s">
        <v>373</v>
      </c>
      <c r="Y28" t="s">
        <v>375</v>
      </c>
      <c r="Z28" t="s">
        <v>376</v>
      </c>
      <c r="AA28" t="s">
        <v>360</v>
      </c>
      <c r="AB28" t="s">
        <v>378</v>
      </c>
      <c r="AC28" t="s">
        <v>359</v>
      </c>
      <c r="AD28" s="95" t="s">
        <v>191</v>
      </c>
      <c r="AE28" t="s">
        <v>300</v>
      </c>
      <c r="AI28" t="s">
        <v>388</v>
      </c>
      <c r="AJ28" s="71" t="s">
        <v>27</v>
      </c>
      <c r="AK28" t="s">
        <v>393</v>
      </c>
    </row>
    <row r="29" spans="2:37" x14ac:dyDescent="0.25">
      <c r="B29" s="110" t="s">
        <v>417</v>
      </c>
      <c r="C29" s="156"/>
      <c r="D29" s="156"/>
      <c r="E29">
        <f>IF(C29="X",0,0)</f>
        <v>0</v>
      </c>
      <c r="G29" s="110" t="s">
        <v>417</v>
      </c>
      <c r="H29" s="156"/>
      <c r="I29" s="156"/>
      <c r="J29">
        <f>IF(H29="X",0,0)</f>
        <v>0</v>
      </c>
      <c r="W29" s="64">
        <v>20</v>
      </c>
      <c r="X29" t="s">
        <v>374</v>
      </c>
      <c r="Y29" t="s">
        <v>375</v>
      </c>
      <c r="Z29" t="s">
        <v>378</v>
      </c>
      <c r="AA29" t="s">
        <v>360</v>
      </c>
      <c r="AB29" t="s">
        <v>377</v>
      </c>
      <c r="AC29" t="s">
        <v>359</v>
      </c>
      <c r="AD29" s="98" t="s">
        <v>193</v>
      </c>
      <c r="AI29" t="s">
        <v>389</v>
      </c>
      <c r="AJ29" s="75" t="s">
        <v>252</v>
      </c>
    </row>
    <row r="30" spans="2:37" x14ac:dyDescent="0.25">
      <c r="B30" s="110" t="s">
        <v>418</v>
      </c>
      <c r="C30" s="156"/>
      <c r="D30" s="156"/>
      <c r="E30">
        <f>IF(C30="X",2,0)</f>
        <v>0</v>
      </c>
      <c r="G30" s="110" t="s">
        <v>418</v>
      </c>
      <c r="H30" s="156"/>
      <c r="I30" s="156"/>
      <c r="J30">
        <f>IF(H30="X",2,0)</f>
        <v>0</v>
      </c>
      <c r="W30" s="64">
        <v>4</v>
      </c>
      <c r="X30" t="s">
        <v>376</v>
      </c>
      <c r="Y30" t="s">
        <v>360</v>
      </c>
      <c r="Z30" t="s">
        <v>376</v>
      </c>
      <c r="AA30" t="s">
        <v>360</v>
      </c>
      <c r="AB30" s="76" t="s">
        <v>110</v>
      </c>
      <c r="AC30" s="76" t="s">
        <v>110</v>
      </c>
      <c r="AD30" s="98" t="s">
        <v>193</v>
      </c>
      <c r="AI30" t="s">
        <v>392</v>
      </c>
    </row>
    <row r="31" spans="2:37" x14ac:dyDescent="0.25">
      <c r="B31" s="110" t="s">
        <v>419</v>
      </c>
      <c r="C31" s="155" t="s">
        <v>300</v>
      </c>
      <c r="D31" s="155"/>
      <c r="E31">
        <f>IF(C31="X",4,0)</f>
        <v>4</v>
      </c>
      <c r="G31" s="110" t="s">
        <v>419</v>
      </c>
      <c r="H31" s="155" t="s">
        <v>300</v>
      </c>
      <c r="I31" s="155"/>
      <c r="J31">
        <f>IF(H31="X",4,0)</f>
        <v>4</v>
      </c>
      <c r="W31" s="64">
        <v>19</v>
      </c>
      <c r="X31" t="s">
        <v>371</v>
      </c>
      <c r="Y31" t="s">
        <v>375</v>
      </c>
      <c r="Z31" t="s">
        <v>376</v>
      </c>
      <c r="AA31" t="s">
        <v>360</v>
      </c>
      <c r="AB31" t="s">
        <v>377</v>
      </c>
      <c r="AC31" t="s">
        <v>359</v>
      </c>
      <c r="AD31" s="98" t="s">
        <v>193</v>
      </c>
      <c r="AI31" t="s">
        <v>390</v>
      </c>
      <c r="AJ31" s="72" t="s">
        <v>236</v>
      </c>
    </row>
    <row r="32" spans="2:37" x14ac:dyDescent="0.25">
      <c r="B32" s="68" t="s">
        <v>296</v>
      </c>
      <c r="C32" s="69"/>
      <c r="D32" s="69"/>
      <c r="E32" s="69">
        <f>SUM(E22:E31)</f>
        <v>8</v>
      </c>
      <c r="G32" s="68" t="s">
        <v>296</v>
      </c>
      <c r="H32" s="69"/>
      <c r="I32" s="69"/>
      <c r="J32" s="69">
        <f>SUM(J22:J31)</f>
        <v>0</v>
      </c>
      <c r="K32" s="70"/>
      <c r="W32" s="64">
        <v>2</v>
      </c>
      <c r="X32" t="s">
        <v>377</v>
      </c>
      <c r="Y32" t="s">
        <v>359</v>
      </c>
      <c r="Z32" t="s">
        <v>377</v>
      </c>
      <c r="AA32" t="s">
        <v>359</v>
      </c>
      <c r="AB32" s="76" t="s">
        <v>110</v>
      </c>
      <c r="AC32" s="76" t="s">
        <v>110</v>
      </c>
      <c r="AD32" s="98" t="s">
        <v>193</v>
      </c>
    </row>
    <row r="33" spans="2:31" x14ac:dyDescent="0.25">
      <c r="B33" s="33"/>
      <c r="C33" s="70"/>
      <c r="D33" s="70"/>
      <c r="E33" s="70"/>
      <c r="W33" s="64">
        <v>5</v>
      </c>
      <c r="X33" t="s">
        <v>377</v>
      </c>
      <c r="Y33" t="s">
        <v>360</v>
      </c>
      <c r="Z33" t="s">
        <v>377</v>
      </c>
      <c r="AA33" t="s">
        <v>360</v>
      </c>
      <c r="AB33" s="76" t="s">
        <v>110</v>
      </c>
      <c r="AC33" s="76" t="s">
        <v>110</v>
      </c>
      <c r="AD33" s="98" t="s">
        <v>193</v>
      </c>
    </row>
    <row r="34" spans="2:31" x14ac:dyDescent="0.25">
      <c r="C34" s="67" t="s">
        <v>289</v>
      </c>
      <c r="D34" s="67" t="s">
        <v>290</v>
      </c>
      <c r="E34" s="70"/>
      <c r="H34" s="67" t="s">
        <v>289</v>
      </c>
      <c r="I34" s="67" t="s">
        <v>290</v>
      </c>
      <c r="J34" s="70"/>
      <c r="K34" s="70"/>
      <c r="W34" s="64">
        <v>8</v>
      </c>
      <c r="X34" t="s">
        <v>379</v>
      </c>
      <c r="Y34" t="s">
        <v>361</v>
      </c>
      <c r="Z34" t="s">
        <v>377</v>
      </c>
      <c r="AA34" t="s">
        <v>359</v>
      </c>
      <c r="AB34" t="s">
        <v>377</v>
      </c>
      <c r="AC34" t="s">
        <v>359</v>
      </c>
      <c r="AD34" s="98" t="s">
        <v>193</v>
      </c>
    </row>
    <row r="35" spans="2:31" x14ac:dyDescent="0.25">
      <c r="B35" t="s">
        <v>291</v>
      </c>
      <c r="C35" s="66" t="s">
        <v>300</v>
      </c>
      <c r="E35">
        <f>IF(C35="X",4,IF(D35="X",-4,0))</f>
        <v>4</v>
      </c>
      <c r="G35" t="s">
        <v>291</v>
      </c>
      <c r="H35" s="66" t="s">
        <v>300</v>
      </c>
      <c r="I35" s="66"/>
      <c r="J35">
        <f>IF(H35="X",-4,IF(I35="X",4,0))</f>
        <v>-4</v>
      </c>
      <c r="W35" s="64">
        <v>11</v>
      </c>
      <c r="X35" t="s">
        <v>379</v>
      </c>
      <c r="Y35" t="s">
        <v>362</v>
      </c>
      <c r="Z35" t="s">
        <v>377</v>
      </c>
      <c r="AA35" t="s">
        <v>360</v>
      </c>
      <c r="AB35" t="s">
        <v>377</v>
      </c>
      <c r="AC35" t="s">
        <v>360</v>
      </c>
      <c r="AD35" s="98" t="s">
        <v>193</v>
      </c>
    </row>
    <row r="36" spans="2:31" x14ac:dyDescent="0.25">
      <c r="B36" t="s">
        <v>292</v>
      </c>
      <c r="E36">
        <f>IF(C36="X",2,IF(D36="X",-1,0))</f>
        <v>0</v>
      </c>
      <c r="G36" t="s">
        <v>292</v>
      </c>
      <c r="H36" s="66"/>
      <c r="I36" s="66"/>
      <c r="J36">
        <f>IF(H36="X",-1,IF(I36="X",2,0))</f>
        <v>0</v>
      </c>
      <c r="W36" s="64">
        <v>14</v>
      </c>
      <c r="X36" t="s">
        <v>379</v>
      </c>
      <c r="Y36" t="s">
        <v>363</v>
      </c>
      <c r="Z36" t="s">
        <v>377</v>
      </c>
      <c r="AA36" t="s">
        <v>359</v>
      </c>
      <c r="AB36" t="s">
        <v>377</v>
      </c>
      <c r="AC36" t="s">
        <v>360</v>
      </c>
      <c r="AD36" s="98" t="s">
        <v>193</v>
      </c>
    </row>
    <row r="37" spans="2:31" x14ac:dyDescent="0.25">
      <c r="B37" t="s">
        <v>293</v>
      </c>
      <c r="E37">
        <f>IF(C37="X",2,IF(D37="X",-1,0))</f>
        <v>0</v>
      </c>
      <c r="G37" t="s">
        <v>293</v>
      </c>
      <c r="H37" s="66"/>
      <c r="I37" s="66"/>
      <c r="J37">
        <f>IF(H37="X",-1,IF(I37="X",2,0))</f>
        <v>0</v>
      </c>
      <c r="W37" s="64">
        <v>1</v>
      </c>
      <c r="X37" t="s">
        <v>376</v>
      </c>
      <c r="Y37" t="s">
        <v>359</v>
      </c>
      <c r="Z37" t="s">
        <v>376</v>
      </c>
      <c r="AA37" t="s">
        <v>359</v>
      </c>
      <c r="AB37" s="76" t="s">
        <v>110</v>
      </c>
      <c r="AC37" s="76" t="s">
        <v>110</v>
      </c>
      <c r="AD37" s="94" t="s">
        <v>196</v>
      </c>
    </row>
    <row r="38" spans="2:31" x14ac:dyDescent="0.25">
      <c r="B38" t="s">
        <v>294</v>
      </c>
      <c r="C38" s="66" t="s">
        <v>300</v>
      </c>
      <c r="E38">
        <f>IF(C38="X",0,IF(D38="X",-1,0))</f>
        <v>0</v>
      </c>
      <c r="G38" t="s">
        <v>294</v>
      </c>
      <c r="H38" s="66" t="s">
        <v>300</v>
      </c>
      <c r="I38" s="66"/>
      <c r="J38">
        <f>IF(H38="X",0,IF(I38="X",-1,0))</f>
        <v>0</v>
      </c>
      <c r="W38" s="64">
        <v>18</v>
      </c>
      <c r="X38" t="s">
        <v>373</v>
      </c>
      <c r="Y38" t="s">
        <v>363</v>
      </c>
      <c r="Z38" t="s">
        <v>376</v>
      </c>
      <c r="AA38" t="s">
        <v>359</v>
      </c>
      <c r="AB38" t="s">
        <v>378</v>
      </c>
      <c r="AC38" t="s">
        <v>360</v>
      </c>
      <c r="AD38" s="94" t="s">
        <v>196</v>
      </c>
      <c r="AE38" t="s">
        <v>300</v>
      </c>
    </row>
    <row r="39" spans="2:31" x14ac:dyDescent="0.25">
      <c r="B39" t="s">
        <v>295</v>
      </c>
      <c r="C39" s="111" t="s">
        <v>300</v>
      </c>
      <c r="D39" s="111"/>
      <c r="E39">
        <f>IF(C39="X",0,IF(D39="X",-1,0))</f>
        <v>0</v>
      </c>
      <c r="G39" t="s">
        <v>295</v>
      </c>
      <c r="H39" s="111" t="s">
        <v>300</v>
      </c>
      <c r="I39" s="111"/>
      <c r="J39">
        <f>IF(H39="X",0,IF(I39="X",-1,0))</f>
        <v>0</v>
      </c>
      <c r="W39" s="64">
        <v>10</v>
      </c>
      <c r="X39" t="s">
        <v>370</v>
      </c>
      <c r="Y39" t="s">
        <v>362</v>
      </c>
      <c r="Z39" t="s">
        <v>376</v>
      </c>
      <c r="AA39" t="s">
        <v>360</v>
      </c>
      <c r="AB39" t="s">
        <v>376</v>
      </c>
      <c r="AC39" t="s">
        <v>360</v>
      </c>
      <c r="AD39" s="94" t="s">
        <v>196</v>
      </c>
      <c r="AE39" t="s">
        <v>300</v>
      </c>
    </row>
    <row r="40" spans="2:31" x14ac:dyDescent="0.25">
      <c r="B40" t="s">
        <v>415</v>
      </c>
      <c r="C40" s="156" t="s">
        <v>300</v>
      </c>
      <c r="D40" s="156"/>
      <c r="E40">
        <f>IF(C40="X",-4,0)</f>
        <v>-4</v>
      </c>
      <c r="G40" t="s">
        <v>415</v>
      </c>
      <c r="H40" s="156" t="s">
        <v>300</v>
      </c>
      <c r="I40" s="156"/>
      <c r="J40">
        <f>IF(H40="X",-4,0)</f>
        <v>-4</v>
      </c>
      <c r="W40" s="64">
        <v>13</v>
      </c>
      <c r="X40" t="s">
        <v>370</v>
      </c>
      <c r="Y40" t="s">
        <v>363</v>
      </c>
      <c r="Z40" t="s">
        <v>376</v>
      </c>
      <c r="AA40" t="s">
        <v>359</v>
      </c>
      <c r="AB40" t="s">
        <v>376</v>
      </c>
      <c r="AC40" t="s">
        <v>360</v>
      </c>
      <c r="AD40" s="94" t="s">
        <v>196</v>
      </c>
    </row>
    <row r="41" spans="2:31" x14ac:dyDescent="0.25">
      <c r="B41" s="110" t="s">
        <v>416</v>
      </c>
      <c r="C41" s="156"/>
      <c r="D41" s="156"/>
      <c r="E41">
        <f>IF(C41="X",-2,0)</f>
        <v>0</v>
      </c>
      <c r="G41" s="110" t="s">
        <v>416</v>
      </c>
      <c r="H41" s="156"/>
      <c r="I41" s="156"/>
      <c r="J41">
        <f>IF(H41="X",-2,0)</f>
        <v>0</v>
      </c>
      <c r="W41" s="64">
        <v>16</v>
      </c>
      <c r="X41" t="s">
        <v>371</v>
      </c>
      <c r="Y41" t="s">
        <v>363</v>
      </c>
      <c r="Z41" t="s">
        <v>376</v>
      </c>
      <c r="AA41" t="s">
        <v>359</v>
      </c>
      <c r="AB41" t="s">
        <v>377</v>
      </c>
      <c r="AC41" t="s">
        <v>360</v>
      </c>
      <c r="AD41" s="94" t="s">
        <v>196</v>
      </c>
      <c r="AE41" t="s">
        <v>300</v>
      </c>
    </row>
    <row r="42" spans="2:31" x14ac:dyDescent="0.25">
      <c r="B42" s="110" t="s">
        <v>417</v>
      </c>
      <c r="C42" s="156"/>
      <c r="D42" s="156"/>
      <c r="E42">
        <f>IF(C42="X",0,0)</f>
        <v>0</v>
      </c>
      <c r="G42" s="110" t="s">
        <v>417</v>
      </c>
      <c r="H42" s="156"/>
      <c r="I42" s="156"/>
      <c r="J42">
        <f>IF(H42="X",0,0)</f>
        <v>0</v>
      </c>
      <c r="W42" s="64">
        <v>7</v>
      </c>
      <c r="X42" t="s">
        <v>370</v>
      </c>
      <c r="Y42" t="s">
        <v>361</v>
      </c>
      <c r="Z42" t="s">
        <v>376</v>
      </c>
      <c r="AA42" t="s">
        <v>359</v>
      </c>
      <c r="AB42" t="s">
        <v>376</v>
      </c>
      <c r="AC42" t="s">
        <v>359</v>
      </c>
      <c r="AD42" s="96" t="s">
        <v>24</v>
      </c>
    </row>
    <row r="43" spans="2:31" x14ac:dyDescent="0.25">
      <c r="B43" s="110" t="s">
        <v>418</v>
      </c>
      <c r="C43" s="156"/>
      <c r="D43" s="156"/>
      <c r="E43">
        <f>IF(C43="X",2,0)</f>
        <v>0</v>
      </c>
      <c r="G43" s="110" t="s">
        <v>418</v>
      </c>
      <c r="H43" s="156"/>
      <c r="I43" s="156"/>
      <c r="J43">
        <f>IF(H43="X",2,0)</f>
        <v>0</v>
      </c>
    </row>
    <row r="44" spans="2:31" x14ac:dyDescent="0.25">
      <c r="B44" s="110" t="s">
        <v>419</v>
      </c>
      <c r="C44" s="155"/>
      <c r="D44" s="155"/>
      <c r="E44">
        <f>IF(C44="X",4,0)</f>
        <v>0</v>
      </c>
      <c r="G44" s="110" t="s">
        <v>419</v>
      </c>
      <c r="H44" s="155"/>
      <c r="I44" s="155"/>
      <c r="J44">
        <f>IF(H44="X",4,0)</f>
        <v>0</v>
      </c>
    </row>
    <row r="45" spans="2:31" x14ac:dyDescent="0.25">
      <c r="B45" s="68" t="s">
        <v>296</v>
      </c>
      <c r="C45" s="69"/>
      <c r="D45" s="69"/>
      <c r="E45" s="69">
        <f>SUM(E35:E44)</f>
        <v>0</v>
      </c>
      <c r="G45" s="68" t="s">
        <v>296</v>
      </c>
      <c r="H45" s="69"/>
      <c r="I45" s="69"/>
      <c r="J45" s="69">
        <f>SUM(J35:J44)</f>
        <v>-8</v>
      </c>
      <c r="K45" s="70"/>
    </row>
    <row r="47" spans="2:31" x14ac:dyDescent="0.25">
      <c r="C47" s="67" t="s">
        <v>289</v>
      </c>
      <c r="D47" s="67" t="s">
        <v>290</v>
      </c>
      <c r="E47" s="70"/>
      <c r="H47" s="67" t="s">
        <v>289</v>
      </c>
      <c r="I47" s="67" t="s">
        <v>290</v>
      </c>
      <c r="J47" s="70"/>
      <c r="K47" s="70"/>
    </row>
    <row r="48" spans="2:31" x14ac:dyDescent="0.25">
      <c r="B48" t="s">
        <v>291</v>
      </c>
      <c r="E48">
        <f>IF(C48="X",4,IF(D48="X",-4,0))</f>
        <v>0</v>
      </c>
      <c r="G48" t="s">
        <v>291</v>
      </c>
      <c r="H48" s="66"/>
      <c r="I48" s="66"/>
      <c r="J48">
        <f>IF(H48="X",-4,IF(I48="X",4,0))</f>
        <v>0</v>
      </c>
    </row>
    <row r="49" spans="2:11" x14ac:dyDescent="0.25">
      <c r="B49" t="s">
        <v>292</v>
      </c>
      <c r="E49">
        <f>IF(C49="X",2,IF(D49="X",-1,0))</f>
        <v>0</v>
      </c>
      <c r="G49" t="s">
        <v>292</v>
      </c>
      <c r="H49" s="66"/>
      <c r="I49" s="66"/>
      <c r="J49">
        <f>IF(H49="X",-1,IF(I49="X",2,0))</f>
        <v>0</v>
      </c>
    </row>
    <row r="50" spans="2:11" x14ac:dyDescent="0.25">
      <c r="B50" t="s">
        <v>293</v>
      </c>
      <c r="E50">
        <f>IF(C50="X",2,IF(D50="X",-1,0))</f>
        <v>0</v>
      </c>
      <c r="G50" t="s">
        <v>293</v>
      </c>
      <c r="H50" s="66"/>
      <c r="I50" s="66"/>
      <c r="J50">
        <f>IF(H50="X",-1,IF(I50="X",2,0))</f>
        <v>0</v>
      </c>
    </row>
    <row r="51" spans="2:11" x14ac:dyDescent="0.25">
      <c r="B51" t="s">
        <v>294</v>
      </c>
      <c r="D51" s="66" t="s">
        <v>300</v>
      </c>
      <c r="E51">
        <f>IF(C51="X",0,IF(D51="X",-1,0))</f>
        <v>-1</v>
      </c>
      <c r="G51" t="s">
        <v>294</v>
      </c>
      <c r="H51" s="66"/>
      <c r="I51" s="66" t="s">
        <v>300</v>
      </c>
      <c r="J51">
        <f>IF(H51="X",0,IF(I51="X",-1,0))</f>
        <v>-1</v>
      </c>
    </row>
    <row r="52" spans="2:11" x14ac:dyDescent="0.25">
      <c r="B52" t="s">
        <v>295</v>
      </c>
      <c r="C52" s="111"/>
      <c r="D52" s="111" t="s">
        <v>300</v>
      </c>
      <c r="E52">
        <f>IF(C52="X",0,IF(D52="X",-1,0))</f>
        <v>-1</v>
      </c>
      <c r="G52" t="s">
        <v>295</v>
      </c>
      <c r="H52" s="111"/>
      <c r="I52" s="111" t="s">
        <v>300</v>
      </c>
      <c r="J52">
        <f>IF(H52="X",0,IF(I52="X",-1,0))</f>
        <v>-1</v>
      </c>
    </row>
    <row r="53" spans="2:11" x14ac:dyDescent="0.25">
      <c r="B53" t="s">
        <v>415</v>
      </c>
      <c r="C53" s="156"/>
      <c r="D53" s="156"/>
      <c r="E53">
        <f>IF(C53="X",-4,0)</f>
        <v>0</v>
      </c>
      <c r="G53" t="s">
        <v>415</v>
      </c>
      <c r="H53" s="156"/>
      <c r="I53" s="156"/>
      <c r="J53">
        <f>IF(H53="X",-4,0)</f>
        <v>0</v>
      </c>
    </row>
    <row r="54" spans="2:11" x14ac:dyDescent="0.25">
      <c r="B54" s="110" t="s">
        <v>416</v>
      </c>
      <c r="C54" s="156"/>
      <c r="D54" s="156"/>
      <c r="E54">
        <f>IF(C54="X",-2,0)</f>
        <v>0</v>
      </c>
      <c r="G54" s="110" t="s">
        <v>416</v>
      </c>
      <c r="H54" s="156"/>
      <c r="I54" s="156"/>
      <c r="J54">
        <f>IF(H54="X",-2,0)</f>
        <v>0</v>
      </c>
    </row>
    <row r="55" spans="2:11" x14ac:dyDescent="0.25">
      <c r="B55" s="110" t="s">
        <v>417</v>
      </c>
      <c r="C55" s="156"/>
      <c r="D55" s="156"/>
      <c r="E55">
        <f>IF(C55="X",0,0)</f>
        <v>0</v>
      </c>
      <c r="G55" s="110" t="s">
        <v>417</v>
      </c>
      <c r="H55" s="156"/>
      <c r="I55" s="156"/>
      <c r="J55">
        <f>IF(H55="X",0,0)</f>
        <v>0</v>
      </c>
    </row>
    <row r="56" spans="2:11" x14ac:dyDescent="0.25">
      <c r="B56" s="110" t="s">
        <v>418</v>
      </c>
      <c r="C56" s="156"/>
      <c r="D56" s="156"/>
      <c r="E56">
        <f>IF(C56="X",2,0)</f>
        <v>0</v>
      </c>
      <c r="G56" s="110" t="s">
        <v>418</v>
      </c>
      <c r="H56" s="156"/>
      <c r="I56" s="156"/>
      <c r="J56">
        <f>IF(H56="X",2,0)</f>
        <v>0</v>
      </c>
    </row>
    <row r="57" spans="2:11" x14ac:dyDescent="0.25">
      <c r="B57" s="110" t="s">
        <v>419</v>
      </c>
      <c r="C57" s="155" t="s">
        <v>300</v>
      </c>
      <c r="D57" s="155"/>
      <c r="E57">
        <f>IF(C57="X",4,0)</f>
        <v>4</v>
      </c>
      <c r="G57" s="110" t="s">
        <v>419</v>
      </c>
      <c r="H57" s="155" t="s">
        <v>300</v>
      </c>
      <c r="I57" s="155"/>
      <c r="J57">
        <f>IF(H57="X",4,0)</f>
        <v>4</v>
      </c>
    </row>
    <row r="58" spans="2:11" x14ac:dyDescent="0.25">
      <c r="B58" s="68" t="s">
        <v>296</v>
      </c>
      <c r="C58" s="69"/>
      <c r="D58" s="69"/>
      <c r="E58" s="69">
        <f>SUM(E48:E57)</f>
        <v>2</v>
      </c>
      <c r="G58" s="68" t="s">
        <v>296</v>
      </c>
      <c r="H58" s="69"/>
      <c r="I58" s="69"/>
      <c r="J58" s="69">
        <f>SUM(J48:J57)</f>
        <v>2</v>
      </c>
      <c r="K58" s="70"/>
    </row>
    <row r="60" spans="2:11" x14ac:dyDescent="0.25">
      <c r="C60" s="67" t="s">
        <v>289</v>
      </c>
      <c r="D60" s="67" t="s">
        <v>290</v>
      </c>
      <c r="E60" s="70"/>
      <c r="H60" s="67" t="s">
        <v>289</v>
      </c>
      <c r="I60" s="67" t="s">
        <v>290</v>
      </c>
      <c r="J60" s="70"/>
      <c r="K60" s="70"/>
    </row>
    <row r="61" spans="2:11" x14ac:dyDescent="0.25">
      <c r="B61" t="s">
        <v>291</v>
      </c>
      <c r="E61">
        <f>IF(C61="X",4,IF(D61="X",-4,0))</f>
        <v>0</v>
      </c>
      <c r="G61" t="s">
        <v>291</v>
      </c>
      <c r="H61" s="66"/>
      <c r="I61" s="66"/>
      <c r="J61">
        <f>IF(H61="X",-4,IF(I61="X",4,0))</f>
        <v>0</v>
      </c>
    </row>
    <row r="62" spans="2:11" x14ac:dyDescent="0.25">
      <c r="B62" t="s">
        <v>292</v>
      </c>
      <c r="C62" s="66" t="s">
        <v>300</v>
      </c>
      <c r="E62">
        <f>IF(C62="X",2,IF(D62="X",-1,0))</f>
        <v>2</v>
      </c>
      <c r="G62" t="s">
        <v>292</v>
      </c>
      <c r="H62" s="66" t="s">
        <v>300</v>
      </c>
      <c r="I62" s="66"/>
      <c r="J62">
        <f>IF(H62="X",-1,IF(I62="X",2,0))</f>
        <v>-1</v>
      </c>
    </row>
    <row r="63" spans="2:11" x14ac:dyDescent="0.25">
      <c r="B63" t="s">
        <v>293</v>
      </c>
      <c r="C63" s="66" t="s">
        <v>300</v>
      </c>
      <c r="E63">
        <f>IF(C63="X",2,IF(D63="X",-1,0))</f>
        <v>2</v>
      </c>
      <c r="G63" t="s">
        <v>293</v>
      </c>
      <c r="H63" s="66" t="s">
        <v>300</v>
      </c>
      <c r="I63" s="66"/>
      <c r="J63">
        <f>IF(H63="X",-1,IF(I63="X",2,0))</f>
        <v>-1</v>
      </c>
    </row>
    <row r="64" spans="2:11" x14ac:dyDescent="0.25">
      <c r="B64" t="s">
        <v>294</v>
      </c>
      <c r="C64" s="66" t="s">
        <v>300</v>
      </c>
      <c r="E64">
        <f>IF(C64="X",0,IF(D64="X",-1,0))</f>
        <v>0</v>
      </c>
      <c r="G64" t="s">
        <v>294</v>
      </c>
      <c r="H64" s="66" t="s">
        <v>300</v>
      </c>
      <c r="I64" s="66"/>
      <c r="J64">
        <f>IF(H64="X",0,IF(I64="X",-1,0))</f>
        <v>0</v>
      </c>
    </row>
    <row r="65" spans="2:11" x14ac:dyDescent="0.25">
      <c r="B65" t="s">
        <v>295</v>
      </c>
      <c r="C65" s="111" t="s">
        <v>300</v>
      </c>
      <c r="D65" s="111"/>
      <c r="E65">
        <f>IF(C65="X",0,IF(D65="X",-1,0))</f>
        <v>0</v>
      </c>
      <c r="G65" t="s">
        <v>295</v>
      </c>
      <c r="H65" s="111" t="s">
        <v>300</v>
      </c>
      <c r="I65" s="111"/>
      <c r="J65">
        <f>IF(H65="X",0,IF(I65="X",-1,0))</f>
        <v>0</v>
      </c>
    </row>
    <row r="66" spans="2:11" x14ac:dyDescent="0.25">
      <c r="B66" t="s">
        <v>415</v>
      </c>
      <c r="C66" s="156" t="s">
        <v>300</v>
      </c>
      <c r="D66" s="156"/>
      <c r="E66">
        <f>IF(C66="X",-4,0)</f>
        <v>-4</v>
      </c>
      <c r="G66" t="s">
        <v>415</v>
      </c>
      <c r="H66" s="156" t="s">
        <v>300</v>
      </c>
      <c r="I66" s="156"/>
      <c r="J66">
        <f>IF(H66="X",-4,0)</f>
        <v>-4</v>
      </c>
    </row>
    <row r="67" spans="2:11" x14ac:dyDescent="0.25">
      <c r="B67" s="110" t="s">
        <v>416</v>
      </c>
      <c r="C67" s="156"/>
      <c r="D67" s="156"/>
      <c r="E67">
        <f>IF(C67="X",-2,0)</f>
        <v>0</v>
      </c>
      <c r="G67" s="110" t="s">
        <v>416</v>
      </c>
      <c r="H67" s="156"/>
      <c r="I67" s="156"/>
      <c r="J67">
        <f>IF(H67="X",-2,0)</f>
        <v>0</v>
      </c>
    </row>
    <row r="68" spans="2:11" x14ac:dyDescent="0.25">
      <c r="B68" s="110" t="s">
        <v>417</v>
      </c>
      <c r="C68" s="156"/>
      <c r="D68" s="156"/>
      <c r="E68">
        <f>IF(C68="X",0,0)</f>
        <v>0</v>
      </c>
      <c r="G68" s="110" t="s">
        <v>417</v>
      </c>
      <c r="H68" s="156"/>
      <c r="I68" s="156"/>
      <c r="J68">
        <f>IF(H68="X",0,0)</f>
        <v>0</v>
      </c>
    </row>
    <row r="69" spans="2:11" x14ac:dyDescent="0.25">
      <c r="B69" s="110" t="s">
        <v>418</v>
      </c>
      <c r="C69" s="156"/>
      <c r="D69" s="156"/>
      <c r="E69">
        <f>IF(C69="X",2,0)</f>
        <v>0</v>
      </c>
      <c r="G69" s="110" t="s">
        <v>418</v>
      </c>
      <c r="H69" s="156"/>
      <c r="I69" s="156"/>
      <c r="J69">
        <f>IF(H69="X",2,0)</f>
        <v>0</v>
      </c>
    </row>
    <row r="70" spans="2:11" x14ac:dyDescent="0.25">
      <c r="B70" s="110" t="s">
        <v>419</v>
      </c>
      <c r="C70" s="155"/>
      <c r="D70" s="155"/>
      <c r="E70">
        <f>IF(C70="X",4,0)</f>
        <v>0</v>
      </c>
      <c r="G70" s="110" t="s">
        <v>419</v>
      </c>
      <c r="H70" s="155"/>
      <c r="I70" s="155"/>
      <c r="J70">
        <f>IF(H70="X",4,0)</f>
        <v>0</v>
      </c>
    </row>
    <row r="71" spans="2:11" x14ac:dyDescent="0.25">
      <c r="B71" s="68" t="s">
        <v>296</v>
      </c>
      <c r="C71" s="69"/>
      <c r="D71" s="69"/>
      <c r="E71" s="69">
        <f>SUM(E61:E70)</f>
        <v>0</v>
      </c>
      <c r="G71" s="68" t="s">
        <v>296</v>
      </c>
      <c r="H71" s="69"/>
      <c r="I71" s="69"/>
      <c r="J71" s="69">
        <f>SUM(J61:J70)</f>
        <v>-6</v>
      </c>
      <c r="K71" s="70"/>
    </row>
    <row r="77" spans="2:11" x14ac:dyDescent="0.25">
      <c r="B77" s="56" t="s">
        <v>420</v>
      </c>
    </row>
    <row r="78" spans="2:11" x14ac:dyDescent="0.25">
      <c r="C78" s="67" t="s">
        <v>289</v>
      </c>
      <c r="D78" s="67" t="s">
        <v>290</v>
      </c>
      <c r="E78" s="70"/>
      <c r="H78" s="67" t="s">
        <v>289</v>
      </c>
      <c r="I78" s="67" t="s">
        <v>290</v>
      </c>
      <c r="J78" s="70"/>
      <c r="K78" s="70"/>
    </row>
    <row r="79" spans="2:11" x14ac:dyDescent="0.25">
      <c r="B79" t="s">
        <v>291</v>
      </c>
      <c r="C79" s="66">
        <v>5</v>
      </c>
      <c r="D79" s="66">
        <v>-5</v>
      </c>
      <c r="E79" s="33"/>
      <c r="G79" t="s">
        <v>291</v>
      </c>
      <c r="H79" s="66">
        <v>-5</v>
      </c>
      <c r="I79" s="66">
        <v>5</v>
      </c>
      <c r="J79" s="33"/>
      <c r="K79" s="33"/>
    </row>
    <row r="80" spans="2:11" x14ac:dyDescent="0.25">
      <c r="B80" t="s">
        <v>292</v>
      </c>
      <c r="C80" s="66">
        <v>2</v>
      </c>
      <c r="D80" s="66">
        <v>-1</v>
      </c>
      <c r="E80" s="33"/>
      <c r="G80" t="s">
        <v>292</v>
      </c>
      <c r="H80" s="66">
        <v>-1</v>
      </c>
      <c r="I80" s="66">
        <v>2</v>
      </c>
      <c r="J80" s="33"/>
      <c r="K80" s="33"/>
    </row>
    <row r="81" spans="2:11" x14ac:dyDescent="0.25">
      <c r="B81" t="s">
        <v>293</v>
      </c>
      <c r="C81" s="66">
        <v>2</v>
      </c>
      <c r="D81" s="66">
        <v>-1</v>
      </c>
      <c r="E81" s="33"/>
      <c r="G81" t="s">
        <v>293</v>
      </c>
      <c r="H81" s="66">
        <v>-1</v>
      </c>
      <c r="I81" s="66">
        <v>2</v>
      </c>
      <c r="J81" s="33"/>
      <c r="K81" s="33"/>
    </row>
    <row r="82" spans="2:11" x14ac:dyDescent="0.25">
      <c r="B82" t="s">
        <v>294</v>
      </c>
      <c r="C82" s="66">
        <v>0</v>
      </c>
      <c r="D82" s="66">
        <v>-1</v>
      </c>
      <c r="E82" s="33"/>
      <c r="G82" t="s">
        <v>294</v>
      </c>
      <c r="H82" s="66">
        <v>0</v>
      </c>
      <c r="I82" s="66">
        <v>-1</v>
      </c>
      <c r="J82" s="33"/>
      <c r="K82" s="33"/>
    </row>
    <row r="83" spans="2:11" x14ac:dyDescent="0.25">
      <c r="B83" t="s">
        <v>295</v>
      </c>
      <c r="C83" s="66">
        <v>0</v>
      </c>
      <c r="D83" s="66">
        <v>-1</v>
      </c>
      <c r="E83" s="33"/>
      <c r="G83" t="s">
        <v>295</v>
      </c>
      <c r="H83" s="66">
        <v>0</v>
      </c>
      <c r="I83" s="66">
        <v>-1</v>
      </c>
      <c r="J83" s="33"/>
      <c r="K83" s="33"/>
    </row>
    <row r="84" spans="2:11" x14ac:dyDescent="0.25">
      <c r="B84" s="68" t="s">
        <v>296</v>
      </c>
      <c r="C84" s="69"/>
      <c r="D84" s="69"/>
      <c r="E84" s="69">
        <f>SUM(C79:D83)</f>
        <v>0</v>
      </c>
      <c r="G84" s="68" t="s">
        <v>296</v>
      </c>
      <c r="H84" s="69"/>
      <c r="I84" s="69"/>
      <c r="J84" s="69">
        <f>SUM(H79:I83)</f>
        <v>0</v>
      </c>
      <c r="K84" s="70"/>
    </row>
    <row r="86" spans="2:11" x14ac:dyDescent="0.25">
      <c r="B86" s="56" t="s">
        <v>297</v>
      </c>
    </row>
    <row r="89" spans="2:11" x14ac:dyDescent="0.25">
      <c r="C89" s="67" t="s">
        <v>289</v>
      </c>
      <c r="D89" s="67" t="s">
        <v>290</v>
      </c>
      <c r="E89" s="66" t="s">
        <v>298</v>
      </c>
    </row>
    <row r="90" spans="2:11" x14ac:dyDescent="0.25">
      <c r="B90" t="s">
        <v>299</v>
      </c>
      <c r="D90" s="66" t="s">
        <v>300</v>
      </c>
      <c r="E90">
        <f>IF(C90="X",5,IF(D90="X",-5,0))</f>
        <v>-5</v>
      </c>
    </row>
    <row r="91" spans="2:11" x14ac:dyDescent="0.25">
      <c r="B91" t="s">
        <v>292</v>
      </c>
      <c r="C91" s="66" t="s">
        <v>300</v>
      </c>
      <c r="E91">
        <f>IF(C91="X",2,IF(D91="X",-1,0))</f>
        <v>2</v>
      </c>
    </row>
    <row r="92" spans="2:11" x14ac:dyDescent="0.25">
      <c r="B92" t="s">
        <v>293</v>
      </c>
      <c r="C92" s="66" t="s">
        <v>300</v>
      </c>
      <c r="E92">
        <f>IF(C92="X",2,IF(D92="X",-1,0))</f>
        <v>2</v>
      </c>
    </row>
    <row r="93" spans="2:11" x14ac:dyDescent="0.25">
      <c r="B93" t="s">
        <v>294</v>
      </c>
      <c r="C93" s="66" t="s">
        <v>300</v>
      </c>
      <c r="E93">
        <f>IF(C93="X",0,IF(D93="X",-1,0))</f>
        <v>0</v>
      </c>
    </row>
    <row r="94" spans="2:11" x14ac:dyDescent="0.25">
      <c r="B94" t="s">
        <v>295</v>
      </c>
      <c r="C94" s="66" t="s">
        <v>300</v>
      </c>
      <c r="E94">
        <f>IF(C94="X",0,IF(D94="X",-1,0))</f>
        <v>0</v>
      </c>
    </row>
    <row r="95" spans="2:11" x14ac:dyDescent="0.25">
      <c r="B95" s="68" t="s">
        <v>296</v>
      </c>
      <c r="C95" s="69"/>
      <c r="D95" s="69"/>
      <c r="E95" s="68">
        <f>SUM(E90:E94)</f>
        <v>-1</v>
      </c>
    </row>
    <row r="97" spans="2:5" x14ac:dyDescent="0.25">
      <c r="C97" s="67" t="s">
        <v>289</v>
      </c>
      <c r="D97" s="67" t="s">
        <v>290</v>
      </c>
      <c r="E97" s="66" t="s">
        <v>298</v>
      </c>
    </row>
    <row r="98" spans="2:5" x14ac:dyDescent="0.25">
      <c r="B98" t="s">
        <v>299</v>
      </c>
      <c r="C98" s="66" t="s">
        <v>300</v>
      </c>
      <c r="E98">
        <f>IF(C98="X",5,IF(D98="X",-5,0))</f>
        <v>5</v>
      </c>
    </row>
    <row r="99" spans="2:5" x14ac:dyDescent="0.25">
      <c r="B99" t="s">
        <v>292</v>
      </c>
      <c r="D99" s="66" t="s">
        <v>300</v>
      </c>
      <c r="E99">
        <f>IF(C99="X",2,IF(D99="X",-1,0))</f>
        <v>-1</v>
      </c>
    </row>
    <row r="100" spans="2:5" x14ac:dyDescent="0.25">
      <c r="B100" t="s">
        <v>293</v>
      </c>
      <c r="D100" s="66" t="s">
        <v>300</v>
      </c>
      <c r="E100">
        <f>IF(C100="X",2,IF(D100="X",-1,0))</f>
        <v>-1</v>
      </c>
    </row>
    <row r="101" spans="2:5" x14ac:dyDescent="0.25">
      <c r="B101" t="s">
        <v>294</v>
      </c>
      <c r="D101" s="66" t="s">
        <v>300</v>
      </c>
      <c r="E101">
        <f>IF(C101="X",0,IF(D101="X",-1,0))</f>
        <v>-1</v>
      </c>
    </row>
    <row r="102" spans="2:5" x14ac:dyDescent="0.25">
      <c r="B102" t="s">
        <v>295</v>
      </c>
      <c r="D102" s="66" t="s">
        <v>300</v>
      </c>
      <c r="E102">
        <f>IF(C102="X",0,IF(D102="X",-1,0))</f>
        <v>-1</v>
      </c>
    </row>
    <row r="103" spans="2:5" x14ac:dyDescent="0.25">
      <c r="B103" s="68" t="s">
        <v>296</v>
      </c>
      <c r="C103" s="69"/>
      <c r="D103" s="69"/>
      <c r="E103" s="68">
        <f>SUM(E98:E102)</f>
        <v>1</v>
      </c>
    </row>
    <row r="105" spans="2:5" x14ac:dyDescent="0.25">
      <c r="C105" s="67" t="s">
        <v>289</v>
      </c>
      <c r="D105" s="67" t="s">
        <v>290</v>
      </c>
      <c r="E105" s="66" t="s">
        <v>298</v>
      </c>
    </row>
    <row r="106" spans="2:5" x14ac:dyDescent="0.25">
      <c r="B106" t="s">
        <v>299</v>
      </c>
      <c r="E106">
        <f>IF(C106="X",5,IF(D106="X",-5,0))</f>
        <v>0</v>
      </c>
    </row>
    <row r="107" spans="2:5" x14ac:dyDescent="0.25">
      <c r="B107" t="s">
        <v>292</v>
      </c>
      <c r="C107" s="66" t="s">
        <v>300</v>
      </c>
      <c r="E107">
        <f>IF(C107="X",2,IF(D107="X",-1,0))</f>
        <v>2</v>
      </c>
    </row>
    <row r="108" spans="2:5" x14ac:dyDescent="0.25">
      <c r="B108" t="s">
        <v>293</v>
      </c>
      <c r="E108">
        <f>IF(C108="X",2,IF(D108="X",-1,0))</f>
        <v>0</v>
      </c>
    </row>
    <row r="109" spans="2:5" x14ac:dyDescent="0.25">
      <c r="B109" t="s">
        <v>294</v>
      </c>
      <c r="D109" s="66" t="s">
        <v>300</v>
      </c>
      <c r="E109">
        <f>IF(C109="X",0,IF(D109="X",-1,0))</f>
        <v>-1</v>
      </c>
    </row>
    <row r="110" spans="2:5" x14ac:dyDescent="0.25">
      <c r="B110" t="s">
        <v>295</v>
      </c>
      <c r="C110" s="66" t="s">
        <v>300</v>
      </c>
      <c r="E110">
        <f>IF(C110="X",0,IF(D110="X",-1,0))</f>
        <v>0</v>
      </c>
    </row>
    <row r="111" spans="2:5" x14ac:dyDescent="0.25">
      <c r="B111" s="68" t="s">
        <v>296</v>
      </c>
      <c r="C111" s="69"/>
      <c r="D111" s="69"/>
      <c r="E111" s="68">
        <f>SUM(E106:E110)</f>
        <v>1</v>
      </c>
    </row>
    <row r="113" spans="2:5" x14ac:dyDescent="0.25">
      <c r="C113" s="67" t="s">
        <v>289</v>
      </c>
      <c r="D113" s="67" t="s">
        <v>290</v>
      </c>
      <c r="E113" s="66" t="s">
        <v>298</v>
      </c>
    </row>
    <row r="114" spans="2:5" x14ac:dyDescent="0.25">
      <c r="B114" t="s">
        <v>299</v>
      </c>
      <c r="E114">
        <f>IF(C114="X",5,IF(D114="X",-5,0))</f>
        <v>0</v>
      </c>
    </row>
    <row r="115" spans="2:5" x14ac:dyDescent="0.25">
      <c r="B115" t="s">
        <v>292</v>
      </c>
      <c r="E115">
        <f>IF(C115="X",2,IF(D115="X",-1,0))</f>
        <v>0</v>
      </c>
    </row>
    <row r="116" spans="2:5" x14ac:dyDescent="0.25">
      <c r="B116" t="s">
        <v>293</v>
      </c>
      <c r="E116">
        <f>IF(C116="X",2,IF(D116="X",-1,0))</f>
        <v>0</v>
      </c>
    </row>
    <row r="117" spans="2:5" x14ac:dyDescent="0.25">
      <c r="B117" t="s">
        <v>294</v>
      </c>
      <c r="C117" s="66" t="s">
        <v>300</v>
      </c>
      <c r="E117">
        <f>IF(C117="X",0,IF(D117="X",-1,0))</f>
        <v>0</v>
      </c>
    </row>
    <row r="118" spans="2:5" x14ac:dyDescent="0.25">
      <c r="B118" t="s">
        <v>295</v>
      </c>
      <c r="C118" s="66" t="s">
        <v>300</v>
      </c>
      <c r="E118">
        <f>IF(C118="X",0,IF(D118="X",-1,0))</f>
        <v>0</v>
      </c>
    </row>
    <row r="119" spans="2:5" x14ac:dyDescent="0.25">
      <c r="B119" s="68" t="s">
        <v>296</v>
      </c>
      <c r="C119" s="69"/>
      <c r="D119" s="69"/>
      <c r="E119" s="68">
        <f>SUM(E114:E118)</f>
        <v>0</v>
      </c>
    </row>
  </sheetData>
  <autoFilter ref="W21:AE42">
    <sortState ref="W21:AE41">
      <sortCondition ref="AD20:AD41"/>
    </sortState>
  </autoFilter>
  <mergeCells count="60">
    <mergeCell ref="H11:I11"/>
    <mergeCell ref="H12:I12"/>
    <mergeCell ref="H13:I13"/>
    <mergeCell ref="H14:I14"/>
    <mergeCell ref="H15:I15"/>
    <mergeCell ref="C15:D15"/>
    <mergeCell ref="C14:D14"/>
    <mergeCell ref="C13:D13"/>
    <mergeCell ref="C12:D12"/>
    <mergeCell ref="C11:D11"/>
    <mergeCell ref="H55:I55"/>
    <mergeCell ref="C57:D57"/>
    <mergeCell ref="H27:I27"/>
    <mergeCell ref="H28:I28"/>
    <mergeCell ref="H29:I29"/>
    <mergeCell ref="H30:I30"/>
    <mergeCell ref="H31:I31"/>
    <mergeCell ref="H40:I40"/>
    <mergeCell ref="H41:I41"/>
    <mergeCell ref="C29:D29"/>
    <mergeCell ref="C30:D30"/>
    <mergeCell ref="C31:D31"/>
    <mergeCell ref="C27:D27"/>
    <mergeCell ref="C28:D28"/>
    <mergeCell ref="C55:D55"/>
    <mergeCell ref="C56:D56"/>
    <mergeCell ref="H42:I42"/>
    <mergeCell ref="H43:I43"/>
    <mergeCell ref="H44:I44"/>
    <mergeCell ref="H53:I53"/>
    <mergeCell ref="H54:I54"/>
    <mergeCell ref="C40:D40"/>
    <mergeCell ref="C41:D41"/>
    <mergeCell ref="C42:D42"/>
    <mergeCell ref="C43:D43"/>
    <mergeCell ref="C44:D44"/>
    <mergeCell ref="M13:N13"/>
    <mergeCell ref="R13:S13"/>
    <mergeCell ref="C69:D69"/>
    <mergeCell ref="H69:I69"/>
    <mergeCell ref="C70:D70"/>
    <mergeCell ref="H70:I70"/>
    <mergeCell ref="C66:D66"/>
    <mergeCell ref="H66:I66"/>
    <mergeCell ref="C67:D67"/>
    <mergeCell ref="H67:I67"/>
    <mergeCell ref="C68:D68"/>
    <mergeCell ref="H68:I68"/>
    <mergeCell ref="H56:I56"/>
    <mergeCell ref="H57:I57"/>
    <mergeCell ref="C53:D53"/>
    <mergeCell ref="C54:D54"/>
    <mergeCell ref="R17:S17"/>
    <mergeCell ref="R16:S16"/>
    <mergeCell ref="M17:N17"/>
    <mergeCell ref="M16:N16"/>
    <mergeCell ref="M14:N14"/>
    <mergeCell ref="R14:S14"/>
    <mergeCell ref="M15:N15"/>
    <mergeCell ref="R15:S15"/>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Fields order</vt:lpstr>
      <vt:lpstr>Rules</vt:lpstr>
      <vt:lpstr>Literature evaluation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Morten  Christoph Eike</dc:creator>
  <cp:lastModifiedBy>Morten Christoph Eike</cp:lastModifiedBy>
  <dcterms:created xsi:type="dcterms:W3CDTF">2013-05-06T13:25:10Z</dcterms:created>
  <dcterms:modified xsi:type="dcterms:W3CDTF">2014-09-19T16:11:14Z</dcterms:modified>
</cp:coreProperties>
</file>